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an Alauddin\Desktop\OR-Project\"/>
    </mc:Choice>
  </mc:AlternateContent>
  <xr:revisionPtr revIDLastSave="0" documentId="13_ncr:1_{51118CF9-A734-40F2-8F47-AD2F5BF24197}" xr6:coauthVersionLast="47" xr6:coauthVersionMax="47" xr10:uidLastSave="{00000000-0000-0000-0000-000000000000}"/>
  <bookViews>
    <workbookView xWindow="-108" yWindow="-108" windowWidth="23256" windowHeight="12576" tabRatio="626" activeTab="5" xr2:uid="{00000000-000D-0000-FFFF-FFFF00000000}"/>
  </bookViews>
  <sheets>
    <sheet name="Coordinates" sheetId="9" r:id="rId1"/>
    <sheet name="Activation Cost " sheetId="5" r:id="rId2"/>
    <sheet name="Distance Matrix" sheetId="2" r:id="rId3"/>
    <sheet name="Variable Cost" sheetId="4" r:id="rId4"/>
    <sheet name="Initialization" sheetId="6" r:id="rId5"/>
    <sheet name="Heuristic" sheetId="7" r:id="rId6"/>
    <sheet name="LP" sheetId="8" r:id="rId7"/>
  </sheets>
  <definedNames>
    <definedName name="Activation">'Activation Cost '!$E$4:$E$26</definedName>
    <definedName name="Area">'Activation Cost '!$E$2</definedName>
    <definedName name="Days">'Distance Matrix'!$C$33</definedName>
    <definedName name="DistanceMatrix">'Distance Matrix'!$B$3:$X$25</definedName>
    <definedName name="Facility">LP!$AB$3:$AB$25</definedName>
    <definedName name="FuelCost">'Distance Matrix'!$C$32</definedName>
    <definedName name="Initialization">Initialization!$D$4:$D$26</definedName>
    <definedName name="M">LP!$Z$32</definedName>
    <definedName name="Node15">'Variable Cost'!$P$3:$P$25</definedName>
    <definedName name="Node2">'Variable Cost'!$C$3:$C$25</definedName>
    <definedName name="Node3">'Variable Cost'!$D$3:$D$25</definedName>
    <definedName name="Node4">'Variable Cost'!$E$3:$E$25</definedName>
    <definedName name="solver_adj" localSheetId="6" hidden="1">LP!$AB$3:$AB$25,LP!$AE$3:$BA$25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LP!$AE$32:$BA$32</definedName>
    <definedName name="solver_lhs2" localSheetId="6" hidden="1">LP!$AE$3:$BA$25</definedName>
    <definedName name="solver_lhs3" localSheetId="6" hidden="1">LP!$BC$3:$BC$25</definedName>
    <definedName name="solver_lhs4" localSheetId="6" hidden="1">LP!$AB$3:$AB$25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LP!$Z$38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5</definedName>
    <definedName name="solver_rel3" localSheetId="6" hidden="1">2</definedName>
    <definedName name="solver_rel4" localSheetId="6" hidden="1">5</definedName>
    <definedName name="solver_rhs1" localSheetId="6" hidden="1">LP!$AE$34:$BA$34</definedName>
    <definedName name="solver_rhs2" localSheetId="6" hidden="1">"binary"</definedName>
    <definedName name="solver_rhs3" localSheetId="6" hidden="1">LP!$BE$3:$BE$25</definedName>
    <definedName name="solver_rhs4" localSheetId="6" hidden="1">"binary"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3600</definedName>
    <definedName name="solver_ver" localSheetId="6" hidden="1">3</definedName>
    <definedName name="TravellingCost">'Variable Cost'!$AA$3:$AA$25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2" i="7" l="1"/>
  <c r="BC4" i="8"/>
  <c r="BC5" i="8"/>
  <c r="BC6" i="8"/>
  <c r="BC7" i="8"/>
  <c r="BC8" i="8"/>
  <c r="BC9" i="8"/>
  <c r="BC10" i="8"/>
  <c r="BC11" i="8"/>
  <c r="BC12" i="8"/>
  <c r="BC13" i="8"/>
  <c r="BC14" i="8"/>
  <c r="BC15" i="8"/>
  <c r="BC16" i="8"/>
  <c r="BC17" i="8"/>
  <c r="BC18" i="8"/>
  <c r="BC19" i="8"/>
  <c r="BC20" i="8"/>
  <c r="BC21" i="8"/>
  <c r="BC22" i="8"/>
  <c r="BC23" i="8"/>
  <c r="BC24" i="8"/>
  <c r="BC25" i="8"/>
  <c r="BC3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AE32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B3" i="8" a="1"/>
  <c r="Z25" i="8" s="1"/>
  <c r="Z16" i="8" l="1"/>
  <c r="Z18" i="8"/>
  <c r="Z11" i="8"/>
  <c r="Z10" i="8"/>
  <c r="Z13" i="8"/>
  <c r="Z19" i="8"/>
  <c r="Z20" i="8"/>
  <c r="Z5" i="8"/>
  <c r="Z21" i="8"/>
  <c r="Z14" i="8"/>
  <c r="Z15" i="8"/>
  <c r="Z17" i="8"/>
  <c r="B3" i="8"/>
  <c r="Z6" i="8"/>
  <c r="Z7" i="8"/>
  <c r="Z23" i="8"/>
  <c r="Z22" i="8"/>
  <c r="Z8" i="8"/>
  <c r="Z24" i="8"/>
  <c r="Z12" i="8"/>
  <c r="Z4" i="8"/>
  <c r="Z9" i="8"/>
  <c r="Z3" i="8" l="1"/>
  <c r="Z36" i="8" s="1"/>
  <c r="Z37" i="8"/>
  <c r="C32" i="2"/>
  <c r="B4" i="6" a="1"/>
  <c r="B4" i="6" s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4" i="5"/>
  <c r="B3" i="4" a="1"/>
  <c r="K4" i="7" l="1" a="1"/>
  <c r="K4" i="7" s="1"/>
  <c r="W4" i="7" a="1"/>
  <c r="W4" i="7" s="1"/>
  <c r="W31" i="7" s="1"/>
  <c r="W34" i="7" s="1"/>
  <c r="E4" i="7" a="1"/>
  <c r="E4" i="7" s="1"/>
  <c r="E31" i="7" s="1"/>
  <c r="E34" i="7" s="1"/>
  <c r="R4" i="7" a="1"/>
  <c r="R4" i="7" s="1"/>
  <c r="O4" i="7" a="1"/>
  <c r="O4" i="7" s="1"/>
  <c r="O31" i="7" s="1"/>
  <c r="O34" i="7" s="1"/>
  <c r="N4" i="7" a="1"/>
  <c r="N4" i="7" s="1"/>
  <c r="N31" i="7" s="1"/>
  <c r="N34" i="7" s="1"/>
  <c r="H4" i="7" a="1"/>
  <c r="H4" i="7" s="1"/>
  <c r="H31" i="7" s="1"/>
  <c r="H34" i="7" s="1"/>
  <c r="F4" i="7" a="1"/>
  <c r="F4" i="7" s="1"/>
  <c r="F31" i="7" s="1"/>
  <c r="F34" i="7" s="1"/>
  <c r="T4" i="7" a="1"/>
  <c r="T4" i="7" s="1"/>
  <c r="T31" i="7" s="1"/>
  <c r="T34" i="7" s="1"/>
  <c r="Q4" i="7" a="1"/>
  <c r="Q4" i="7" s="1"/>
  <c r="Q31" i="7" s="1"/>
  <c r="Q34" i="7" s="1"/>
  <c r="M4" i="7" a="1"/>
  <c r="M4" i="7" s="1"/>
  <c r="M31" i="7" s="1"/>
  <c r="M34" i="7" s="1"/>
  <c r="G4" i="7" a="1"/>
  <c r="G4" i="7" s="1"/>
  <c r="G31" i="7" s="1"/>
  <c r="G34" i="7" s="1"/>
  <c r="C4" i="7" a="1"/>
  <c r="C4" i="7" s="1"/>
  <c r="C31" i="7" s="1"/>
  <c r="C34" i="7" s="1"/>
  <c r="P4" i="7" a="1"/>
  <c r="P4" i="7" s="1"/>
  <c r="P31" i="7" s="1"/>
  <c r="P34" i="7" s="1"/>
  <c r="L4" i="7" a="1"/>
  <c r="L4" i="7" s="1"/>
  <c r="L31" i="7" s="1"/>
  <c r="L34" i="7" s="1"/>
  <c r="X4" i="7" a="1"/>
  <c r="X4" i="7" s="1"/>
  <c r="X31" i="7" s="1"/>
  <c r="X34" i="7" s="1"/>
  <c r="V4" i="7" a="1"/>
  <c r="V4" i="7" s="1"/>
  <c r="V31" i="7" s="1"/>
  <c r="V34" i="7" s="1"/>
  <c r="D4" i="7" a="1"/>
  <c r="D4" i="7" s="1"/>
  <c r="B3" i="4"/>
  <c r="J4" i="7" a="1"/>
  <c r="J4" i="7" s="1"/>
  <c r="J31" i="7" s="1"/>
  <c r="J34" i="7" s="1"/>
  <c r="U4" i="7" a="1"/>
  <c r="U4" i="7" s="1"/>
  <c r="U31" i="7" s="1"/>
  <c r="U34" i="7" s="1"/>
  <c r="S4" i="7" a="1"/>
  <c r="S4" i="7" s="1"/>
  <c r="S31" i="7" s="1"/>
  <c r="S34" i="7" s="1"/>
  <c r="I4" i="7" a="1"/>
  <c r="I4" i="7" s="1"/>
  <c r="I31" i="7" s="1"/>
  <c r="I34" i="7" s="1"/>
  <c r="Z38" i="8"/>
  <c r="AA22" i="4"/>
  <c r="AA5" i="4"/>
  <c r="AA20" i="4"/>
  <c r="AA24" i="4"/>
  <c r="AA8" i="4"/>
  <c r="AA7" i="4"/>
  <c r="AA21" i="4"/>
  <c r="AA4" i="4"/>
  <c r="AA19" i="4"/>
  <c r="AA18" i="4"/>
  <c r="AA17" i="4"/>
  <c r="K31" i="7"/>
  <c r="K34" i="7" s="1"/>
  <c r="D34" i="7"/>
  <c r="AA16" i="4"/>
  <c r="AA25" i="4"/>
  <c r="AA6" i="4"/>
  <c r="AA15" i="4"/>
  <c r="AA9" i="4"/>
  <c r="AA23" i="4"/>
  <c r="AA14" i="4"/>
  <c r="AA10" i="4"/>
  <c r="AA13" i="4"/>
  <c r="AA11" i="4"/>
  <c r="R31" i="7"/>
  <c r="R34" i="7" s="1"/>
  <c r="AA12" i="4"/>
  <c r="AA3" i="4" l="1"/>
  <c r="B4" i="7" a="1"/>
  <c r="B4" i="7" s="1"/>
  <c r="B31" i="7" s="1"/>
  <c r="B34" i="7" s="1"/>
  <c r="C36" i="7" s="1"/>
  <c r="C4" i="6" a="1"/>
  <c r="C4" i="6" s="1"/>
  <c r="D4" i="6" a="1"/>
  <c r="D4" i="6" s="1"/>
  <c r="D28" i="6" s="1"/>
  <c r="G6" i="6" s="1"/>
  <c r="K6" i="6" s="1"/>
  <c r="G4" i="6" l="1"/>
  <c r="K4" i="6" s="1"/>
  <c r="G22" i="6"/>
  <c r="K22" i="6" s="1"/>
  <c r="G7" i="6"/>
  <c r="K7" i="6" s="1"/>
  <c r="G23" i="6"/>
  <c r="K23" i="6" s="1"/>
  <c r="G14" i="6"/>
  <c r="K14" i="6" s="1"/>
  <c r="G8" i="6"/>
  <c r="K8" i="6" s="1"/>
  <c r="G24" i="6"/>
  <c r="K24" i="6" s="1"/>
  <c r="G17" i="6"/>
  <c r="K17" i="6" s="1"/>
  <c r="G18" i="6"/>
  <c r="K18" i="6" s="1"/>
  <c r="G9" i="6"/>
  <c r="K9" i="6" s="1"/>
  <c r="G25" i="6"/>
  <c r="K25" i="6" s="1"/>
  <c r="G13" i="6"/>
  <c r="K13" i="6" s="1"/>
  <c r="G19" i="6"/>
  <c r="K19" i="6" s="1"/>
  <c r="G20" i="6"/>
  <c r="K20" i="6" s="1"/>
  <c r="G5" i="6"/>
  <c r="K5" i="6" s="1"/>
  <c r="G10" i="6"/>
  <c r="K10" i="6" s="1"/>
  <c r="G26" i="6"/>
  <c r="K26" i="6" s="1"/>
  <c r="G15" i="6"/>
  <c r="K15" i="6" s="1"/>
  <c r="G21" i="6"/>
  <c r="K21" i="6" s="1"/>
  <c r="G11" i="6"/>
  <c r="K11" i="6" s="1"/>
  <c r="G16" i="6"/>
  <c r="K16" i="6" s="1"/>
  <c r="G12" i="6"/>
  <c r="K12" i="6" s="1"/>
  <c r="K28" i="6" l="1"/>
  <c r="C3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<sst xmlns="http://schemas.openxmlformats.org/spreadsheetml/2006/main" count="424" uniqueCount="67">
  <si>
    <t>Address</t>
  </si>
  <si>
    <t>Via Vincenzo Blelè</t>
  </si>
  <si>
    <t>Via Donghi</t>
  </si>
  <si>
    <t>Via S. Fruttuoso</t>
  </si>
  <si>
    <t>Via Silvio Lagustena</t>
  </si>
  <si>
    <t>Corso Sardegna</t>
  </si>
  <si>
    <t>Via Fereggiano</t>
  </si>
  <si>
    <t>Via Canevari</t>
  </si>
  <si>
    <t>Via Francesco Pozzo</t>
  </si>
  <si>
    <t>Via Marassi</t>
  </si>
  <si>
    <t>Corso Europa</t>
  </si>
  <si>
    <t>Via Aurelio Robino</t>
  </si>
  <si>
    <t>Piazzale Marassi</t>
  </si>
  <si>
    <t>Via Assarotti</t>
  </si>
  <si>
    <t>Via Angelo Orsini</t>
  </si>
  <si>
    <t>Via Dante</t>
  </si>
  <si>
    <t>Corso Guglielmo Marconi</t>
  </si>
  <si>
    <t>Via Redipuglia</t>
  </si>
  <si>
    <t>Via Ilva</t>
  </si>
  <si>
    <t>Piazza Rovere</t>
  </si>
  <si>
    <t>Via Gaetano Colombo</t>
  </si>
  <si>
    <t>Piazza Cavour</t>
  </si>
  <si>
    <t>Via Pisa</t>
  </si>
  <si>
    <t>Via Granello</t>
  </si>
  <si>
    <t>Conversion of Distance Values Into Monetary Expenditure</t>
  </si>
  <si>
    <t>Distances Between Nodes (in Kilometers)</t>
  </si>
  <si>
    <t>Fuel Consumption of a Mid-size Commercial Van made for delivery purposes</t>
  </si>
  <si>
    <t>Litres per Km</t>
  </si>
  <si>
    <t>Cost of Gasoline per Litre</t>
  </si>
  <si>
    <t>Euro per Litre</t>
  </si>
  <si>
    <t>Euro per Km</t>
  </si>
  <si>
    <t>Number of working days</t>
  </si>
  <si>
    <t>Days per Month</t>
  </si>
  <si>
    <t>Travelling Cost Between Nodes/Month</t>
  </si>
  <si>
    <r>
      <t>Monthly Rental Cost/</t>
    </r>
    <r>
      <rPr>
        <b/>
        <sz val="11"/>
        <color theme="1"/>
        <rFont val="Calibri"/>
        <family val="2"/>
      </rPr>
      <t>€</t>
    </r>
  </si>
  <si>
    <r>
      <t>Area/m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</si>
  <si>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€/m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</si>
  <si>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Monthly Rental Cost for 100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Depot</t>
    </r>
  </si>
  <si>
    <r>
      <t>Area Required/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</si>
  <si>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Monthly Fixed Costs (Activation Costs)</t>
  </si>
  <si>
    <t>Activation Cost</t>
  </si>
  <si>
    <t xml:space="preserve">Total Cost </t>
  </si>
  <si>
    <t>Travelling Cost</t>
  </si>
  <si>
    <t>Min</t>
  </si>
  <si>
    <t>Selection of First Node</t>
  </si>
  <si>
    <t>Total Cost</t>
  </si>
  <si>
    <t>Savings</t>
  </si>
  <si>
    <t>Cost of Van's Fuel in a day assumming it travels multiple times between two nodes</t>
  </si>
  <si>
    <t>Number of trips in a day</t>
  </si>
  <si>
    <t xml:space="preserve"> Cost</t>
  </si>
  <si>
    <t>Second Selected Node</t>
  </si>
  <si>
    <t>Activation Costs</t>
  </si>
  <si>
    <t>Cost Breakdown</t>
  </si>
  <si>
    <t>Max</t>
  </si>
  <si>
    <t>Selected Nodes</t>
  </si>
  <si>
    <t>Total Cummulative Cost</t>
  </si>
  <si>
    <t>Final Cost</t>
  </si>
  <si>
    <t>Node</t>
  </si>
  <si>
    <t>=</t>
  </si>
  <si>
    <t>M=</t>
  </si>
  <si>
    <t>&lt;=</t>
  </si>
  <si>
    <t>Fixed Cost</t>
  </si>
  <si>
    <t>Transporation Cost</t>
  </si>
  <si>
    <t>Second Node Selection</t>
  </si>
  <si>
    <t>XCoordinates</t>
  </si>
  <si>
    <t>Y Coordinates</t>
  </si>
  <si>
    <t>DOES NOT WORK BECAUSE EXCEL HAS A 200 DECISION VARIABLES LIMIT, ALTERNATIVELY THIS HAS BEEN IMPLEMENTED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</si>
</sst>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26"/>
      <name val="Calibri"/>
      <family val="2"/>
      <scheme val="minor"/>
    </font>
    <font>
      <b/>
      <sz val="12"/>
      <color rgb="FF202124"/>
      <name val="Calibri"/>
      <family val="2"/>
      <scheme val="minor"/>
    </font>
    <font>
      <b/>
      <sz val="18"/>
      <color rgb="FF202124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26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4" borderId="3" xfId="0" applyFont="1" applyFill="1" applyBorder="1"/>
    <xf numFmtId="0" fontId="0" fillId="3" borderId="4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0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1" fillId="4" borderId="4" xfId="0" applyFont="1" applyFill="1" applyBorder="1"/>
    <xf numFmtId="0" fontId="4" fillId="3" borderId="1" xfId="0" applyFont="1" applyFill="1" applyBorder="1"/>
    <xf numFmtId="0" fontId="1" fillId="3" borderId="4" xfId="0" applyFont="1" applyFill="1" applyBorder="1"/>
    <xf numFmtId="0" fontId="4" fillId="3" borderId="4" xfId="0" applyFont="1" applyFill="1" applyBorder="1"/>
    <xf numFmtId="0" fontId="0" fillId="0" borderId="0" xfId="0" applyAlignment="1"/>
    <xf numFmtId="0" fontId="1" fillId="4" borderId="4" xfId="0" applyFont="1" applyFill="1" applyBorder="1" applyAlignment="1">
      <alignment vertical="center"/>
    </xf>
    <xf numFmtId="2" fontId="0" fillId="9" borderId="4" xfId="0" applyNumberFormat="1" applyFill="1" applyBorder="1"/>
    <xf numFmtId="0" fontId="1" fillId="3" borderId="9" xfId="0" applyFont="1" applyFill="1" applyBorder="1"/>
    <xf numFmtId="0" fontId="4" fillId="3" borderId="2" xfId="0" applyFont="1" applyFill="1" applyBorder="1"/>
    <xf numFmtId="2" fontId="0" fillId="5" borderId="4" xfId="0" applyNumberFormat="1" applyFill="1" applyBorder="1"/>
    <xf numFmtId="2" fontId="0" fillId="2" borderId="4" xfId="0" applyNumberFormat="1" applyFill="1" applyBorder="1"/>
    <xf numFmtId="2" fontId="0" fillId="7" borderId="4" xfId="0" applyNumberFormat="1" applyFill="1" applyBorder="1"/>
    <xf numFmtId="2" fontId="0" fillId="7" borderId="14" xfId="0" applyNumberFormat="1" applyFill="1" applyBorder="1"/>
    <xf numFmtId="2" fontId="0" fillId="11" borderId="4" xfId="0" applyNumberFormat="1" applyFill="1" applyBorder="1"/>
    <xf numFmtId="2" fontId="1" fillId="6" borderId="1" xfId="0" applyNumberFormat="1" applyFont="1" applyFill="1" applyBorder="1"/>
    <xf numFmtId="0" fontId="1" fillId="3" borderId="7" xfId="0" applyFont="1" applyFill="1" applyBorder="1"/>
    <xf numFmtId="0" fontId="4" fillId="3" borderId="7" xfId="0" applyFont="1" applyFill="1" applyBorder="1"/>
    <xf numFmtId="0" fontId="0" fillId="10" borderId="4" xfId="0" applyFill="1" applyBorder="1"/>
    <xf numFmtId="0" fontId="1" fillId="4" borderId="4" xfId="0" applyFont="1" applyFill="1" applyBorder="1" applyAlignment="1">
      <alignment horizontal="center" vertical="center"/>
    </xf>
    <xf numFmtId="0" fontId="0" fillId="5" borderId="4" xfId="0" applyFill="1" applyBorder="1"/>
    <xf numFmtId="0" fontId="0" fillId="2" borderId="4" xfId="0" applyFill="1" applyBorder="1"/>
    <xf numFmtId="0" fontId="1" fillId="10" borderId="4" xfId="0" applyFont="1" applyFill="1" applyBorder="1"/>
    <xf numFmtId="0" fontId="15" fillId="4" borderId="4" xfId="0" applyFont="1" applyFill="1" applyBorder="1"/>
    <xf numFmtId="2" fontId="0" fillId="4" borderId="4" xfId="0" applyNumberFormat="1" applyFill="1" applyBorder="1"/>
    <xf numFmtId="0" fontId="0" fillId="14" borderId="4" xfId="0" applyFill="1" applyBorder="1"/>
    <xf numFmtId="0" fontId="0" fillId="8" borderId="4" xfId="0" applyFill="1" applyBorder="1"/>
    <xf numFmtId="2" fontId="0" fillId="16" borderId="4" xfId="0" applyNumberFormat="1" applyFill="1" applyBorder="1"/>
    <xf numFmtId="0" fontId="0" fillId="17" borderId="4" xfId="0" applyFill="1" applyBorder="1"/>
    <xf numFmtId="0" fontId="0" fillId="16" borderId="4" xfId="0" applyFill="1" applyBorder="1"/>
    <xf numFmtId="0" fontId="0" fillId="18" borderId="4" xfId="0" applyFill="1" applyBorder="1"/>
    <xf numFmtId="0" fontId="1" fillId="15" borderId="4" xfId="0" applyFont="1" applyFill="1" applyBorder="1"/>
    <xf numFmtId="0" fontId="1" fillId="19" borderId="4" xfId="0" applyFont="1" applyFill="1" applyBorder="1"/>
    <xf numFmtId="2" fontId="15" fillId="16" borderId="4" xfId="0" applyNumberFormat="1" applyFont="1" applyFill="1" applyBorder="1"/>
    <xf numFmtId="0" fontId="4" fillId="3" borderId="14" xfId="0" applyFont="1" applyFill="1" applyBorder="1"/>
    <xf numFmtId="0" fontId="4" fillId="13" borderId="0" xfId="0" applyFont="1" applyFill="1" applyBorder="1"/>
    <xf numFmtId="2" fontId="0" fillId="13" borderId="0" xfId="0" applyNumberFormat="1" applyFill="1" applyBorder="1"/>
    <xf numFmtId="0" fontId="0" fillId="13" borderId="0" xfId="0" applyFill="1" applyBorder="1"/>
    <xf numFmtId="2" fontId="1" fillId="4" borderId="4" xfId="0" applyNumberFormat="1" applyFont="1" applyFill="1" applyBorder="1" applyAlignment="1">
      <alignment vertical="center"/>
    </xf>
    <xf numFmtId="0" fontId="0" fillId="7" borderId="4" xfId="0" applyFill="1" applyBorder="1"/>
    <xf numFmtId="4" fontId="0" fillId="7" borderId="4" xfId="0" applyNumberFormat="1" applyFill="1" applyBorder="1"/>
    <xf numFmtId="0" fontId="0" fillId="4" borderId="0" xfId="0" applyFill="1" applyAlignment="1">
      <alignment horizontal="center" vertical="center" wrapText="1"/>
    </xf>
    <xf numFmtId="2" fontId="0" fillId="1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0" fillId="11" borderId="1" xfId="0" applyNumberFormat="1" applyFill="1" applyBorder="1" applyAlignment="1">
      <alignment horizontal="center" vertical="center" wrapText="1"/>
    </xf>
    <xf numFmtId="2" fontId="15" fillId="11" borderId="1" xfId="0" applyNumberFormat="1" applyFon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2" borderId="14" xfId="0" applyNumberFormat="1" applyFill="1" applyBorder="1"/>
    <xf numFmtId="2" fontId="0" fillId="5" borderId="14" xfId="0" applyNumberFormat="1" applyFill="1" applyBorder="1"/>
    <xf numFmtId="0" fontId="5" fillId="13" borderId="0" xfId="0" applyFont="1" applyFill="1" applyBorder="1" applyAlignment="1">
      <alignment horizontal="center" vertical="center"/>
    </xf>
    <xf numFmtId="0" fontId="0" fillId="6" borderId="4" xfId="0" applyFill="1" applyBorder="1"/>
    <xf numFmtId="0" fontId="0" fillId="4" borderId="4" xfId="0" applyFill="1" applyBorder="1"/>
    <xf numFmtId="0" fontId="1" fillId="6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2" fontId="14" fillId="4" borderId="7" xfId="0" applyNumberFormat="1" applyFont="1" applyFill="1" applyBorder="1" applyAlignment="1">
      <alignment horizontal="center" vertical="center" wrapText="1"/>
    </xf>
    <xf numFmtId="2" fontId="14" fillId="4" borderId="8" xfId="0" applyNumberFormat="1" applyFont="1" applyFill="1" applyBorder="1" applyAlignment="1">
      <alignment horizontal="center" vertical="center" wrapText="1"/>
    </xf>
    <xf numFmtId="2" fontId="14" fillId="13" borderId="0" xfId="0" applyNumberFormat="1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2" fontId="10" fillId="6" borderId="7" xfId="0" applyNumberFormat="1" applyFont="1" applyFill="1" applyBorder="1" applyAlignment="1">
      <alignment horizontal="center" vertical="center" wrapText="1"/>
    </xf>
    <xf numFmtId="2" fontId="10" fillId="6" borderId="8" xfId="0" applyNumberFormat="1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6" fillId="2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</xdr:colOff>
      <xdr:row>0</xdr:row>
      <xdr:rowOff>0</xdr:rowOff>
    </xdr:from>
    <xdr:ext cx="2438400" cy="58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26B427-8A65-2A5C-7CE6-60DCD251F449}"/>
                </a:ext>
              </a:extLst>
            </xdr:cNvPr>
            <xdr:cNvSpPr txBox="1"/>
          </xdr:nvSpPr>
          <xdr:spPr>
            <a:xfrm>
              <a:off x="3352800" y="0"/>
              <a:ext cx="2438400" cy="586740"/>
            </a:xfrm>
            <a:prstGeom prst="rect">
              <a:avLst/>
            </a:prstGeom>
            <a:solidFill>
              <a:srgbClr val="FFFF00"/>
            </a:solidFill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         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𝐿𝑗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𝑓𝑗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∈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26B427-8A65-2A5C-7CE6-60DCD251F449}"/>
                </a:ext>
              </a:extLst>
            </xdr:cNvPr>
            <xdr:cNvSpPr txBox="1"/>
          </xdr:nvSpPr>
          <xdr:spPr>
            <a:xfrm>
              <a:off x="3352800" y="0"/>
              <a:ext cx="2438400" cy="586740"/>
            </a:xfrm>
            <a:prstGeom prst="rect">
              <a:avLst/>
            </a:prstGeom>
            <a:solidFill>
              <a:srgbClr val="FFFF00"/>
            </a:solidFill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𝐿</a:t>
              </a:r>
              <a:r>
                <a:rPr lang="en-US" sz="1100" b="0" i="0">
                  <a:latin typeface="Cambria Math" panose="02040503050406030204" pitchFamily="18" charset="0"/>
                </a:rPr>
                <a:t>:          𝐿</a:t>
              </a:r>
              <a:r>
                <a:rPr lang="en-US" sz="1100" i="0">
                  <a:latin typeface="Cambria Math" panose="02040503050406030204" pitchFamily="18" charset="0"/>
                </a:rPr>
                <a:t>𝑗=𝑓𝑗+∑24_(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</a:rPr>
                <a:t>𝑉)^23▒𝑐_𝑖𝑗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145550</xdr:colOff>
      <xdr:row>29</xdr:row>
      <xdr:rowOff>154113</xdr:rowOff>
    </xdr:from>
    <xdr:ext cx="1258585" cy="7705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C41468-2F18-D573-CC0A-2741DED173BA}"/>
                </a:ext>
              </a:extLst>
            </xdr:cNvPr>
            <xdr:cNvSpPr txBox="1"/>
          </xdr:nvSpPr>
          <xdr:spPr>
            <a:xfrm>
              <a:off x="145550" y="5796338"/>
              <a:ext cx="1258585" cy="770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C41468-2F18-D573-CC0A-2741DED173BA}"/>
                </a:ext>
              </a:extLst>
            </xdr:cNvPr>
            <xdr:cNvSpPr txBox="1"/>
          </xdr:nvSpPr>
          <xdr:spPr>
            <a:xfrm>
              <a:off x="145550" y="5796338"/>
              <a:ext cx="1258585" cy="770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∑▒〖𝑐_𝑖𝑘−𝑐_𝑖𝑗 〗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8</xdr:col>
      <xdr:colOff>497440</xdr:colOff>
      <xdr:row>40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6D64E1E-5319-939D-4A8E-166B448428B2}"/>
            </a:ext>
          </a:extLst>
        </xdr:cNvPr>
        <xdr:cNvSpPr txBox="1"/>
      </xdr:nvSpPr>
      <xdr:spPr>
        <a:xfrm>
          <a:off x="7209889" y="153906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597877</xdr:colOff>
      <xdr:row>0</xdr:row>
      <xdr:rowOff>152400</xdr:rowOff>
    </xdr:from>
    <xdr:ext cx="1258585" cy="7705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0E4D3DC-5024-4525-8FF3-DCAF281D68E6}"/>
                </a:ext>
              </a:extLst>
            </xdr:cNvPr>
            <xdr:cNvSpPr txBox="1"/>
          </xdr:nvSpPr>
          <xdr:spPr>
            <a:xfrm>
              <a:off x="8651631" y="152400"/>
              <a:ext cx="1258585" cy="770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0E4D3DC-5024-4525-8FF3-DCAF281D68E6}"/>
                </a:ext>
              </a:extLst>
            </xdr:cNvPr>
            <xdr:cNvSpPr txBox="1"/>
          </xdr:nvSpPr>
          <xdr:spPr>
            <a:xfrm>
              <a:off x="8651631" y="152400"/>
              <a:ext cx="1258585" cy="770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∑▒〖𝑐_𝑖𝑘−𝑐_𝑖𝑗 〗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AE85-928D-4D1C-98AA-A075342174D2}">
  <dimension ref="A1:C25"/>
  <sheetViews>
    <sheetView workbookViewId="0">
      <selection activeCell="F16" sqref="F16"/>
    </sheetView>
  </sheetViews>
  <sheetFormatPr defaultRowHeight="14.4" x14ac:dyDescent="0.3"/>
  <cols>
    <col min="1" max="1" width="21.88671875" bestFit="1" customWidth="1"/>
    <col min="2" max="2" width="11.88671875" bestFit="1" customWidth="1"/>
    <col min="3" max="3" width="12.33203125" bestFit="1" customWidth="1"/>
  </cols>
  <sheetData>
    <row r="1" spans="1:3" ht="15.6" thickTop="1" thickBot="1" x14ac:dyDescent="0.35">
      <c r="A1" s="63" t="s">
        <v>0</v>
      </c>
      <c r="B1" s="63" t="s">
        <v>64</v>
      </c>
      <c r="C1" s="63" t="s">
        <v>65</v>
      </c>
    </row>
    <row r="2" spans="1:3" ht="15.6" thickTop="1" thickBot="1" x14ac:dyDescent="0.35">
      <c r="A2" s="38" t="s">
        <v>1</v>
      </c>
      <c r="B2" s="64">
        <v>44.407110000000003</v>
      </c>
      <c r="C2" s="64">
        <v>8.9654600000000002</v>
      </c>
    </row>
    <row r="3" spans="1:3" ht="15.6" thickTop="1" thickBot="1" x14ac:dyDescent="0.35">
      <c r="A3" s="38" t="s">
        <v>2</v>
      </c>
      <c r="B3" s="64">
        <v>44.413080000000001</v>
      </c>
      <c r="C3" s="64">
        <v>8.9696599999999993</v>
      </c>
    </row>
    <row r="4" spans="1:3" ht="15.6" thickTop="1" thickBot="1" x14ac:dyDescent="0.35">
      <c r="A4" s="38" t="s">
        <v>3</v>
      </c>
      <c r="B4" s="64">
        <v>44.408560000000001</v>
      </c>
      <c r="C4" s="64">
        <v>8.9599899999999995</v>
      </c>
    </row>
    <row r="5" spans="1:3" ht="15.6" thickTop="1" thickBot="1" x14ac:dyDescent="0.35">
      <c r="A5" s="38" t="s">
        <v>4</v>
      </c>
      <c r="B5" s="64">
        <v>44.407260000000001</v>
      </c>
      <c r="C5" s="64">
        <v>8.9766700000000004</v>
      </c>
    </row>
    <row r="6" spans="1:3" ht="15.6" thickTop="1" thickBot="1" x14ac:dyDescent="0.35">
      <c r="A6" s="38" t="s">
        <v>22</v>
      </c>
      <c r="B6" s="64">
        <v>44.399099999999997</v>
      </c>
      <c r="C6" s="64">
        <v>8.9642099999999996</v>
      </c>
    </row>
    <row r="7" spans="1:3" ht="15.6" thickTop="1" thickBot="1" x14ac:dyDescent="0.35">
      <c r="A7" s="38" t="s">
        <v>5</v>
      </c>
      <c r="B7" s="64">
        <v>44.406399999999998</v>
      </c>
      <c r="C7" s="64">
        <v>8.952</v>
      </c>
    </row>
    <row r="8" spans="1:3" ht="15.6" thickTop="1" thickBot="1" x14ac:dyDescent="0.35">
      <c r="A8" s="38" t="s">
        <v>6</v>
      </c>
      <c r="B8" s="64">
        <v>44.420319999999997</v>
      </c>
      <c r="C8" s="64">
        <v>8.9663500000000003</v>
      </c>
    </row>
    <row r="9" spans="1:3" ht="15.6" thickTop="1" thickBot="1" x14ac:dyDescent="0.35">
      <c r="A9" s="38" t="s">
        <v>7</v>
      </c>
      <c r="B9" s="64">
        <v>44.411819999999999</v>
      </c>
      <c r="C9" s="64">
        <v>8.9525799999999993</v>
      </c>
    </row>
    <row r="10" spans="1:3" ht="15.6" thickTop="1" thickBot="1" x14ac:dyDescent="0.35">
      <c r="A10" s="38" t="s">
        <v>8</v>
      </c>
      <c r="B10" s="64">
        <v>44.402520000000003</v>
      </c>
      <c r="C10" s="64">
        <v>8.9540100000000002</v>
      </c>
    </row>
    <row r="11" spans="1:3" ht="15.6" thickTop="1" thickBot="1" x14ac:dyDescent="0.35">
      <c r="A11" s="38" t="s">
        <v>9</v>
      </c>
      <c r="B11" s="64">
        <v>44.417479999999998</v>
      </c>
      <c r="C11" s="64">
        <v>8.9557199999999995</v>
      </c>
    </row>
    <row r="12" spans="1:3" ht="15.6" thickTop="1" thickBot="1" x14ac:dyDescent="0.35">
      <c r="A12" s="38" t="s">
        <v>14</v>
      </c>
      <c r="B12" s="64">
        <v>44.39676</v>
      </c>
      <c r="C12" s="64">
        <v>8.9758099999999992</v>
      </c>
    </row>
    <row r="13" spans="1:3" ht="15.6" thickTop="1" thickBot="1" x14ac:dyDescent="0.35">
      <c r="A13" s="38" t="s">
        <v>10</v>
      </c>
      <c r="B13" s="64">
        <v>44.402749999999997</v>
      </c>
      <c r="C13" s="64">
        <v>8.9859500000000008</v>
      </c>
    </row>
    <row r="14" spans="1:3" ht="15.6" thickTop="1" thickBot="1" x14ac:dyDescent="0.35">
      <c r="A14" s="38" t="s">
        <v>11</v>
      </c>
      <c r="B14" s="64">
        <v>44.422690000000003</v>
      </c>
      <c r="C14" s="64">
        <v>8.9569299999999998</v>
      </c>
    </row>
    <row r="15" spans="1:3" ht="15.6" thickTop="1" thickBot="1" x14ac:dyDescent="0.35">
      <c r="A15" s="38" t="s">
        <v>12</v>
      </c>
      <c r="B15" s="64">
        <v>44.41892</v>
      </c>
      <c r="C15" s="64">
        <v>8.9496699999999993</v>
      </c>
    </row>
    <row r="16" spans="1:3" ht="15.6" thickTop="1" thickBot="1" x14ac:dyDescent="0.35">
      <c r="A16" s="38" t="s">
        <v>13</v>
      </c>
      <c r="B16" s="64">
        <v>44.413649999999997</v>
      </c>
      <c r="C16" s="64">
        <v>8.9444599999999994</v>
      </c>
    </row>
    <row r="17" spans="1:3" ht="15.6" thickTop="1" thickBot="1" x14ac:dyDescent="0.35">
      <c r="A17" s="38" t="s">
        <v>15</v>
      </c>
      <c r="B17" s="64">
        <v>44.406820000000003</v>
      </c>
      <c r="C17" s="64">
        <v>8.9350100000000001</v>
      </c>
    </row>
    <row r="18" spans="1:3" ht="15.6" thickTop="1" thickBot="1" x14ac:dyDescent="0.35">
      <c r="A18" s="38" t="s">
        <v>23</v>
      </c>
      <c r="B18" s="64">
        <v>44.404859999999999</v>
      </c>
      <c r="C18" s="64">
        <v>8.9435000000000002</v>
      </c>
    </row>
    <row r="19" spans="1:3" ht="15.6" thickTop="1" thickBot="1" x14ac:dyDescent="0.35">
      <c r="A19" s="38" t="s">
        <v>16</v>
      </c>
      <c r="B19" s="64">
        <v>44.396369999999997</v>
      </c>
      <c r="C19" s="64">
        <v>8.94834</v>
      </c>
    </row>
    <row r="20" spans="1:3" ht="15.6" thickTop="1" thickBot="1" x14ac:dyDescent="0.35">
      <c r="A20" s="38" t="s">
        <v>17</v>
      </c>
      <c r="B20" s="64">
        <v>44.393430000000002</v>
      </c>
      <c r="C20" s="64">
        <v>8.9858930000000008</v>
      </c>
    </row>
    <row r="21" spans="1:3" ht="15.6" thickTop="1" thickBot="1" x14ac:dyDescent="0.35">
      <c r="A21" s="38" t="s">
        <v>18</v>
      </c>
      <c r="B21" s="64">
        <v>44.402340000000002</v>
      </c>
      <c r="C21" s="64">
        <v>8.9388400000000008</v>
      </c>
    </row>
    <row r="22" spans="1:3" ht="15.6" thickTop="1" thickBot="1" x14ac:dyDescent="0.35">
      <c r="A22" s="38" t="s">
        <v>19</v>
      </c>
      <c r="B22" s="64">
        <v>44.410269999999997</v>
      </c>
      <c r="C22" s="64">
        <v>8.9355799999999999</v>
      </c>
    </row>
    <row r="23" spans="1:3" ht="15.6" thickTop="1" thickBot="1" x14ac:dyDescent="0.35">
      <c r="A23" s="38" t="s">
        <v>20</v>
      </c>
      <c r="B23" s="64">
        <v>44.413890000000002</v>
      </c>
      <c r="C23" s="64">
        <v>8.9323899999999998</v>
      </c>
    </row>
    <row r="24" spans="1:3" ht="15.6" thickTop="1" thickBot="1" x14ac:dyDescent="0.35">
      <c r="A24" s="38" t="s">
        <v>21</v>
      </c>
      <c r="B24" s="64">
        <v>44.407960000000003</v>
      </c>
      <c r="C24" s="64">
        <v>8.9281600000000001</v>
      </c>
    </row>
    <row r="25" spans="1:3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6CC2-B1AB-4F23-AECC-604E9509F9CA}">
  <dimension ref="A1:E27"/>
  <sheetViews>
    <sheetView zoomScale="86" zoomScaleNormal="86" workbookViewId="0">
      <selection activeCell="D32" sqref="D32"/>
    </sheetView>
  </sheetViews>
  <sheetFormatPr defaultRowHeight="14.4" x14ac:dyDescent="0.3"/>
  <cols>
    <col min="1" max="1" width="22.44140625" bestFit="1" customWidth="1"/>
    <col min="2" max="2" width="21.21875" bestFit="1" customWidth="1"/>
    <col min="3" max="3" width="11.33203125" customWidth="1"/>
    <col min="4" max="4" width="9.21875" customWidth="1"/>
    <col min="5" max="5" width="35.33203125" bestFit="1" customWidth="1"/>
  </cols>
  <sheetData>
    <row r="1" spans="1:5" ht="17.399999999999999" thickTop="1" thickBot="1" x14ac:dyDescent="0.35">
      <c r="A1" s="65" t="s">
        <v>39</v>
      </c>
      <c r="B1" s="65"/>
      <c r="C1" s="65"/>
      <c r="D1" s="65"/>
      <c r="E1" s="15" t="s">
        <v>38</v>
      </c>
    </row>
    <row r="2" spans="1:5" ht="15.6" thickTop="1" thickBot="1" x14ac:dyDescent="0.35">
      <c r="A2" s="65"/>
      <c r="B2" s="65"/>
      <c r="C2" s="65"/>
      <c r="D2" s="65"/>
      <c r="E2" s="15">
        <v>100</v>
      </c>
    </row>
    <row r="3" spans="1:5" ht="17.399999999999999" thickTop="1" thickBot="1" x14ac:dyDescent="0.35">
      <c r="A3" s="15" t="s">
        <v>0</v>
      </c>
      <c r="B3" s="15" t="s">
        <v>34</v>
      </c>
      <c r="C3" s="47" t="s">
        <v>35</v>
      </c>
      <c r="D3" s="15" t="s">
        <v>36</v>
      </c>
      <c r="E3" s="15" t="s">
        <v>37</v>
      </c>
    </row>
    <row r="4" spans="1:5" ht="15.6" thickTop="1" thickBot="1" x14ac:dyDescent="0.35">
      <c r="A4" s="12" t="s">
        <v>1</v>
      </c>
      <c r="B4" s="48">
        <v>1500</v>
      </c>
      <c r="C4" s="48">
        <v>250</v>
      </c>
      <c r="D4" s="49">
        <f>B4/C4</f>
        <v>6</v>
      </c>
      <c r="E4" s="21">
        <f t="shared" ref="E4:E26" si="0">D4*Area</f>
        <v>600</v>
      </c>
    </row>
    <row r="5" spans="1:5" ht="15.6" thickTop="1" thickBot="1" x14ac:dyDescent="0.35">
      <c r="A5" s="13" t="s">
        <v>2</v>
      </c>
      <c r="B5" s="48">
        <v>1500</v>
      </c>
      <c r="C5" s="48">
        <v>284</v>
      </c>
      <c r="D5" s="49">
        <f t="shared" ref="D5:D26" si="1">B5/C5</f>
        <v>5.28169014084507</v>
      </c>
      <c r="E5" s="21">
        <f t="shared" si="0"/>
        <v>528.16901408450701</v>
      </c>
    </row>
    <row r="6" spans="1:5" ht="15.6" thickTop="1" thickBot="1" x14ac:dyDescent="0.35">
      <c r="A6" s="13" t="s">
        <v>3</v>
      </c>
      <c r="B6" s="48">
        <v>1680</v>
      </c>
      <c r="C6" s="48">
        <v>230</v>
      </c>
      <c r="D6" s="49">
        <f t="shared" si="1"/>
        <v>7.3043478260869561</v>
      </c>
      <c r="E6" s="21">
        <f t="shared" si="0"/>
        <v>730.43478260869563</v>
      </c>
    </row>
    <row r="7" spans="1:5" ht="15.6" thickTop="1" thickBot="1" x14ac:dyDescent="0.35">
      <c r="A7" s="13" t="s">
        <v>4</v>
      </c>
      <c r="B7" s="48">
        <v>400</v>
      </c>
      <c r="C7" s="48">
        <v>66</v>
      </c>
      <c r="D7" s="49">
        <f t="shared" si="1"/>
        <v>6.0606060606060606</v>
      </c>
      <c r="E7" s="21">
        <f t="shared" si="0"/>
        <v>606.06060606060601</v>
      </c>
    </row>
    <row r="8" spans="1:5" ht="15.6" thickTop="1" thickBot="1" x14ac:dyDescent="0.35">
      <c r="A8" s="13" t="s">
        <v>22</v>
      </c>
      <c r="B8" s="48">
        <v>600</v>
      </c>
      <c r="C8" s="48">
        <v>50</v>
      </c>
      <c r="D8" s="49">
        <f t="shared" si="1"/>
        <v>12</v>
      </c>
      <c r="E8" s="21">
        <f t="shared" si="0"/>
        <v>1200</v>
      </c>
    </row>
    <row r="9" spans="1:5" ht="15.6" thickTop="1" thickBot="1" x14ac:dyDescent="0.35">
      <c r="A9" s="13" t="s">
        <v>5</v>
      </c>
      <c r="B9" s="48">
        <v>1250</v>
      </c>
      <c r="C9" s="48">
        <v>30</v>
      </c>
      <c r="D9" s="49">
        <f t="shared" si="1"/>
        <v>41.666666666666664</v>
      </c>
      <c r="E9" s="21">
        <f t="shared" si="0"/>
        <v>4166.6666666666661</v>
      </c>
    </row>
    <row r="10" spans="1:5" ht="15.6" thickTop="1" thickBot="1" x14ac:dyDescent="0.35">
      <c r="A10" s="13" t="s">
        <v>6</v>
      </c>
      <c r="B10" s="48">
        <v>500</v>
      </c>
      <c r="C10" s="48">
        <v>60</v>
      </c>
      <c r="D10" s="49">
        <f t="shared" si="1"/>
        <v>8.3333333333333339</v>
      </c>
      <c r="E10" s="21">
        <f t="shared" si="0"/>
        <v>833.33333333333337</v>
      </c>
    </row>
    <row r="11" spans="1:5" ht="15.6" thickTop="1" thickBot="1" x14ac:dyDescent="0.35">
      <c r="A11" s="13" t="s">
        <v>7</v>
      </c>
      <c r="B11" s="48">
        <v>500</v>
      </c>
      <c r="C11" s="48">
        <v>75</v>
      </c>
      <c r="D11" s="49">
        <f t="shared" si="1"/>
        <v>6.666666666666667</v>
      </c>
      <c r="E11" s="21">
        <f t="shared" si="0"/>
        <v>666.66666666666674</v>
      </c>
    </row>
    <row r="12" spans="1:5" ht="15.6" thickTop="1" thickBot="1" x14ac:dyDescent="0.35">
      <c r="A12" s="13" t="s">
        <v>8</v>
      </c>
      <c r="B12" s="48">
        <v>300</v>
      </c>
      <c r="C12" s="48">
        <v>25</v>
      </c>
      <c r="D12" s="49">
        <f t="shared" si="1"/>
        <v>12</v>
      </c>
      <c r="E12" s="21">
        <f t="shared" si="0"/>
        <v>1200</v>
      </c>
    </row>
    <row r="13" spans="1:5" ht="15.6" thickTop="1" thickBot="1" x14ac:dyDescent="0.35">
      <c r="A13" s="13" t="s">
        <v>9</v>
      </c>
      <c r="B13" s="48">
        <v>500</v>
      </c>
      <c r="C13" s="48">
        <v>45</v>
      </c>
      <c r="D13" s="49">
        <f t="shared" si="1"/>
        <v>11.111111111111111</v>
      </c>
      <c r="E13" s="21">
        <f t="shared" si="0"/>
        <v>1111.1111111111111</v>
      </c>
    </row>
    <row r="14" spans="1:5" ht="15.6" thickTop="1" thickBot="1" x14ac:dyDescent="0.35">
      <c r="A14" s="13" t="s">
        <v>14</v>
      </c>
      <c r="B14" s="48">
        <v>2500</v>
      </c>
      <c r="C14" s="48">
        <v>400</v>
      </c>
      <c r="D14" s="49">
        <f t="shared" si="1"/>
        <v>6.25</v>
      </c>
      <c r="E14" s="21">
        <f t="shared" si="0"/>
        <v>625</v>
      </c>
    </row>
    <row r="15" spans="1:5" ht="15.6" thickTop="1" thickBot="1" x14ac:dyDescent="0.35">
      <c r="A15" s="13" t="s">
        <v>10</v>
      </c>
      <c r="B15" s="48">
        <v>3000</v>
      </c>
      <c r="C15" s="48">
        <v>250</v>
      </c>
      <c r="D15" s="49">
        <f t="shared" si="1"/>
        <v>12</v>
      </c>
      <c r="E15" s="21">
        <f t="shared" si="0"/>
        <v>1200</v>
      </c>
    </row>
    <row r="16" spans="1:5" ht="15.6" thickTop="1" thickBot="1" x14ac:dyDescent="0.35">
      <c r="A16" s="13" t="s">
        <v>11</v>
      </c>
      <c r="B16" s="48">
        <v>500</v>
      </c>
      <c r="C16" s="48">
        <v>60</v>
      </c>
      <c r="D16" s="49">
        <f t="shared" si="1"/>
        <v>8.3333333333333339</v>
      </c>
      <c r="E16" s="21">
        <f t="shared" si="0"/>
        <v>833.33333333333337</v>
      </c>
    </row>
    <row r="17" spans="1:5" ht="15.6" thickTop="1" thickBot="1" x14ac:dyDescent="0.35">
      <c r="A17" s="13" t="s">
        <v>12</v>
      </c>
      <c r="B17" s="48">
        <v>2900</v>
      </c>
      <c r="C17" s="48">
        <v>200</v>
      </c>
      <c r="D17" s="49">
        <f t="shared" si="1"/>
        <v>14.5</v>
      </c>
      <c r="E17" s="21">
        <f t="shared" si="0"/>
        <v>1450</v>
      </c>
    </row>
    <row r="18" spans="1:5" ht="15.6" thickTop="1" thickBot="1" x14ac:dyDescent="0.35">
      <c r="A18" s="13" t="s">
        <v>13</v>
      </c>
      <c r="B18" s="48">
        <v>1250</v>
      </c>
      <c r="C18" s="48">
        <v>220</v>
      </c>
      <c r="D18" s="49">
        <f t="shared" si="1"/>
        <v>5.6818181818181817</v>
      </c>
      <c r="E18" s="21">
        <f t="shared" si="0"/>
        <v>568.18181818181813</v>
      </c>
    </row>
    <row r="19" spans="1:5" ht="15.6" thickTop="1" thickBot="1" x14ac:dyDescent="0.35">
      <c r="A19" s="13" t="s">
        <v>15</v>
      </c>
      <c r="B19" s="48">
        <v>1250</v>
      </c>
      <c r="C19" s="48">
        <v>120</v>
      </c>
      <c r="D19" s="49">
        <f t="shared" si="1"/>
        <v>10.416666666666666</v>
      </c>
      <c r="E19" s="21">
        <f t="shared" si="0"/>
        <v>1041.6666666666665</v>
      </c>
    </row>
    <row r="20" spans="1:5" ht="15.6" thickTop="1" thickBot="1" x14ac:dyDescent="0.35">
      <c r="A20" s="13" t="s">
        <v>23</v>
      </c>
      <c r="B20" s="48">
        <v>4300</v>
      </c>
      <c r="C20" s="48">
        <v>260</v>
      </c>
      <c r="D20" s="49">
        <f t="shared" si="1"/>
        <v>16.53846153846154</v>
      </c>
      <c r="E20" s="21">
        <f t="shared" si="0"/>
        <v>1653.846153846154</v>
      </c>
    </row>
    <row r="21" spans="1:5" ht="15.6" thickTop="1" thickBot="1" x14ac:dyDescent="0.35">
      <c r="A21" s="13" t="s">
        <v>16</v>
      </c>
      <c r="B21" s="48">
        <v>9000</v>
      </c>
      <c r="C21" s="48">
        <v>700</v>
      </c>
      <c r="D21" s="49">
        <f t="shared" si="1"/>
        <v>12.857142857142858</v>
      </c>
      <c r="E21" s="21">
        <f t="shared" si="0"/>
        <v>1285.7142857142858</v>
      </c>
    </row>
    <row r="22" spans="1:5" ht="15.6" thickTop="1" thickBot="1" x14ac:dyDescent="0.35">
      <c r="A22" s="13" t="s">
        <v>17</v>
      </c>
      <c r="B22" s="48">
        <v>1800</v>
      </c>
      <c r="C22" s="48">
        <v>180</v>
      </c>
      <c r="D22" s="49">
        <f t="shared" si="1"/>
        <v>10</v>
      </c>
      <c r="E22" s="21">
        <f t="shared" si="0"/>
        <v>1000</v>
      </c>
    </row>
    <row r="23" spans="1:5" ht="15.6" thickTop="1" thickBot="1" x14ac:dyDescent="0.35">
      <c r="A23" s="13" t="s">
        <v>18</v>
      </c>
      <c r="B23" s="48">
        <v>5400</v>
      </c>
      <c r="C23" s="48">
        <v>720</v>
      </c>
      <c r="D23" s="49">
        <f t="shared" si="1"/>
        <v>7.5</v>
      </c>
      <c r="E23" s="21">
        <f t="shared" si="0"/>
        <v>750</v>
      </c>
    </row>
    <row r="24" spans="1:5" ht="15.6" thickTop="1" thickBot="1" x14ac:dyDescent="0.35">
      <c r="A24" s="13" t="s">
        <v>19</v>
      </c>
      <c r="B24" s="48">
        <v>2800</v>
      </c>
      <c r="C24" s="48">
        <v>290</v>
      </c>
      <c r="D24" s="49">
        <f t="shared" si="1"/>
        <v>9.6551724137931032</v>
      </c>
      <c r="E24" s="21">
        <f t="shared" si="0"/>
        <v>965.51724137931035</v>
      </c>
    </row>
    <row r="25" spans="1:5" ht="15.6" thickTop="1" thickBot="1" x14ac:dyDescent="0.35">
      <c r="A25" s="13" t="s">
        <v>20</v>
      </c>
      <c r="B25" s="48">
        <v>1100</v>
      </c>
      <c r="C25" s="48">
        <v>200</v>
      </c>
      <c r="D25" s="49">
        <f t="shared" si="1"/>
        <v>5.5</v>
      </c>
      <c r="E25" s="21">
        <f t="shared" si="0"/>
        <v>550</v>
      </c>
    </row>
    <row r="26" spans="1:5" ht="15.6" thickTop="1" thickBot="1" x14ac:dyDescent="0.35">
      <c r="A26" s="13" t="s">
        <v>21</v>
      </c>
      <c r="B26" s="48">
        <v>1200</v>
      </c>
      <c r="C26" s="48">
        <v>130</v>
      </c>
      <c r="D26" s="49">
        <f t="shared" si="1"/>
        <v>9.2307692307692299</v>
      </c>
      <c r="E26" s="21">
        <f t="shared" si="0"/>
        <v>923.07692307692298</v>
      </c>
    </row>
    <row r="27" spans="1:5" ht="15" thickTop="1" x14ac:dyDescent="0.3"/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D295-01D6-4A09-887A-1CA0B2BC61C7}">
  <sheetPr codeName="Sheet3"/>
  <dimension ref="A1:X35"/>
  <sheetViews>
    <sheetView zoomScale="80" zoomScaleNormal="85" workbookViewId="0">
      <selection activeCell="S25" sqref="S25"/>
    </sheetView>
  </sheetViews>
  <sheetFormatPr defaultRowHeight="14.4" x14ac:dyDescent="0.3"/>
  <cols>
    <col min="1" max="1" width="22.44140625" style="1" bestFit="1" customWidth="1"/>
    <col min="2" max="2" width="16.5546875" bestFit="1" customWidth="1"/>
    <col min="3" max="3" width="13.109375" customWidth="1"/>
    <col min="4" max="4" width="14.109375" bestFit="1" customWidth="1"/>
    <col min="5" max="5" width="17.88671875" bestFit="1" customWidth="1"/>
    <col min="6" max="6" width="7.5546875" bestFit="1" customWidth="1"/>
    <col min="7" max="7" width="14.109375" bestFit="1" customWidth="1"/>
    <col min="8" max="8" width="13.5546875" bestFit="1" customWidth="1"/>
    <col min="9" max="9" width="11.44140625" bestFit="1" customWidth="1"/>
    <col min="10" max="10" width="17.88671875" bestFit="1" customWidth="1"/>
    <col min="11" max="11" width="10.88671875" bestFit="1" customWidth="1"/>
    <col min="12" max="12" width="15.6640625" bestFit="1" customWidth="1"/>
    <col min="13" max="13" width="12" bestFit="1" customWidth="1"/>
    <col min="14" max="14" width="16.5546875" bestFit="1" customWidth="1"/>
    <col min="15" max="15" width="15" bestFit="1" customWidth="1"/>
    <col min="16" max="16" width="11.5546875" bestFit="1" customWidth="1"/>
    <col min="17" max="17" width="9.109375" bestFit="1" customWidth="1"/>
    <col min="18" max="18" width="11.77734375" bestFit="1" customWidth="1"/>
    <col min="19" max="19" width="22.44140625" bestFit="1" customWidth="1"/>
    <col min="20" max="20" width="13" customWidth="1"/>
    <col min="21" max="21" width="7.109375" bestFit="1" customWidth="1"/>
    <col min="22" max="22" width="12.33203125" bestFit="1" customWidth="1"/>
    <col min="23" max="23" width="19.109375" bestFit="1" customWidth="1"/>
    <col min="24" max="24" width="12.33203125" bestFit="1" customWidth="1"/>
  </cols>
  <sheetData>
    <row r="1" spans="1:24" ht="28.8" customHeight="1" thickTop="1" thickBot="1" x14ac:dyDescent="0.35">
      <c r="A1" s="70" t="s">
        <v>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2"/>
    </row>
    <row r="2" spans="1:24" ht="15.6" thickTop="1" thickBot="1" x14ac:dyDescent="0.3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22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14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15</v>
      </c>
      <c r="R2" s="5" t="s">
        <v>23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6" t="s">
        <v>21</v>
      </c>
    </row>
    <row r="3" spans="1:24" ht="15.6" thickTop="1" thickBot="1" x14ac:dyDescent="0.35">
      <c r="A3" s="7" t="s">
        <v>1</v>
      </c>
      <c r="B3" s="29">
        <v>0</v>
      </c>
      <c r="C3" s="30">
        <v>1</v>
      </c>
      <c r="D3" s="30">
        <v>1.2</v>
      </c>
      <c r="E3" s="30">
        <v>2.5</v>
      </c>
      <c r="F3" s="30">
        <v>2</v>
      </c>
      <c r="G3" s="30">
        <v>2.1</v>
      </c>
      <c r="H3" s="30">
        <v>4.4000000000000004</v>
      </c>
      <c r="I3" s="30">
        <v>2.9</v>
      </c>
      <c r="J3" s="30">
        <v>1.8</v>
      </c>
      <c r="K3" s="30">
        <v>3.7</v>
      </c>
      <c r="L3" s="30">
        <v>4</v>
      </c>
      <c r="M3" s="30">
        <v>3.3</v>
      </c>
      <c r="N3" s="30">
        <v>5.7</v>
      </c>
      <c r="O3" s="30">
        <v>3.1</v>
      </c>
      <c r="P3" s="30">
        <v>3.4</v>
      </c>
      <c r="Q3" s="30">
        <v>4.4000000000000004</v>
      </c>
      <c r="R3" s="30">
        <v>3.5</v>
      </c>
      <c r="S3" s="30">
        <v>4</v>
      </c>
      <c r="T3" s="30">
        <v>4.4000000000000004</v>
      </c>
      <c r="U3" s="30">
        <v>5.2</v>
      </c>
      <c r="V3" s="30">
        <v>5.4</v>
      </c>
      <c r="W3" s="30">
        <v>6.2</v>
      </c>
      <c r="X3" s="30">
        <v>5.7</v>
      </c>
    </row>
    <row r="4" spans="1:24" ht="15.6" thickTop="1" thickBot="1" x14ac:dyDescent="0.35">
      <c r="A4" s="8" t="s">
        <v>2</v>
      </c>
      <c r="B4" s="30">
        <v>1</v>
      </c>
      <c r="C4" s="29">
        <v>0</v>
      </c>
      <c r="D4" s="30">
        <v>1.4</v>
      </c>
      <c r="E4" s="30">
        <v>2.4</v>
      </c>
      <c r="F4" s="30">
        <v>2</v>
      </c>
      <c r="G4" s="30">
        <v>2</v>
      </c>
      <c r="H4" s="30">
        <v>3.8</v>
      </c>
      <c r="I4" s="30">
        <v>3.6</v>
      </c>
      <c r="J4" s="30">
        <v>3.4</v>
      </c>
      <c r="K4" s="30">
        <v>3.4</v>
      </c>
      <c r="L4" s="30">
        <v>3.5</v>
      </c>
      <c r="M4" s="30">
        <v>6.3</v>
      </c>
      <c r="N4" s="30">
        <v>4.5</v>
      </c>
      <c r="O4" s="30">
        <v>4.5</v>
      </c>
      <c r="P4" s="30">
        <v>4.5999999999999996</v>
      </c>
      <c r="Q4" s="30">
        <v>4.3</v>
      </c>
      <c r="R4" s="30">
        <v>3.4</v>
      </c>
      <c r="S4" s="30">
        <v>4.0999999999999996</v>
      </c>
      <c r="T4" s="30">
        <v>4.2</v>
      </c>
      <c r="U4" s="30">
        <v>5</v>
      </c>
      <c r="V4" s="30">
        <v>5.3</v>
      </c>
      <c r="W4" s="30">
        <v>6</v>
      </c>
      <c r="X4" s="30">
        <v>5.9</v>
      </c>
    </row>
    <row r="5" spans="1:24" ht="15.6" thickTop="1" thickBot="1" x14ac:dyDescent="0.35">
      <c r="A5" s="8" t="s">
        <v>3</v>
      </c>
      <c r="B5" s="30">
        <v>1.2</v>
      </c>
      <c r="C5" s="30">
        <v>1.4</v>
      </c>
      <c r="D5" s="29">
        <v>0</v>
      </c>
      <c r="E5" s="30">
        <v>3.3</v>
      </c>
      <c r="F5" s="30">
        <v>3</v>
      </c>
      <c r="G5" s="30">
        <v>0.9</v>
      </c>
      <c r="H5" s="30">
        <v>2.9</v>
      </c>
      <c r="I5" s="30">
        <v>3.5</v>
      </c>
      <c r="J5" s="30">
        <v>1.7</v>
      </c>
      <c r="K5" s="30">
        <v>2.2999999999999998</v>
      </c>
      <c r="L5" s="30">
        <v>4.4000000000000004</v>
      </c>
      <c r="M5" s="30">
        <v>7.7</v>
      </c>
      <c r="N5" s="30">
        <v>3.7</v>
      </c>
      <c r="O5" s="30">
        <v>2.2999999999999998</v>
      </c>
      <c r="P5" s="30">
        <v>2.8</v>
      </c>
      <c r="Q5" s="30">
        <v>3</v>
      </c>
      <c r="R5" s="30">
        <v>2.7</v>
      </c>
      <c r="S5" s="30">
        <v>2.7</v>
      </c>
      <c r="T5" s="30">
        <v>5</v>
      </c>
      <c r="U5" s="30">
        <v>3.5</v>
      </c>
      <c r="V5" s="30">
        <v>4.2</v>
      </c>
      <c r="W5" s="30">
        <v>5</v>
      </c>
      <c r="X5" s="30">
        <v>4.7</v>
      </c>
    </row>
    <row r="6" spans="1:24" ht="15.6" thickTop="1" thickBot="1" x14ac:dyDescent="0.35">
      <c r="A6" s="8" t="s">
        <v>4</v>
      </c>
      <c r="B6" s="30">
        <v>2.5</v>
      </c>
      <c r="C6" s="30">
        <v>2.4</v>
      </c>
      <c r="D6" s="30">
        <v>3.3</v>
      </c>
      <c r="E6" s="29">
        <v>0</v>
      </c>
      <c r="F6" s="30">
        <v>2.1</v>
      </c>
      <c r="G6" s="30">
        <v>3.2</v>
      </c>
      <c r="H6" s="30">
        <v>4.5</v>
      </c>
      <c r="I6" s="30">
        <v>4.4000000000000004</v>
      </c>
      <c r="J6" s="30">
        <v>3.5</v>
      </c>
      <c r="K6" s="30">
        <v>3.9</v>
      </c>
      <c r="L6" s="30">
        <v>4.5</v>
      </c>
      <c r="M6" s="30">
        <v>4.2</v>
      </c>
      <c r="N6" s="30">
        <v>5.3</v>
      </c>
      <c r="O6" s="30">
        <v>5.5</v>
      </c>
      <c r="P6" s="30">
        <v>5.4</v>
      </c>
      <c r="Q6" s="30">
        <v>4.3</v>
      </c>
      <c r="R6" s="30">
        <v>3.4</v>
      </c>
      <c r="S6" s="30">
        <v>4.2</v>
      </c>
      <c r="T6" s="30">
        <v>3</v>
      </c>
      <c r="U6" s="30">
        <v>4.5999999999999996</v>
      </c>
      <c r="V6" s="30">
        <v>5.7</v>
      </c>
      <c r="W6" s="30">
        <v>6.4</v>
      </c>
      <c r="X6" s="30">
        <v>5.6</v>
      </c>
    </row>
    <row r="7" spans="1:24" ht="15.6" thickTop="1" thickBot="1" x14ac:dyDescent="0.35">
      <c r="A7" s="8" t="s">
        <v>22</v>
      </c>
      <c r="B7" s="30">
        <v>2</v>
      </c>
      <c r="C7" s="30">
        <v>2</v>
      </c>
      <c r="D7" s="30">
        <v>3</v>
      </c>
      <c r="E7" s="30">
        <v>2.1</v>
      </c>
      <c r="F7" s="29">
        <v>0</v>
      </c>
      <c r="G7" s="30">
        <v>3</v>
      </c>
      <c r="H7" s="30">
        <v>4.4000000000000004</v>
      </c>
      <c r="I7" s="30">
        <v>4</v>
      </c>
      <c r="J7" s="30">
        <v>1.7</v>
      </c>
      <c r="K7" s="30">
        <v>3.8</v>
      </c>
      <c r="L7" s="30">
        <v>4</v>
      </c>
      <c r="M7" s="30">
        <v>5</v>
      </c>
      <c r="N7" s="30">
        <v>5.3</v>
      </c>
      <c r="O7" s="30">
        <v>4.8</v>
      </c>
      <c r="P7" s="30">
        <v>4.7</v>
      </c>
      <c r="Q7" s="30">
        <v>3.6</v>
      </c>
      <c r="R7" s="30">
        <v>2.9</v>
      </c>
      <c r="S7" s="30">
        <v>3.1</v>
      </c>
      <c r="T7" s="30">
        <v>2</v>
      </c>
      <c r="U7" s="30">
        <v>4.0999999999999996</v>
      </c>
      <c r="V7" s="30">
        <v>6.3</v>
      </c>
      <c r="W7" s="30">
        <v>6</v>
      </c>
      <c r="X7" s="30">
        <v>5.0999999999999996</v>
      </c>
    </row>
    <row r="8" spans="1:24" ht="15.6" thickTop="1" thickBot="1" x14ac:dyDescent="0.35">
      <c r="A8" s="8" t="s">
        <v>5</v>
      </c>
      <c r="B8" s="30">
        <v>2.1</v>
      </c>
      <c r="C8" s="30">
        <v>2</v>
      </c>
      <c r="D8" s="30">
        <v>0.9</v>
      </c>
      <c r="E8" s="30">
        <v>3.2</v>
      </c>
      <c r="F8" s="30">
        <v>3</v>
      </c>
      <c r="G8" s="29">
        <v>0</v>
      </c>
      <c r="H8" s="30">
        <v>2.8</v>
      </c>
      <c r="I8" s="30">
        <v>2.4</v>
      </c>
      <c r="J8" s="30">
        <v>0.85</v>
      </c>
      <c r="K8" s="30">
        <v>2.2000000000000002</v>
      </c>
      <c r="L8" s="30">
        <v>3.5</v>
      </c>
      <c r="M8" s="30">
        <v>6.4</v>
      </c>
      <c r="N8" s="30">
        <v>3.6</v>
      </c>
      <c r="O8" s="30">
        <v>3.3</v>
      </c>
      <c r="P8" s="30">
        <v>3.2</v>
      </c>
      <c r="Q8" s="30">
        <v>2.2000000000000002</v>
      </c>
      <c r="R8" s="30">
        <v>1.2</v>
      </c>
      <c r="S8" s="30">
        <v>2</v>
      </c>
      <c r="T8" s="30">
        <v>4.2</v>
      </c>
      <c r="U8" s="30">
        <v>2.4</v>
      </c>
      <c r="V8" s="30">
        <v>3.5</v>
      </c>
      <c r="W8" s="30">
        <v>4.2</v>
      </c>
      <c r="X8" s="30">
        <v>4</v>
      </c>
    </row>
    <row r="9" spans="1:24" ht="15.6" thickTop="1" thickBot="1" x14ac:dyDescent="0.35">
      <c r="A9" s="8" t="s">
        <v>6</v>
      </c>
      <c r="B9" s="30">
        <v>4.4000000000000004</v>
      </c>
      <c r="C9" s="30">
        <v>3.8</v>
      </c>
      <c r="D9" s="30">
        <v>2.9</v>
      </c>
      <c r="E9" s="30">
        <v>4.5</v>
      </c>
      <c r="F9" s="30">
        <v>4.4000000000000004</v>
      </c>
      <c r="G9" s="30">
        <v>2.8</v>
      </c>
      <c r="H9" s="29">
        <v>0</v>
      </c>
      <c r="I9" s="30">
        <v>3.9</v>
      </c>
      <c r="J9" s="30">
        <v>3.1</v>
      </c>
      <c r="K9" s="30">
        <v>1.3</v>
      </c>
      <c r="L9" s="30">
        <v>5.8</v>
      </c>
      <c r="M9" s="30">
        <v>7.9</v>
      </c>
      <c r="N9" s="30">
        <v>2.6</v>
      </c>
      <c r="O9" s="30">
        <v>2.1</v>
      </c>
      <c r="P9" s="30">
        <v>5.2</v>
      </c>
      <c r="Q9" s="30">
        <v>4.4000000000000004</v>
      </c>
      <c r="R9" s="30">
        <v>4</v>
      </c>
      <c r="S9" s="30">
        <v>4.0999999999999996</v>
      </c>
      <c r="T9" s="30">
        <v>6.5</v>
      </c>
      <c r="U9" s="30">
        <v>4.7</v>
      </c>
      <c r="V9" s="30">
        <v>6.6</v>
      </c>
      <c r="W9" s="30">
        <v>5.8</v>
      </c>
      <c r="X9" s="30">
        <v>5.6</v>
      </c>
    </row>
    <row r="10" spans="1:24" ht="15.6" thickTop="1" thickBot="1" x14ac:dyDescent="0.35">
      <c r="A10" s="8" t="s">
        <v>7</v>
      </c>
      <c r="B10" s="30">
        <v>2.9</v>
      </c>
      <c r="C10" s="30">
        <v>3.6</v>
      </c>
      <c r="D10" s="30">
        <v>3.5</v>
      </c>
      <c r="E10" s="30">
        <v>4.4000000000000004</v>
      </c>
      <c r="F10" s="30">
        <v>4</v>
      </c>
      <c r="G10" s="30">
        <v>2.4</v>
      </c>
      <c r="H10" s="30">
        <v>3.9</v>
      </c>
      <c r="I10" s="29">
        <v>0</v>
      </c>
      <c r="J10" s="30">
        <v>3.1</v>
      </c>
      <c r="K10" s="30">
        <v>1.1000000000000001</v>
      </c>
      <c r="L10" s="30">
        <v>5.2</v>
      </c>
      <c r="M10" s="30">
        <v>7</v>
      </c>
      <c r="N10" s="30">
        <v>2.5</v>
      </c>
      <c r="O10" s="30">
        <v>1</v>
      </c>
      <c r="P10" s="30">
        <v>3.5</v>
      </c>
      <c r="Q10" s="30">
        <v>3.6</v>
      </c>
      <c r="R10" s="30">
        <v>3</v>
      </c>
      <c r="S10" s="30">
        <v>3.5</v>
      </c>
      <c r="T10" s="30">
        <v>6</v>
      </c>
      <c r="U10" s="30">
        <v>3.9</v>
      </c>
      <c r="V10" s="30">
        <v>6</v>
      </c>
      <c r="W10" s="30">
        <v>6.2</v>
      </c>
      <c r="X10" s="30">
        <v>5.5</v>
      </c>
    </row>
    <row r="11" spans="1:24" ht="15.6" thickTop="1" thickBot="1" x14ac:dyDescent="0.35">
      <c r="A11" s="8" t="s">
        <v>8</v>
      </c>
      <c r="B11" s="30">
        <v>1.8</v>
      </c>
      <c r="C11" s="30">
        <v>3.4</v>
      </c>
      <c r="D11" s="30">
        <v>1.7</v>
      </c>
      <c r="E11" s="30">
        <v>3.5</v>
      </c>
      <c r="F11" s="30">
        <v>1.7</v>
      </c>
      <c r="G11" s="30">
        <v>0.85</v>
      </c>
      <c r="H11" s="30">
        <v>3.1</v>
      </c>
      <c r="I11" s="30">
        <v>3.1</v>
      </c>
      <c r="J11" s="29">
        <v>0</v>
      </c>
      <c r="K11" s="30">
        <v>2.5</v>
      </c>
      <c r="L11" s="30">
        <v>3.3</v>
      </c>
      <c r="M11" s="30">
        <v>6</v>
      </c>
      <c r="N11" s="30">
        <v>3.9</v>
      </c>
      <c r="O11" s="30">
        <v>2.7</v>
      </c>
      <c r="P11" s="30">
        <v>4</v>
      </c>
      <c r="Q11" s="30">
        <v>2.9</v>
      </c>
      <c r="R11" s="30">
        <v>2</v>
      </c>
      <c r="S11" s="30">
        <v>2</v>
      </c>
      <c r="T11" s="30">
        <v>4.7</v>
      </c>
      <c r="U11" s="30">
        <v>3.2</v>
      </c>
      <c r="V11" s="30">
        <v>4.3</v>
      </c>
      <c r="W11" s="30">
        <v>5</v>
      </c>
      <c r="X11" s="30">
        <v>4.5999999999999996</v>
      </c>
    </row>
    <row r="12" spans="1:24" ht="15.6" thickTop="1" thickBot="1" x14ac:dyDescent="0.35">
      <c r="A12" s="8" t="s">
        <v>9</v>
      </c>
      <c r="B12" s="30">
        <v>3.7</v>
      </c>
      <c r="C12" s="30">
        <v>3.4</v>
      </c>
      <c r="D12" s="30">
        <v>2.2999999999999998</v>
      </c>
      <c r="E12" s="30">
        <v>3.9</v>
      </c>
      <c r="F12" s="30">
        <v>3.8</v>
      </c>
      <c r="G12" s="30">
        <v>2.2000000000000002</v>
      </c>
      <c r="H12" s="30">
        <v>1.3</v>
      </c>
      <c r="I12" s="30">
        <v>1.1000000000000001</v>
      </c>
      <c r="J12" s="30">
        <v>2.5</v>
      </c>
      <c r="K12" s="29">
        <v>0</v>
      </c>
      <c r="L12" s="30">
        <v>5.4</v>
      </c>
      <c r="M12" s="30">
        <v>7.2</v>
      </c>
      <c r="N12" s="30">
        <v>1.5</v>
      </c>
      <c r="O12" s="30">
        <v>1.3</v>
      </c>
      <c r="P12" s="30">
        <v>3.9</v>
      </c>
      <c r="Q12" s="30">
        <v>3.7</v>
      </c>
      <c r="R12" s="30">
        <v>3.2</v>
      </c>
      <c r="S12" s="30">
        <v>3.4</v>
      </c>
      <c r="T12" s="30">
        <v>6.2</v>
      </c>
      <c r="U12" s="30">
        <v>4.0999999999999996</v>
      </c>
      <c r="V12" s="30">
        <v>5.3</v>
      </c>
      <c r="W12" s="30">
        <v>5.5</v>
      </c>
      <c r="X12" s="30">
        <v>5.4</v>
      </c>
    </row>
    <row r="13" spans="1:24" ht="15.6" thickTop="1" thickBot="1" x14ac:dyDescent="0.35">
      <c r="A13" s="8" t="s">
        <v>14</v>
      </c>
      <c r="B13" s="30">
        <v>4</v>
      </c>
      <c r="C13" s="30">
        <v>3.5</v>
      </c>
      <c r="D13" s="30">
        <v>4.4000000000000004</v>
      </c>
      <c r="E13" s="30">
        <v>4.5</v>
      </c>
      <c r="F13" s="30">
        <v>4</v>
      </c>
      <c r="G13" s="30">
        <v>3.5</v>
      </c>
      <c r="H13" s="30">
        <v>5.8</v>
      </c>
      <c r="I13" s="30">
        <v>5.2</v>
      </c>
      <c r="J13" s="30">
        <v>3.3</v>
      </c>
      <c r="K13" s="30">
        <v>5.4</v>
      </c>
      <c r="L13" s="29">
        <v>0</v>
      </c>
      <c r="M13" s="30">
        <v>4.7</v>
      </c>
      <c r="N13" s="30">
        <v>6.8</v>
      </c>
      <c r="O13" s="30">
        <v>5.6</v>
      </c>
      <c r="P13" s="30">
        <v>6.7</v>
      </c>
      <c r="Q13" s="30">
        <v>5.8</v>
      </c>
      <c r="R13" s="30">
        <v>4.9000000000000004</v>
      </c>
      <c r="S13" s="30">
        <v>3.2</v>
      </c>
      <c r="T13" s="30">
        <v>5.5</v>
      </c>
      <c r="U13" s="30">
        <v>5.3</v>
      </c>
      <c r="V13" s="30">
        <v>7.2</v>
      </c>
      <c r="W13" s="30">
        <v>7.8</v>
      </c>
      <c r="X13" s="30">
        <v>6.2</v>
      </c>
    </row>
    <row r="14" spans="1:24" ht="15.6" thickTop="1" thickBot="1" x14ac:dyDescent="0.35">
      <c r="A14" s="8" t="s">
        <v>10</v>
      </c>
      <c r="B14" s="30">
        <v>3.3</v>
      </c>
      <c r="C14" s="30">
        <v>6.3</v>
      </c>
      <c r="D14" s="30">
        <v>7.7</v>
      </c>
      <c r="E14" s="30">
        <v>4.2</v>
      </c>
      <c r="F14" s="30">
        <v>5</v>
      </c>
      <c r="G14" s="30">
        <v>6.4</v>
      </c>
      <c r="H14" s="30">
        <v>7.9</v>
      </c>
      <c r="I14" s="30">
        <v>7</v>
      </c>
      <c r="J14" s="30">
        <v>6</v>
      </c>
      <c r="K14" s="30">
        <v>7.2</v>
      </c>
      <c r="L14" s="30">
        <v>4.7</v>
      </c>
      <c r="M14" s="29">
        <v>0</v>
      </c>
      <c r="N14" s="30">
        <v>6</v>
      </c>
      <c r="O14" s="30">
        <v>6.1</v>
      </c>
      <c r="P14" s="30">
        <v>6.1</v>
      </c>
      <c r="Q14" s="30">
        <v>5</v>
      </c>
      <c r="R14" s="30">
        <v>4.0999999999999996</v>
      </c>
      <c r="S14" s="30">
        <v>4.9000000000000004</v>
      </c>
      <c r="T14" s="30">
        <v>3.6</v>
      </c>
      <c r="U14" s="30">
        <v>5.3</v>
      </c>
      <c r="V14" s="30">
        <v>6.4</v>
      </c>
      <c r="W14" s="30">
        <v>7.2</v>
      </c>
      <c r="X14" s="30">
        <v>6.3</v>
      </c>
    </row>
    <row r="15" spans="1:24" ht="15.6" thickTop="1" thickBot="1" x14ac:dyDescent="0.35">
      <c r="A15" s="8" t="s">
        <v>11</v>
      </c>
      <c r="B15" s="30">
        <v>5.7</v>
      </c>
      <c r="C15" s="30">
        <v>4.5</v>
      </c>
      <c r="D15" s="30">
        <v>3.7</v>
      </c>
      <c r="E15" s="30">
        <v>5.3</v>
      </c>
      <c r="F15" s="30">
        <v>5.3</v>
      </c>
      <c r="G15" s="30">
        <v>3.6</v>
      </c>
      <c r="H15" s="30">
        <v>2.6</v>
      </c>
      <c r="I15" s="30">
        <v>2.5</v>
      </c>
      <c r="J15" s="30">
        <v>3.9</v>
      </c>
      <c r="K15" s="30">
        <v>1.5</v>
      </c>
      <c r="L15" s="30">
        <v>6.8</v>
      </c>
      <c r="M15" s="30">
        <v>6</v>
      </c>
      <c r="N15" s="29">
        <v>0</v>
      </c>
      <c r="O15" s="30">
        <v>3.4</v>
      </c>
      <c r="P15" s="30">
        <v>6.3</v>
      </c>
      <c r="Q15" s="30">
        <v>6.1</v>
      </c>
      <c r="R15" s="30">
        <v>4.8</v>
      </c>
      <c r="S15" s="30">
        <v>5.6</v>
      </c>
      <c r="T15" s="30">
        <v>8.1999999999999993</v>
      </c>
      <c r="U15" s="30">
        <v>6</v>
      </c>
      <c r="V15" s="30">
        <v>6.9</v>
      </c>
      <c r="W15" s="30">
        <v>7.1</v>
      </c>
      <c r="X15" s="30">
        <v>7.1</v>
      </c>
    </row>
    <row r="16" spans="1:24" ht="15.6" thickTop="1" thickBot="1" x14ac:dyDescent="0.35">
      <c r="A16" s="8" t="s">
        <v>12</v>
      </c>
      <c r="B16" s="30">
        <v>3.1</v>
      </c>
      <c r="C16" s="30">
        <v>4.5</v>
      </c>
      <c r="D16" s="30">
        <v>2.2999999999999998</v>
      </c>
      <c r="E16" s="30">
        <v>5.5</v>
      </c>
      <c r="F16" s="30">
        <v>4.8</v>
      </c>
      <c r="G16" s="30">
        <v>3.3</v>
      </c>
      <c r="H16" s="30">
        <v>2.1</v>
      </c>
      <c r="I16" s="30">
        <v>1</v>
      </c>
      <c r="J16" s="30">
        <v>2.7</v>
      </c>
      <c r="K16" s="30">
        <v>1.3</v>
      </c>
      <c r="L16" s="30">
        <v>5.6</v>
      </c>
      <c r="M16" s="30">
        <v>6.1</v>
      </c>
      <c r="N16" s="30">
        <v>3.4</v>
      </c>
      <c r="O16" s="29">
        <v>0</v>
      </c>
      <c r="P16" s="30">
        <v>3.9</v>
      </c>
      <c r="Q16" s="30">
        <v>3.9</v>
      </c>
      <c r="R16" s="30">
        <v>3</v>
      </c>
      <c r="S16" s="30">
        <v>3.5</v>
      </c>
      <c r="T16" s="30">
        <v>6.3</v>
      </c>
      <c r="U16" s="30">
        <v>4.0999999999999996</v>
      </c>
      <c r="V16" s="30">
        <v>5</v>
      </c>
      <c r="W16" s="30">
        <v>5.2</v>
      </c>
      <c r="X16" s="30">
        <v>5.0999999999999996</v>
      </c>
    </row>
    <row r="17" spans="1:24" ht="15.6" thickTop="1" thickBot="1" x14ac:dyDescent="0.35">
      <c r="A17" s="8" t="s">
        <v>13</v>
      </c>
      <c r="B17" s="30">
        <v>3.4</v>
      </c>
      <c r="C17" s="30">
        <v>4.5999999999999996</v>
      </c>
      <c r="D17" s="30">
        <v>2.8</v>
      </c>
      <c r="E17" s="30">
        <v>5.4</v>
      </c>
      <c r="F17" s="30">
        <v>4.7</v>
      </c>
      <c r="G17" s="30">
        <v>3.2</v>
      </c>
      <c r="H17" s="30">
        <v>5.2</v>
      </c>
      <c r="I17" s="30">
        <v>3.5</v>
      </c>
      <c r="J17" s="30">
        <v>4</v>
      </c>
      <c r="K17" s="30">
        <v>3.9</v>
      </c>
      <c r="L17" s="30">
        <v>6.7</v>
      </c>
      <c r="M17" s="30">
        <v>6.1</v>
      </c>
      <c r="N17" s="30">
        <v>6.3</v>
      </c>
      <c r="O17" s="30">
        <v>3.9</v>
      </c>
      <c r="P17" s="29">
        <v>0</v>
      </c>
      <c r="Q17" s="30">
        <v>1.4</v>
      </c>
      <c r="R17" s="30">
        <v>2</v>
      </c>
      <c r="S17" s="30">
        <v>3.8</v>
      </c>
      <c r="T17" s="30">
        <v>6.5</v>
      </c>
      <c r="U17" s="30">
        <v>4.2</v>
      </c>
      <c r="V17" s="30">
        <v>1.4</v>
      </c>
      <c r="W17" s="30">
        <v>2.2000000000000002</v>
      </c>
      <c r="X17" s="30">
        <v>2.4</v>
      </c>
    </row>
    <row r="18" spans="1:24" ht="15.6" thickTop="1" thickBot="1" x14ac:dyDescent="0.35">
      <c r="A18" s="8" t="s">
        <v>15</v>
      </c>
      <c r="B18" s="30">
        <v>4.4000000000000004</v>
      </c>
      <c r="C18" s="30">
        <v>4.3</v>
      </c>
      <c r="D18" s="30">
        <v>3</v>
      </c>
      <c r="E18" s="30">
        <v>4.3</v>
      </c>
      <c r="F18" s="30">
        <v>3.6</v>
      </c>
      <c r="G18" s="30">
        <v>2.2000000000000002</v>
      </c>
      <c r="H18" s="30">
        <v>4.4000000000000004</v>
      </c>
      <c r="I18" s="30">
        <v>3.6</v>
      </c>
      <c r="J18" s="30">
        <v>2.9</v>
      </c>
      <c r="K18" s="30">
        <v>3.7</v>
      </c>
      <c r="L18" s="30">
        <v>5.8</v>
      </c>
      <c r="M18" s="30">
        <v>5</v>
      </c>
      <c r="N18" s="30">
        <v>6.1</v>
      </c>
      <c r="O18" s="30">
        <v>3.9</v>
      </c>
      <c r="P18" s="30">
        <v>1.4</v>
      </c>
      <c r="Q18" s="29">
        <v>0</v>
      </c>
      <c r="R18" s="30">
        <v>0.95</v>
      </c>
      <c r="S18" s="30">
        <v>2.2000000000000002</v>
      </c>
      <c r="T18" s="30">
        <v>5.9</v>
      </c>
      <c r="U18" s="30">
        <v>2.1</v>
      </c>
      <c r="V18" s="30">
        <v>3.1</v>
      </c>
      <c r="W18" s="30">
        <v>3.6</v>
      </c>
      <c r="X18" s="30">
        <v>1.3</v>
      </c>
    </row>
    <row r="19" spans="1:24" ht="15.6" thickTop="1" thickBot="1" x14ac:dyDescent="0.35">
      <c r="A19" s="8" t="s">
        <v>23</v>
      </c>
      <c r="B19" s="30">
        <v>3.5</v>
      </c>
      <c r="C19" s="30">
        <v>3.4</v>
      </c>
      <c r="D19" s="30">
        <v>2.7</v>
      </c>
      <c r="E19" s="30">
        <v>3.4</v>
      </c>
      <c r="F19" s="30">
        <v>2.9</v>
      </c>
      <c r="G19" s="30">
        <v>1.2</v>
      </c>
      <c r="H19" s="30">
        <v>4</v>
      </c>
      <c r="I19" s="30">
        <v>3</v>
      </c>
      <c r="J19" s="30">
        <v>2</v>
      </c>
      <c r="K19" s="30">
        <v>3.2</v>
      </c>
      <c r="L19" s="30">
        <v>4.9000000000000004</v>
      </c>
      <c r="M19" s="30">
        <v>4.0999999999999996</v>
      </c>
      <c r="N19" s="30">
        <v>4.8</v>
      </c>
      <c r="O19" s="30">
        <v>3</v>
      </c>
      <c r="P19" s="30">
        <v>2</v>
      </c>
      <c r="Q19" s="30">
        <v>0.95</v>
      </c>
      <c r="R19" s="29">
        <v>0</v>
      </c>
      <c r="S19" s="30">
        <v>1.9</v>
      </c>
      <c r="T19" s="30">
        <v>5.2</v>
      </c>
      <c r="U19" s="30">
        <v>2.2000000000000002</v>
      </c>
      <c r="V19" s="30">
        <v>2.8</v>
      </c>
      <c r="W19" s="30">
        <v>4.3</v>
      </c>
      <c r="X19" s="30">
        <v>1.9</v>
      </c>
    </row>
    <row r="20" spans="1:24" ht="15.6" thickTop="1" thickBot="1" x14ac:dyDescent="0.35">
      <c r="A20" s="8" t="s">
        <v>16</v>
      </c>
      <c r="B20" s="30">
        <v>4</v>
      </c>
      <c r="C20" s="30">
        <v>4.0999999999999996</v>
      </c>
      <c r="D20" s="30">
        <v>2.7</v>
      </c>
      <c r="E20" s="30">
        <v>4.2</v>
      </c>
      <c r="F20" s="30">
        <v>3.1</v>
      </c>
      <c r="G20" s="30">
        <v>2</v>
      </c>
      <c r="H20" s="30">
        <v>4.0999999999999996</v>
      </c>
      <c r="I20" s="30">
        <v>3.5</v>
      </c>
      <c r="J20" s="30">
        <v>2</v>
      </c>
      <c r="K20" s="30">
        <v>3.4</v>
      </c>
      <c r="L20" s="30">
        <v>3.2</v>
      </c>
      <c r="M20" s="30">
        <v>4.9000000000000004</v>
      </c>
      <c r="N20" s="30">
        <v>5.6</v>
      </c>
      <c r="O20" s="30">
        <v>3.5</v>
      </c>
      <c r="P20" s="30">
        <v>3.8</v>
      </c>
      <c r="Q20" s="30">
        <v>2.2000000000000002</v>
      </c>
      <c r="R20" s="30">
        <v>1.9</v>
      </c>
      <c r="S20" s="29">
        <v>0</v>
      </c>
      <c r="T20" s="30">
        <v>4.7</v>
      </c>
      <c r="U20" s="30">
        <v>2.4</v>
      </c>
      <c r="V20" s="30">
        <v>4.5999999999999996</v>
      </c>
      <c r="W20" s="30">
        <v>5.4</v>
      </c>
      <c r="X20" s="30">
        <v>3.5</v>
      </c>
    </row>
    <row r="21" spans="1:24" ht="15.6" thickTop="1" thickBot="1" x14ac:dyDescent="0.35">
      <c r="A21" s="8" t="s">
        <v>17</v>
      </c>
      <c r="B21" s="30">
        <v>4.4000000000000004</v>
      </c>
      <c r="C21" s="30">
        <v>4.2</v>
      </c>
      <c r="D21" s="30">
        <v>5</v>
      </c>
      <c r="E21" s="30">
        <v>3</v>
      </c>
      <c r="F21" s="30">
        <v>2</v>
      </c>
      <c r="G21" s="30">
        <v>4.2</v>
      </c>
      <c r="H21" s="30">
        <v>6.5</v>
      </c>
      <c r="I21" s="30">
        <v>6</v>
      </c>
      <c r="J21" s="30">
        <v>4.7</v>
      </c>
      <c r="K21" s="30">
        <v>6.2</v>
      </c>
      <c r="L21" s="30">
        <v>5.5</v>
      </c>
      <c r="M21" s="30">
        <v>3.6</v>
      </c>
      <c r="N21" s="30">
        <v>8.1999999999999993</v>
      </c>
      <c r="O21" s="30">
        <v>6.3</v>
      </c>
      <c r="P21" s="30">
        <v>6.5</v>
      </c>
      <c r="Q21" s="30">
        <v>5.9</v>
      </c>
      <c r="R21" s="30">
        <v>5.2</v>
      </c>
      <c r="S21" s="30">
        <v>4.7</v>
      </c>
      <c r="T21" s="29">
        <v>0</v>
      </c>
      <c r="U21" s="30">
        <v>8.1</v>
      </c>
      <c r="V21" s="30">
        <v>9.8000000000000007</v>
      </c>
      <c r="W21" s="30">
        <v>10.6</v>
      </c>
      <c r="X21" s="30">
        <v>8.9</v>
      </c>
    </row>
    <row r="22" spans="1:24" ht="15.6" thickTop="1" thickBot="1" x14ac:dyDescent="0.35">
      <c r="A22" s="8" t="s">
        <v>18</v>
      </c>
      <c r="B22" s="30">
        <v>5.2</v>
      </c>
      <c r="C22" s="30">
        <v>5</v>
      </c>
      <c r="D22" s="30">
        <v>3.5</v>
      </c>
      <c r="E22" s="30">
        <v>4.5999999999999996</v>
      </c>
      <c r="F22" s="30">
        <v>4.0999999999999996</v>
      </c>
      <c r="G22" s="30">
        <v>2.4</v>
      </c>
      <c r="H22" s="30">
        <v>4.7</v>
      </c>
      <c r="I22" s="30">
        <v>3.9</v>
      </c>
      <c r="J22" s="30">
        <v>3.2</v>
      </c>
      <c r="K22" s="30">
        <v>4.0999999999999996</v>
      </c>
      <c r="L22" s="30">
        <v>5.3</v>
      </c>
      <c r="M22" s="30">
        <v>5.3</v>
      </c>
      <c r="N22" s="30">
        <v>6</v>
      </c>
      <c r="O22" s="30">
        <v>4.0999999999999996</v>
      </c>
      <c r="P22" s="30">
        <v>4.2</v>
      </c>
      <c r="Q22" s="30">
        <v>2.1</v>
      </c>
      <c r="R22" s="30">
        <v>2.2000000000000002</v>
      </c>
      <c r="S22" s="30">
        <v>2.4</v>
      </c>
      <c r="T22" s="30">
        <v>8.1</v>
      </c>
      <c r="U22" s="29">
        <v>0</v>
      </c>
      <c r="V22" s="30">
        <v>2</v>
      </c>
      <c r="W22" s="30">
        <v>3.9</v>
      </c>
      <c r="X22" s="30">
        <v>1.8</v>
      </c>
    </row>
    <row r="23" spans="1:24" ht="15.6" thickTop="1" thickBot="1" x14ac:dyDescent="0.35">
      <c r="A23" s="8" t="s">
        <v>19</v>
      </c>
      <c r="B23" s="30">
        <v>5.4</v>
      </c>
      <c r="C23" s="30">
        <v>5.3</v>
      </c>
      <c r="D23" s="30">
        <v>4.2</v>
      </c>
      <c r="E23" s="30">
        <v>5.7</v>
      </c>
      <c r="F23" s="30">
        <v>6.3</v>
      </c>
      <c r="G23" s="30">
        <v>3.5</v>
      </c>
      <c r="H23" s="30">
        <v>6.6</v>
      </c>
      <c r="I23" s="30">
        <v>6</v>
      </c>
      <c r="J23" s="30">
        <v>4.3</v>
      </c>
      <c r="K23" s="30">
        <v>5.3</v>
      </c>
      <c r="L23" s="30">
        <v>7.2</v>
      </c>
      <c r="M23" s="30">
        <v>6.4</v>
      </c>
      <c r="N23" s="30">
        <v>6.9</v>
      </c>
      <c r="O23" s="30">
        <v>5</v>
      </c>
      <c r="P23" s="30">
        <v>1.4</v>
      </c>
      <c r="Q23" s="30">
        <v>3.1</v>
      </c>
      <c r="R23" s="30">
        <v>2.8</v>
      </c>
      <c r="S23" s="30">
        <v>4.5999999999999996</v>
      </c>
      <c r="T23" s="30">
        <v>9.8000000000000007</v>
      </c>
      <c r="U23" s="30">
        <v>2</v>
      </c>
      <c r="V23" s="29">
        <v>0</v>
      </c>
      <c r="W23" s="30">
        <v>2.7</v>
      </c>
      <c r="X23" s="30">
        <v>2.1</v>
      </c>
    </row>
    <row r="24" spans="1:24" ht="15.6" thickTop="1" thickBot="1" x14ac:dyDescent="0.35">
      <c r="A24" s="8" t="s">
        <v>20</v>
      </c>
      <c r="B24" s="30">
        <v>6.2</v>
      </c>
      <c r="C24" s="30">
        <v>6</v>
      </c>
      <c r="D24" s="30">
        <v>5</v>
      </c>
      <c r="E24" s="30">
        <v>6.4</v>
      </c>
      <c r="F24" s="30">
        <v>6</v>
      </c>
      <c r="G24" s="30">
        <v>4.2</v>
      </c>
      <c r="H24" s="30">
        <v>5.8</v>
      </c>
      <c r="I24" s="30">
        <v>6.2</v>
      </c>
      <c r="J24" s="30">
        <v>5</v>
      </c>
      <c r="K24" s="30">
        <v>5.5</v>
      </c>
      <c r="L24" s="30">
        <v>7.8</v>
      </c>
      <c r="M24" s="30">
        <v>7.2</v>
      </c>
      <c r="N24" s="30">
        <v>7.1</v>
      </c>
      <c r="O24" s="30">
        <v>5.2</v>
      </c>
      <c r="P24" s="30">
        <v>2.2000000000000002</v>
      </c>
      <c r="Q24" s="30">
        <v>3.6</v>
      </c>
      <c r="R24" s="30">
        <v>4.3</v>
      </c>
      <c r="S24" s="30">
        <v>5.4</v>
      </c>
      <c r="T24" s="30">
        <v>10.6</v>
      </c>
      <c r="U24" s="30">
        <v>3.9</v>
      </c>
      <c r="V24" s="30">
        <v>2.7</v>
      </c>
      <c r="W24" s="29">
        <v>0</v>
      </c>
      <c r="X24" s="30">
        <v>4.3</v>
      </c>
    </row>
    <row r="25" spans="1:24" ht="15.6" thickTop="1" thickBot="1" x14ac:dyDescent="0.35">
      <c r="A25" s="9" t="s">
        <v>21</v>
      </c>
      <c r="B25" s="30">
        <v>5.7</v>
      </c>
      <c r="C25" s="30">
        <v>5.9</v>
      </c>
      <c r="D25" s="30">
        <v>4.7</v>
      </c>
      <c r="E25" s="30">
        <v>5.6</v>
      </c>
      <c r="F25" s="30">
        <v>5.0999999999999996</v>
      </c>
      <c r="G25" s="30">
        <v>4</v>
      </c>
      <c r="H25" s="30">
        <v>5.6</v>
      </c>
      <c r="I25" s="30">
        <v>5.5</v>
      </c>
      <c r="J25" s="30">
        <v>4.5999999999999996</v>
      </c>
      <c r="K25" s="30">
        <v>5.4</v>
      </c>
      <c r="L25" s="30">
        <v>6.2</v>
      </c>
      <c r="M25" s="30">
        <v>6.3</v>
      </c>
      <c r="N25" s="30">
        <v>7.1</v>
      </c>
      <c r="O25" s="30">
        <v>5.0999999999999996</v>
      </c>
      <c r="P25" s="30">
        <v>2.4</v>
      </c>
      <c r="Q25" s="30">
        <v>1.3</v>
      </c>
      <c r="R25" s="30">
        <v>1.9</v>
      </c>
      <c r="S25" s="30">
        <v>3.5</v>
      </c>
      <c r="T25" s="30">
        <v>8.9</v>
      </c>
      <c r="U25" s="30">
        <v>1.8</v>
      </c>
      <c r="V25" s="30">
        <v>2.1</v>
      </c>
      <c r="W25" s="30">
        <v>4.3</v>
      </c>
      <c r="X25" s="29">
        <v>0</v>
      </c>
    </row>
    <row r="26" spans="1:24" ht="15" thickBot="1" x14ac:dyDescent="0.35">
      <c r="A26" s="2"/>
    </row>
    <row r="27" spans="1:24" ht="24.6" thickTop="1" thickBot="1" x14ac:dyDescent="0.5">
      <c r="A27" s="76" t="s">
        <v>24</v>
      </c>
      <c r="B27" s="76"/>
      <c r="C27" s="76"/>
      <c r="D27" s="76"/>
      <c r="E27" s="76"/>
      <c r="F27" s="76"/>
    </row>
    <row r="28" spans="1:24" ht="15.6" thickTop="1" thickBot="1" x14ac:dyDescent="0.35">
      <c r="A28" s="73" t="s">
        <v>26</v>
      </c>
      <c r="B28" s="73"/>
      <c r="C28" s="77">
        <v>8.3000000000000004E-2</v>
      </c>
      <c r="D28" s="77"/>
      <c r="E28" s="77" t="s">
        <v>27</v>
      </c>
      <c r="F28" s="77"/>
    </row>
    <row r="29" spans="1:24" ht="15.6" thickTop="1" thickBot="1" x14ac:dyDescent="0.35">
      <c r="A29" s="73"/>
      <c r="B29" s="73"/>
      <c r="C29" s="77"/>
      <c r="D29" s="77"/>
      <c r="E29" s="77"/>
      <c r="F29" s="77"/>
    </row>
    <row r="30" spans="1:24" ht="19.8" customHeight="1" thickTop="1" thickBot="1" x14ac:dyDescent="0.35">
      <c r="A30" s="73"/>
      <c r="B30" s="73"/>
      <c r="C30" s="77"/>
      <c r="D30" s="77"/>
      <c r="E30" s="77"/>
      <c r="F30" s="77"/>
    </row>
    <row r="31" spans="1:24" ht="30" customHeight="1" thickTop="1" thickBot="1" x14ac:dyDescent="0.35">
      <c r="A31" s="75" t="s">
        <v>28</v>
      </c>
      <c r="B31" s="75"/>
      <c r="C31" s="74">
        <v>1.83</v>
      </c>
      <c r="D31" s="74"/>
      <c r="E31" s="74" t="s">
        <v>29</v>
      </c>
      <c r="F31" s="74"/>
    </row>
    <row r="32" spans="1:24" ht="31.8" customHeight="1" thickTop="1" thickBot="1" x14ac:dyDescent="0.35">
      <c r="A32" s="78" t="s">
        <v>47</v>
      </c>
      <c r="B32" s="78"/>
      <c r="C32" s="74">
        <f>C28*C31*J32</f>
        <v>2.2783500000000005</v>
      </c>
      <c r="D32" s="74"/>
      <c r="E32" s="74" t="s">
        <v>30</v>
      </c>
      <c r="F32" s="74"/>
      <c r="H32" s="78" t="s">
        <v>48</v>
      </c>
      <c r="I32" s="78"/>
      <c r="J32" s="74">
        <v>15</v>
      </c>
      <c r="K32" s="74"/>
    </row>
    <row r="33" spans="1:6" ht="15" thickTop="1" x14ac:dyDescent="0.3">
      <c r="A33" s="66" t="s">
        <v>31</v>
      </c>
      <c r="B33" s="66"/>
      <c r="C33" s="68">
        <v>22</v>
      </c>
      <c r="D33" s="68"/>
      <c r="E33" s="68" t="s">
        <v>32</v>
      </c>
      <c r="F33" s="68"/>
    </row>
    <row r="34" spans="1:6" ht="15" thickBot="1" x14ac:dyDescent="0.35">
      <c r="A34" s="67"/>
      <c r="B34" s="67"/>
      <c r="C34" s="69"/>
      <c r="D34" s="69"/>
      <c r="E34" s="69"/>
      <c r="F34" s="69"/>
    </row>
    <row r="35" spans="1:6" ht="15" thickTop="1" x14ac:dyDescent="0.3"/>
  </sheetData>
  <mergeCells count="16">
    <mergeCell ref="A33:B34"/>
    <mergeCell ref="C33:D34"/>
    <mergeCell ref="E33:F34"/>
    <mergeCell ref="A1:X1"/>
    <mergeCell ref="A28:B30"/>
    <mergeCell ref="C31:D31"/>
    <mergeCell ref="A31:B31"/>
    <mergeCell ref="A27:F27"/>
    <mergeCell ref="E28:F30"/>
    <mergeCell ref="E31:F31"/>
    <mergeCell ref="H32:I32"/>
    <mergeCell ref="J32:K32"/>
    <mergeCell ref="A32:B32"/>
    <mergeCell ref="E32:F32"/>
    <mergeCell ref="C28:D30"/>
    <mergeCell ref="C32:D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3036-77BA-4692-A96F-A4A2FC79B5D5}">
  <sheetPr codeName="Sheet4"/>
  <dimension ref="A1:AA25"/>
  <sheetViews>
    <sheetView zoomScale="55" zoomScaleNormal="55" workbookViewId="0">
      <selection activeCell="V31" sqref="V31"/>
    </sheetView>
  </sheetViews>
  <sheetFormatPr defaultRowHeight="14.4" x14ac:dyDescent="0.3"/>
  <cols>
    <col min="1" max="1" width="22.88671875" bestFit="1" customWidth="1"/>
    <col min="2" max="2" width="17.21875" bestFit="1" customWidth="1"/>
    <col min="3" max="3" width="10.21875" bestFit="1" customWidth="1"/>
    <col min="4" max="4" width="14.5546875" bestFit="1" customWidth="1"/>
    <col min="5" max="5" width="18.21875" bestFit="1" customWidth="1"/>
    <col min="6" max="6" width="10" customWidth="1"/>
    <col min="7" max="7" width="14.33203125" customWidth="1"/>
    <col min="8" max="8" width="13.88671875" customWidth="1"/>
    <col min="9" max="9" width="11.6640625" customWidth="1"/>
    <col min="10" max="10" width="18.33203125" customWidth="1"/>
    <col min="11" max="11" width="10.6640625" customWidth="1"/>
    <col min="12" max="12" width="16" bestFit="1" customWidth="1"/>
    <col min="13" max="13" width="16.88671875" bestFit="1" customWidth="1"/>
    <col min="14" max="14" width="22.77734375" bestFit="1" customWidth="1"/>
    <col min="15" max="15" width="20.5546875" bestFit="1" customWidth="1"/>
    <col min="16" max="16" width="11.77734375" bestFit="1" customWidth="1"/>
    <col min="17" max="17" width="10" bestFit="1" customWidth="1"/>
    <col min="18" max="18" width="11.5546875" bestFit="1" customWidth="1"/>
    <col min="19" max="19" width="22.88671875" bestFit="1" customWidth="1"/>
    <col min="20" max="20" width="13.44140625" bestFit="1" customWidth="1"/>
    <col min="21" max="21" width="10" bestFit="1" customWidth="1"/>
    <col min="22" max="22" width="12.88671875" bestFit="1" customWidth="1"/>
    <col min="23" max="23" width="19.88671875" bestFit="1" customWidth="1"/>
    <col min="24" max="24" width="12.77734375" bestFit="1" customWidth="1"/>
    <col min="25" max="26" width="12.77734375" style="46" customWidth="1"/>
  </cols>
  <sheetData>
    <row r="1" spans="1:27" ht="34.799999999999997" thickTop="1" thickBot="1" x14ac:dyDescent="0.35">
      <c r="A1" s="70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2"/>
      <c r="Y1" s="62"/>
      <c r="Z1" s="62"/>
      <c r="AA1" s="79" t="s">
        <v>41</v>
      </c>
    </row>
    <row r="2" spans="1:27" ht="15.6" thickTop="1" thickBot="1" x14ac:dyDescent="0.35">
      <c r="A2" s="10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22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14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15</v>
      </c>
      <c r="R2" s="13" t="s">
        <v>23</v>
      </c>
      <c r="S2" s="13" t="s">
        <v>16</v>
      </c>
      <c r="T2" s="13" t="s">
        <v>17</v>
      </c>
      <c r="U2" s="13" t="s">
        <v>18</v>
      </c>
      <c r="V2" s="13" t="s">
        <v>19</v>
      </c>
      <c r="W2" s="43" t="s">
        <v>20</v>
      </c>
      <c r="X2" s="13" t="s">
        <v>21</v>
      </c>
      <c r="Y2" s="44"/>
      <c r="Z2" s="44"/>
      <c r="AA2" s="79"/>
    </row>
    <row r="3" spans="1:27" ht="15.6" thickTop="1" thickBot="1" x14ac:dyDescent="0.35">
      <c r="A3" s="17" t="s">
        <v>1</v>
      </c>
      <c r="B3" s="19" cm="1">
        <f t="array" ref="B3:X25">FuelCost*DistanceMatrix*Days</f>
        <v>0</v>
      </c>
      <c r="C3" s="20">
        <v>50.123700000000014</v>
      </c>
      <c r="D3" s="20">
        <v>60.148440000000015</v>
      </c>
      <c r="E3" s="20">
        <v>125.30925000000002</v>
      </c>
      <c r="F3" s="20">
        <v>100.24740000000003</v>
      </c>
      <c r="G3" s="20">
        <v>105.25977000000003</v>
      </c>
      <c r="H3" s="20">
        <v>220.54428000000007</v>
      </c>
      <c r="I3" s="20">
        <v>145.35873000000001</v>
      </c>
      <c r="J3" s="20">
        <v>90.222660000000033</v>
      </c>
      <c r="K3" s="20">
        <v>185.45769000000004</v>
      </c>
      <c r="L3" s="20">
        <v>200.49480000000005</v>
      </c>
      <c r="M3" s="20">
        <v>165.40821000000003</v>
      </c>
      <c r="N3" s="20">
        <v>285.70509000000004</v>
      </c>
      <c r="O3" s="20">
        <v>155.38347000000005</v>
      </c>
      <c r="P3" s="20">
        <v>170.42058000000003</v>
      </c>
      <c r="Q3" s="20">
        <v>220.54428000000007</v>
      </c>
      <c r="R3" s="20">
        <v>175.43295000000006</v>
      </c>
      <c r="S3" s="20">
        <v>200.49480000000005</v>
      </c>
      <c r="T3" s="20">
        <v>220.54428000000007</v>
      </c>
      <c r="U3" s="20">
        <v>260.64324000000005</v>
      </c>
      <c r="V3" s="20">
        <v>270.66798000000011</v>
      </c>
      <c r="W3" s="60">
        <v>310.76694000000009</v>
      </c>
      <c r="X3" s="20">
        <v>285.70509000000004</v>
      </c>
      <c r="Y3" s="45"/>
      <c r="Z3" s="45"/>
      <c r="AA3" s="16">
        <f>SUM(B3:X3)</f>
        <v>4004.8836300000003</v>
      </c>
    </row>
    <row r="4" spans="1:27" ht="15.6" thickTop="1" thickBot="1" x14ac:dyDescent="0.35">
      <c r="A4" s="18" t="s">
        <v>2</v>
      </c>
      <c r="B4" s="20">
        <v>50.123700000000014</v>
      </c>
      <c r="C4" s="19">
        <v>0</v>
      </c>
      <c r="D4" s="20">
        <v>70.173180000000016</v>
      </c>
      <c r="E4" s="20">
        <v>120.29688000000003</v>
      </c>
      <c r="F4" s="20">
        <v>100.24740000000003</v>
      </c>
      <c r="G4" s="20">
        <v>100.24740000000003</v>
      </c>
      <c r="H4" s="20">
        <v>190.47006000000002</v>
      </c>
      <c r="I4" s="20">
        <v>180.44532000000007</v>
      </c>
      <c r="J4" s="20">
        <v>170.42058000000003</v>
      </c>
      <c r="K4" s="20">
        <v>170.42058000000003</v>
      </c>
      <c r="L4" s="20">
        <v>175.43295000000006</v>
      </c>
      <c r="M4" s="20">
        <v>315.77931000000007</v>
      </c>
      <c r="N4" s="20">
        <v>225.55665000000005</v>
      </c>
      <c r="O4" s="20">
        <v>225.55665000000005</v>
      </c>
      <c r="P4" s="20">
        <v>230.56902000000002</v>
      </c>
      <c r="Q4" s="20">
        <v>215.53191000000004</v>
      </c>
      <c r="R4" s="20">
        <v>170.42058000000003</v>
      </c>
      <c r="S4" s="20">
        <v>205.50717000000003</v>
      </c>
      <c r="T4" s="20">
        <v>210.51954000000006</v>
      </c>
      <c r="U4" s="20">
        <v>250.61850000000004</v>
      </c>
      <c r="V4" s="20">
        <v>265.65561000000002</v>
      </c>
      <c r="W4" s="60">
        <v>300.74220000000008</v>
      </c>
      <c r="X4" s="20">
        <v>295.72983000000011</v>
      </c>
      <c r="Y4" s="45"/>
      <c r="Z4" s="45"/>
      <c r="AA4" s="16">
        <f t="shared" ref="AA4:AA25" si="0">SUM(B4:X4)</f>
        <v>4240.4650200000005</v>
      </c>
    </row>
    <row r="5" spans="1:27" ht="15.6" thickTop="1" thickBot="1" x14ac:dyDescent="0.35">
      <c r="A5" s="18" t="s">
        <v>3</v>
      </c>
      <c r="B5" s="20">
        <v>60.148440000000015</v>
      </c>
      <c r="C5" s="20">
        <v>70.173180000000016</v>
      </c>
      <c r="D5" s="19">
        <v>0</v>
      </c>
      <c r="E5" s="20">
        <v>165.40821000000003</v>
      </c>
      <c r="F5" s="20">
        <v>150.37110000000004</v>
      </c>
      <c r="G5" s="20">
        <v>45.111330000000017</v>
      </c>
      <c r="H5" s="20">
        <v>145.35873000000001</v>
      </c>
      <c r="I5" s="20">
        <v>175.43295000000006</v>
      </c>
      <c r="J5" s="20">
        <v>85.210290000000015</v>
      </c>
      <c r="K5" s="20">
        <v>115.28451000000001</v>
      </c>
      <c r="L5" s="20">
        <v>220.54428000000007</v>
      </c>
      <c r="M5" s="20">
        <v>385.95249000000007</v>
      </c>
      <c r="N5" s="20">
        <v>185.45769000000004</v>
      </c>
      <c r="O5" s="20">
        <v>115.28451000000001</v>
      </c>
      <c r="P5" s="20">
        <v>140.34636000000003</v>
      </c>
      <c r="Q5" s="20">
        <v>150.37110000000004</v>
      </c>
      <c r="R5" s="20">
        <v>135.33399000000006</v>
      </c>
      <c r="S5" s="20">
        <v>135.33399000000006</v>
      </c>
      <c r="T5" s="20">
        <v>250.61850000000004</v>
      </c>
      <c r="U5" s="20">
        <v>175.43295000000006</v>
      </c>
      <c r="V5" s="20">
        <v>210.51954000000006</v>
      </c>
      <c r="W5" s="60">
        <v>250.61850000000004</v>
      </c>
      <c r="X5" s="20">
        <v>235.58139000000008</v>
      </c>
      <c r="Y5" s="45"/>
      <c r="Z5" s="45"/>
      <c r="AA5" s="16">
        <f t="shared" si="0"/>
        <v>3603.8940300000008</v>
      </c>
    </row>
    <row r="6" spans="1:27" ht="15.6" thickTop="1" thickBot="1" x14ac:dyDescent="0.35">
      <c r="A6" s="18" t="s">
        <v>4</v>
      </c>
      <c r="B6" s="20">
        <v>125.30925000000002</v>
      </c>
      <c r="C6" s="20">
        <v>120.29688000000003</v>
      </c>
      <c r="D6" s="20">
        <v>165.40821000000003</v>
      </c>
      <c r="E6" s="19">
        <v>0</v>
      </c>
      <c r="F6" s="20">
        <v>105.25977000000003</v>
      </c>
      <c r="G6" s="20">
        <v>160.39584000000005</v>
      </c>
      <c r="H6" s="20">
        <v>225.55665000000005</v>
      </c>
      <c r="I6" s="20">
        <v>220.54428000000007</v>
      </c>
      <c r="J6" s="20">
        <v>175.43295000000006</v>
      </c>
      <c r="K6" s="20">
        <v>195.48243000000002</v>
      </c>
      <c r="L6" s="20">
        <v>225.55665000000005</v>
      </c>
      <c r="M6" s="20">
        <v>210.51954000000006</v>
      </c>
      <c r="N6" s="20">
        <v>265.65561000000002</v>
      </c>
      <c r="O6" s="20">
        <v>275.68035000000009</v>
      </c>
      <c r="P6" s="20">
        <v>270.66798000000011</v>
      </c>
      <c r="Q6" s="20">
        <v>215.53191000000004</v>
      </c>
      <c r="R6" s="20">
        <v>170.42058000000003</v>
      </c>
      <c r="S6" s="20">
        <v>210.51954000000006</v>
      </c>
      <c r="T6" s="20">
        <v>150.37110000000004</v>
      </c>
      <c r="U6" s="20">
        <v>230.56902000000002</v>
      </c>
      <c r="V6" s="20">
        <v>285.70509000000004</v>
      </c>
      <c r="W6" s="60">
        <v>320.7916800000001</v>
      </c>
      <c r="X6" s="20">
        <v>280.69272000000007</v>
      </c>
      <c r="Y6" s="45"/>
      <c r="Z6" s="45"/>
      <c r="AA6" s="16">
        <f t="shared" si="0"/>
        <v>4606.3680300000005</v>
      </c>
    </row>
    <row r="7" spans="1:27" ht="15.6" thickTop="1" thickBot="1" x14ac:dyDescent="0.35">
      <c r="A7" s="18" t="s">
        <v>22</v>
      </c>
      <c r="B7" s="20">
        <v>100.24740000000003</v>
      </c>
      <c r="C7" s="20">
        <v>100.24740000000003</v>
      </c>
      <c r="D7" s="20">
        <v>150.37110000000004</v>
      </c>
      <c r="E7" s="20">
        <v>105.25977000000003</v>
      </c>
      <c r="F7" s="19">
        <v>0</v>
      </c>
      <c r="G7" s="20">
        <v>150.37110000000004</v>
      </c>
      <c r="H7" s="20">
        <v>220.54428000000007</v>
      </c>
      <c r="I7" s="20">
        <v>200.49480000000005</v>
      </c>
      <c r="J7" s="20">
        <v>85.210290000000015</v>
      </c>
      <c r="K7" s="20">
        <v>190.47006000000002</v>
      </c>
      <c r="L7" s="20">
        <v>200.49480000000005</v>
      </c>
      <c r="M7" s="20">
        <v>250.61850000000004</v>
      </c>
      <c r="N7" s="20">
        <v>265.65561000000002</v>
      </c>
      <c r="O7" s="20">
        <v>240.59376000000006</v>
      </c>
      <c r="P7" s="20">
        <v>235.58139000000008</v>
      </c>
      <c r="Q7" s="20">
        <v>180.44532000000007</v>
      </c>
      <c r="R7" s="20">
        <v>145.35873000000001</v>
      </c>
      <c r="S7" s="20">
        <v>155.38347000000005</v>
      </c>
      <c r="T7" s="20">
        <v>100.24740000000003</v>
      </c>
      <c r="U7" s="20">
        <v>205.50717000000003</v>
      </c>
      <c r="V7" s="20">
        <v>315.77931000000007</v>
      </c>
      <c r="W7" s="60">
        <v>300.74220000000008</v>
      </c>
      <c r="X7" s="20">
        <v>255.63087000000004</v>
      </c>
      <c r="Y7" s="45"/>
      <c r="Z7" s="45"/>
      <c r="AA7" s="16">
        <f t="shared" si="0"/>
        <v>4155.2547300000015</v>
      </c>
    </row>
    <row r="8" spans="1:27" ht="15.6" thickTop="1" thickBot="1" x14ac:dyDescent="0.35">
      <c r="A8" s="18" t="s">
        <v>5</v>
      </c>
      <c r="B8" s="20">
        <v>105.25977000000003</v>
      </c>
      <c r="C8" s="20">
        <v>100.24740000000003</v>
      </c>
      <c r="D8" s="20">
        <v>45.111330000000017</v>
      </c>
      <c r="E8" s="20">
        <v>160.39584000000005</v>
      </c>
      <c r="F8" s="20">
        <v>150.37110000000004</v>
      </c>
      <c r="G8" s="19">
        <v>0</v>
      </c>
      <c r="H8" s="20">
        <v>140.34636000000003</v>
      </c>
      <c r="I8" s="20">
        <v>120.29688000000003</v>
      </c>
      <c r="J8" s="20">
        <v>42.605145000000007</v>
      </c>
      <c r="K8" s="20">
        <v>110.27214000000004</v>
      </c>
      <c r="L8" s="20">
        <v>175.43295000000006</v>
      </c>
      <c r="M8" s="20">
        <v>320.7916800000001</v>
      </c>
      <c r="N8" s="20">
        <v>180.44532000000007</v>
      </c>
      <c r="O8" s="20">
        <v>165.40821000000003</v>
      </c>
      <c r="P8" s="20">
        <v>160.39584000000005</v>
      </c>
      <c r="Q8" s="20">
        <v>110.27214000000004</v>
      </c>
      <c r="R8" s="20">
        <v>60.148440000000015</v>
      </c>
      <c r="S8" s="20">
        <v>100.24740000000003</v>
      </c>
      <c r="T8" s="20">
        <v>210.51954000000006</v>
      </c>
      <c r="U8" s="20">
        <v>120.29688000000003</v>
      </c>
      <c r="V8" s="20">
        <v>175.43295000000006</v>
      </c>
      <c r="W8" s="60">
        <v>210.51954000000006</v>
      </c>
      <c r="X8" s="20">
        <v>200.49480000000005</v>
      </c>
      <c r="Y8" s="45"/>
      <c r="Z8" s="45"/>
      <c r="AA8" s="16">
        <f t="shared" si="0"/>
        <v>3165.3116550000009</v>
      </c>
    </row>
    <row r="9" spans="1:27" ht="15.6" thickTop="1" thickBot="1" x14ac:dyDescent="0.35">
      <c r="A9" s="18" t="s">
        <v>6</v>
      </c>
      <c r="B9" s="20">
        <v>220.54428000000007</v>
      </c>
      <c r="C9" s="20">
        <v>190.47006000000002</v>
      </c>
      <c r="D9" s="20">
        <v>145.35873000000001</v>
      </c>
      <c r="E9" s="20">
        <v>225.55665000000005</v>
      </c>
      <c r="F9" s="20">
        <v>220.54428000000007</v>
      </c>
      <c r="G9" s="20">
        <v>140.34636000000003</v>
      </c>
      <c r="H9" s="19">
        <v>0</v>
      </c>
      <c r="I9" s="20">
        <v>195.48243000000002</v>
      </c>
      <c r="J9" s="20">
        <v>155.38347000000005</v>
      </c>
      <c r="K9" s="20">
        <v>65.160810000000012</v>
      </c>
      <c r="L9" s="20">
        <v>290.71746000000002</v>
      </c>
      <c r="M9" s="20">
        <v>395.97723000000013</v>
      </c>
      <c r="N9" s="20">
        <v>130.32162000000002</v>
      </c>
      <c r="O9" s="20">
        <v>105.25977000000003</v>
      </c>
      <c r="P9" s="20">
        <v>260.64324000000005</v>
      </c>
      <c r="Q9" s="20">
        <v>220.54428000000007</v>
      </c>
      <c r="R9" s="20">
        <v>200.49480000000005</v>
      </c>
      <c r="S9" s="20">
        <v>205.50717000000003</v>
      </c>
      <c r="T9" s="20">
        <v>325.80405000000007</v>
      </c>
      <c r="U9" s="20">
        <v>235.58139000000008</v>
      </c>
      <c r="V9" s="20">
        <v>330.81642000000005</v>
      </c>
      <c r="W9" s="60">
        <v>290.71746000000002</v>
      </c>
      <c r="X9" s="20">
        <v>280.69272000000007</v>
      </c>
      <c r="Y9" s="45"/>
      <c r="Z9" s="45"/>
      <c r="AA9" s="16">
        <f t="shared" si="0"/>
        <v>4831.924680000001</v>
      </c>
    </row>
    <row r="10" spans="1:27" ht="15.6" thickTop="1" thickBot="1" x14ac:dyDescent="0.35">
      <c r="A10" s="18" t="s">
        <v>7</v>
      </c>
      <c r="B10" s="20">
        <v>145.35873000000001</v>
      </c>
      <c r="C10" s="20">
        <v>180.44532000000007</v>
      </c>
      <c r="D10" s="20">
        <v>175.43295000000006</v>
      </c>
      <c r="E10" s="20">
        <v>220.54428000000007</v>
      </c>
      <c r="F10" s="20">
        <v>200.49480000000005</v>
      </c>
      <c r="G10" s="20">
        <v>120.29688000000003</v>
      </c>
      <c r="H10" s="20">
        <v>195.48243000000002</v>
      </c>
      <c r="I10" s="19">
        <v>0</v>
      </c>
      <c r="J10" s="20">
        <v>155.38347000000005</v>
      </c>
      <c r="K10" s="20">
        <v>55.136070000000018</v>
      </c>
      <c r="L10" s="20">
        <v>260.64324000000005</v>
      </c>
      <c r="M10" s="20">
        <v>350.86590000000012</v>
      </c>
      <c r="N10" s="20">
        <v>125.30925000000002</v>
      </c>
      <c r="O10" s="20">
        <v>50.123700000000014</v>
      </c>
      <c r="P10" s="20">
        <v>175.43295000000006</v>
      </c>
      <c r="Q10" s="20">
        <v>180.44532000000007</v>
      </c>
      <c r="R10" s="20">
        <v>150.37110000000004</v>
      </c>
      <c r="S10" s="20">
        <v>175.43295000000006</v>
      </c>
      <c r="T10" s="20">
        <v>300.74220000000008</v>
      </c>
      <c r="U10" s="20">
        <v>195.48243000000002</v>
      </c>
      <c r="V10" s="20">
        <v>300.74220000000008</v>
      </c>
      <c r="W10" s="60">
        <v>310.76694000000009</v>
      </c>
      <c r="X10" s="20">
        <v>275.68035000000009</v>
      </c>
      <c r="Y10" s="45"/>
      <c r="Z10" s="45"/>
      <c r="AA10" s="16">
        <f t="shared" si="0"/>
        <v>4300.6134600000005</v>
      </c>
    </row>
    <row r="11" spans="1:27" ht="15.6" thickTop="1" thickBot="1" x14ac:dyDescent="0.35">
      <c r="A11" s="18" t="s">
        <v>8</v>
      </c>
      <c r="B11" s="20">
        <v>90.222660000000033</v>
      </c>
      <c r="C11" s="20">
        <v>170.42058000000003</v>
      </c>
      <c r="D11" s="20">
        <v>85.210290000000015</v>
      </c>
      <c r="E11" s="20">
        <v>175.43295000000006</v>
      </c>
      <c r="F11" s="20">
        <v>85.210290000000015</v>
      </c>
      <c r="G11" s="20">
        <v>42.605145000000007</v>
      </c>
      <c r="H11" s="20">
        <v>155.38347000000005</v>
      </c>
      <c r="I11" s="20">
        <v>155.38347000000005</v>
      </c>
      <c r="J11" s="19">
        <v>0</v>
      </c>
      <c r="K11" s="20">
        <v>125.30925000000002</v>
      </c>
      <c r="L11" s="20">
        <v>165.40821000000003</v>
      </c>
      <c r="M11" s="20">
        <v>300.74220000000008</v>
      </c>
      <c r="N11" s="20">
        <v>195.48243000000002</v>
      </c>
      <c r="O11" s="20">
        <v>135.33399000000006</v>
      </c>
      <c r="P11" s="20">
        <v>200.49480000000005</v>
      </c>
      <c r="Q11" s="20">
        <v>145.35873000000001</v>
      </c>
      <c r="R11" s="20">
        <v>100.24740000000003</v>
      </c>
      <c r="S11" s="20">
        <v>100.24740000000003</v>
      </c>
      <c r="T11" s="20">
        <v>235.58139000000008</v>
      </c>
      <c r="U11" s="20">
        <v>160.39584000000005</v>
      </c>
      <c r="V11" s="20">
        <v>215.53191000000004</v>
      </c>
      <c r="W11" s="60">
        <v>250.61850000000004</v>
      </c>
      <c r="X11" s="20">
        <v>230.56902000000002</v>
      </c>
      <c r="Y11" s="45"/>
      <c r="Z11" s="45"/>
      <c r="AA11" s="16">
        <f t="shared" si="0"/>
        <v>3521.1899250000015</v>
      </c>
    </row>
    <row r="12" spans="1:27" ht="15.6" thickTop="1" thickBot="1" x14ac:dyDescent="0.35">
      <c r="A12" s="18" t="s">
        <v>9</v>
      </c>
      <c r="B12" s="20">
        <v>185.45769000000004</v>
      </c>
      <c r="C12" s="20">
        <v>170.42058000000003</v>
      </c>
      <c r="D12" s="20">
        <v>115.28451000000001</v>
      </c>
      <c r="E12" s="20">
        <v>195.48243000000002</v>
      </c>
      <c r="F12" s="20">
        <v>190.47006000000002</v>
      </c>
      <c r="G12" s="20">
        <v>110.27214000000004</v>
      </c>
      <c r="H12" s="20">
        <v>65.160810000000012</v>
      </c>
      <c r="I12" s="20">
        <v>55.136070000000018</v>
      </c>
      <c r="J12" s="20">
        <v>125.30925000000002</v>
      </c>
      <c r="K12" s="19">
        <v>0</v>
      </c>
      <c r="L12" s="20">
        <v>270.66798000000011</v>
      </c>
      <c r="M12" s="20">
        <v>360.89064000000013</v>
      </c>
      <c r="N12" s="20">
        <v>75.185550000000021</v>
      </c>
      <c r="O12" s="20">
        <v>65.160810000000012</v>
      </c>
      <c r="P12" s="20">
        <v>195.48243000000002</v>
      </c>
      <c r="Q12" s="20">
        <v>185.45769000000004</v>
      </c>
      <c r="R12" s="20">
        <v>160.39584000000005</v>
      </c>
      <c r="S12" s="20">
        <v>170.42058000000003</v>
      </c>
      <c r="T12" s="20">
        <v>310.76694000000009</v>
      </c>
      <c r="U12" s="20">
        <v>205.50717000000003</v>
      </c>
      <c r="V12" s="20">
        <v>265.65561000000002</v>
      </c>
      <c r="W12" s="60">
        <v>275.68035000000009</v>
      </c>
      <c r="X12" s="20">
        <v>270.66798000000011</v>
      </c>
      <c r="Y12" s="45"/>
      <c r="Z12" s="45"/>
      <c r="AA12" s="16">
        <f t="shared" si="0"/>
        <v>4024.9331100000013</v>
      </c>
    </row>
    <row r="13" spans="1:27" ht="15.6" thickTop="1" thickBot="1" x14ac:dyDescent="0.35">
      <c r="A13" s="18" t="s">
        <v>14</v>
      </c>
      <c r="B13" s="20">
        <v>200.49480000000005</v>
      </c>
      <c r="C13" s="20">
        <v>175.43295000000006</v>
      </c>
      <c r="D13" s="20">
        <v>220.54428000000007</v>
      </c>
      <c r="E13" s="20">
        <v>225.55665000000005</v>
      </c>
      <c r="F13" s="20">
        <v>200.49480000000005</v>
      </c>
      <c r="G13" s="20">
        <v>175.43295000000006</v>
      </c>
      <c r="H13" s="20">
        <v>290.71746000000002</v>
      </c>
      <c r="I13" s="20">
        <v>260.64324000000005</v>
      </c>
      <c r="J13" s="20">
        <v>165.40821000000003</v>
      </c>
      <c r="K13" s="20">
        <v>270.66798000000011</v>
      </c>
      <c r="L13" s="19">
        <v>0</v>
      </c>
      <c r="M13" s="20">
        <v>235.58139000000008</v>
      </c>
      <c r="N13" s="20">
        <v>340.84116000000006</v>
      </c>
      <c r="O13" s="20">
        <v>280.69272000000007</v>
      </c>
      <c r="P13" s="20">
        <v>335.82879000000008</v>
      </c>
      <c r="Q13" s="20">
        <v>290.71746000000002</v>
      </c>
      <c r="R13" s="20">
        <v>245.60613000000006</v>
      </c>
      <c r="S13" s="20">
        <v>160.39584000000005</v>
      </c>
      <c r="T13" s="20">
        <v>275.68035000000009</v>
      </c>
      <c r="U13" s="20">
        <v>265.65561000000002</v>
      </c>
      <c r="V13" s="20">
        <v>360.89064000000013</v>
      </c>
      <c r="W13" s="60">
        <v>390.96486000000004</v>
      </c>
      <c r="X13" s="20">
        <v>310.76694000000009</v>
      </c>
      <c r="Y13" s="45"/>
      <c r="Z13" s="45"/>
      <c r="AA13" s="16">
        <f t="shared" si="0"/>
        <v>5679.0152100000014</v>
      </c>
    </row>
    <row r="14" spans="1:27" ht="15.6" thickTop="1" thickBot="1" x14ac:dyDescent="0.35">
      <c r="A14" s="18" t="s">
        <v>10</v>
      </c>
      <c r="B14" s="20">
        <v>165.40821000000003</v>
      </c>
      <c r="C14" s="20">
        <v>315.77931000000007</v>
      </c>
      <c r="D14" s="20">
        <v>385.95249000000007</v>
      </c>
      <c r="E14" s="20">
        <v>210.51954000000006</v>
      </c>
      <c r="F14" s="20">
        <v>250.61850000000004</v>
      </c>
      <c r="G14" s="20">
        <v>320.7916800000001</v>
      </c>
      <c r="H14" s="20">
        <v>395.97723000000013</v>
      </c>
      <c r="I14" s="20">
        <v>350.86590000000012</v>
      </c>
      <c r="J14" s="20">
        <v>300.74220000000008</v>
      </c>
      <c r="K14" s="20">
        <v>360.89064000000013</v>
      </c>
      <c r="L14" s="20">
        <v>235.58139000000008</v>
      </c>
      <c r="M14" s="19">
        <v>0</v>
      </c>
      <c r="N14" s="20">
        <v>300.74220000000008</v>
      </c>
      <c r="O14" s="20">
        <v>305.75457000000006</v>
      </c>
      <c r="P14" s="20">
        <v>305.75457000000006</v>
      </c>
      <c r="Q14" s="20">
        <v>250.61850000000004</v>
      </c>
      <c r="R14" s="20">
        <v>205.50717000000003</v>
      </c>
      <c r="S14" s="20">
        <v>245.60613000000006</v>
      </c>
      <c r="T14" s="20">
        <v>180.44532000000007</v>
      </c>
      <c r="U14" s="20">
        <v>265.65561000000002</v>
      </c>
      <c r="V14" s="20">
        <v>320.7916800000001</v>
      </c>
      <c r="W14" s="60">
        <v>360.89064000000013</v>
      </c>
      <c r="X14" s="20">
        <v>315.77931000000007</v>
      </c>
      <c r="Y14" s="45"/>
      <c r="Z14" s="45"/>
      <c r="AA14" s="16">
        <f t="shared" si="0"/>
        <v>6350.6727900000014</v>
      </c>
    </row>
    <row r="15" spans="1:27" ht="15.6" thickTop="1" thickBot="1" x14ac:dyDescent="0.35">
      <c r="A15" s="18" t="s">
        <v>11</v>
      </c>
      <c r="B15" s="20">
        <v>285.70509000000004</v>
      </c>
      <c r="C15" s="20">
        <v>225.55665000000005</v>
      </c>
      <c r="D15" s="20">
        <v>185.45769000000004</v>
      </c>
      <c r="E15" s="20">
        <v>265.65561000000002</v>
      </c>
      <c r="F15" s="20">
        <v>265.65561000000002</v>
      </c>
      <c r="G15" s="20">
        <v>180.44532000000007</v>
      </c>
      <c r="H15" s="20">
        <v>130.32162000000002</v>
      </c>
      <c r="I15" s="20">
        <v>125.30925000000002</v>
      </c>
      <c r="J15" s="20">
        <v>195.48243000000002</v>
      </c>
      <c r="K15" s="20">
        <v>75.185550000000021</v>
      </c>
      <c r="L15" s="20">
        <v>340.84116000000006</v>
      </c>
      <c r="M15" s="20">
        <v>300.74220000000008</v>
      </c>
      <c r="N15" s="19">
        <v>0</v>
      </c>
      <c r="O15" s="20">
        <v>170.42058000000003</v>
      </c>
      <c r="P15" s="20">
        <v>315.77931000000007</v>
      </c>
      <c r="Q15" s="20">
        <v>305.75457000000006</v>
      </c>
      <c r="R15" s="20">
        <v>240.59376000000006</v>
      </c>
      <c r="S15" s="20">
        <v>280.69272000000007</v>
      </c>
      <c r="T15" s="20">
        <v>411.01434000000006</v>
      </c>
      <c r="U15" s="20">
        <v>300.74220000000008</v>
      </c>
      <c r="V15" s="20">
        <v>345.85353000000009</v>
      </c>
      <c r="W15" s="60">
        <v>355.8782700000001</v>
      </c>
      <c r="X15" s="20">
        <v>355.8782700000001</v>
      </c>
      <c r="Y15" s="45"/>
      <c r="Z15" s="45"/>
      <c r="AA15" s="16">
        <f t="shared" si="0"/>
        <v>5658.9657300000008</v>
      </c>
    </row>
    <row r="16" spans="1:27" ht="15.6" thickTop="1" thickBot="1" x14ac:dyDescent="0.35">
      <c r="A16" s="18" t="s">
        <v>12</v>
      </c>
      <c r="B16" s="20">
        <v>155.38347000000005</v>
      </c>
      <c r="C16" s="20">
        <v>225.55665000000005</v>
      </c>
      <c r="D16" s="20">
        <v>115.28451000000001</v>
      </c>
      <c r="E16" s="20">
        <v>275.68035000000009</v>
      </c>
      <c r="F16" s="20">
        <v>240.59376000000006</v>
      </c>
      <c r="G16" s="20">
        <v>165.40821000000003</v>
      </c>
      <c r="H16" s="20">
        <v>105.25977000000003</v>
      </c>
      <c r="I16" s="20">
        <v>50.123700000000014</v>
      </c>
      <c r="J16" s="20">
        <v>135.33399000000006</v>
      </c>
      <c r="K16" s="20">
        <v>65.160810000000012</v>
      </c>
      <c r="L16" s="20">
        <v>280.69272000000007</v>
      </c>
      <c r="M16" s="20">
        <v>305.75457000000006</v>
      </c>
      <c r="N16" s="20">
        <v>170.42058000000003</v>
      </c>
      <c r="O16" s="19">
        <v>0</v>
      </c>
      <c r="P16" s="20">
        <v>195.48243000000002</v>
      </c>
      <c r="Q16" s="20">
        <v>195.48243000000002</v>
      </c>
      <c r="R16" s="20">
        <v>150.37110000000004</v>
      </c>
      <c r="S16" s="20">
        <v>175.43295000000006</v>
      </c>
      <c r="T16" s="20">
        <v>315.77931000000007</v>
      </c>
      <c r="U16" s="20">
        <v>205.50717000000003</v>
      </c>
      <c r="V16" s="20">
        <v>250.61850000000004</v>
      </c>
      <c r="W16" s="60">
        <v>260.64324000000005</v>
      </c>
      <c r="X16" s="20">
        <v>255.63087000000004</v>
      </c>
      <c r="Y16" s="45"/>
      <c r="Z16" s="45"/>
      <c r="AA16" s="16">
        <f t="shared" si="0"/>
        <v>4295.6010900000001</v>
      </c>
    </row>
    <row r="17" spans="1:27" ht="15.6" thickTop="1" thickBot="1" x14ac:dyDescent="0.35">
      <c r="A17" s="18" t="s">
        <v>13</v>
      </c>
      <c r="B17" s="20">
        <v>170.42058000000003</v>
      </c>
      <c r="C17" s="20">
        <v>230.56902000000002</v>
      </c>
      <c r="D17" s="20">
        <v>140.34636000000003</v>
      </c>
      <c r="E17" s="20">
        <v>270.66798000000011</v>
      </c>
      <c r="F17" s="20">
        <v>235.58139000000008</v>
      </c>
      <c r="G17" s="20">
        <v>160.39584000000005</v>
      </c>
      <c r="H17" s="20">
        <v>260.64324000000005</v>
      </c>
      <c r="I17" s="20">
        <v>175.43295000000006</v>
      </c>
      <c r="J17" s="20">
        <v>200.49480000000005</v>
      </c>
      <c r="K17" s="20">
        <v>195.48243000000002</v>
      </c>
      <c r="L17" s="20">
        <v>335.82879000000008</v>
      </c>
      <c r="M17" s="20">
        <v>305.75457000000006</v>
      </c>
      <c r="N17" s="20">
        <v>315.77931000000007</v>
      </c>
      <c r="O17" s="20">
        <v>195.48243000000002</v>
      </c>
      <c r="P17" s="19">
        <v>0</v>
      </c>
      <c r="Q17" s="20">
        <v>70.173180000000016</v>
      </c>
      <c r="R17" s="20">
        <v>100.24740000000003</v>
      </c>
      <c r="S17" s="20">
        <v>190.47006000000002</v>
      </c>
      <c r="T17" s="20">
        <v>325.80405000000007</v>
      </c>
      <c r="U17" s="20">
        <v>210.51954000000006</v>
      </c>
      <c r="V17" s="20">
        <v>70.173180000000016</v>
      </c>
      <c r="W17" s="60">
        <v>110.27214000000004</v>
      </c>
      <c r="X17" s="20">
        <v>120.29688000000003</v>
      </c>
      <c r="Y17" s="45"/>
      <c r="Z17" s="45"/>
      <c r="AA17" s="16">
        <f t="shared" si="0"/>
        <v>4390.8361200000018</v>
      </c>
    </row>
    <row r="18" spans="1:27" ht="15.6" thickTop="1" thickBot="1" x14ac:dyDescent="0.35">
      <c r="A18" s="18" t="s">
        <v>15</v>
      </c>
      <c r="B18" s="20">
        <v>220.54428000000007</v>
      </c>
      <c r="C18" s="20">
        <v>215.53191000000004</v>
      </c>
      <c r="D18" s="20">
        <v>150.37110000000004</v>
      </c>
      <c r="E18" s="20">
        <v>215.53191000000004</v>
      </c>
      <c r="F18" s="20">
        <v>180.44532000000007</v>
      </c>
      <c r="G18" s="20">
        <v>110.27214000000004</v>
      </c>
      <c r="H18" s="20">
        <v>220.54428000000007</v>
      </c>
      <c r="I18" s="20">
        <v>180.44532000000007</v>
      </c>
      <c r="J18" s="20">
        <v>145.35873000000001</v>
      </c>
      <c r="K18" s="20">
        <v>185.45769000000004</v>
      </c>
      <c r="L18" s="20">
        <v>290.71746000000002</v>
      </c>
      <c r="M18" s="20">
        <v>250.61850000000004</v>
      </c>
      <c r="N18" s="20">
        <v>305.75457000000006</v>
      </c>
      <c r="O18" s="20">
        <v>195.48243000000002</v>
      </c>
      <c r="P18" s="20">
        <v>70.173180000000016</v>
      </c>
      <c r="Q18" s="19">
        <v>0</v>
      </c>
      <c r="R18" s="20">
        <v>47.617515000000004</v>
      </c>
      <c r="S18" s="20">
        <v>110.27214000000004</v>
      </c>
      <c r="T18" s="20">
        <v>295.72983000000011</v>
      </c>
      <c r="U18" s="20">
        <v>105.25977000000003</v>
      </c>
      <c r="V18" s="20">
        <v>155.38347000000005</v>
      </c>
      <c r="W18" s="60">
        <v>180.44532000000007</v>
      </c>
      <c r="X18" s="20">
        <v>65.160810000000012</v>
      </c>
      <c r="Y18" s="45"/>
      <c r="Z18" s="45"/>
      <c r="AA18" s="16">
        <f t="shared" si="0"/>
        <v>3897.1176750000013</v>
      </c>
    </row>
    <row r="19" spans="1:27" ht="15.6" thickTop="1" thickBot="1" x14ac:dyDescent="0.35">
      <c r="A19" s="18" t="s">
        <v>23</v>
      </c>
      <c r="B19" s="20">
        <v>175.43295000000006</v>
      </c>
      <c r="C19" s="20">
        <v>170.42058000000003</v>
      </c>
      <c r="D19" s="20">
        <v>135.33399000000006</v>
      </c>
      <c r="E19" s="20">
        <v>170.42058000000003</v>
      </c>
      <c r="F19" s="20">
        <v>145.35873000000001</v>
      </c>
      <c r="G19" s="20">
        <v>60.148440000000015</v>
      </c>
      <c r="H19" s="20">
        <v>200.49480000000005</v>
      </c>
      <c r="I19" s="20">
        <v>150.37110000000004</v>
      </c>
      <c r="J19" s="20">
        <v>100.24740000000003</v>
      </c>
      <c r="K19" s="20">
        <v>160.39584000000005</v>
      </c>
      <c r="L19" s="20">
        <v>245.60613000000006</v>
      </c>
      <c r="M19" s="20">
        <v>205.50717000000003</v>
      </c>
      <c r="N19" s="20">
        <v>240.59376000000006</v>
      </c>
      <c r="O19" s="20">
        <v>150.37110000000004</v>
      </c>
      <c r="P19" s="20">
        <v>100.24740000000003</v>
      </c>
      <c r="Q19" s="20">
        <v>47.617515000000004</v>
      </c>
      <c r="R19" s="19">
        <v>0</v>
      </c>
      <c r="S19" s="20">
        <v>95.235030000000009</v>
      </c>
      <c r="T19" s="20">
        <v>260.64324000000005</v>
      </c>
      <c r="U19" s="20">
        <v>110.27214000000004</v>
      </c>
      <c r="V19" s="20">
        <v>140.34636000000003</v>
      </c>
      <c r="W19" s="60">
        <v>215.53191000000004</v>
      </c>
      <c r="X19" s="20">
        <v>95.235030000000009</v>
      </c>
      <c r="Y19" s="45"/>
      <c r="Z19" s="45"/>
      <c r="AA19" s="16">
        <f t="shared" si="0"/>
        <v>3375.8311950000002</v>
      </c>
    </row>
    <row r="20" spans="1:27" ht="15.6" thickTop="1" thickBot="1" x14ac:dyDescent="0.35">
      <c r="A20" s="18" t="s">
        <v>16</v>
      </c>
      <c r="B20" s="20">
        <v>200.49480000000005</v>
      </c>
      <c r="C20" s="20">
        <v>205.50717000000003</v>
      </c>
      <c r="D20" s="20">
        <v>135.33399000000006</v>
      </c>
      <c r="E20" s="20">
        <v>210.51954000000006</v>
      </c>
      <c r="F20" s="20">
        <v>155.38347000000005</v>
      </c>
      <c r="G20" s="20">
        <v>100.24740000000003</v>
      </c>
      <c r="H20" s="20">
        <v>205.50717000000003</v>
      </c>
      <c r="I20" s="20">
        <v>175.43295000000006</v>
      </c>
      <c r="J20" s="20">
        <v>100.24740000000003</v>
      </c>
      <c r="K20" s="20">
        <v>170.42058000000003</v>
      </c>
      <c r="L20" s="20">
        <v>160.39584000000005</v>
      </c>
      <c r="M20" s="20">
        <v>245.60613000000006</v>
      </c>
      <c r="N20" s="20">
        <v>280.69272000000007</v>
      </c>
      <c r="O20" s="20">
        <v>175.43295000000006</v>
      </c>
      <c r="P20" s="20">
        <v>190.47006000000002</v>
      </c>
      <c r="Q20" s="20">
        <v>110.27214000000004</v>
      </c>
      <c r="R20" s="20">
        <v>95.235030000000009</v>
      </c>
      <c r="S20" s="19">
        <v>0</v>
      </c>
      <c r="T20" s="20">
        <v>235.58139000000008</v>
      </c>
      <c r="U20" s="20">
        <v>120.29688000000003</v>
      </c>
      <c r="V20" s="20">
        <v>230.56902000000002</v>
      </c>
      <c r="W20" s="60">
        <v>270.66798000000011</v>
      </c>
      <c r="X20" s="20">
        <v>175.43295000000006</v>
      </c>
      <c r="Y20" s="45"/>
      <c r="Z20" s="45"/>
      <c r="AA20" s="16">
        <f t="shared" si="0"/>
        <v>3949.7475600000002</v>
      </c>
    </row>
    <row r="21" spans="1:27" ht="15.6" thickTop="1" thickBot="1" x14ac:dyDescent="0.35">
      <c r="A21" s="18" t="s">
        <v>17</v>
      </c>
      <c r="B21" s="20">
        <v>220.54428000000007</v>
      </c>
      <c r="C21" s="20">
        <v>210.51954000000006</v>
      </c>
      <c r="D21" s="20">
        <v>250.61850000000004</v>
      </c>
      <c r="E21" s="20">
        <v>150.37110000000004</v>
      </c>
      <c r="F21" s="20">
        <v>100.24740000000003</v>
      </c>
      <c r="G21" s="20">
        <v>210.51954000000006</v>
      </c>
      <c r="H21" s="20">
        <v>325.80405000000007</v>
      </c>
      <c r="I21" s="20">
        <v>300.74220000000008</v>
      </c>
      <c r="J21" s="20">
        <v>235.58139000000008</v>
      </c>
      <c r="K21" s="20">
        <v>310.76694000000009</v>
      </c>
      <c r="L21" s="20">
        <v>275.68035000000009</v>
      </c>
      <c r="M21" s="20">
        <v>180.44532000000007</v>
      </c>
      <c r="N21" s="20">
        <v>411.01434000000006</v>
      </c>
      <c r="O21" s="20">
        <v>315.77931000000007</v>
      </c>
      <c r="P21" s="20">
        <v>325.80405000000007</v>
      </c>
      <c r="Q21" s="20">
        <v>295.72983000000011</v>
      </c>
      <c r="R21" s="20">
        <v>260.64324000000005</v>
      </c>
      <c r="S21" s="20">
        <v>235.58139000000008</v>
      </c>
      <c r="T21" s="19">
        <v>0</v>
      </c>
      <c r="U21" s="20">
        <v>406.00197000000009</v>
      </c>
      <c r="V21" s="20">
        <v>491.21226000000013</v>
      </c>
      <c r="W21" s="60">
        <v>531.31122000000005</v>
      </c>
      <c r="X21" s="20">
        <v>446.10093000000012</v>
      </c>
      <c r="Y21" s="45"/>
      <c r="Z21" s="45"/>
      <c r="AA21" s="16">
        <f t="shared" si="0"/>
        <v>6491.0191500000037</v>
      </c>
    </row>
    <row r="22" spans="1:27" ht="15.6" thickTop="1" thickBot="1" x14ac:dyDescent="0.35">
      <c r="A22" s="18" t="s">
        <v>18</v>
      </c>
      <c r="B22" s="20">
        <v>260.64324000000005</v>
      </c>
      <c r="C22" s="20">
        <v>250.61850000000004</v>
      </c>
      <c r="D22" s="20">
        <v>175.43295000000006</v>
      </c>
      <c r="E22" s="20">
        <v>230.56902000000002</v>
      </c>
      <c r="F22" s="20">
        <v>205.50717000000003</v>
      </c>
      <c r="G22" s="20">
        <v>120.29688000000003</v>
      </c>
      <c r="H22" s="20">
        <v>235.58139000000008</v>
      </c>
      <c r="I22" s="20">
        <v>195.48243000000002</v>
      </c>
      <c r="J22" s="20">
        <v>160.39584000000005</v>
      </c>
      <c r="K22" s="20">
        <v>205.50717000000003</v>
      </c>
      <c r="L22" s="20">
        <v>265.65561000000002</v>
      </c>
      <c r="M22" s="20">
        <v>265.65561000000002</v>
      </c>
      <c r="N22" s="20">
        <v>300.74220000000008</v>
      </c>
      <c r="O22" s="20">
        <v>205.50717000000003</v>
      </c>
      <c r="P22" s="20">
        <v>210.51954000000006</v>
      </c>
      <c r="Q22" s="20">
        <v>105.25977000000003</v>
      </c>
      <c r="R22" s="20">
        <v>110.27214000000004</v>
      </c>
      <c r="S22" s="20">
        <v>120.29688000000003</v>
      </c>
      <c r="T22" s="20">
        <v>406.00197000000009</v>
      </c>
      <c r="U22" s="19">
        <v>0</v>
      </c>
      <c r="V22" s="20">
        <v>100.24740000000003</v>
      </c>
      <c r="W22" s="60">
        <v>195.48243000000002</v>
      </c>
      <c r="X22" s="20">
        <v>90.222660000000033</v>
      </c>
      <c r="Y22" s="45"/>
      <c r="Z22" s="45"/>
      <c r="AA22" s="16">
        <f t="shared" si="0"/>
        <v>4415.8979700000018</v>
      </c>
    </row>
    <row r="23" spans="1:27" ht="15.6" thickTop="1" thickBot="1" x14ac:dyDescent="0.35">
      <c r="A23" s="18" t="s">
        <v>19</v>
      </c>
      <c r="B23" s="20">
        <v>270.66798000000011</v>
      </c>
      <c r="C23" s="20">
        <v>265.65561000000002</v>
      </c>
      <c r="D23" s="20">
        <v>210.51954000000006</v>
      </c>
      <c r="E23" s="20">
        <v>285.70509000000004</v>
      </c>
      <c r="F23" s="20">
        <v>315.77931000000007</v>
      </c>
      <c r="G23" s="20">
        <v>175.43295000000006</v>
      </c>
      <c r="H23" s="20">
        <v>330.81642000000005</v>
      </c>
      <c r="I23" s="20">
        <v>300.74220000000008</v>
      </c>
      <c r="J23" s="20">
        <v>215.53191000000004</v>
      </c>
      <c r="K23" s="20">
        <v>265.65561000000002</v>
      </c>
      <c r="L23" s="20">
        <v>360.89064000000013</v>
      </c>
      <c r="M23" s="20">
        <v>320.7916800000001</v>
      </c>
      <c r="N23" s="20">
        <v>345.85353000000009</v>
      </c>
      <c r="O23" s="20">
        <v>250.61850000000004</v>
      </c>
      <c r="P23" s="20">
        <v>70.173180000000016</v>
      </c>
      <c r="Q23" s="20">
        <v>155.38347000000005</v>
      </c>
      <c r="R23" s="20">
        <v>140.34636000000003</v>
      </c>
      <c r="S23" s="20">
        <v>230.56902000000002</v>
      </c>
      <c r="T23" s="20">
        <v>491.21226000000013</v>
      </c>
      <c r="U23" s="20">
        <v>100.24740000000003</v>
      </c>
      <c r="V23" s="19">
        <v>0</v>
      </c>
      <c r="W23" s="60">
        <v>135.33399000000006</v>
      </c>
      <c r="X23" s="20">
        <v>105.25977000000003</v>
      </c>
      <c r="Y23" s="45"/>
      <c r="Z23" s="45"/>
      <c r="AA23" s="16">
        <f t="shared" si="0"/>
        <v>5343.1864200000018</v>
      </c>
    </row>
    <row r="24" spans="1:27" ht="15.6" thickTop="1" thickBot="1" x14ac:dyDescent="0.35">
      <c r="A24" s="18" t="s">
        <v>20</v>
      </c>
      <c r="B24" s="20">
        <v>310.76694000000009</v>
      </c>
      <c r="C24" s="20">
        <v>300.74220000000008</v>
      </c>
      <c r="D24" s="20">
        <v>250.61850000000004</v>
      </c>
      <c r="E24" s="20">
        <v>320.7916800000001</v>
      </c>
      <c r="F24" s="20">
        <v>300.74220000000008</v>
      </c>
      <c r="G24" s="20">
        <v>210.51954000000006</v>
      </c>
      <c r="H24" s="20">
        <v>290.71746000000002</v>
      </c>
      <c r="I24" s="20">
        <v>310.76694000000009</v>
      </c>
      <c r="J24" s="20">
        <v>250.61850000000004</v>
      </c>
      <c r="K24" s="20">
        <v>275.68035000000009</v>
      </c>
      <c r="L24" s="20">
        <v>390.96486000000004</v>
      </c>
      <c r="M24" s="20">
        <v>360.89064000000013</v>
      </c>
      <c r="N24" s="20">
        <v>355.8782700000001</v>
      </c>
      <c r="O24" s="20">
        <v>260.64324000000005</v>
      </c>
      <c r="P24" s="20">
        <v>110.27214000000004</v>
      </c>
      <c r="Q24" s="20">
        <v>180.44532000000007</v>
      </c>
      <c r="R24" s="20">
        <v>215.53191000000004</v>
      </c>
      <c r="S24" s="20">
        <v>270.66798000000011</v>
      </c>
      <c r="T24" s="20">
        <v>531.31122000000005</v>
      </c>
      <c r="U24" s="20">
        <v>195.48243000000002</v>
      </c>
      <c r="V24" s="20">
        <v>135.33399000000006</v>
      </c>
      <c r="W24" s="61">
        <v>0</v>
      </c>
      <c r="X24" s="20">
        <v>215.53191000000004</v>
      </c>
      <c r="Y24" s="45"/>
      <c r="Z24" s="45"/>
      <c r="AA24" s="16">
        <f t="shared" si="0"/>
        <v>6044.9182200000005</v>
      </c>
    </row>
    <row r="25" spans="1:27" ht="15.6" thickTop="1" thickBot="1" x14ac:dyDescent="0.35">
      <c r="A25" s="18" t="s">
        <v>21</v>
      </c>
      <c r="B25" s="20">
        <v>285.70509000000004</v>
      </c>
      <c r="C25" s="20">
        <v>295.72983000000011</v>
      </c>
      <c r="D25" s="20">
        <v>235.58139000000008</v>
      </c>
      <c r="E25" s="20">
        <v>280.69272000000007</v>
      </c>
      <c r="F25" s="20">
        <v>255.63087000000004</v>
      </c>
      <c r="G25" s="20">
        <v>200.49480000000005</v>
      </c>
      <c r="H25" s="20">
        <v>280.69272000000007</v>
      </c>
      <c r="I25" s="20">
        <v>275.68035000000009</v>
      </c>
      <c r="J25" s="20">
        <v>230.56902000000002</v>
      </c>
      <c r="K25" s="20">
        <v>270.66798000000011</v>
      </c>
      <c r="L25" s="20">
        <v>310.76694000000009</v>
      </c>
      <c r="M25" s="20">
        <v>315.77931000000007</v>
      </c>
      <c r="N25" s="20">
        <v>355.8782700000001</v>
      </c>
      <c r="O25" s="20">
        <v>255.63087000000004</v>
      </c>
      <c r="P25" s="20">
        <v>120.29688000000003</v>
      </c>
      <c r="Q25" s="20">
        <v>65.160810000000012</v>
      </c>
      <c r="R25" s="20">
        <v>95.235030000000009</v>
      </c>
      <c r="S25" s="20">
        <v>175.43295000000006</v>
      </c>
      <c r="T25" s="20">
        <v>446.10093000000012</v>
      </c>
      <c r="U25" s="20">
        <v>90.222660000000033</v>
      </c>
      <c r="V25" s="20">
        <v>105.25977000000003</v>
      </c>
      <c r="W25" s="60">
        <v>215.53191000000004</v>
      </c>
      <c r="X25" s="19">
        <v>0</v>
      </c>
      <c r="Y25" s="45"/>
      <c r="Z25" s="45"/>
      <c r="AA25" s="16">
        <f t="shared" si="0"/>
        <v>5162.7411000000011</v>
      </c>
    </row>
  </sheetData>
  <mergeCells count="2">
    <mergeCell ref="A1:X1"/>
    <mergeCell ref="AA1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9CB4-713F-4CD4-B435-685EDD79BF30}">
  <dimension ref="A1:K30"/>
  <sheetViews>
    <sheetView zoomScale="82" zoomScaleNormal="82" workbookViewId="0">
      <selection activeCell="B6" sqref="B6"/>
    </sheetView>
  </sheetViews>
  <sheetFormatPr defaultRowHeight="14.4" x14ac:dyDescent="0.3"/>
  <cols>
    <col min="1" max="1" width="22.44140625" bestFit="1" customWidth="1"/>
    <col min="2" max="2" width="13.44140625" bestFit="1" customWidth="1"/>
    <col min="3" max="3" width="13.5546875" customWidth="1"/>
    <col min="4" max="4" width="35.5546875" customWidth="1"/>
    <col min="6" max="6" width="11.5546875" customWidth="1"/>
    <col min="7" max="7" width="8.88671875" customWidth="1"/>
    <col min="11" max="11" width="10.6640625" customWidth="1"/>
  </cols>
  <sheetData>
    <row r="1" spans="1:11" ht="15.6" thickTop="1" thickBot="1" x14ac:dyDescent="0.35">
      <c r="A1" s="95" t="s">
        <v>52</v>
      </c>
      <c r="B1" s="96"/>
      <c r="C1" s="97"/>
      <c r="D1" s="14"/>
      <c r="E1" s="14"/>
      <c r="F1" s="14"/>
      <c r="G1" s="82" t="s">
        <v>44</v>
      </c>
      <c r="H1" s="83"/>
      <c r="K1" s="88" t="s">
        <v>49</v>
      </c>
    </row>
    <row r="2" spans="1:11" ht="15.6" thickTop="1" thickBot="1" x14ac:dyDescent="0.35">
      <c r="A2" s="98"/>
      <c r="B2" s="99"/>
      <c r="C2" s="100"/>
      <c r="D2" s="14"/>
      <c r="E2" s="14"/>
      <c r="F2" s="14"/>
      <c r="G2" s="84"/>
      <c r="H2" s="85"/>
      <c r="K2" s="88"/>
    </row>
    <row r="3" spans="1:11" ht="15.6" thickTop="1" thickBot="1" x14ac:dyDescent="0.35">
      <c r="A3" s="15" t="s">
        <v>0</v>
      </c>
      <c r="B3" s="10" t="s">
        <v>40</v>
      </c>
      <c r="C3" s="10" t="s">
        <v>42</v>
      </c>
      <c r="D3" s="14"/>
      <c r="E3" s="14"/>
      <c r="F3" s="14"/>
      <c r="G3" s="86"/>
      <c r="H3" s="87"/>
      <c r="K3" s="88"/>
    </row>
    <row r="4" spans="1:11" ht="15.6" thickTop="1" thickBot="1" x14ac:dyDescent="0.35">
      <c r="A4" s="12" t="s">
        <v>1</v>
      </c>
      <c r="B4" s="21" cm="1">
        <f t="array" ref="B4:B26">Activation</f>
        <v>600</v>
      </c>
      <c r="C4" s="22" cm="1">
        <f t="array" ref="C4:C26">TravellingCost</f>
        <v>4004.8836300000003</v>
      </c>
      <c r="D4" s="23" cm="1">
        <f t="array" ref="D4:D26">Activation+TravellingCost</f>
        <v>4604.8836300000003</v>
      </c>
      <c r="G4" s="80">
        <f t="shared" ref="G4:G26" si="0">IF(A4=(INDEX($A$4:$A$26,MATCH($D$28,Initialization,0))),1,0)</f>
        <v>0</v>
      </c>
      <c r="H4" s="81"/>
      <c r="K4" s="27">
        <f>IF(G4=1,D4,0)</f>
        <v>0</v>
      </c>
    </row>
    <row r="5" spans="1:11" ht="15.6" thickTop="1" thickBot="1" x14ac:dyDescent="0.35">
      <c r="A5" s="13" t="s">
        <v>2</v>
      </c>
      <c r="B5" s="21">
        <v>528.16901408450701</v>
      </c>
      <c r="C5" s="22">
        <v>4240.4650200000005</v>
      </c>
      <c r="D5" s="23">
        <v>4768.6340340845072</v>
      </c>
      <c r="G5" s="80">
        <f t="shared" si="0"/>
        <v>0</v>
      </c>
      <c r="H5" s="81"/>
      <c r="K5" s="27">
        <f t="shared" ref="K5:K26" si="1">IF(G5=1,D5,0)</f>
        <v>0</v>
      </c>
    </row>
    <row r="6" spans="1:11" ht="15.6" thickTop="1" thickBot="1" x14ac:dyDescent="0.35">
      <c r="A6" s="13" t="s">
        <v>3</v>
      </c>
      <c r="B6" s="21">
        <v>730.43478260869563</v>
      </c>
      <c r="C6" s="22">
        <v>3603.8940300000008</v>
      </c>
      <c r="D6" s="23">
        <v>4334.3288126086964</v>
      </c>
      <c r="G6" s="80">
        <f t="shared" si="0"/>
        <v>1</v>
      </c>
      <c r="H6" s="81"/>
      <c r="K6" s="31">
        <f t="shared" si="1"/>
        <v>4334.3288126086964</v>
      </c>
    </row>
    <row r="7" spans="1:11" ht="15.6" thickTop="1" thickBot="1" x14ac:dyDescent="0.35">
      <c r="A7" s="13" t="s">
        <v>4</v>
      </c>
      <c r="B7" s="21">
        <v>606.06060606060601</v>
      </c>
      <c r="C7" s="22">
        <v>4606.3680300000005</v>
      </c>
      <c r="D7" s="23">
        <v>5212.4286360606066</v>
      </c>
      <c r="G7" s="80">
        <f t="shared" si="0"/>
        <v>0</v>
      </c>
      <c r="H7" s="81"/>
      <c r="K7" s="27">
        <f t="shared" si="1"/>
        <v>0</v>
      </c>
    </row>
    <row r="8" spans="1:11" ht="15.6" thickTop="1" thickBot="1" x14ac:dyDescent="0.35">
      <c r="A8" s="13" t="s">
        <v>22</v>
      </c>
      <c r="B8" s="21">
        <v>1200</v>
      </c>
      <c r="C8" s="22">
        <v>4155.2547300000015</v>
      </c>
      <c r="D8" s="23">
        <v>5355.2547300000015</v>
      </c>
      <c r="G8" s="80">
        <f t="shared" si="0"/>
        <v>0</v>
      </c>
      <c r="H8" s="81"/>
      <c r="K8" s="27">
        <f t="shared" si="1"/>
        <v>0</v>
      </c>
    </row>
    <row r="9" spans="1:11" ht="15.6" thickTop="1" thickBot="1" x14ac:dyDescent="0.35">
      <c r="A9" s="13" t="s">
        <v>5</v>
      </c>
      <c r="B9" s="21">
        <v>4166.6666666666661</v>
      </c>
      <c r="C9" s="22">
        <v>3165.3116550000009</v>
      </c>
      <c r="D9" s="23">
        <v>7331.9783216666674</v>
      </c>
      <c r="G9" s="80">
        <f t="shared" si="0"/>
        <v>0</v>
      </c>
      <c r="H9" s="81"/>
      <c r="K9" s="27">
        <f t="shared" si="1"/>
        <v>0</v>
      </c>
    </row>
    <row r="10" spans="1:11" ht="15.6" thickTop="1" thickBot="1" x14ac:dyDescent="0.35">
      <c r="A10" s="13" t="s">
        <v>6</v>
      </c>
      <c r="B10" s="21">
        <v>833.33333333333337</v>
      </c>
      <c r="C10" s="22">
        <v>4831.924680000001</v>
      </c>
      <c r="D10" s="23">
        <v>5665.258013333334</v>
      </c>
      <c r="G10" s="80">
        <f t="shared" si="0"/>
        <v>0</v>
      </c>
      <c r="H10" s="81"/>
      <c r="K10" s="27">
        <f t="shared" si="1"/>
        <v>0</v>
      </c>
    </row>
    <row r="11" spans="1:11" ht="15.6" thickTop="1" thickBot="1" x14ac:dyDescent="0.35">
      <c r="A11" s="13" t="s">
        <v>7</v>
      </c>
      <c r="B11" s="21">
        <v>666.66666666666674</v>
      </c>
      <c r="C11" s="22">
        <v>4300.6134600000005</v>
      </c>
      <c r="D11" s="23">
        <v>4967.2801266666675</v>
      </c>
      <c r="G11" s="80">
        <f t="shared" si="0"/>
        <v>0</v>
      </c>
      <c r="H11" s="81"/>
      <c r="K11" s="27">
        <f t="shared" si="1"/>
        <v>0</v>
      </c>
    </row>
    <row r="12" spans="1:11" ht="15.6" thickTop="1" thickBot="1" x14ac:dyDescent="0.35">
      <c r="A12" s="13" t="s">
        <v>8</v>
      </c>
      <c r="B12" s="21">
        <v>1200</v>
      </c>
      <c r="C12" s="22">
        <v>3521.1899250000015</v>
      </c>
      <c r="D12" s="23">
        <v>4721.1899250000015</v>
      </c>
      <c r="G12" s="80">
        <f t="shared" si="0"/>
        <v>0</v>
      </c>
      <c r="H12" s="81"/>
      <c r="K12" s="27">
        <f t="shared" si="1"/>
        <v>0</v>
      </c>
    </row>
    <row r="13" spans="1:11" ht="15.6" thickTop="1" thickBot="1" x14ac:dyDescent="0.35">
      <c r="A13" s="13" t="s">
        <v>9</v>
      </c>
      <c r="B13" s="21">
        <v>1111.1111111111111</v>
      </c>
      <c r="C13" s="22">
        <v>4024.9331100000013</v>
      </c>
      <c r="D13" s="23">
        <v>5136.0442211111122</v>
      </c>
      <c r="G13" s="80">
        <f t="shared" si="0"/>
        <v>0</v>
      </c>
      <c r="H13" s="81"/>
      <c r="K13" s="27">
        <f t="shared" si="1"/>
        <v>0</v>
      </c>
    </row>
    <row r="14" spans="1:11" ht="15.6" thickTop="1" thickBot="1" x14ac:dyDescent="0.35">
      <c r="A14" s="13" t="s">
        <v>14</v>
      </c>
      <c r="B14" s="21">
        <v>625</v>
      </c>
      <c r="C14" s="22">
        <v>5679.0152100000014</v>
      </c>
      <c r="D14" s="23">
        <v>6304.0152100000014</v>
      </c>
      <c r="G14" s="80">
        <f t="shared" si="0"/>
        <v>0</v>
      </c>
      <c r="H14" s="81"/>
      <c r="K14" s="27">
        <f t="shared" si="1"/>
        <v>0</v>
      </c>
    </row>
    <row r="15" spans="1:11" ht="15.6" thickTop="1" thickBot="1" x14ac:dyDescent="0.35">
      <c r="A15" s="13" t="s">
        <v>10</v>
      </c>
      <c r="B15" s="21">
        <v>1200</v>
      </c>
      <c r="C15" s="22">
        <v>6350.6727900000014</v>
      </c>
      <c r="D15" s="23">
        <v>7550.6727900000014</v>
      </c>
      <c r="G15" s="80">
        <f t="shared" si="0"/>
        <v>0</v>
      </c>
      <c r="H15" s="81"/>
      <c r="K15" s="27">
        <f t="shared" si="1"/>
        <v>0</v>
      </c>
    </row>
    <row r="16" spans="1:11" ht="15.6" thickTop="1" thickBot="1" x14ac:dyDescent="0.35">
      <c r="A16" s="13" t="s">
        <v>11</v>
      </c>
      <c r="B16" s="21">
        <v>833.33333333333337</v>
      </c>
      <c r="C16" s="22">
        <v>5658.9657300000008</v>
      </c>
      <c r="D16" s="23">
        <v>6492.2990633333338</v>
      </c>
      <c r="G16" s="80">
        <f t="shared" si="0"/>
        <v>0</v>
      </c>
      <c r="H16" s="81"/>
      <c r="K16" s="27">
        <f t="shared" si="1"/>
        <v>0</v>
      </c>
    </row>
    <row r="17" spans="1:11" ht="15.6" thickTop="1" thickBot="1" x14ac:dyDescent="0.35">
      <c r="A17" s="13" t="s">
        <v>12</v>
      </c>
      <c r="B17" s="21">
        <v>1450</v>
      </c>
      <c r="C17" s="22">
        <v>4295.6010900000001</v>
      </c>
      <c r="D17" s="23">
        <v>5745.6010900000001</v>
      </c>
      <c r="G17" s="80">
        <f t="shared" si="0"/>
        <v>0</v>
      </c>
      <c r="H17" s="81"/>
      <c r="K17" s="27">
        <f t="shared" si="1"/>
        <v>0</v>
      </c>
    </row>
    <row r="18" spans="1:11" ht="15.6" thickTop="1" thickBot="1" x14ac:dyDescent="0.35">
      <c r="A18" s="13" t="s">
        <v>13</v>
      </c>
      <c r="B18" s="21">
        <v>568.18181818181813</v>
      </c>
      <c r="C18" s="22">
        <v>4390.8361200000018</v>
      </c>
      <c r="D18" s="23">
        <v>4959.0179381818198</v>
      </c>
      <c r="G18" s="80">
        <f t="shared" si="0"/>
        <v>0</v>
      </c>
      <c r="H18" s="81"/>
      <c r="K18" s="27">
        <f t="shared" si="1"/>
        <v>0</v>
      </c>
    </row>
    <row r="19" spans="1:11" ht="15.6" thickTop="1" thickBot="1" x14ac:dyDescent="0.35">
      <c r="A19" s="13" t="s">
        <v>15</v>
      </c>
      <c r="B19" s="21">
        <v>1041.6666666666665</v>
      </c>
      <c r="C19" s="22">
        <v>3897.1176750000013</v>
      </c>
      <c r="D19" s="23">
        <v>4938.7843416666674</v>
      </c>
      <c r="G19" s="80">
        <f t="shared" si="0"/>
        <v>0</v>
      </c>
      <c r="H19" s="81"/>
      <c r="K19" s="27">
        <f t="shared" si="1"/>
        <v>0</v>
      </c>
    </row>
    <row r="20" spans="1:11" ht="15.6" thickTop="1" thickBot="1" x14ac:dyDescent="0.35">
      <c r="A20" s="13" t="s">
        <v>23</v>
      </c>
      <c r="B20" s="21">
        <v>1653.846153846154</v>
      </c>
      <c r="C20" s="22">
        <v>3375.8311950000002</v>
      </c>
      <c r="D20" s="23">
        <v>5029.677348846154</v>
      </c>
      <c r="G20" s="80">
        <f t="shared" si="0"/>
        <v>0</v>
      </c>
      <c r="H20" s="81"/>
      <c r="K20" s="27">
        <f t="shared" si="1"/>
        <v>0</v>
      </c>
    </row>
    <row r="21" spans="1:11" ht="15.6" thickTop="1" thickBot="1" x14ac:dyDescent="0.35">
      <c r="A21" s="13" t="s">
        <v>16</v>
      </c>
      <c r="B21" s="21">
        <v>1285.7142857142858</v>
      </c>
      <c r="C21" s="22">
        <v>3949.7475600000002</v>
      </c>
      <c r="D21" s="23">
        <v>5235.461845714286</v>
      </c>
      <c r="G21" s="80">
        <f t="shared" si="0"/>
        <v>0</v>
      </c>
      <c r="H21" s="81"/>
      <c r="K21" s="27">
        <f t="shared" si="1"/>
        <v>0</v>
      </c>
    </row>
    <row r="22" spans="1:11" ht="15.6" thickTop="1" thickBot="1" x14ac:dyDescent="0.35">
      <c r="A22" s="13" t="s">
        <v>17</v>
      </c>
      <c r="B22" s="21">
        <v>1000</v>
      </c>
      <c r="C22" s="22">
        <v>6491.0191500000037</v>
      </c>
      <c r="D22" s="23">
        <v>7491.0191500000037</v>
      </c>
      <c r="G22" s="80">
        <f t="shared" si="0"/>
        <v>0</v>
      </c>
      <c r="H22" s="81"/>
      <c r="K22" s="27">
        <f t="shared" si="1"/>
        <v>0</v>
      </c>
    </row>
    <row r="23" spans="1:11" ht="15.6" thickTop="1" thickBot="1" x14ac:dyDescent="0.35">
      <c r="A23" s="13" t="s">
        <v>18</v>
      </c>
      <c r="B23" s="21">
        <v>750</v>
      </c>
      <c r="C23" s="22">
        <v>4415.8979700000018</v>
      </c>
      <c r="D23" s="23">
        <v>5165.8979700000018</v>
      </c>
      <c r="G23" s="80">
        <f t="shared" si="0"/>
        <v>0</v>
      </c>
      <c r="H23" s="81"/>
      <c r="K23" s="27">
        <f t="shared" si="1"/>
        <v>0</v>
      </c>
    </row>
    <row r="24" spans="1:11" ht="15.6" thickTop="1" thickBot="1" x14ac:dyDescent="0.35">
      <c r="A24" s="13" t="s">
        <v>19</v>
      </c>
      <c r="B24" s="21">
        <v>965.51724137931035</v>
      </c>
      <c r="C24" s="22">
        <v>5343.1864200000018</v>
      </c>
      <c r="D24" s="23">
        <v>6308.7036613793125</v>
      </c>
      <c r="G24" s="80">
        <f t="shared" si="0"/>
        <v>0</v>
      </c>
      <c r="H24" s="81"/>
      <c r="K24" s="27">
        <f t="shared" si="1"/>
        <v>0</v>
      </c>
    </row>
    <row r="25" spans="1:11" ht="15.6" thickTop="1" thickBot="1" x14ac:dyDescent="0.35">
      <c r="A25" s="13" t="s">
        <v>20</v>
      </c>
      <c r="B25" s="21">
        <v>550</v>
      </c>
      <c r="C25" s="22">
        <v>6044.9182200000005</v>
      </c>
      <c r="D25" s="23">
        <v>6594.9182200000005</v>
      </c>
      <c r="G25" s="80">
        <f t="shared" si="0"/>
        <v>0</v>
      </c>
      <c r="H25" s="81"/>
      <c r="K25" s="27">
        <f t="shared" si="1"/>
        <v>0</v>
      </c>
    </row>
    <row r="26" spans="1:11" ht="15.6" thickTop="1" thickBot="1" x14ac:dyDescent="0.35">
      <c r="A26" s="13" t="s">
        <v>21</v>
      </c>
      <c r="B26" s="21">
        <v>923.07692307692298</v>
      </c>
      <c r="C26" s="22">
        <v>5162.7411000000011</v>
      </c>
      <c r="D26" s="23">
        <v>6085.818023076924</v>
      </c>
      <c r="G26" s="80">
        <f t="shared" si="0"/>
        <v>0</v>
      </c>
      <c r="H26" s="81"/>
      <c r="K26" s="27">
        <f t="shared" si="1"/>
        <v>0</v>
      </c>
    </row>
    <row r="27" spans="1:11" ht="15.6" thickTop="1" thickBot="1" x14ac:dyDescent="0.35"/>
    <row r="28" spans="1:11" ht="15.6" thickTop="1" thickBot="1" x14ac:dyDescent="0.35">
      <c r="A28" s="11" t="s">
        <v>43</v>
      </c>
      <c r="D28" s="24">
        <f>MIN(Initialization)</f>
        <v>4334.3288126086964</v>
      </c>
      <c r="I28" s="89" t="s">
        <v>45</v>
      </c>
      <c r="J28" s="90"/>
      <c r="K28" s="93">
        <f>SUM(K4:K26)</f>
        <v>4334.3288126086964</v>
      </c>
    </row>
    <row r="29" spans="1:11" ht="15" thickBot="1" x14ac:dyDescent="0.35">
      <c r="I29" s="91"/>
      <c r="J29" s="92"/>
      <c r="K29" s="94"/>
    </row>
    <row r="30" spans="1:11" ht="15" thickTop="1" x14ac:dyDescent="0.3"/>
  </sheetData>
  <mergeCells count="28">
    <mergeCell ref="K1:K3"/>
    <mergeCell ref="I28:J29"/>
    <mergeCell ref="K28:K29"/>
    <mergeCell ref="A1:C2"/>
    <mergeCell ref="G21:H21"/>
    <mergeCell ref="G22:H22"/>
    <mergeCell ref="G23:H23"/>
    <mergeCell ref="G24:H24"/>
    <mergeCell ref="G25:H25"/>
    <mergeCell ref="G26:H26"/>
    <mergeCell ref="G15:H15"/>
    <mergeCell ref="G16:H16"/>
    <mergeCell ref="G18:H18"/>
    <mergeCell ref="G19:H19"/>
    <mergeCell ref="G17:H17"/>
    <mergeCell ref="G20:H20"/>
    <mergeCell ref="G14:H14"/>
    <mergeCell ref="G1:H3"/>
    <mergeCell ref="G5:H5"/>
    <mergeCell ref="G6:H6"/>
    <mergeCell ref="G7:H7"/>
    <mergeCell ref="G8:H8"/>
    <mergeCell ref="G4:H4"/>
    <mergeCell ref="G9:H9"/>
    <mergeCell ref="G11:H11"/>
    <mergeCell ref="G10:H10"/>
    <mergeCell ref="G12:H12"/>
    <mergeCell ref="G13:H1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85BC-25DB-4A99-A4EC-96F89D4A9115}">
  <dimension ref="A1:AA54"/>
  <sheetViews>
    <sheetView tabSelected="1" zoomScale="85" zoomScaleNormal="85" workbookViewId="0">
      <selection activeCell="E57" sqref="E57"/>
    </sheetView>
  </sheetViews>
  <sheetFormatPr defaultRowHeight="14.4" x14ac:dyDescent="0.3"/>
  <cols>
    <col min="1" max="1" width="25.6640625" customWidth="1"/>
    <col min="2" max="2" width="17.6640625" customWidth="1"/>
    <col min="3" max="3" width="18.21875" bestFit="1" customWidth="1"/>
    <col min="4" max="4" width="14.88671875" bestFit="1" customWidth="1"/>
    <col min="5" max="5" width="14.33203125" customWidth="1"/>
    <col min="10" max="10" width="21.6640625" customWidth="1"/>
    <col min="11" max="11" width="12.5546875" customWidth="1"/>
    <col min="12" max="12" width="11.88671875" customWidth="1"/>
    <col min="16" max="16" width="11.5546875" bestFit="1" customWidth="1"/>
    <col min="24" max="24" width="18.88671875" bestFit="1" customWidth="1"/>
  </cols>
  <sheetData>
    <row r="1" spans="1:24" ht="15" thickTop="1" x14ac:dyDescent="0.3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</row>
    <row r="2" spans="1:24" ht="48" customHeight="1" thickBot="1" x14ac:dyDescent="0.35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6"/>
    </row>
    <row r="3" spans="1:24" ht="15.6" thickTop="1" thickBot="1" x14ac:dyDescent="0.35">
      <c r="A3" s="10" t="s">
        <v>0</v>
      </c>
      <c r="B3" s="12" t="s">
        <v>1</v>
      </c>
      <c r="C3" s="13" t="s">
        <v>2</v>
      </c>
      <c r="D3" s="13" t="s">
        <v>3</v>
      </c>
      <c r="E3" s="13" t="s">
        <v>4</v>
      </c>
      <c r="F3" s="13" t="s">
        <v>22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14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15</v>
      </c>
      <c r="R3" s="13" t="s">
        <v>23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</row>
    <row r="4" spans="1:24" ht="15.6" thickTop="1" thickBot="1" x14ac:dyDescent="0.35">
      <c r="A4" s="17" t="s">
        <v>1</v>
      </c>
      <c r="B4" s="19" cm="1">
        <f t="array" ref="B4:B26">Node3-('Variable Cost'!B3:B25)</f>
        <v>60.148440000000015</v>
      </c>
      <c r="C4" s="21" cm="1">
        <f t="array" ref="C4:C26">Node3-('Variable Cost'!C3:C25)</f>
        <v>10.024740000000001</v>
      </c>
      <c r="D4" s="21" cm="1">
        <f t="array" ref="D4:D26">Node3-('Variable Cost'!D3:D25)</f>
        <v>0</v>
      </c>
      <c r="E4" s="21" cm="1">
        <f t="array" ref="E4:E26">Node3-('Variable Cost'!E3:E25)</f>
        <v>-65.160809999999998</v>
      </c>
      <c r="F4" s="21" cm="1">
        <f t="array" ref="F4:F26">Node3-('Variable Cost'!F3:F25)</f>
        <v>-40.098960000000012</v>
      </c>
      <c r="G4" s="21" cm="1">
        <f t="array" ref="G4:G26">Node3-('Variable Cost'!G3:G25)</f>
        <v>-45.111330000000017</v>
      </c>
      <c r="H4" s="21" cm="1">
        <f t="array" ref="H4:H26">Node3-('Variable Cost'!H3:H25)</f>
        <v>-160.39584000000005</v>
      </c>
      <c r="I4" s="21" cm="1">
        <f t="array" ref="I4:I26">Node3-('Variable Cost'!I3:I25)</f>
        <v>-85.210289999999986</v>
      </c>
      <c r="J4" s="21" cm="1">
        <f t="array" ref="J4:J26">Node3-('Variable Cost'!J3:J25)</f>
        <v>-30.074220000000018</v>
      </c>
      <c r="K4" s="21" cm="1">
        <f t="array" ref="K4:K26">Node3-('Variable Cost'!K3:K25)</f>
        <v>-125.30925000000002</v>
      </c>
      <c r="L4" s="21" cm="1">
        <f t="array" ref="L4:L26">Node3-('Variable Cost'!L3:L25)</f>
        <v>-140.34636000000003</v>
      </c>
      <c r="M4" s="21" cm="1">
        <f t="array" ref="M4:M26">Node3-('Variable Cost'!M3:M25)</f>
        <v>-105.25977</v>
      </c>
      <c r="N4" s="21" cm="1">
        <f t="array" ref="N4:N26">Node3-('Variable Cost'!N3:N25)</f>
        <v>-225.55665000000002</v>
      </c>
      <c r="O4" s="21" cm="1">
        <f t="array" ref="O4:O26">Node3-('Variable Cost'!O3:O25)</f>
        <v>-95.235030000000023</v>
      </c>
      <c r="P4" s="21" cm="1">
        <f t="array" ref="P4:P26">Node3-('Variable Cost'!P3:P25)</f>
        <v>-110.27214000000001</v>
      </c>
      <c r="Q4" s="21" cm="1">
        <f t="array" ref="Q4:Q26">Node3-('Variable Cost'!Q3:Q25)</f>
        <v>-160.39584000000005</v>
      </c>
      <c r="R4" s="21" cm="1">
        <f t="array" ref="R4:R26">Node3-('Variable Cost'!R3:R25)</f>
        <v>-115.28451000000004</v>
      </c>
      <c r="S4" s="21" cm="1">
        <f t="array" ref="S4:S26">Node3-('Variable Cost'!S3:S25)</f>
        <v>-140.34636000000003</v>
      </c>
      <c r="T4" s="21" cm="1">
        <f t="array" ref="T4:T26">Node3-('Variable Cost'!T3:T25)</f>
        <v>-160.39584000000005</v>
      </c>
      <c r="U4" s="21" cm="1">
        <f t="array" ref="U4:U26">Node3-('Variable Cost'!U3:U25)</f>
        <v>-200.49480000000003</v>
      </c>
      <c r="V4" s="21" cm="1">
        <f t="array" ref="V4:V26">Node3-('Variable Cost'!V3:V25)</f>
        <v>-210.51954000000009</v>
      </c>
      <c r="W4" s="21" cm="1">
        <f t="array" ref="W4:W26">Node3-('Variable Cost'!W3:W25)</f>
        <v>-250.61850000000007</v>
      </c>
      <c r="X4" s="21" cm="1">
        <f t="array" ref="X4:X26">Node3-('Variable Cost'!X3:X25)</f>
        <v>-225.55665000000002</v>
      </c>
    </row>
    <row r="5" spans="1:24" ht="15.6" thickTop="1" thickBot="1" x14ac:dyDescent="0.35">
      <c r="A5" s="18" t="s">
        <v>2</v>
      </c>
      <c r="B5" s="20">
        <v>20.049480000000003</v>
      </c>
      <c r="C5" s="19">
        <v>70.173180000000016</v>
      </c>
      <c r="D5" s="20">
        <v>0</v>
      </c>
      <c r="E5" s="20">
        <v>-50.123700000000014</v>
      </c>
      <c r="F5" s="20">
        <v>-30.074220000000011</v>
      </c>
      <c r="G5" s="20">
        <v>-30.074220000000011</v>
      </c>
      <c r="H5" s="20">
        <v>-120.29688</v>
      </c>
      <c r="I5" s="20">
        <v>-110.27214000000005</v>
      </c>
      <c r="J5" s="20">
        <v>-100.24740000000001</v>
      </c>
      <c r="K5" s="20">
        <v>-100.24740000000001</v>
      </c>
      <c r="L5" s="20">
        <v>-105.25977000000005</v>
      </c>
      <c r="M5" s="20">
        <v>-245.60613000000006</v>
      </c>
      <c r="N5" s="20">
        <v>-155.38347000000005</v>
      </c>
      <c r="O5" s="20">
        <v>-155.38347000000005</v>
      </c>
      <c r="P5" s="20">
        <v>-160.39584000000002</v>
      </c>
      <c r="Q5" s="20">
        <v>-145.35873000000004</v>
      </c>
      <c r="R5" s="20">
        <v>-100.24740000000001</v>
      </c>
      <c r="S5" s="20">
        <v>-135.33399000000003</v>
      </c>
      <c r="T5" s="20">
        <v>-140.34636000000006</v>
      </c>
      <c r="U5" s="20">
        <v>-180.44532000000004</v>
      </c>
      <c r="V5" s="20">
        <v>-195.48243000000002</v>
      </c>
      <c r="W5" s="20">
        <v>-230.56902000000008</v>
      </c>
      <c r="X5" s="20">
        <v>-225.5566500000001</v>
      </c>
    </row>
    <row r="6" spans="1:24" ht="15.6" thickTop="1" thickBot="1" x14ac:dyDescent="0.35">
      <c r="A6" s="18" t="s">
        <v>3</v>
      </c>
      <c r="B6" s="20">
        <v>-60.148440000000015</v>
      </c>
      <c r="C6" s="20">
        <v>-70.173180000000016</v>
      </c>
      <c r="D6" s="19">
        <v>0</v>
      </c>
      <c r="E6" s="20">
        <v>-165.40821000000003</v>
      </c>
      <c r="F6" s="20">
        <v>-150.37110000000004</v>
      </c>
      <c r="G6" s="20">
        <v>-45.111330000000017</v>
      </c>
      <c r="H6" s="20">
        <v>-145.35873000000001</v>
      </c>
      <c r="I6" s="20">
        <v>-175.43295000000006</v>
      </c>
      <c r="J6" s="20">
        <v>-85.210290000000015</v>
      </c>
      <c r="K6" s="20">
        <v>-115.28451000000001</v>
      </c>
      <c r="L6" s="20">
        <v>-220.54428000000007</v>
      </c>
      <c r="M6" s="20">
        <v>-385.95249000000007</v>
      </c>
      <c r="N6" s="20">
        <v>-185.45769000000004</v>
      </c>
      <c r="O6" s="20">
        <v>-115.28451000000001</v>
      </c>
      <c r="P6" s="20">
        <v>-140.34636000000003</v>
      </c>
      <c r="Q6" s="20">
        <v>-150.37110000000004</v>
      </c>
      <c r="R6" s="20">
        <v>-135.33399000000006</v>
      </c>
      <c r="S6" s="20">
        <v>-135.33399000000006</v>
      </c>
      <c r="T6" s="20">
        <v>-250.61850000000004</v>
      </c>
      <c r="U6" s="20">
        <v>-175.43295000000006</v>
      </c>
      <c r="V6" s="20">
        <v>-210.51954000000006</v>
      </c>
      <c r="W6" s="20">
        <v>-250.61850000000004</v>
      </c>
      <c r="X6" s="20">
        <v>-235.58139000000008</v>
      </c>
    </row>
    <row r="7" spans="1:24" ht="15.6" thickTop="1" thickBot="1" x14ac:dyDescent="0.35">
      <c r="A7" s="18" t="s">
        <v>4</v>
      </c>
      <c r="B7" s="20">
        <v>40.098960000000005</v>
      </c>
      <c r="C7" s="20">
        <v>45.111329999999995</v>
      </c>
      <c r="D7" s="20">
        <v>0</v>
      </c>
      <c r="E7" s="19">
        <v>165.40821000000003</v>
      </c>
      <c r="F7" s="20">
        <v>60.148439999999994</v>
      </c>
      <c r="G7" s="20">
        <v>5.0123699999999758</v>
      </c>
      <c r="H7" s="20">
        <v>-60.148440000000022</v>
      </c>
      <c r="I7" s="20">
        <v>-55.136070000000046</v>
      </c>
      <c r="J7" s="20">
        <v>-10.024740000000037</v>
      </c>
      <c r="K7" s="20">
        <v>-30.074219999999997</v>
      </c>
      <c r="L7" s="20">
        <v>-60.148440000000022</v>
      </c>
      <c r="M7" s="20">
        <v>-45.111330000000038</v>
      </c>
      <c r="N7" s="20">
        <v>-100.2474</v>
      </c>
      <c r="O7" s="20">
        <v>-110.27214000000006</v>
      </c>
      <c r="P7" s="20">
        <v>-105.25977000000009</v>
      </c>
      <c r="Q7" s="20">
        <v>-50.123700000000014</v>
      </c>
      <c r="R7" s="20">
        <v>-5.0123700000000042</v>
      </c>
      <c r="S7" s="20">
        <v>-45.111330000000038</v>
      </c>
      <c r="T7" s="20">
        <v>15.037109999999984</v>
      </c>
      <c r="U7" s="20">
        <v>-65.160809999999998</v>
      </c>
      <c r="V7" s="20">
        <v>-120.29688000000002</v>
      </c>
      <c r="W7" s="20">
        <v>-155.38347000000007</v>
      </c>
      <c r="X7" s="20">
        <v>-115.28451000000004</v>
      </c>
    </row>
    <row r="8" spans="1:24" ht="15.6" thickTop="1" thickBot="1" x14ac:dyDescent="0.35">
      <c r="A8" s="18" t="s">
        <v>22</v>
      </c>
      <c r="B8" s="20">
        <v>50.123700000000014</v>
      </c>
      <c r="C8" s="20">
        <v>50.123700000000014</v>
      </c>
      <c r="D8" s="20">
        <v>0</v>
      </c>
      <c r="E8" s="20">
        <v>45.111330000000009</v>
      </c>
      <c r="F8" s="19">
        <v>150.37110000000004</v>
      </c>
      <c r="G8" s="20">
        <v>0</v>
      </c>
      <c r="H8" s="20">
        <v>-70.173180000000031</v>
      </c>
      <c r="I8" s="20">
        <v>-50.123700000000014</v>
      </c>
      <c r="J8" s="20">
        <v>65.160810000000026</v>
      </c>
      <c r="K8" s="20">
        <v>-40.098959999999977</v>
      </c>
      <c r="L8" s="20">
        <v>-50.123700000000014</v>
      </c>
      <c r="M8" s="20">
        <v>-100.2474</v>
      </c>
      <c r="N8" s="20">
        <v>-115.28450999999998</v>
      </c>
      <c r="O8" s="20">
        <v>-90.222660000000019</v>
      </c>
      <c r="P8" s="20">
        <v>-85.210290000000043</v>
      </c>
      <c r="Q8" s="20">
        <v>-30.074220000000025</v>
      </c>
      <c r="R8" s="20">
        <v>5.0123700000000326</v>
      </c>
      <c r="S8" s="20">
        <v>-5.0123700000000042</v>
      </c>
      <c r="T8" s="20">
        <v>50.123700000000014</v>
      </c>
      <c r="U8" s="20">
        <v>-55.136069999999989</v>
      </c>
      <c r="V8" s="20">
        <v>-165.40821000000003</v>
      </c>
      <c r="W8" s="20">
        <v>-150.37110000000004</v>
      </c>
      <c r="X8" s="20">
        <v>-105.25977</v>
      </c>
    </row>
    <row r="9" spans="1:24" ht="15.6" thickTop="1" thickBot="1" x14ac:dyDescent="0.35">
      <c r="A9" s="18" t="s">
        <v>5</v>
      </c>
      <c r="B9" s="20">
        <v>-60.148440000000015</v>
      </c>
      <c r="C9" s="20">
        <v>-55.136070000000011</v>
      </c>
      <c r="D9" s="20">
        <v>0</v>
      </c>
      <c r="E9" s="20">
        <v>-115.28451000000004</v>
      </c>
      <c r="F9" s="20">
        <v>-105.25977000000003</v>
      </c>
      <c r="G9" s="19">
        <v>45.111330000000017</v>
      </c>
      <c r="H9" s="20">
        <v>-95.235030000000023</v>
      </c>
      <c r="I9" s="20">
        <v>-75.185550000000006</v>
      </c>
      <c r="J9" s="20">
        <v>2.5061850000000092</v>
      </c>
      <c r="K9" s="20">
        <v>-65.160810000000026</v>
      </c>
      <c r="L9" s="20">
        <v>-130.32162000000005</v>
      </c>
      <c r="M9" s="20">
        <v>-275.68035000000009</v>
      </c>
      <c r="N9" s="20">
        <v>-135.33399000000006</v>
      </c>
      <c r="O9" s="20">
        <v>-120.29688000000002</v>
      </c>
      <c r="P9" s="20">
        <v>-115.28451000000004</v>
      </c>
      <c r="Q9" s="20">
        <v>-65.160810000000026</v>
      </c>
      <c r="R9" s="20">
        <v>-15.037109999999998</v>
      </c>
      <c r="S9" s="20">
        <v>-55.136070000000011</v>
      </c>
      <c r="T9" s="20">
        <v>-165.40821000000005</v>
      </c>
      <c r="U9" s="20">
        <v>-75.185550000000006</v>
      </c>
      <c r="V9" s="20">
        <v>-130.32162000000005</v>
      </c>
      <c r="W9" s="20">
        <v>-165.40821000000005</v>
      </c>
      <c r="X9" s="20">
        <v>-155.38347000000005</v>
      </c>
    </row>
    <row r="10" spans="1:24" ht="15.6" thickTop="1" thickBot="1" x14ac:dyDescent="0.35">
      <c r="A10" s="18" t="s">
        <v>6</v>
      </c>
      <c r="B10" s="20">
        <v>-75.185550000000063</v>
      </c>
      <c r="C10" s="20">
        <v>-45.111330000000009</v>
      </c>
      <c r="D10" s="20">
        <v>0</v>
      </c>
      <c r="E10" s="20">
        <v>-80.197920000000039</v>
      </c>
      <c r="F10" s="20">
        <v>-75.185550000000063</v>
      </c>
      <c r="G10" s="20">
        <v>5.0123699999999758</v>
      </c>
      <c r="H10" s="19">
        <v>145.35873000000001</v>
      </c>
      <c r="I10" s="20">
        <v>-50.123700000000014</v>
      </c>
      <c r="J10" s="20">
        <v>-10.024740000000037</v>
      </c>
      <c r="K10" s="20">
        <v>80.197919999999996</v>
      </c>
      <c r="L10" s="20">
        <v>-145.35873000000001</v>
      </c>
      <c r="M10" s="20">
        <v>-250.61850000000013</v>
      </c>
      <c r="N10" s="20">
        <v>15.037109999999984</v>
      </c>
      <c r="O10" s="20">
        <v>40.098959999999977</v>
      </c>
      <c r="P10" s="20">
        <v>-115.28451000000004</v>
      </c>
      <c r="Q10" s="20">
        <v>-75.185550000000063</v>
      </c>
      <c r="R10" s="20">
        <v>-55.136070000000046</v>
      </c>
      <c r="S10" s="20">
        <v>-60.148440000000022</v>
      </c>
      <c r="T10" s="20">
        <v>-180.44532000000007</v>
      </c>
      <c r="U10" s="20">
        <v>-90.222660000000076</v>
      </c>
      <c r="V10" s="20">
        <v>-185.45769000000004</v>
      </c>
      <c r="W10" s="20">
        <v>-145.35873000000001</v>
      </c>
      <c r="X10" s="20">
        <v>-135.33399000000006</v>
      </c>
    </row>
    <row r="11" spans="1:24" ht="15.6" thickTop="1" thickBot="1" x14ac:dyDescent="0.35">
      <c r="A11" s="18" t="s">
        <v>7</v>
      </c>
      <c r="B11" s="20">
        <v>30.074220000000054</v>
      </c>
      <c r="C11" s="20">
        <v>-5.0123700000000042</v>
      </c>
      <c r="D11" s="20">
        <v>0</v>
      </c>
      <c r="E11" s="20">
        <v>-45.111330000000009</v>
      </c>
      <c r="F11" s="20">
        <v>-25.061849999999993</v>
      </c>
      <c r="G11" s="20">
        <v>55.136070000000032</v>
      </c>
      <c r="H11" s="20">
        <v>-20.04947999999996</v>
      </c>
      <c r="I11" s="19">
        <v>175.43295000000006</v>
      </c>
      <c r="J11" s="20">
        <v>20.049480000000017</v>
      </c>
      <c r="K11" s="20">
        <v>120.29688000000004</v>
      </c>
      <c r="L11" s="20">
        <v>-85.210289999999986</v>
      </c>
      <c r="M11" s="20">
        <v>-175.43295000000006</v>
      </c>
      <c r="N11" s="20">
        <v>50.123700000000042</v>
      </c>
      <c r="O11" s="20">
        <v>125.30925000000005</v>
      </c>
      <c r="P11" s="20">
        <v>0</v>
      </c>
      <c r="Q11" s="20">
        <v>-5.0123700000000042</v>
      </c>
      <c r="R11" s="20">
        <v>25.061850000000021</v>
      </c>
      <c r="S11" s="20">
        <v>0</v>
      </c>
      <c r="T11" s="20">
        <v>-125.30925000000002</v>
      </c>
      <c r="U11" s="20">
        <v>-20.04947999999996</v>
      </c>
      <c r="V11" s="20">
        <v>-125.30925000000002</v>
      </c>
      <c r="W11" s="20">
        <v>-135.33399000000003</v>
      </c>
      <c r="X11" s="20">
        <v>-100.24740000000003</v>
      </c>
    </row>
    <row r="12" spans="1:24" ht="15.6" thickTop="1" thickBot="1" x14ac:dyDescent="0.35">
      <c r="A12" s="18" t="s">
        <v>8</v>
      </c>
      <c r="B12" s="20">
        <v>-5.0123700000000184</v>
      </c>
      <c r="C12" s="20">
        <v>-85.210290000000015</v>
      </c>
      <c r="D12" s="20">
        <v>0</v>
      </c>
      <c r="E12" s="20">
        <v>-90.222660000000047</v>
      </c>
      <c r="F12" s="20">
        <v>0</v>
      </c>
      <c r="G12" s="20">
        <v>42.605145000000007</v>
      </c>
      <c r="H12" s="20">
        <v>-70.173180000000031</v>
      </c>
      <c r="I12" s="20">
        <v>-70.173180000000031</v>
      </c>
      <c r="J12" s="19">
        <v>85.210290000000015</v>
      </c>
      <c r="K12" s="20">
        <v>-40.098960000000005</v>
      </c>
      <c r="L12" s="20">
        <v>-80.197920000000011</v>
      </c>
      <c r="M12" s="20">
        <v>-215.53191000000007</v>
      </c>
      <c r="N12" s="20">
        <v>-110.27214000000001</v>
      </c>
      <c r="O12" s="20">
        <v>-50.123700000000042</v>
      </c>
      <c r="P12" s="20">
        <v>-115.28451000000004</v>
      </c>
      <c r="Q12" s="20">
        <v>-60.148439999999994</v>
      </c>
      <c r="R12" s="20">
        <v>-15.037110000000013</v>
      </c>
      <c r="S12" s="20">
        <v>-15.037110000000013</v>
      </c>
      <c r="T12" s="20">
        <v>-150.37110000000007</v>
      </c>
      <c r="U12" s="20">
        <v>-75.185550000000035</v>
      </c>
      <c r="V12" s="20">
        <v>-130.32162000000002</v>
      </c>
      <c r="W12" s="20">
        <v>-165.40821000000003</v>
      </c>
      <c r="X12" s="20">
        <v>-145.35873000000001</v>
      </c>
    </row>
    <row r="13" spans="1:24" ht="15.6" thickTop="1" thickBot="1" x14ac:dyDescent="0.35">
      <c r="A13" s="18" t="s">
        <v>9</v>
      </c>
      <c r="B13" s="20">
        <v>-70.173180000000031</v>
      </c>
      <c r="C13" s="20">
        <v>-55.136070000000018</v>
      </c>
      <c r="D13" s="20">
        <v>0</v>
      </c>
      <c r="E13" s="20">
        <v>-80.197920000000011</v>
      </c>
      <c r="F13" s="20">
        <v>-75.185550000000006</v>
      </c>
      <c r="G13" s="20">
        <v>5.0123699999999758</v>
      </c>
      <c r="H13" s="20">
        <v>50.123699999999999</v>
      </c>
      <c r="I13" s="20">
        <v>60.148439999999994</v>
      </c>
      <c r="J13" s="20">
        <v>-10.024740000000008</v>
      </c>
      <c r="K13" s="19">
        <v>115.28451000000001</v>
      </c>
      <c r="L13" s="20">
        <v>-155.3834700000001</v>
      </c>
      <c r="M13" s="20">
        <v>-245.60613000000012</v>
      </c>
      <c r="N13" s="20">
        <v>40.098959999999991</v>
      </c>
      <c r="O13" s="20">
        <v>50.123699999999999</v>
      </c>
      <c r="P13" s="20">
        <v>-80.197920000000011</v>
      </c>
      <c r="Q13" s="20">
        <v>-70.173180000000031</v>
      </c>
      <c r="R13" s="20">
        <v>-45.111330000000038</v>
      </c>
      <c r="S13" s="20">
        <v>-55.136070000000018</v>
      </c>
      <c r="T13" s="20">
        <v>-195.48243000000008</v>
      </c>
      <c r="U13" s="20">
        <v>-90.222660000000019</v>
      </c>
      <c r="V13" s="20">
        <v>-150.37110000000001</v>
      </c>
      <c r="W13" s="20">
        <v>-160.39584000000008</v>
      </c>
      <c r="X13" s="20">
        <v>-155.3834700000001</v>
      </c>
    </row>
    <row r="14" spans="1:24" ht="15.6" thickTop="1" thickBot="1" x14ac:dyDescent="0.35">
      <c r="A14" s="18" t="s">
        <v>14</v>
      </c>
      <c r="B14" s="20">
        <v>20.049480000000017</v>
      </c>
      <c r="C14" s="20">
        <v>45.111330000000009</v>
      </c>
      <c r="D14" s="20">
        <v>0</v>
      </c>
      <c r="E14" s="20">
        <v>-5.0123699999999758</v>
      </c>
      <c r="F14" s="20">
        <v>20.049480000000017</v>
      </c>
      <c r="G14" s="20">
        <v>45.111330000000009</v>
      </c>
      <c r="H14" s="20">
        <v>-70.173179999999945</v>
      </c>
      <c r="I14" s="20">
        <v>-40.098959999999977</v>
      </c>
      <c r="J14" s="20">
        <v>55.136070000000046</v>
      </c>
      <c r="K14" s="20">
        <v>-50.123700000000042</v>
      </c>
      <c r="L14" s="19">
        <v>220.54428000000007</v>
      </c>
      <c r="M14" s="20">
        <v>-15.037110000000013</v>
      </c>
      <c r="N14" s="20">
        <v>-120.29687999999999</v>
      </c>
      <c r="O14" s="20">
        <v>-60.148439999999994</v>
      </c>
      <c r="P14" s="20">
        <v>-115.28451000000001</v>
      </c>
      <c r="Q14" s="20">
        <v>-70.173179999999945</v>
      </c>
      <c r="R14" s="20">
        <v>-25.061849999999993</v>
      </c>
      <c r="S14" s="20">
        <v>60.148440000000022</v>
      </c>
      <c r="T14" s="20">
        <v>-55.136070000000018</v>
      </c>
      <c r="U14" s="20">
        <v>-45.111329999999953</v>
      </c>
      <c r="V14" s="20">
        <v>-140.34636000000006</v>
      </c>
      <c r="W14" s="20">
        <v>-170.42057999999997</v>
      </c>
      <c r="X14" s="20">
        <v>-90.222660000000019</v>
      </c>
    </row>
    <row r="15" spans="1:24" ht="15.6" thickTop="1" thickBot="1" x14ac:dyDescent="0.35">
      <c r="A15" s="18" t="s">
        <v>10</v>
      </c>
      <c r="B15" s="20">
        <v>220.54428000000004</v>
      </c>
      <c r="C15" s="20">
        <v>70.173180000000002</v>
      </c>
      <c r="D15" s="20">
        <v>0</v>
      </c>
      <c r="E15" s="20">
        <v>175.43295000000001</v>
      </c>
      <c r="F15" s="20">
        <v>135.33399000000003</v>
      </c>
      <c r="G15" s="20">
        <v>65.160809999999969</v>
      </c>
      <c r="H15" s="20">
        <v>-10.024740000000065</v>
      </c>
      <c r="I15" s="20">
        <v>35.086589999999944</v>
      </c>
      <c r="J15" s="20">
        <v>85.210289999999986</v>
      </c>
      <c r="K15" s="20">
        <v>25.061849999999936</v>
      </c>
      <c r="L15" s="20">
        <v>150.37109999999998</v>
      </c>
      <c r="M15" s="19">
        <v>385.95249000000007</v>
      </c>
      <c r="N15" s="20">
        <v>85.210289999999986</v>
      </c>
      <c r="O15" s="20">
        <v>80.197920000000011</v>
      </c>
      <c r="P15" s="20">
        <v>80.197920000000011</v>
      </c>
      <c r="Q15" s="20">
        <v>135.33399000000003</v>
      </c>
      <c r="R15" s="20">
        <v>180.44532000000004</v>
      </c>
      <c r="S15" s="20">
        <v>140.34636</v>
      </c>
      <c r="T15" s="20">
        <v>205.50717</v>
      </c>
      <c r="U15" s="20">
        <v>120.29688000000004</v>
      </c>
      <c r="V15" s="20">
        <v>65.160809999999969</v>
      </c>
      <c r="W15" s="20">
        <v>25.061849999999936</v>
      </c>
      <c r="X15" s="20">
        <v>70.173180000000002</v>
      </c>
    </row>
    <row r="16" spans="1:24" ht="15.6" thickTop="1" thickBot="1" x14ac:dyDescent="0.35">
      <c r="A16" s="18" t="s">
        <v>11</v>
      </c>
      <c r="B16" s="20">
        <v>-100.2474</v>
      </c>
      <c r="C16" s="20">
        <v>-40.098960000000005</v>
      </c>
      <c r="D16" s="20">
        <v>0</v>
      </c>
      <c r="E16" s="20">
        <v>-80.197919999999982</v>
      </c>
      <c r="F16" s="20">
        <v>-80.197919999999982</v>
      </c>
      <c r="G16" s="20">
        <v>5.0123699999999758</v>
      </c>
      <c r="H16" s="20">
        <v>55.136070000000018</v>
      </c>
      <c r="I16" s="20">
        <v>60.148440000000022</v>
      </c>
      <c r="J16" s="20">
        <v>-10.02473999999998</v>
      </c>
      <c r="K16" s="20">
        <v>110.27214000000002</v>
      </c>
      <c r="L16" s="20">
        <v>-155.38347000000002</v>
      </c>
      <c r="M16" s="20">
        <v>-115.28451000000004</v>
      </c>
      <c r="N16" s="19">
        <v>185.45769000000004</v>
      </c>
      <c r="O16" s="20">
        <v>15.037110000000013</v>
      </c>
      <c r="P16" s="20">
        <v>-130.32162000000002</v>
      </c>
      <c r="Q16" s="20">
        <v>-120.29688000000002</v>
      </c>
      <c r="R16" s="20">
        <v>-55.136070000000018</v>
      </c>
      <c r="S16" s="20">
        <v>-95.235030000000023</v>
      </c>
      <c r="T16" s="20">
        <v>-225.55665000000002</v>
      </c>
      <c r="U16" s="20">
        <v>-115.28451000000004</v>
      </c>
      <c r="V16" s="20">
        <v>-160.39584000000005</v>
      </c>
      <c r="W16" s="20">
        <v>-170.42058000000006</v>
      </c>
      <c r="X16" s="20">
        <v>-170.42058000000006</v>
      </c>
    </row>
    <row r="17" spans="1:27" ht="15.6" thickTop="1" thickBot="1" x14ac:dyDescent="0.35">
      <c r="A17" s="18" t="s">
        <v>12</v>
      </c>
      <c r="B17" s="20">
        <v>-40.098960000000034</v>
      </c>
      <c r="C17" s="20">
        <v>-110.27214000000004</v>
      </c>
      <c r="D17" s="20">
        <v>0</v>
      </c>
      <c r="E17" s="20">
        <v>-160.39584000000008</v>
      </c>
      <c r="F17" s="20">
        <v>-125.30925000000005</v>
      </c>
      <c r="G17" s="20">
        <v>-50.123700000000014</v>
      </c>
      <c r="H17" s="20">
        <v>10.02473999999998</v>
      </c>
      <c r="I17" s="20">
        <v>65.160809999999998</v>
      </c>
      <c r="J17" s="20">
        <v>-20.049480000000045</v>
      </c>
      <c r="K17" s="20">
        <v>50.123699999999999</v>
      </c>
      <c r="L17" s="20">
        <v>-165.40821000000005</v>
      </c>
      <c r="M17" s="20">
        <v>-190.47006000000005</v>
      </c>
      <c r="N17" s="20">
        <v>-55.136070000000018</v>
      </c>
      <c r="O17" s="19">
        <v>115.28451000000001</v>
      </c>
      <c r="P17" s="20">
        <v>-80.197920000000011</v>
      </c>
      <c r="Q17" s="20">
        <v>-80.197920000000011</v>
      </c>
      <c r="R17" s="20">
        <v>-35.086590000000029</v>
      </c>
      <c r="S17" s="20">
        <v>-60.148440000000051</v>
      </c>
      <c r="T17" s="20">
        <v>-200.49480000000005</v>
      </c>
      <c r="U17" s="20">
        <v>-90.222660000000019</v>
      </c>
      <c r="V17" s="20">
        <v>-135.33399000000003</v>
      </c>
      <c r="W17" s="20">
        <v>-145.35873000000004</v>
      </c>
      <c r="X17" s="20">
        <v>-140.34636000000003</v>
      </c>
    </row>
    <row r="18" spans="1:27" ht="15.6" thickTop="1" thickBot="1" x14ac:dyDescent="0.35">
      <c r="A18" s="18" t="s">
        <v>13</v>
      </c>
      <c r="B18" s="20">
        <v>-30.074219999999997</v>
      </c>
      <c r="C18" s="20">
        <v>-90.222659999999991</v>
      </c>
      <c r="D18" s="20">
        <v>0</v>
      </c>
      <c r="E18" s="20">
        <v>-130.32162000000008</v>
      </c>
      <c r="F18" s="20">
        <v>-95.235030000000052</v>
      </c>
      <c r="G18" s="20">
        <v>-20.049480000000017</v>
      </c>
      <c r="H18" s="20">
        <v>-120.29688000000002</v>
      </c>
      <c r="I18" s="20">
        <v>-35.086590000000029</v>
      </c>
      <c r="J18" s="20">
        <v>-60.148440000000022</v>
      </c>
      <c r="K18" s="20">
        <v>-55.136069999999989</v>
      </c>
      <c r="L18" s="20">
        <v>-195.48243000000005</v>
      </c>
      <c r="M18" s="20">
        <v>-165.40821000000003</v>
      </c>
      <c r="N18" s="20">
        <v>-175.43295000000003</v>
      </c>
      <c r="O18" s="20">
        <v>-55.136069999999989</v>
      </c>
      <c r="P18" s="19">
        <v>140.34636000000003</v>
      </c>
      <c r="Q18" s="20">
        <v>70.173180000000016</v>
      </c>
      <c r="R18" s="20">
        <v>40.098960000000005</v>
      </c>
      <c r="S18" s="20">
        <v>-50.123699999999985</v>
      </c>
      <c r="T18" s="20">
        <v>-185.45769000000004</v>
      </c>
      <c r="U18" s="20">
        <v>-70.173180000000031</v>
      </c>
      <c r="V18" s="20">
        <v>70.173180000000016</v>
      </c>
      <c r="W18" s="20">
        <v>30.074219999999997</v>
      </c>
      <c r="X18" s="20">
        <v>20.049480000000003</v>
      </c>
    </row>
    <row r="19" spans="1:27" ht="15.6" thickTop="1" thickBot="1" x14ac:dyDescent="0.35">
      <c r="A19" s="18" t="s">
        <v>15</v>
      </c>
      <c r="B19" s="20">
        <v>-70.173180000000031</v>
      </c>
      <c r="C19" s="20">
        <v>-65.160809999999998</v>
      </c>
      <c r="D19" s="20">
        <v>0</v>
      </c>
      <c r="E19" s="20">
        <v>-65.160809999999998</v>
      </c>
      <c r="F19" s="20">
        <v>-30.074220000000025</v>
      </c>
      <c r="G19" s="20">
        <v>40.098960000000005</v>
      </c>
      <c r="H19" s="20">
        <v>-70.173180000000031</v>
      </c>
      <c r="I19" s="20">
        <v>-30.074220000000025</v>
      </c>
      <c r="J19" s="20">
        <v>5.0123700000000326</v>
      </c>
      <c r="K19" s="20">
        <v>-35.086590000000001</v>
      </c>
      <c r="L19" s="20">
        <v>-140.34635999999998</v>
      </c>
      <c r="M19" s="20">
        <v>-100.2474</v>
      </c>
      <c r="N19" s="20">
        <v>-155.38347000000002</v>
      </c>
      <c r="O19" s="20">
        <v>-45.111329999999981</v>
      </c>
      <c r="P19" s="20">
        <v>80.197920000000025</v>
      </c>
      <c r="Q19" s="19">
        <v>150.37110000000004</v>
      </c>
      <c r="R19" s="20">
        <v>102.75358500000004</v>
      </c>
      <c r="S19" s="20">
        <v>40.098960000000005</v>
      </c>
      <c r="T19" s="20">
        <v>-145.35873000000007</v>
      </c>
      <c r="U19" s="20">
        <v>45.111330000000009</v>
      </c>
      <c r="V19" s="20">
        <v>-5.0123700000000042</v>
      </c>
      <c r="W19" s="20">
        <v>-30.074220000000025</v>
      </c>
      <c r="X19" s="20">
        <v>85.210290000000029</v>
      </c>
    </row>
    <row r="20" spans="1:27" ht="15.6" thickTop="1" thickBot="1" x14ac:dyDescent="0.35">
      <c r="A20" s="18" t="s">
        <v>23</v>
      </c>
      <c r="B20" s="20">
        <v>-40.098960000000005</v>
      </c>
      <c r="C20" s="20">
        <v>-35.086589999999973</v>
      </c>
      <c r="D20" s="20">
        <v>0</v>
      </c>
      <c r="E20" s="20">
        <v>-35.086589999999973</v>
      </c>
      <c r="F20" s="20">
        <v>-10.024739999999952</v>
      </c>
      <c r="G20" s="20">
        <v>75.185550000000035</v>
      </c>
      <c r="H20" s="20">
        <v>-65.160809999999998</v>
      </c>
      <c r="I20" s="20">
        <v>-15.037109999999984</v>
      </c>
      <c r="J20" s="20">
        <v>35.086590000000029</v>
      </c>
      <c r="K20" s="20">
        <v>-25.061849999999993</v>
      </c>
      <c r="L20" s="20">
        <v>-110.27214000000001</v>
      </c>
      <c r="M20" s="20">
        <v>-70.173179999999974</v>
      </c>
      <c r="N20" s="20">
        <v>-105.25977</v>
      </c>
      <c r="O20" s="20">
        <v>-15.037109999999984</v>
      </c>
      <c r="P20" s="20">
        <v>35.086590000000029</v>
      </c>
      <c r="Q20" s="20">
        <v>87.716475000000059</v>
      </c>
      <c r="R20" s="19">
        <v>135.33399000000006</v>
      </c>
      <c r="S20" s="20">
        <v>40.098960000000048</v>
      </c>
      <c r="T20" s="20">
        <v>-125.30924999999999</v>
      </c>
      <c r="U20" s="20">
        <v>25.061850000000021</v>
      </c>
      <c r="V20" s="20">
        <v>-5.0123699999999758</v>
      </c>
      <c r="W20" s="20">
        <v>-80.197919999999982</v>
      </c>
      <c r="X20" s="20">
        <v>40.098960000000048</v>
      </c>
    </row>
    <row r="21" spans="1:27" ht="15.6" thickTop="1" thickBot="1" x14ac:dyDescent="0.35">
      <c r="A21" s="18" t="s">
        <v>16</v>
      </c>
      <c r="B21" s="20">
        <v>-65.160809999999998</v>
      </c>
      <c r="C21" s="20">
        <v>-70.173179999999974</v>
      </c>
      <c r="D21" s="20">
        <v>0</v>
      </c>
      <c r="E21" s="20">
        <v>-75.185550000000006</v>
      </c>
      <c r="F21" s="20">
        <v>-20.049479999999988</v>
      </c>
      <c r="G21" s="20">
        <v>35.086590000000029</v>
      </c>
      <c r="H21" s="20">
        <v>-70.173179999999974</v>
      </c>
      <c r="I21" s="20">
        <v>-40.098960000000005</v>
      </c>
      <c r="J21" s="20">
        <v>35.086590000000029</v>
      </c>
      <c r="K21" s="20">
        <v>-35.086589999999973</v>
      </c>
      <c r="L21" s="20">
        <v>-25.061849999999993</v>
      </c>
      <c r="M21" s="20">
        <v>-110.27214000000001</v>
      </c>
      <c r="N21" s="20">
        <v>-145.35873000000001</v>
      </c>
      <c r="O21" s="20">
        <v>-40.098960000000005</v>
      </c>
      <c r="P21" s="20">
        <v>-55.136069999999961</v>
      </c>
      <c r="Q21" s="20">
        <v>25.061850000000021</v>
      </c>
      <c r="R21" s="20">
        <v>40.098960000000048</v>
      </c>
      <c r="S21" s="19">
        <v>135.33399000000006</v>
      </c>
      <c r="T21" s="20">
        <v>-100.24740000000003</v>
      </c>
      <c r="U21" s="20">
        <v>15.037110000000027</v>
      </c>
      <c r="V21" s="20">
        <v>-95.235029999999966</v>
      </c>
      <c r="W21" s="20">
        <v>-135.33399000000006</v>
      </c>
      <c r="X21" s="20">
        <v>-40.098960000000005</v>
      </c>
    </row>
    <row r="22" spans="1:27" ht="15.6" thickTop="1" thickBot="1" x14ac:dyDescent="0.35">
      <c r="A22" s="18" t="s">
        <v>17</v>
      </c>
      <c r="B22" s="20">
        <v>30.074219999999968</v>
      </c>
      <c r="C22" s="20">
        <v>40.098959999999977</v>
      </c>
      <c r="D22" s="20">
        <v>0</v>
      </c>
      <c r="E22" s="20">
        <v>100.2474</v>
      </c>
      <c r="F22" s="20">
        <v>150.37110000000001</v>
      </c>
      <c r="G22" s="20">
        <v>40.098959999999977</v>
      </c>
      <c r="H22" s="20">
        <v>-75.185550000000035</v>
      </c>
      <c r="I22" s="20">
        <v>-50.123700000000042</v>
      </c>
      <c r="J22" s="20">
        <v>15.037109999999956</v>
      </c>
      <c r="K22" s="20">
        <v>-60.148440000000051</v>
      </c>
      <c r="L22" s="20">
        <v>-25.061850000000049</v>
      </c>
      <c r="M22" s="20">
        <v>70.173179999999974</v>
      </c>
      <c r="N22" s="20">
        <v>-160.39584000000002</v>
      </c>
      <c r="O22" s="20">
        <v>-65.160810000000026</v>
      </c>
      <c r="P22" s="20">
        <v>-75.185550000000035</v>
      </c>
      <c r="Q22" s="20">
        <v>-45.111330000000066</v>
      </c>
      <c r="R22" s="20">
        <v>-10.024740000000008</v>
      </c>
      <c r="S22" s="20">
        <v>15.037109999999956</v>
      </c>
      <c r="T22" s="19">
        <v>250.61850000000004</v>
      </c>
      <c r="U22" s="20">
        <v>-155.38347000000005</v>
      </c>
      <c r="V22" s="20">
        <v>-240.59376000000009</v>
      </c>
      <c r="W22" s="20">
        <v>-280.69272000000001</v>
      </c>
      <c r="X22" s="20">
        <v>-195.48243000000008</v>
      </c>
    </row>
    <row r="23" spans="1:27" ht="15.6" thickTop="1" thickBot="1" x14ac:dyDescent="0.35">
      <c r="A23" s="18" t="s">
        <v>18</v>
      </c>
      <c r="B23" s="20">
        <v>-85.210289999999986</v>
      </c>
      <c r="C23" s="20">
        <v>-75.185549999999978</v>
      </c>
      <c r="D23" s="20">
        <v>0</v>
      </c>
      <c r="E23" s="20">
        <v>-55.136069999999961</v>
      </c>
      <c r="F23" s="20">
        <v>-30.074219999999968</v>
      </c>
      <c r="G23" s="20">
        <v>55.136070000000032</v>
      </c>
      <c r="H23" s="20">
        <v>-60.148440000000022</v>
      </c>
      <c r="I23" s="20">
        <v>-20.04947999999996</v>
      </c>
      <c r="J23" s="20">
        <v>15.037110000000013</v>
      </c>
      <c r="K23" s="20">
        <v>-30.074219999999968</v>
      </c>
      <c r="L23" s="20">
        <v>-90.222659999999962</v>
      </c>
      <c r="M23" s="20">
        <v>-90.222659999999962</v>
      </c>
      <c r="N23" s="20">
        <v>-125.30925000000002</v>
      </c>
      <c r="O23" s="20">
        <v>-30.074219999999968</v>
      </c>
      <c r="P23" s="20">
        <v>-35.086590000000001</v>
      </c>
      <c r="Q23" s="20">
        <v>70.173180000000031</v>
      </c>
      <c r="R23" s="20">
        <v>65.160810000000026</v>
      </c>
      <c r="S23" s="20">
        <v>55.136070000000032</v>
      </c>
      <c r="T23" s="20">
        <v>-230.56902000000002</v>
      </c>
      <c r="U23" s="19">
        <v>175.43295000000006</v>
      </c>
      <c r="V23" s="20">
        <v>75.185550000000035</v>
      </c>
      <c r="W23" s="20">
        <v>-20.04947999999996</v>
      </c>
      <c r="X23" s="20">
        <v>85.210290000000029</v>
      </c>
    </row>
    <row r="24" spans="1:27" ht="15.6" thickTop="1" thickBot="1" x14ac:dyDescent="0.35">
      <c r="A24" s="18" t="s">
        <v>19</v>
      </c>
      <c r="B24" s="20">
        <v>-60.148440000000051</v>
      </c>
      <c r="C24" s="20">
        <v>-55.136069999999961</v>
      </c>
      <c r="D24" s="20">
        <v>0</v>
      </c>
      <c r="E24" s="20">
        <v>-75.185549999999978</v>
      </c>
      <c r="F24" s="20">
        <v>-105.25977</v>
      </c>
      <c r="G24" s="20">
        <v>35.086590000000001</v>
      </c>
      <c r="H24" s="20">
        <v>-120.29687999999999</v>
      </c>
      <c r="I24" s="20">
        <v>-90.222660000000019</v>
      </c>
      <c r="J24" s="20">
        <v>-5.0123699999999758</v>
      </c>
      <c r="K24" s="20">
        <v>-55.136069999999961</v>
      </c>
      <c r="L24" s="20">
        <v>-150.37110000000007</v>
      </c>
      <c r="M24" s="20">
        <v>-110.27214000000004</v>
      </c>
      <c r="N24" s="20">
        <v>-135.33399000000003</v>
      </c>
      <c r="O24" s="20">
        <v>-40.098959999999977</v>
      </c>
      <c r="P24" s="20">
        <v>140.34636000000006</v>
      </c>
      <c r="Q24" s="20">
        <v>55.136070000000018</v>
      </c>
      <c r="R24" s="20">
        <v>70.173180000000031</v>
      </c>
      <c r="S24" s="20">
        <v>-20.04947999999996</v>
      </c>
      <c r="T24" s="20">
        <v>-280.69272000000007</v>
      </c>
      <c r="U24" s="20">
        <v>110.27214000000004</v>
      </c>
      <c r="V24" s="19">
        <v>210.51954000000006</v>
      </c>
      <c r="W24" s="20">
        <v>75.185550000000006</v>
      </c>
      <c r="X24" s="20">
        <v>105.25977000000003</v>
      </c>
    </row>
    <row r="25" spans="1:27" ht="15.6" thickTop="1" thickBot="1" x14ac:dyDescent="0.35">
      <c r="A25" s="18" t="s">
        <v>20</v>
      </c>
      <c r="B25" s="20">
        <v>-60.148440000000051</v>
      </c>
      <c r="C25" s="20">
        <v>-50.123700000000042</v>
      </c>
      <c r="D25" s="20">
        <v>0</v>
      </c>
      <c r="E25" s="20">
        <v>-70.173180000000059</v>
      </c>
      <c r="F25" s="20">
        <v>-50.123700000000042</v>
      </c>
      <c r="G25" s="20">
        <v>40.098959999999977</v>
      </c>
      <c r="H25" s="20">
        <v>-40.098959999999977</v>
      </c>
      <c r="I25" s="20">
        <v>-60.148440000000051</v>
      </c>
      <c r="J25" s="20">
        <v>0</v>
      </c>
      <c r="K25" s="20">
        <v>-25.061850000000049</v>
      </c>
      <c r="L25" s="20">
        <v>-140.34636</v>
      </c>
      <c r="M25" s="20">
        <v>-110.27214000000009</v>
      </c>
      <c r="N25" s="20">
        <v>-105.25977000000006</v>
      </c>
      <c r="O25" s="20">
        <v>-10.024740000000008</v>
      </c>
      <c r="P25" s="20">
        <v>140.34636</v>
      </c>
      <c r="Q25" s="20">
        <v>70.173179999999974</v>
      </c>
      <c r="R25" s="20">
        <v>35.086590000000001</v>
      </c>
      <c r="S25" s="20">
        <v>-20.049480000000074</v>
      </c>
      <c r="T25" s="20">
        <v>-280.69272000000001</v>
      </c>
      <c r="U25" s="20">
        <v>55.136070000000018</v>
      </c>
      <c r="V25" s="20">
        <v>115.28450999999998</v>
      </c>
      <c r="W25" s="19">
        <v>250.61850000000004</v>
      </c>
      <c r="X25" s="20">
        <v>35.086590000000001</v>
      </c>
    </row>
    <row r="26" spans="1:27" ht="15.6" thickTop="1" thickBot="1" x14ac:dyDescent="0.35">
      <c r="A26" s="18" t="s">
        <v>21</v>
      </c>
      <c r="B26" s="20">
        <v>-50.123699999999957</v>
      </c>
      <c r="C26" s="20">
        <v>-60.148440000000022</v>
      </c>
      <c r="D26" s="20">
        <v>0</v>
      </c>
      <c r="E26" s="20">
        <v>-45.111329999999981</v>
      </c>
      <c r="F26" s="20">
        <v>-20.04947999999996</v>
      </c>
      <c r="G26" s="20">
        <v>35.086590000000029</v>
      </c>
      <c r="H26" s="20">
        <v>-45.111329999999981</v>
      </c>
      <c r="I26" s="20">
        <v>-40.098960000000005</v>
      </c>
      <c r="J26" s="20">
        <v>5.0123700000000611</v>
      </c>
      <c r="K26" s="20">
        <v>-35.086590000000029</v>
      </c>
      <c r="L26" s="20">
        <v>-75.185550000000006</v>
      </c>
      <c r="M26" s="20">
        <v>-80.197919999999982</v>
      </c>
      <c r="N26" s="20">
        <v>-120.29688000000002</v>
      </c>
      <c r="O26" s="20">
        <v>-20.04947999999996</v>
      </c>
      <c r="P26" s="20">
        <v>115.28451000000005</v>
      </c>
      <c r="Q26" s="20">
        <v>170.42058000000009</v>
      </c>
      <c r="R26" s="20">
        <v>140.34636000000006</v>
      </c>
      <c r="S26" s="20">
        <v>60.148440000000022</v>
      </c>
      <c r="T26" s="20">
        <v>-210.51954000000003</v>
      </c>
      <c r="U26" s="20">
        <v>145.35873000000004</v>
      </c>
      <c r="V26" s="20">
        <v>130.32162000000005</v>
      </c>
      <c r="W26" s="20">
        <v>20.049480000000045</v>
      </c>
      <c r="X26" s="19">
        <v>235.58139000000008</v>
      </c>
    </row>
    <row r="27" spans="1:27" ht="15" thickBot="1" x14ac:dyDescent="0.35"/>
    <row r="28" spans="1:27" ht="15" thickTop="1" x14ac:dyDescent="0.3">
      <c r="A28" s="123" t="s">
        <v>63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5"/>
    </row>
    <row r="29" spans="1:27" ht="15" thickBot="1" x14ac:dyDescent="0.35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8"/>
    </row>
    <row r="30" spans="1:27" ht="15.6" thickTop="1" thickBot="1" x14ac:dyDescent="0.35">
      <c r="A30" s="28" t="s">
        <v>0</v>
      </c>
      <c r="B30" s="25" t="s">
        <v>1</v>
      </c>
      <c r="C30" s="26" t="s">
        <v>2</v>
      </c>
      <c r="D30" s="26" t="s">
        <v>3</v>
      </c>
      <c r="E30" s="26" t="s">
        <v>4</v>
      </c>
      <c r="F30" s="26" t="s">
        <v>22</v>
      </c>
      <c r="G30" s="26" t="s">
        <v>5</v>
      </c>
      <c r="H30" s="26" t="s">
        <v>6</v>
      </c>
      <c r="I30" s="26" t="s">
        <v>7</v>
      </c>
      <c r="J30" s="26" t="s">
        <v>8</v>
      </c>
      <c r="K30" s="26" t="s">
        <v>9</v>
      </c>
      <c r="L30" s="26" t="s">
        <v>14</v>
      </c>
      <c r="M30" s="26" t="s">
        <v>10</v>
      </c>
      <c r="N30" s="26" t="s">
        <v>11</v>
      </c>
      <c r="O30" s="26" t="s">
        <v>12</v>
      </c>
      <c r="P30" s="26" t="s">
        <v>13</v>
      </c>
      <c r="Q30" s="26" t="s">
        <v>15</v>
      </c>
      <c r="R30" s="26" t="s">
        <v>23</v>
      </c>
      <c r="S30" s="26" t="s">
        <v>16</v>
      </c>
      <c r="T30" s="26" t="s">
        <v>17</v>
      </c>
      <c r="U30" s="26" t="s">
        <v>18</v>
      </c>
      <c r="V30" s="26" t="s">
        <v>19</v>
      </c>
      <c r="W30" s="26" t="s">
        <v>20</v>
      </c>
      <c r="X30" s="26" t="s">
        <v>21</v>
      </c>
    </row>
    <row r="31" spans="1:27" ht="46.2" customHeight="1" thickTop="1" thickBot="1" x14ac:dyDescent="0.35">
      <c r="A31" s="50"/>
      <c r="B31" s="51">
        <f>SUMIF(_xlfn.ANCHORARRAY(B4),"&gt;0")</f>
        <v>471.16278000000011</v>
      </c>
      <c r="C31" s="51">
        <f>SUMIF(_xlfn.ANCHORARRAY(C4),"&gt;0")</f>
        <v>330.81641999999999</v>
      </c>
      <c r="D31" s="51">
        <v>0</v>
      </c>
      <c r="E31" s="51">
        <f t="shared" ref="E31:X31" si="0">SUMIF(_xlfn.ANCHORARRAY(E4),"&gt;0")</f>
        <v>486.19988999999998</v>
      </c>
      <c r="F31" s="51">
        <f t="shared" si="0"/>
        <v>516.27411000000006</v>
      </c>
      <c r="G31" s="51">
        <f t="shared" si="0"/>
        <v>629.05243499999995</v>
      </c>
      <c r="H31" s="51">
        <f t="shared" si="0"/>
        <v>260.64323999999999</v>
      </c>
      <c r="I31" s="51">
        <f t="shared" si="0"/>
        <v>395.97722999999996</v>
      </c>
      <c r="J31" s="51">
        <f t="shared" si="0"/>
        <v>423.5452650000002</v>
      </c>
      <c r="K31" s="51">
        <f t="shared" si="0"/>
        <v>501.23700000000002</v>
      </c>
      <c r="L31" s="51">
        <f>SUMIF(_xlfn.ANCHORARRAY(L4),"&gt;0")</f>
        <v>370.91538000000003</v>
      </c>
      <c r="M31" s="51">
        <f t="shared" si="0"/>
        <v>456.12567000000001</v>
      </c>
      <c r="N31" s="51">
        <f t="shared" si="0"/>
        <v>375.92775000000006</v>
      </c>
      <c r="O31" s="51">
        <f t="shared" si="0"/>
        <v>426.0514500000001</v>
      </c>
      <c r="P31" s="51">
        <f t="shared" si="0"/>
        <v>731.80602000000033</v>
      </c>
      <c r="Q31" s="51">
        <f t="shared" si="0"/>
        <v>834.55960500000026</v>
      </c>
      <c r="R31" s="51">
        <f t="shared" si="0"/>
        <v>839.57197500000029</v>
      </c>
      <c r="S31" s="51">
        <f t="shared" si="0"/>
        <v>546.34833000000015</v>
      </c>
      <c r="T31" s="51">
        <f t="shared" si="0"/>
        <v>521.28647999999998</v>
      </c>
      <c r="U31" s="51">
        <f t="shared" si="0"/>
        <v>691.7070600000003</v>
      </c>
      <c r="V31" s="51">
        <f t="shared" si="0"/>
        <v>666.64521000000013</v>
      </c>
      <c r="W31" s="51">
        <f t="shared" si="0"/>
        <v>400.9896</v>
      </c>
      <c r="X31" s="51">
        <f t="shared" si="0"/>
        <v>676.6699500000002</v>
      </c>
      <c r="Y31" s="52"/>
      <c r="Z31" s="52"/>
      <c r="AA31" s="52"/>
    </row>
    <row r="32" spans="1:27" ht="29.4" customHeight="1" thickTop="1" thickBot="1" x14ac:dyDescent="0.35">
      <c r="A32" s="53" t="s">
        <v>51</v>
      </c>
      <c r="B32" s="51">
        <v>600</v>
      </c>
      <c r="C32" s="51">
        <v>528.16901408450701</v>
      </c>
      <c r="D32" s="51">
        <v>0</v>
      </c>
      <c r="E32" s="51">
        <v>606.06060606060601</v>
      </c>
      <c r="F32" s="51">
        <v>1200</v>
      </c>
      <c r="G32" s="51">
        <v>4166.6666666666661</v>
      </c>
      <c r="H32" s="51">
        <v>833.33333333333337</v>
      </c>
      <c r="I32" s="51">
        <v>666.66666666666674</v>
      </c>
      <c r="J32" s="51">
        <v>1200</v>
      </c>
      <c r="K32" s="51">
        <v>1111.1111111111111</v>
      </c>
      <c r="L32" s="51">
        <v>625</v>
      </c>
      <c r="M32" s="51">
        <v>1200</v>
      </c>
      <c r="N32" s="51">
        <v>833.33333333333337</v>
      </c>
      <c r="O32" s="51">
        <v>1450</v>
      </c>
      <c r="P32" s="51">
        <v>568.18181818181813</v>
      </c>
      <c r="Q32" s="51">
        <v>1041.6666666666665</v>
      </c>
      <c r="R32" s="51">
        <v>1653.846153846154</v>
      </c>
      <c r="S32" s="51">
        <v>1285.7142857142858</v>
      </c>
      <c r="T32" s="51">
        <v>1000</v>
      </c>
      <c r="U32" s="51">
        <v>750</v>
      </c>
      <c r="V32" s="51">
        <v>965.51724137931035</v>
      </c>
      <c r="W32" s="51">
        <v>550</v>
      </c>
      <c r="X32" s="51">
        <v>923.07692307692298</v>
      </c>
      <c r="Y32" s="52"/>
      <c r="Z32" s="52"/>
      <c r="AA32" s="52"/>
    </row>
    <row r="33" spans="1:27" ht="15.6" thickTop="1" thickBot="1" x14ac:dyDescent="0.3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ht="29.4" customHeight="1" thickBot="1" x14ac:dyDescent="0.35">
      <c r="A34" s="54" t="s">
        <v>46</v>
      </c>
      <c r="B34" s="55">
        <f>B31-B32</f>
        <v>-128.83721999999989</v>
      </c>
      <c r="C34" s="55">
        <f>C31-C32</f>
        <v>-197.35259408450702</v>
      </c>
      <c r="D34" s="55">
        <f t="shared" ref="D34:X34" si="1">D31-D32</f>
        <v>0</v>
      </c>
      <c r="E34" s="56">
        <f t="shared" si="1"/>
        <v>-119.86071606060602</v>
      </c>
      <c r="F34" s="55">
        <f t="shared" si="1"/>
        <v>-683.72588999999994</v>
      </c>
      <c r="G34" s="55">
        <f t="shared" si="1"/>
        <v>-3537.614231666666</v>
      </c>
      <c r="H34" s="55">
        <f t="shared" si="1"/>
        <v>-572.69009333333338</v>
      </c>
      <c r="I34" s="55">
        <f t="shared" si="1"/>
        <v>-270.68943666666678</v>
      </c>
      <c r="J34" s="55">
        <f t="shared" si="1"/>
        <v>-776.4547349999998</v>
      </c>
      <c r="K34" s="55">
        <f t="shared" si="1"/>
        <v>-609.87411111111101</v>
      </c>
      <c r="L34" s="55">
        <f t="shared" si="1"/>
        <v>-254.08461999999997</v>
      </c>
      <c r="M34" s="55">
        <f t="shared" si="1"/>
        <v>-743.87432999999999</v>
      </c>
      <c r="N34" s="55">
        <f t="shared" si="1"/>
        <v>-457.40558333333331</v>
      </c>
      <c r="O34" s="55">
        <f t="shared" si="1"/>
        <v>-1023.9485499999998</v>
      </c>
      <c r="P34" s="57">
        <f t="shared" si="1"/>
        <v>163.6242018181822</v>
      </c>
      <c r="Q34" s="55">
        <f t="shared" si="1"/>
        <v>-207.10706166666625</v>
      </c>
      <c r="R34" s="55">
        <f t="shared" si="1"/>
        <v>-814.27417884615375</v>
      </c>
      <c r="S34" s="55">
        <f t="shared" si="1"/>
        <v>-739.36595571428563</v>
      </c>
      <c r="T34" s="55">
        <f t="shared" si="1"/>
        <v>-478.71352000000002</v>
      </c>
      <c r="U34" s="55">
        <f t="shared" si="1"/>
        <v>-58.292939999999703</v>
      </c>
      <c r="V34" s="55">
        <f t="shared" si="1"/>
        <v>-298.87203137931022</v>
      </c>
      <c r="W34" s="55">
        <f t="shared" si="1"/>
        <v>-149.0104</v>
      </c>
      <c r="X34" s="55">
        <f t="shared" si="1"/>
        <v>-246.40697307692278</v>
      </c>
      <c r="Y34" s="52"/>
      <c r="Z34" s="52"/>
      <c r="AA34" s="52"/>
    </row>
    <row r="35" spans="1:27" ht="15" thickBot="1" x14ac:dyDescent="0.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ht="14.4" customHeight="1" thickTop="1" x14ac:dyDescent="0.3">
      <c r="A36" s="89" t="s">
        <v>53</v>
      </c>
      <c r="B36" s="90"/>
      <c r="C36" s="121">
        <f>MAX(B34:X34)</f>
        <v>163.6242018181822</v>
      </c>
      <c r="D36" s="52"/>
      <c r="E36" s="129"/>
      <c r="F36" s="58"/>
      <c r="G36" s="58"/>
      <c r="H36" s="58"/>
      <c r="I36" s="58"/>
      <c r="J36" s="58"/>
      <c r="K36" s="58"/>
      <c r="L36" s="129"/>
      <c r="M36" s="58"/>
      <c r="N36" s="52"/>
      <c r="O36" s="52"/>
      <c r="P36" s="118" t="s">
        <v>50</v>
      </c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spans="1:27" ht="15" thickBot="1" x14ac:dyDescent="0.35">
      <c r="A37" s="91"/>
      <c r="B37" s="92"/>
      <c r="C37" s="122"/>
      <c r="D37" s="52"/>
      <c r="E37" s="129"/>
      <c r="F37" s="58"/>
      <c r="G37" s="58"/>
      <c r="H37" s="58"/>
      <c r="I37" s="58"/>
      <c r="J37" s="58"/>
      <c r="K37" s="58"/>
      <c r="L37" s="129"/>
      <c r="M37" s="58"/>
      <c r="N37" s="52"/>
      <c r="O37" s="52"/>
      <c r="P37" s="119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spans="1:27" ht="15.6" thickTop="1" thickBot="1" x14ac:dyDescent="0.35">
      <c r="A38" s="89" t="s">
        <v>45</v>
      </c>
      <c r="B38" s="90"/>
      <c r="C38" s="121">
        <f>(Initialization!K28)-(C36)</f>
        <v>4170.7046107905144</v>
      </c>
      <c r="D38" s="52"/>
      <c r="E38" s="129"/>
      <c r="F38" s="58"/>
      <c r="G38" s="58"/>
      <c r="H38" s="58"/>
      <c r="I38" s="58"/>
      <c r="J38" s="58"/>
      <c r="K38" s="58"/>
      <c r="L38" s="129"/>
      <c r="M38" s="58"/>
      <c r="N38" s="52"/>
      <c r="O38" s="52"/>
      <c r="P38" s="120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spans="1:27" ht="15.6" thickTop="1" thickBot="1" x14ac:dyDescent="0.35">
      <c r="A39" s="91"/>
      <c r="B39" s="92"/>
      <c r="C39" s="122"/>
      <c r="D39" s="52"/>
      <c r="E39" s="52"/>
      <c r="F39" s="52"/>
      <c r="G39" s="52"/>
      <c r="H39" s="52"/>
      <c r="I39" s="52"/>
      <c r="J39" s="52"/>
      <c r="K39" s="52"/>
      <c r="L39" s="59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spans="1:27" ht="15" thickTop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27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spans="1:27" ht="15" thickBot="1" x14ac:dyDescent="0.3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spans="1:27" ht="15.6" customHeight="1" thickTop="1" x14ac:dyDescent="0.3">
      <c r="A43" s="52"/>
      <c r="B43" s="52"/>
      <c r="C43" s="107" t="s">
        <v>54</v>
      </c>
      <c r="D43" s="107" t="s">
        <v>55</v>
      </c>
      <c r="E43" s="52"/>
      <c r="F43" s="52"/>
      <c r="G43" s="52"/>
      <c r="H43" s="52"/>
      <c r="I43" s="52"/>
      <c r="J43" s="52"/>
      <c r="K43" s="59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ht="33.6" customHeight="1" thickBot="1" x14ac:dyDescent="0.35">
      <c r="A44" s="52"/>
      <c r="B44" s="52"/>
      <c r="C44" s="108"/>
      <c r="D44" s="108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ht="15" thickTop="1" x14ac:dyDescent="0.3">
      <c r="A45" s="52"/>
      <c r="B45" s="52"/>
      <c r="C45" s="113" t="s">
        <v>3</v>
      </c>
      <c r="D45" s="116">
        <v>4334.33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spans="1:27" ht="15" thickBot="1" x14ac:dyDescent="0.35">
      <c r="A46" s="52"/>
      <c r="B46" s="52"/>
      <c r="C46" s="115"/>
      <c r="D46" s="117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spans="1:27" ht="15" thickTop="1" x14ac:dyDescent="0.3">
      <c r="A47" s="52"/>
      <c r="B47" s="52"/>
      <c r="C47" s="113" t="s">
        <v>13</v>
      </c>
      <c r="D47" s="109">
        <v>4170.7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spans="1:27" ht="15" thickBot="1" x14ac:dyDescent="0.35">
      <c r="A48" s="52"/>
      <c r="B48" s="52"/>
      <c r="C48" s="114"/>
      <c r="D48" s="110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spans="3:4" ht="15" thickTop="1" x14ac:dyDescent="0.3">
      <c r="C49" s="112"/>
      <c r="D49" s="111"/>
    </row>
    <row r="50" spans="3:4" x14ac:dyDescent="0.3">
      <c r="C50" s="112"/>
      <c r="D50" s="111"/>
    </row>
    <row r="51" spans="3:4" ht="15" thickBot="1" x14ac:dyDescent="0.35"/>
    <row r="52" spans="3:4" ht="15" thickTop="1" x14ac:dyDescent="0.3">
      <c r="C52" s="107" t="s">
        <v>56</v>
      </c>
      <c r="D52" s="109">
        <f>D47</f>
        <v>4170.7</v>
      </c>
    </row>
    <row r="53" spans="3:4" ht="15" thickBot="1" x14ac:dyDescent="0.35">
      <c r="C53" s="108"/>
      <c r="D53" s="110"/>
    </row>
    <row r="54" spans="3:4" ht="15" thickTop="1" x14ac:dyDescent="0.3"/>
  </sheetData>
  <mergeCells count="19">
    <mergeCell ref="C36:C37"/>
    <mergeCell ref="E36:E38"/>
    <mergeCell ref="L36:L38"/>
    <mergeCell ref="A1:X2"/>
    <mergeCell ref="D43:D44"/>
    <mergeCell ref="C52:C53"/>
    <mergeCell ref="D52:D53"/>
    <mergeCell ref="D47:D48"/>
    <mergeCell ref="D49:D50"/>
    <mergeCell ref="C49:C50"/>
    <mergeCell ref="C47:C48"/>
    <mergeCell ref="C45:C46"/>
    <mergeCell ref="D45:D46"/>
    <mergeCell ref="P36:P38"/>
    <mergeCell ref="A38:B39"/>
    <mergeCell ref="C38:C39"/>
    <mergeCell ref="C43:C44"/>
    <mergeCell ref="A28:X29"/>
    <mergeCell ref="A36:B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F8CF-4794-4D16-9906-193B90E667AD}">
  <dimension ref="A1:BE39"/>
  <sheetViews>
    <sheetView topLeftCell="AD1" zoomScale="82" zoomScaleNormal="82" workbookViewId="0">
      <selection activeCell="AG7" sqref="AG7:AV14"/>
    </sheetView>
  </sheetViews>
  <sheetFormatPr defaultRowHeight="14.4" x14ac:dyDescent="0.3"/>
  <cols>
    <col min="25" max="25" width="16.88671875" bestFit="1" customWidth="1"/>
  </cols>
  <sheetData>
    <row r="1" spans="1:57" ht="34.799999999999997" thickTop="1" thickBot="1" x14ac:dyDescent="0.35">
      <c r="A1" s="70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2"/>
      <c r="Z1" s="79" t="s">
        <v>41</v>
      </c>
      <c r="AB1" s="130" t="s">
        <v>57</v>
      </c>
    </row>
    <row r="2" spans="1:57" ht="15.6" thickTop="1" thickBot="1" x14ac:dyDescent="0.35">
      <c r="A2" s="10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22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14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15</v>
      </c>
      <c r="R2" s="13" t="s">
        <v>23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Z2" s="79"/>
      <c r="AB2" s="131"/>
      <c r="AD2" s="10" t="s">
        <v>0</v>
      </c>
      <c r="AE2" s="12" t="s">
        <v>1</v>
      </c>
      <c r="AF2" s="13" t="s">
        <v>2</v>
      </c>
      <c r="AG2" s="13" t="s">
        <v>3</v>
      </c>
      <c r="AH2" s="13" t="s">
        <v>4</v>
      </c>
      <c r="AI2" s="13" t="s">
        <v>22</v>
      </c>
      <c r="AJ2" s="13" t="s">
        <v>5</v>
      </c>
      <c r="AK2" s="13" t="s">
        <v>6</v>
      </c>
      <c r="AL2" s="13" t="s">
        <v>7</v>
      </c>
      <c r="AM2" s="13" t="s">
        <v>8</v>
      </c>
      <c r="AN2" s="13" t="s">
        <v>9</v>
      </c>
      <c r="AO2" s="13" t="s">
        <v>14</v>
      </c>
      <c r="AP2" s="13" t="s">
        <v>10</v>
      </c>
      <c r="AQ2" s="13" t="s">
        <v>11</v>
      </c>
      <c r="AR2" s="13" t="s">
        <v>12</v>
      </c>
      <c r="AS2" s="13" t="s">
        <v>13</v>
      </c>
      <c r="AT2" s="13" t="s">
        <v>15</v>
      </c>
      <c r="AU2" s="13" t="s">
        <v>23</v>
      </c>
      <c r="AV2" s="13" t="s">
        <v>16</v>
      </c>
      <c r="AW2" s="13" t="s">
        <v>17</v>
      </c>
      <c r="AX2" s="13" t="s">
        <v>18</v>
      </c>
      <c r="AY2" s="13" t="s">
        <v>19</v>
      </c>
      <c r="AZ2" s="13" t="s">
        <v>20</v>
      </c>
      <c r="BA2" s="13" t="s">
        <v>21</v>
      </c>
    </row>
    <row r="3" spans="1:57" ht="15.6" thickTop="1" thickBot="1" x14ac:dyDescent="0.35">
      <c r="A3" s="17" t="s">
        <v>1</v>
      </c>
      <c r="B3" s="19" cm="1">
        <f t="array" ref="B3:X25">FuelCost*DistanceMatrix*Days</f>
        <v>0</v>
      </c>
      <c r="C3" s="20">
        <v>50.123700000000014</v>
      </c>
      <c r="D3" s="20">
        <v>60.148440000000015</v>
      </c>
      <c r="E3" s="20">
        <v>125.30925000000002</v>
      </c>
      <c r="F3" s="20">
        <v>100.24740000000003</v>
      </c>
      <c r="G3" s="20">
        <v>105.25977000000003</v>
      </c>
      <c r="H3" s="20">
        <v>220.54428000000007</v>
      </c>
      <c r="I3" s="20">
        <v>145.35873000000001</v>
      </c>
      <c r="J3" s="20">
        <v>90.222660000000033</v>
      </c>
      <c r="K3" s="20">
        <v>185.45769000000004</v>
      </c>
      <c r="L3" s="20">
        <v>200.49480000000005</v>
      </c>
      <c r="M3" s="20">
        <v>165.40821000000003</v>
      </c>
      <c r="N3" s="20">
        <v>285.70509000000004</v>
      </c>
      <c r="O3" s="20">
        <v>155.38347000000005</v>
      </c>
      <c r="P3" s="20">
        <v>170.42058000000003</v>
      </c>
      <c r="Q3" s="20">
        <v>220.54428000000007</v>
      </c>
      <c r="R3" s="20">
        <v>175.43295000000006</v>
      </c>
      <c r="S3" s="20">
        <v>200.49480000000005</v>
      </c>
      <c r="T3" s="20">
        <v>220.54428000000007</v>
      </c>
      <c r="U3" s="20">
        <v>260.64324000000005</v>
      </c>
      <c r="V3" s="20">
        <v>270.66798000000011</v>
      </c>
      <c r="W3" s="20">
        <v>310.76694000000009</v>
      </c>
      <c r="X3" s="20">
        <v>285.70509000000004</v>
      </c>
      <c r="Z3" s="16">
        <f>SUM(B3:X3)</f>
        <v>4004.8836300000003</v>
      </c>
      <c r="AB3" s="32"/>
      <c r="AD3" s="17" t="s">
        <v>1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C3" s="42">
        <f>SUM(AE3:BA3)</f>
        <v>0</v>
      </c>
      <c r="BD3" s="34" t="s">
        <v>58</v>
      </c>
      <c r="BE3" s="38">
        <v>1</v>
      </c>
    </row>
    <row r="4" spans="1:57" ht="15.6" thickTop="1" thickBot="1" x14ac:dyDescent="0.35">
      <c r="A4" s="18" t="s">
        <v>2</v>
      </c>
      <c r="B4" s="20">
        <v>50.123700000000014</v>
      </c>
      <c r="C4" s="19">
        <v>0</v>
      </c>
      <c r="D4" s="20">
        <v>70.173180000000016</v>
      </c>
      <c r="E4" s="20">
        <v>120.29688000000003</v>
      </c>
      <c r="F4" s="20">
        <v>100.24740000000003</v>
      </c>
      <c r="G4" s="20">
        <v>100.24740000000003</v>
      </c>
      <c r="H4" s="20">
        <v>190.47006000000002</v>
      </c>
      <c r="I4" s="20">
        <v>180.44532000000007</v>
      </c>
      <c r="J4" s="20">
        <v>170.42058000000003</v>
      </c>
      <c r="K4" s="20">
        <v>170.42058000000003</v>
      </c>
      <c r="L4" s="20">
        <v>175.43295000000006</v>
      </c>
      <c r="M4" s="20">
        <v>315.77931000000007</v>
      </c>
      <c r="N4" s="20">
        <v>225.55665000000005</v>
      </c>
      <c r="O4" s="20">
        <v>225.55665000000005</v>
      </c>
      <c r="P4" s="20">
        <v>230.56902000000002</v>
      </c>
      <c r="Q4" s="20">
        <v>215.53191000000004</v>
      </c>
      <c r="R4" s="20">
        <v>170.42058000000003</v>
      </c>
      <c r="S4" s="20">
        <v>205.50717000000003</v>
      </c>
      <c r="T4" s="20">
        <v>210.51954000000006</v>
      </c>
      <c r="U4" s="20">
        <v>250.61850000000004</v>
      </c>
      <c r="V4" s="20">
        <v>265.65561000000002</v>
      </c>
      <c r="W4" s="20">
        <v>300.74220000000008</v>
      </c>
      <c r="X4" s="20">
        <v>295.72983000000011</v>
      </c>
      <c r="Z4" s="16">
        <f t="shared" ref="Z4:Z25" si="0">SUM(B4:X4)</f>
        <v>4240.4650200000005</v>
      </c>
      <c r="AB4" s="32"/>
      <c r="AD4" s="18" t="s">
        <v>2</v>
      </c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C4" s="42">
        <f t="shared" ref="BC4:BC25" si="1">SUM(AE4:BA4)</f>
        <v>0</v>
      </c>
      <c r="BD4" s="34" t="s">
        <v>58</v>
      </c>
      <c r="BE4" s="38">
        <v>1</v>
      </c>
    </row>
    <row r="5" spans="1:57" ht="15.6" thickTop="1" thickBot="1" x14ac:dyDescent="0.35">
      <c r="A5" s="18" t="s">
        <v>3</v>
      </c>
      <c r="B5" s="20">
        <v>60.148440000000015</v>
      </c>
      <c r="C5" s="20">
        <v>70.173180000000016</v>
      </c>
      <c r="D5" s="19">
        <v>0</v>
      </c>
      <c r="E5" s="20">
        <v>165.40821000000003</v>
      </c>
      <c r="F5" s="20">
        <v>150.37110000000004</v>
      </c>
      <c r="G5" s="20">
        <v>45.111330000000017</v>
      </c>
      <c r="H5" s="20">
        <v>145.35873000000001</v>
      </c>
      <c r="I5" s="20">
        <v>175.43295000000006</v>
      </c>
      <c r="J5" s="20">
        <v>85.210290000000015</v>
      </c>
      <c r="K5" s="20">
        <v>115.28451000000001</v>
      </c>
      <c r="L5" s="20">
        <v>220.54428000000007</v>
      </c>
      <c r="M5" s="20">
        <v>385.95249000000007</v>
      </c>
      <c r="N5" s="20">
        <v>185.45769000000004</v>
      </c>
      <c r="O5" s="20">
        <v>115.28451000000001</v>
      </c>
      <c r="P5" s="20">
        <v>140.34636000000003</v>
      </c>
      <c r="Q5" s="20">
        <v>150.37110000000004</v>
      </c>
      <c r="R5" s="20">
        <v>135.33399000000006</v>
      </c>
      <c r="S5" s="20">
        <v>135.33399000000006</v>
      </c>
      <c r="T5" s="20">
        <v>250.61850000000004</v>
      </c>
      <c r="U5" s="20">
        <v>175.43295000000006</v>
      </c>
      <c r="V5" s="20">
        <v>210.51954000000006</v>
      </c>
      <c r="W5" s="20">
        <v>250.61850000000004</v>
      </c>
      <c r="X5" s="20">
        <v>235.58139000000008</v>
      </c>
      <c r="Z5" s="16">
        <f t="shared" si="0"/>
        <v>3603.8940300000008</v>
      </c>
      <c r="AB5" s="32">
        <v>1</v>
      </c>
      <c r="AD5" s="18" t="s">
        <v>3</v>
      </c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C5" s="42">
        <f t="shared" si="1"/>
        <v>0</v>
      </c>
      <c r="BD5" s="34" t="s">
        <v>58</v>
      </c>
      <c r="BE5" s="38">
        <v>1</v>
      </c>
    </row>
    <row r="6" spans="1:57" ht="15.6" thickTop="1" thickBot="1" x14ac:dyDescent="0.35">
      <c r="A6" s="18" t="s">
        <v>4</v>
      </c>
      <c r="B6" s="20">
        <v>125.30925000000002</v>
      </c>
      <c r="C6" s="20">
        <v>120.29688000000003</v>
      </c>
      <c r="D6" s="20">
        <v>165.40821000000003</v>
      </c>
      <c r="E6" s="19">
        <v>0</v>
      </c>
      <c r="F6" s="20">
        <v>105.25977000000003</v>
      </c>
      <c r="G6" s="20">
        <v>160.39584000000005</v>
      </c>
      <c r="H6" s="20">
        <v>225.55665000000005</v>
      </c>
      <c r="I6" s="20">
        <v>220.54428000000007</v>
      </c>
      <c r="J6" s="20">
        <v>175.43295000000006</v>
      </c>
      <c r="K6" s="20">
        <v>195.48243000000002</v>
      </c>
      <c r="L6" s="20">
        <v>225.55665000000005</v>
      </c>
      <c r="M6" s="20">
        <v>210.51954000000006</v>
      </c>
      <c r="N6" s="20">
        <v>265.65561000000002</v>
      </c>
      <c r="O6" s="20">
        <v>275.68035000000009</v>
      </c>
      <c r="P6" s="20">
        <v>270.66798000000011</v>
      </c>
      <c r="Q6" s="20">
        <v>215.53191000000004</v>
      </c>
      <c r="R6" s="20">
        <v>170.42058000000003</v>
      </c>
      <c r="S6" s="20">
        <v>210.51954000000006</v>
      </c>
      <c r="T6" s="20">
        <v>150.37110000000004</v>
      </c>
      <c r="U6" s="20">
        <v>230.56902000000002</v>
      </c>
      <c r="V6" s="20">
        <v>285.70509000000004</v>
      </c>
      <c r="W6" s="20">
        <v>320.7916800000001</v>
      </c>
      <c r="X6" s="20">
        <v>280.69272000000007</v>
      </c>
      <c r="Z6" s="16">
        <f t="shared" si="0"/>
        <v>4606.3680300000005</v>
      </c>
      <c r="AB6" s="32">
        <v>1</v>
      </c>
      <c r="AD6" s="18" t="s">
        <v>4</v>
      </c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C6" s="42">
        <f t="shared" si="1"/>
        <v>0</v>
      </c>
      <c r="BD6" s="34" t="s">
        <v>58</v>
      </c>
      <c r="BE6" s="38">
        <v>1</v>
      </c>
    </row>
    <row r="7" spans="1:57" ht="15.6" thickTop="1" thickBot="1" x14ac:dyDescent="0.35">
      <c r="A7" s="18" t="s">
        <v>22</v>
      </c>
      <c r="B7" s="20">
        <v>100.24740000000003</v>
      </c>
      <c r="C7" s="20">
        <v>100.24740000000003</v>
      </c>
      <c r="D7" s="20">
        <v>150.37110000000004</v>
      </c>
      <c r="E7" s="20">
        <v>105.25977000000003</v>
      </c>
      <c r="F7" s="19">
        <v>0</v>
      </c>
      <c r="G7" s="20">
        <v>150.37110000000004</v>
      </c>
      <c r="H7" s="20">
        <v>220.54428000000007</v>
      </c>
      <c r="I7" s="20">
        <v>200.49480000000005</v>
      </c>
      <c r="J7" s="20">
        <v>85.210290000000015</v>
      </c>
      <c r="K7" s="20">
        <v>190.47006000000002</v>
      </c>
      <c r="L7" s="20">
        <v>200.49480000000005</v>
      </c>
      <c r="M7" s="20">
        <v>250.61850000000004</v>
      </c>
      <c r="N7" s="20">
        <v>265.65561000000002</v>
      </c>
      <c r="O7" s="20">
        <v>240.59376000000006</v>
      </c>
      <c r="P7" s="20">
        <v>235.58139000000008</v>
      </c>
      <c r="Q7" s="20">
        <v>180.44532000000007</v>
      </c>
      <c r="R7" s="20">
        <v>145.35873000000001</v>
      </c>
      <c r="S7" s="20">
        <v>155.38347000000005</v>
      </c>
      <c r="T7" s="20">
        <v>100.24740000000003</v>
      </c>
      <c r="U7" s="20">
        <v>205.50717000000003</v>
      </c>
      <c r="V7" s="20">
        <v>315.77931000000007</v>
      </c>
      <c r="W7" s="20">
        <v>300.74220000000008</v>
      </c>
      <c r="X7" s="20">
        <v>255.63087000000004</v>
      </c>
      <c r="Z7" s="16">
        <f t="shared" si="0"/>
        <v>4155.2547300000015</v>
      </c>
      <c r="AB7" s="32"/>
      <c r="AD7" s="18" t="s">
        <v>22</v>
      </c>
      <c r="AE7" s="33"/>
      <c r="AF7" s="33"/>
      <c r="AG7" s="132" t="s">
        <v>66</v>
      </c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33"/>
      <c r="AX7" s="33"/>
      <c r="AY7" s="33"/>
      <c r="AZ7" s="33"/>
      <c r="BA7" s="33"/>
      <c r="BC7" s="42">
        <f t="shared" si="1"/>
        <v>0</v>
      </c>
      <c r="BD7" s="34" t="s">
        <v>58</v>
      </c>
      <c r="BE7" s="38">
        <v>1</v>
      </c>
    </row>
    <row r="8" spans="1:57" ht="15.6" thickTop="1" thickBot="1" x14ac:dyDescent="0.35">
      <c r="A8" s="18" t="s">
        <v>5</v>
      </c>
      <c r="B8" s="20">
        <v>105.25977000000003</v>
      </c>
      <c r="C8" s="20">
        <v>100.24740000000003</v>
      </c>
      <c r="D8" s="20">
        <v>45.111330000000017</v>
      </c>
      <c r="E8" s="20">
        <v>160.39584000000005</v>
      </c>
      <c r="F8" s="20">
        <v>150.37110000000004</v>
      </c>
      <c r="G8" s="19">
        <v>0</v>
      </c>
      <c r="H8" s="20">
        <v>140.34636000000003</v>
      </c>
      <c r="I8" s="20">
        <v>120.29688000000003</v>
      </c>
      <c r="J8" s="20">
        <v>42.605145000000007</v>
      </c>
      <c r="K8" s="20">
        <v>110.27214000000004</v>
      </c>
      <c r="L8" s="20">
        <v>175.43295000000006</v>
      </c>
      <c r="M8" s="20">
        <v>320.7916800000001</v>
      </c>
      <c r="N8" s="20">
        <v>180.44532000000007</v>
      </c>
      <c r="O8" s="20">
        <v>165.40821000000003</v>
      </c>
      <c r="P8" s="20">
        <v>160.39584000000005</v>
      </c>
      <c r="Q8" s="20">
        <v>110.27214000000004</v>
      </c>
      <c r="R8" s="20">
        <v>60.148440000000015</v>
      </c>
      <c r="S8" s="20">
        <v>100.24740000000003</v>
      </c>
      <c r="T8" s="20">
        <v>210.51954000000006</v>
      </c>
      <c r="U8" s="20">
        <v>120.29688000000003</v>
      </c>
      <c r="V8" s="20">
        <v>175.43295000000006</v>
      </c>
      <c r="W8" s="20">
        <v>210.51954000000006</v>
      </c>
      <c r="X8" s="20">
        <v>200.49480000000005</v>
      </c>
      <c r="Z8" s="16">
        <f t="shared" si="0"/>
        <v>3165.3116550000009</v>
      </c>
      <c r="AB8" s="32"/>
      <c r="AD8" s="18" t="s">
        <v>5</v>
      </c>
      <c r="AE8" s="33"/>
      <c r="AF8" s="33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33"/>
      <c r="AX8" s="33"/>
      <c r="AY8" s="33"/>
      <c r="AZ8" s="33"/>
      <c r="BA8" s="33"/>
      <c r="BC8" s="42">
        <f t="shared" si="1"/>
        <v>0</v>
      </c>
      <c r="BD8" s="34" t="s">
        <v>58</v>
      </c>
      <c r="BE8" s="38">
        <v>1</v>
      </c>
    </row>
    <row r="9" spans="1:57" ht="15.6" thickTop="1" thickBot="1" x14ac:dyDescent="0.35">
      <c r="A9" s="18" t="s">
        <v>6</v>
      </c>
      <c r="B9" s="20">
        <v>220.54428000000007</v>
      </c>
      <c r="C9" s="20">
        <v>190.47006000000002</v>
      </c>
      <c r="D9" s="20">
        <v>145.35873000000001</v>
      </c>
      <c r="E9" s="20">
        <v>225.55665000000005</v>
      </c>
      <c r="F9" s="20">
        <v>220.54428000000007</v>
      </c>
      <c r="G9" s="20">
        <v>140.34636000000003</v>
      </c>
      <c r="H9" s="19">
        <v>0</v>
      </c>
      <c r="I9" s="20">
        <v>195.48243000000002</v>
      </c>
      <c r="J9" s="20">
        <v>155.38347000000005</v>
      </c>
      <c r="K9" s="20">
        <v>65.160810000000012</v>
      </c>
      <c r="L9" s="20">
        <v>290.71746000000002</v>
      </c>
      <c r="M9" s="20">
        <v>395.97723000000013</v>
      </c>
      <c r="N9" s="20">
        <v>130.32162000000002</v>
      </c>
      <c r="O9" s="20">
        <v>105.25977000000003</v>
      </c>
      <c r="P9" s="20">
        <v>260.64324000000005</v>
      </c>
      <c r="Q9" s="20">
        <v>220.54428000000007</v>
      </c>
      <c r="R9" s="20">
        <v>200.49480000000005</v>
      </c>
      <c r="S9" s="20">
        <v>205.50717000000003</v>
      </c>
      <c r="T9" s="20">
        <v>325.80405000000007</v>
      </c>
      <c r="U9" s="20">
        <v>235.58139000000008</v>
      </c>
      <c r="V9" s="20">
        <v>330.81642000000005</v>
      </c>
      <c r="W9" s="20">
        <v>290.71746000000002</v>
      </c>
      <c r="X9" s="20">
        <v>280.69272000000007</v>
      </c>
      <c r="Z9" s="16">
        <f t="shared" si="0"/>
        <v>4831.924680000001</v>
      </c>
      <c r="AB9" s="32"/>
      <c r="AD9" s="18" t="s">
        <v>6</v>
      </c>
      <c r="AE9" s="33"/>
      <c r="AF9" s="33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33"/>
      <c r="AX9" s="33"/>
      <c r="AY9" s="33"/>
      <c r="AZ9" s="33"/>
      <c r="BA9" s="33"/>
      <c r="BC9" s="42">
        <f t="shared" si="1"/>
        <v>0</v>
      </c>
      <c r="BD9" s="34" t="s">
        <v>58</v>
      </c>
      <c r="BE9" s="38">
        <v>1</v>
      </c>
    </row>
    <row r="10" spans="1:57" ht="15.6" thickTop="1" thickBot="1" x14ac:dyDescent="0.35">
      <c r="A10" s="18" t="s">
        <v>7</v>
      </c>
      <c r="B10" s="20">
        <v>145.35873000000001</v>
      </c>
      <c r="C10" s="20">
        <v>180.44532000000007</v>
      </c>
      <c r="D10" s="20">
        <v>175.43295000000006</v>
      </c>
      <c r="E10" s="20">
        <v>220.54428000000007</v>
      </c>
      <c r="F10" s="20">
        <v>200.49480000000005</v>
      </c>
      <c r="G10" s="20">
        <v>120.29688000000003</v>
      </c>
      <c r="H10" s="20">
        <v>195.48243000000002</v>
      </c>
      <c r="I10" s="19">
        <v>0</v>
      </c>
      <c r="J10" s="20">
        <v>155.38347000000005</v>
      </c>
      <c r="K10" s="20">
        <v>55.136070000000018</v>
      </c>
      <c r="L10" s="20">
        <v>260.64324000000005</v>
      </c>
      <c r="M10" s="20">
        <v>350.86590000000012</v>
      </c>
      <c r="N10" s="20">
        <v>125.30925000000002</v>
      </c>
      <c r="O10" s="20">
        <v>50.123700000000014</v>
      </c>
      <c r="P10" s="20">
        <v>175.43295000000006</v>
      </c>
      <c r="Q10" s="20">
        <v>180.44532000000007</v>
      </c>
      <c r="R10" s="20">
        <v>150.37110000000004</v>
      </c>
      <c r="S10" s="20">
        <v>175.43295000000006</v>
      </c>
      <c r="T10" s="20">
        <v>300.74220000000008</v>
      </c>
      <c r="U10" s="20">
        <v>195.48243000000002</v>
      </c>
      <c r="V10" s="20">
        <v>300.74220000000008</v>
      </c>
      <c r="W10" s="20">
        <v>310.76694000000009</v>
      </c>
      <c r="X10" s="20">
        <v>275.68035000000009</v>
      </c>
      <c r="Z10" s="16">
        <f t="shared" si="0"/>
        <v>4300.6134600000005</v>
      </c>
      <c r="AB10" s="32"/>
      <c r="AD10" s="18" t="s">
        <v>7</v>
      </c>
      <c r="AE10" s="33"/>
      <c r="AF10" s="33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33"/>
      <c r="AX10" s="33"/>
      <c r="AY10" s="33"/>
      <c r="AZ10" s="33"/>
      <c r="BA10" s="33"/>
      <c r="BC10" s="42">
        <f t="shared" si="1"/>
        <v>0</v>
      </c>
      <c r="BD10" s="34" t="s">
        <v>58</v>
      </c>
      <c r="BE10" s="38">
        <v>1</v>
      </c>
    </row>
    <row r="11" spans="1:57" ht="15.6" thickTop="1" thickBot="1" x14ac:dyDescent="0.35">
      <c r="A11" s="18" t="s">
        <v>8</v>
      </c>
      <c r="B11" s="20">
        <v>90.222660000000033</v>
      </c>
      <c r="C11" s="20">
        <v>170.42058000000003</v>
      </c>
      <c r="D11" s="20">
        <v>85.210290000000015</v>
      </c>
      <c r="E11" s="20">
        <v>175.43295000000006</v>
      </c>
      <c r="F11" s="20">
        <v>85.210290000000015</v>
      </c>
      <c r="G11" s="20">
        <v>42.605145000000007</v>
      </c>
      <c r="H11" s="20">
        <v>155.38347000000005</v>
      </c>
      <c r="I11" s="20">
        <v>155.38347000000005</v>
      </c>
      <c r="J11" s="19">
        <v>0</v>
      </c>
      <c r="K11" s="20">
        <v>125.30925000000002</v>
      </c>
      <c r="L11" s="20">
        <v>165.40821000000003</v>
      </c>
      <c r="M11" s="20">
        <v>300.74220000000008</v>
      </c>
      <c r="N11" s="20">
        <v>195.48243000000002</v>
      </c>
      <c r="O11" s="20">
        <v>135.33399000000006</v>
      </c>
      <c r="P11" s="20">
        <v>200.49480000000005</v>
      </c>
      <c r="Q11" s="20">
        <v>145.35873000000001</v>
      </c>
      <c r="R11" s="20">
        <v>100.24740000000003</v>
      </c>
      <c r="S11" s="20">
        <v>100.24740000000003</v>
      </c>
      <c r="T11" s="20">
        <v>235.58139000000008</v>
      </c>
      <c r="U11" s="20">
        <v>160.39584000000005</v>
      </c>
      <c r="V11" s="20">
        <v>215.53191000000004</v>
      </c>
      <c r="W11" s="20">
        <v>250.61850000000004</v>
      </c>
      <c r="X11" s="20">
        <v>230.56902000000002</v>
      </c>
      <c r="Z11" s="16">
        <f t="shared" si="0"/>
        <v>3521.1899250000015</v>
      </c>
      <c r="AB11" s="32"/>
      <c r="AD11" s="18" t="s">
        <v>8</v>
      </c>
      <c r="AE11" s="33"/>
      <c r="AF11" s="33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33"/>
      <c r="AX11" s="33"/>
      <c r="AY11" s="33"/>
      <c r="AZ11" s="33"/>
      <c r="BA11" s="33"/>
      <c r="BC11" s="42">
        <f t="shared" si="1"/>
        <v>0</v>
      </c>
      <c r="BD11" s="34" t="s">
        <v>58</v>
      </c>
      <c r="BE11" s="38">
        <v>1</v>
      </c>
    </row>
    <row r="12" spans="1:57" ht="15.6" thickTop="1" thickBot="1" x14ac:dyDescent="0.35">
      <c r="A12" s="18" t="s">
        <v>9</v>
      </c>
      <c r="B12" s="20">
        <v>185.45769000000004</v>
      </c>
      <c r="C12" s="20">
        <v>170.42058000000003</v>
      </c>
      <c r="D12" s="20">
        <v>115.28451000000001</v>
      </c>
      <c r="E12" s="20">
        <v>195.48243000000002</v>
      </c>
      <c r="F12" s="20">
        <v>190.47006000000002</v>
      </c>
      <c r="G12" s="20">
        <v>110.27214000000004</v>
      </c>
      <c r="H12" s="20">
        <v>65.160810000000012</v>
      </c>
      <c r="I12" s="20">
        <v>55.136070000000018</v>
      </c>
      <c r="J12" s="20">
        <v>125.30925000000002</v>
      </c>
      <c r="K12" s="19">
        <v>0</v>
      </c>
      <c r="L12" s="20">
        <v>270.66798000000011</v>
      </c>
      <c r="M12" s="20">
        <v>360.89064000000013</v>
      </c>
      <c r="N12" s="20">
        <v>75.185550000000021</v>
      </c>
      <c r="O12" s="20">
        <v>65.160810000000012</v>
      </c>
      <c r="P12" s="20">
        <v>195.48243000000002</v>
      </c>
      <c r="Q12" s="20">
        <v>185.45769000000004</v>
      </c>
      <c r="R12" s="20">
        <v>160.39584000000005</v>
      </c>
      <c r="S12" s="20">
        <v>170.42058000000003</v>
      </c>
      <c r="T12" s="20">
        <v>310.76694000000009</v>
      </c>
      <c r="U12" s="20">
        <v>205.50717000000003</v>
      </c>
      <c r="V12" s="20">
        <v>265.65561000000002</v>
      </c>
      <c r="W12" s="20">
        <v>275.68035000000009</v>
      </c>
      <c r="X12" s="20">
        <v>270.66798000000011</v>
      </c>
      <c r="Z12" s="16">
        <f t="shared" si="0"/>
        <v>4024.9331100000013</v>
      </c>
      <c r="AB12" s="32"/>
      <c r="AD12" s="18" t="s">
        <v>9</v>
      </c>
      <c r="AE12" s="33"/>
      <c r="AF12" s="33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33"/>
      <c r="AX12" s="33"/>
      <c r="AY12" s="33"/>
      <c r="AZ12" s="33"/>
      <c r="BA12" s="33"/>
      <c r="BC12" s="42">
        <f t="shared" si="1"/>
        <v>0</v>
      </c>
      <c r="BD12" s="34" t="s">
        <v>58</v>
      </c>
      <c r="BE12" s="38">
        <v>1</v>
      </c>
    </row>
    <row r="13" spans="1:57" ht="15.6" thickTop="1" thickBot="1" x14ac:dyDescent="0.35">
      <c r="A13" s="18" t="s">
        <v>14</v>
      </c>
      <c r="B13" s="20">
        <v>200.49480000000005</v>
      </c>
      <c r="C13" s="20">
        <v>175.43295000000006</v>
      </c>
      <c r="D13" s="20">
        <v>220.54428000000007</v>
      </c>
      <c r="E13" s="20">
        <v>225.55665000000005</v>
      </c>
      <c r="F13" s="20">
        <v>200.49480000000005</v>
      </c>
      <c r="G13" s="20">
        <v>175.43295000000006</v>
      </c>
      <c r="H13" s="20">
        <v>290.71746000000002</v>
      </c>
      <c r="I13" s="20">
        <v>260.64324000000005</v>
      </c>
      <c r="J13" s="20">
        <v>165.40821000000003</v>
      </c>
      <c r="K13" s="20">
        <v>270.66798000000011</v>
      </c>
      <c r="L13" s="19">
        <v>0</v>
      </c>
      <c r="M13" s="20">
        <v>235.58139000000008</v>
      </c>
      <c r="N13" s="20">
        <v>340.84116000000006</v>
      </c>
      <c r="O13" s="20">
        <v>280.69272000000007</v>
      </c>
      <c r="P13" s="20">
        <v>335.82879000000008</v>
      </c>
      <c r="Q13" s="20">
        <v>290.71746000000002</v>
      </c>
      <c r="R13" s="20">
        <v>245.60613000000006</v>
      </c>
      <c r="S13" s="20">
        <v>160.39584000000005</v>
      </c>
      <c r="T13" s="20">
        <v>275.68035000000009</v>
      </c>
      <c r="U13" s="20">
        <v>265.65561000000002</v>
      </c>
      <c r="V13" s="20">
        <v>360.89064000000013</v>
      </c>
      <c r="W13" s="20">
        <v>390.96486000000004</v>
      </c>
      <c r="X13" s="20">
        <v>310.76694000000009</v>
      </c>
      <c r="Z13" s="16">
        <f t="shared" si="0"/>
        <v>5679.0152100000014</v>
      </c>
      <c r="AB13" s="32"/>
      <c r="AD13" s="18" t="s">
        <v>14</v>
      </c>
      <c r="AE13" s="33"/>
      <c r="AF13" s="33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33"/>
      <c r="AX13" s="33"/>
      <c r="AY13" s="33"/>
      <c r="AZ13" s="33"/>
      <c r="BA13" s="33"/>
      <c r="BC13" s="42">
        <f t="shared" si="1"/>
        <v>0</v>
      </c>
      <c r="BD13" s="34" t="s">
        <v>58</v>
      </c>
      <c r="BE13" s="38">
        <v>1</v>
      </c>
    </row>
    <row r="14" spans="1:57" ht="15.6" thickTop="1" thickBot="1" x14ac:dyDescent="0.35">
      <c r="A14" s="18" t="s">
        <v>10</v>
      </c>
      <c r="B14" s="20">
        <v>165.40821000000003</v>
      </c>
      <c r="C14" s="20">
        <v>315.77931000000007</v>
      </c>
      <c r="D14" s="20">
        <v>385.95249000000007</v>
      </c>
      <c r="E14" s="20">
        <v>210.51954000000006</v>
      </c>
      <c r="F14" s="20">
        <v>250.61850000000004</v>
      </c>
      <c r="G14" s="20">
        <v>320.7916800000001</v>
      </c>
      <c r="H14" s="20">
        <v>395.97723000000013</v>
      </c>
      <c r="I14" s="20">
        <v>350.86590000000012</v>
      </c>
      <c r="J14" s="20">
        <v>300.74220000000008</v>
      </c>
      <c r="K14" s="20">
        <v>360.89064000000013</v>
      </c>
      <c r="L14" s="20">
        <v>235.58139000000008</v>
      </c>
      <c r="M14" s="19">
        <v>0</v>
      </c>
      <c r="N14" s="20">
        <v>300.74220000000008</v>
      </c>
      <c r="O14" s="20">
        <v>305.75457000000006</v>
      </c>
      <c r="P14" s="20">
        <v>305.75457000000006</v>
      </c>
      <c r="Q14" s="20">
        <v>250.61850000000004</v>
      </c>
      <c r="R14" s="20">
        <v>205.50717000000003</v>
      </c>
      <c r="S14" s="20">
        <v>245.60613000000006</v>
      </c>
      <c r="T14" s="20">
        <v>180.44532000000007</v>
      </c>
      <c r="U14" s="20">
        <v>265.65561000000002</v>
      </c>
      <c r="V14" s="20">
        <v>320.7916800000001</v>
      </c>
      <c r="W14" s="20">
        <v>360.89064000000013</v>
      </c>
      <c r="X14" s="20">
        <v>315.77931000000007</v>
      </c>
      <c r="Z14" s="16">
        <f t="shared" si="0"/>
        <v>6350.6727900000014</v>
      </c>
      <c r="AB14" s="32"/>
      <c r="AD14" s="18" t="s">
        <v>10</v>
      </c>
      <c r="AE14" s="33"/>
      <c r="AF14" s="33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33"/>
      <c r="AX14" s="33"/>
      <c r="AY14" s="33"/>
      <c r="AZ14" s="33"/>
      <c r="BA14" s="33"/>
      <c r="BC14" s="42">
        <f t="shared" si="1"/>
        <v>0</v>
      </c>
      <c r="BD14" s="34" t="s">
        <v>58</v>
      </c>
      <c r="BE14" s="38">
        <v>1</v>
      </c>
    </row>
    <row r="15" spans="1:57" ht="15.6" thickTop="1" thickBot="1" x14ac:dyDescent="0.35">
      <c r="A15" s="18" t="s">
        <v>11</v>
      </c>
      <c r="B15" s="20">
        <v>285.70509000000004</v>
      </c>
      <c r="C15" s="20">
        <v>225.55665000000005</v>
      </c>
      <c r="D15" s="20">
        <v>185.45769000000004</v>
      </c>
      <c r="E15" s="20">
        <v>265.65561000000002</v>
      </c>
      <c r="F15" s="20">
        <v>265.65561000000002</v>
      </c>
      <c r="G15" s="20">
        <v>180.44532000000007</v>
      </c>
      <c r="H15" s="20">
        <v>130.32162000000002</v>
      </c>
      <c r="I15" s="20">
        <v>125.30925000000002</v>
      </c>
      <c r="J15" s="20">
        <v>195.48243000000002</v>
      </c>
      <c r="K15" s="20">
        <v>75.185550000000021</v>
      </c>
      <c r="L15" s="20">
        <v>340.84116000000006</v>
      </c>
      <c r="M15" s="20">
        <v>300.74220000000008</v>
      </c>
      <c r="N15" s="19">
        <v>0</v>
      </c>
      <c r="O15" s="20">
        <v>170.42058000000003</v>
      </c>
      <c r="P15" s="20">
        <v>315.77931000000007</v>
      </c>
      <c r="Q15" s="20">
        <v>305.75457000000006</v>
      </c>
      <c r="R15" s="20">
        <v>240.59376000000006</v>
      </c>
      <c r="S15" s="20">
        <v>280.69272000000007</v>
      </c>
      <c r="T15" s="20">
        <v>411.01434000000006</v>
      </c>
      <c r="U15" s="20">
        <v>300.74220000000008</v>
      </c>
      <c r="V15" s="20">
        <v>345.85353000000009</v>
      </c>
      <c r="W15" s="20">
        <v>355.8782700000001</v>
      </c>
      <c r="X15" s="20">
        <v>355.8782700000001</v>
      </c>
      <c r="Z15" s="16">
        <f t="shared" si="0"/>
        <v>5658.9657300000008</v>
      </c>
      <c r="AB15" s="32"/>
      <c r="AD15" s="18" t="s">
        <v>11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C15" s="42">
        <f t="shared" si="1"/>
        <v>0</v>
      </c>
      <c r="BD15" s="34" t="s">
        <v>58</v>
      </c>
      <c r="BE15" s="38">
        <v>1</v>
      </c>
    </row>
    <row r="16" spans="1:57" ht="15.6" thickTop="1" thickBot="1" x14ac:dyDescent="0.35">
      <c r="A16" s="18" t="s">
        <v>12</v>
      </c>
      <c r="B16" s="20">
        <v>155.38347000000005</v>
      </c>
      <c r="C16" s="20">
        <v>225.55665000000005</v>
      </c>
      <c r="D16" s="20">
        <v>115.28451000000001</v>
      </c>
      <c r="E16" s="20">
        <v>275.68035000000009</v>
      </c>
      <c r="F16" s="20">
        <v>240.59376000000006</v>
      </c>
      <c r="G16" s="20">
        <v>165.40821000000003</v>
      </c>
      <c r="H16" s="20">
        <v>105.25977000000003</v>
      </c>
      <c r="I16" s="20">
        <v>50.123700000000014</v>
      </c>
      <c r="J16" s="20">
        <v>135.33399000000006</v>
      </c>
      <c r="K16" s="20">
        <v>65.160810000000012</v>
      </c>
      <c r="L16" s="20">
        <v>280.69272000000007</v>
      </c>
      <c r="M16" s="20">
        <v>305.75457000000006</v>
      </c>
      <c r="N16" s="20">
        <v>170.42058000000003</v>
      </c>
      <c r="O16" s="19">
        <v>0</v>
      </c>
      <c r="P16" s="20">
        <v>195.48243000000002</v>
      </c>
      <c r="Q16" s="20">
        <v>195.48243000000002</v>
      </c>
      <c r="R16" s="20">
        <v>150.37110000000004</v>
      </c>
      <c r="S16" s="20">
        <v>175.43295000000006</v>
      </c>
      <c r="T16" s="20">
        <v>315.77931000000007</v>
      </c>
      <c r="U16" s="20">
        <v>205.50717000000003</v>
      </c>
      <c r="V16" s="20">
        <v>250.61850000000004</v>
      </c>
      <c r="W16" s="20">
        <v>260.64324000000005</v>
      </c>
      <c r="X16" s="20">
        <v>255.63087000000004</v>
      </c>
      <c r="Z16" s="16">
        <f t="shared" si="0"/>
        <v>4295.6010900000001</v>
      </c>
      <c r="AB16" s="32"/>
      <c r="AD16" s="18" t="s">
        <v>12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C16" s="42">
        <f t="shared" si="1"/>
        <v>0</v>
      </c>
      <c r="BD16" s="34" t="s">
        <v>58</v>
      </c>
      <c r="BE16" s="38">
        <v>1</v>
      </c>
    </row>
    <row r="17" spans="1:57" ht="15.6" thickTop="1" thickBot="1" x14ac:dyDescent="0.35">
      <c r="A17" s="18" t="s">
        <v>13</v>
      </c>
      <c r="B17" s="20">
        <v>170.42058000000003</v>
      </c>
      <c r="C17" s="20">
        <v>230.56902000000002</v>
      </c>
      <c r="D17" s="20">
        <v>140.34636000000003</v>
      </c>
      <c r="E17" s="20">
        <v>270.66798000000011</v>
      </c>
      <c r="F17" s="20">
        <v>235.58139000000008</v>
      </c>
      <c r="G17" s="20">
        <v>160.39584000000005</v>
      </c>
      <c r="H17" s="20">
        <v>260.64324000000005</v>
      </c>
      <c r="I17" s="20">
        <v>175.43295000000006</v>
      </c>
      <c r="J17" s="20">
        <v>200.49480000000005</v>
      </c>
      <c r="K17" s="20">
        <v>195.48243000000002</v>
      </c>
      <c r="L17" s="20">
        <v>335.82879000000008</v>
      </c>
      <c r="M17" s="20">
        <v>305.75457000000006</v>
      </c>
      <c r="N17" s="20">
        <v>315.77931000000007</v>
      </c>
      <c r="O17" s="20">
        <v>195.48243000000002</v>
      </c>
      <c r="P17" s="19">
        <v>0</v>
      </c>
      <c r="Q17" s="20">
        <v>70.173180000000016</v>
      </c>
      <c r="R17" s="20">
        <v>100.24740000000003</v>
      </c>
      <c r="S17" s="20">
        <v>190.47006000000002</v>
      </c>
      <c r="T17" s="20">
        <v>325.80405000000007</v>
      </c>
      <c r="U17" s="20">
        <v>210.51954000000006</v>
      </c>
      <c r="V17" s="20">
        <v>70.173180000000016</v>
      </c>
      <c r="W17" s="20">
        <v>110.27214000000004</v>
      </c>
      <c r="X17" s="20">
        <v>120.29688000000003</v>
      </c>
      <c r="Z17" s="16">
        <f t="shared" si="0"/>
        <v>4390.8361200000018</v>
      </c>
      <c r="AB17" s="32">
        <v>1</v>
      </c>
      <c r="AD17" s="18" t="s">
        <v>13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C17" s="42">
        <f t="shared" si="1"/>
        <v>0</v>
      </c>
      <c r="BD17" s="34" t="s">
        <v>58</v>
      </c>
      <c r="BE17" s="38">
        <v>1</v>
      </c>
    </row>
    <row r="18" spans="1:57" ht="15.6" thickTop="1" thickBot="1" x14ac:dyDescent="0.35">
      <c r="A18" s="18" t="s">
        <v>15</v>
      </c>
      <c r="B18" s="20">
        <v>220.54428000000007</v>
      </c>
      <c r="C18" s="20">
        <v>215.53191000000004</v>
      </c>
      <c r="D18" s="20">
        <v>150.37110000000004</v>
      </c>
      <c r="E18" s="20">
        <v>215.53191000000004</v>
      </c>
      <c r="F18" s="20">
        <v>180.44532000000007</v>
      </c>
      <c r="G18" s="20">
        <v>110.27214000000004</v>
      </c>
      <c r="H18" s="20">
        <v>220.54428000000007</v>
      </c>
      <c r="I18" s="20">
        <v>180.44532000000007</v>
      </c>
      <c r="J18" s="20">
        <v>145.35873000000001</v>
      </c>
      <c r="K18" s="20">
        <v>185.45769000000004</v>
      </c>
      <c r="L18" s="20">
        <v>290.71746000000002</v>
      </c>
      <c r="M18" s="20">
        <v>250.61850000000004</v>
      </c>
      <c r="N18" s="20">
        <v>305.75457000000006</v>
      </c>
      <c r="O18" s="20">
        <v>195.48243000000002</v>
      </c>
      <c r="P18" s="20">
        <v>70.173180000000016</v>
      </c>
      <c r="Q18" s="19">
        <v>0</v>
      </c>
      <c r="R18" s="20">
        <v>47.617515000000004</v>
      </c>
      <c r="S18" s="20">
        <v>110.27214000000004</v>
      </c>
      <c r="T18" s="20">
        <v>295.72983000000011</v>
      </c>
      <c r="U18" s="20">
        <v>105.25977000000003</v>
      </c>
      <c r="V18" s="20">
        <v>155.38347000000005</v>
      </c>
      <c r="W18" s="20">
        <v>180.44532000000007</v>
      </c>
      <c r="X18" s="20">
        <v>65.160810000000012</v>
      </c>
      <c r="Z18" s="16">
        <f t="shared" si="0"/>
        <v>3897.1176750000013</v>
      </c>
      <c r="AB18" s="32"/>
      <c r="AD18" s="18" t="s">
        <v>15</v>
      </c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C18" s="42">
        <f t="shared" si="1"/>
        <v>0</v>
      </c>
      <c r="BD18" s="34" t="s">
        <v>58</v>
      </c>
      <c r="BE18" s="38">
        <v>1</v>
      </c>
    </row>
    <row r="19" spans="1:57" ht="15.6" thickTop="1" thickBot="1" x14ac:dyDescent="0.35">
      <c r="A19" s="18" t="s">
        <v>23</v>
      </c>
      <c r="B19" s="20">
        <v>175.43295000000006</v>
      </c>
      <c r="C19" s="20">
        <v>170.42058000000003</v>
      </c>
      <c r="D19" s="20">
        <v>135.33399000000006</v>
      </c>
      <c r="E19" s="20">
        <v>170.42058000000003</v>
      </c>
      <c r="F19" s="20">
        <v>145.35873000000001</v>
      </c>
      <c r="G19" s="20">
        <v>60.148440000000015</v>
      </c>
      <c r="H19" s="20">
        <v>200.49480000000005</v>
      </c>
      <c r="I19" s="20">
        <v>150.37110000000004</v>
      </c>
      <c r="J19" s="20">
        <v>100.24740000000003</v>
      </c>
      <c r="K19" s="20">
        <v>160.39584000000005</v>
      </c>
      <c r="L19" s="20">
        <v>245.60613000000006</v>
      </c>
      <c r="M19" s="20">
        <v>205.50717000000003</v>
      </c>
      <c r="N19" s="20">
        <v>240.59376000000006</v>
      </c>
      <c r="O19" s="20">
        <v>150.37110000000004</v>
      </c>
      <c r="P19" s="20">
        <v>100.24740000000003</v>
      </c>
      <c r="Q19" s="20">
        <v>47.617515000000004</v>
      </c>
      <c r="R19" s="19">
        <v>0</v>
      </c>
      <c r="S19" s="20">
        <v>95.235030000000009</v>
      </c>
      <c r="T19" s="20">
        <v>260.64324000000005</v>
      </c>
      <c r="U19" s="20">
        <v>110.27214000000004</v>
      </c>
      <c r="V19" s="20">
        <v>140.34636000000003</v>
      </c>
      <c r="W19" s="20">
        <v>215.53191000000004</v>
      </c>
      <c r="X19" s="20">
        <v>95.235030000000009</v>
      </c>
      <c r="Z19" s="16">
        <f t="shared" si="0"/>
        <v>3375.8311950000002</v>
      </c>
      <c r="AB19" s="32"/>
      <c r="AD19" s="18" t="s">
        <v>23</v>
      </c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C19" s="42">
        <f t="shared" si="1"/>
        <v>0</v>
      </c>
      <c r="BD19" s="34" t="s">
        <v>58</v>
      </c>
      <c r="BE19" s="38">
        <v>1</v>
      </c>
    </row>
    <row r="20" spans="1:57" ht="15.6" thickTop="1" thickBot="1" x14ac:dyDescent="0.35">
      <c r="A20" s="18" t="s">
        <v>16</v>
      </c>
      <c r="B20" s="20">
        <v>200.49480000000005</v>
      </c>
      <c r="C20" s="20">
        <v>205.50717000000003</v>
      </c>
      <c r="D20" s="20">
        <v>135.33399000000006</v>
      </c>
      <c r="E20" s="20">
        <v>210.51954000000006</v>
      </c>
      <c r="F20" s="20">
        <v>155.38347000000005</v>
      </c>
      <c r="G20" s="20">
        <v>100.24740000000003</v>
      </c>
      <c r="H20" s="20">
        <v>205.50717000000003</v>
      </c>
      <c r="I20" s="20">
        <v>175.43295000000006</v>
      </c>
      <c r="J20" s="20">
        <v>100.24740000000003</v>
      </c>
      <c r="K20" s="20">
        <v>170.42058000000003</v>
      </c>
      <c r="L20" s="20">
        <v>160.39584000000005</v>
      </c>
      <c r="M20" s="20">
        <v>245.60613000000006</v>
      </c>
      <c r="N20" s="20">
        <v>280.69272000000007</v>
      </c>
      <c r="O20" s="20">
        <v>175.43295000000006</v>
      </c>
      <c r="P20" s="20">
        <v>190.47006000000002</v>
      </c>
      <c r="Q20" s="20">
        <v>110.27214000000004</v>
      </c>
      <c r="R20" s="20">
        <v>95.235030000000009</v>
      </c>
      <c r="S20" s="19">
        <v>0</v>
      </c>
      <c r="T20" s="20">
        <v>235.58139000000008</v>
      </c>
      <c r="U20" s="20">
        <v>120.29688000000003</v>
      </c>
      <c r="V20" s="20">
        <v>230.56902000000002</v>
      </c>
      <c r="W20" s="20">
        <v>270.66798000000011</v>
      </c>
      <c r="X20" s="20">
        <v>175.43295000000006</v>
      </c>
      <c r="Z20" s="16">
        <f t="shared" si="0"/>
        <v>3949.7475600000002</v>
      </c>
      <c r="AB20" s="32"/>
      <c r="AD20" s="18" t="s">
        <v>16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C20" s="42">
        <f t="shared" si="1"/>
        <v>0</v>
      </c>
      <c r="BD20" s="34" t="s">
        <v>58</v>
      </c>
      <c r="BE20" s="38">
        <v>1</v>
      </c>
    </row>
    <row r="21" spans="1:57" ht="15.6" thickTop="1" thickBot="1" x14ac:dyDescent="0.35">
      <c r="A21" s="18" t="s">
        <v>17</v>
      </c>
      <c r="B21" s="20">
        <v>220.54428000000007</v>
      </c>
      <c r="C21" s="20">
        <v>210.51954000000006</v>
      </c>
      <c r="D21" s="20">
        <v>250.61850000000004</v>
      </c>
      <c r="E21" s="20">
        <v>150.37110000000004</v>
      </c>
      <c r="F21" s="20">
        <v>100.24740000000003</v>
      </c>
      <c r="G21" s="20">
        <v>210.51954000000006</v>
      </c>
      <c r="H21" s="20">
        <v>325.80405000000007</v>
      </c>
      <c r="I21" s="20">
        <v>300.74220000000008</v>
      </c>
      <c r="J21" s="20">
        <v>235.58139000000008</v>
      </c>
      <c r="K21" s="20">
        <v>310.76694000000009</v>
      </c>
      <c r="L21" s="20">
        <v>275.68035000000009</v>
      </c>
      <c r="M21" s="20">
        <v>180.44532000000007</v>
      </c>
      <c r="N21" s="20">
        <v>411.01434000000006</v>
      </c>
      <c r="O21" s="20">
        <v>315.77931000000007</v>
      </c>
      <c r="P21" s="20">
        <v>325.80405000000007</v>
      </c>
      <c r="Q21" s="20">
        <v>295.72983000000011</v>
      </c>
      <c r="R21" s="20">
        <v>260.64324000000005</v>
      </c>
      <c r="S21" s="20">
        <v>235.58139000000008</v>
      </c>
      <c r="T21" s="19">
        <v>0</v>
      </c>
      <c r="U21" s="20">
        <v>406.00197000000009</v>
      </c>
      <c r="V21" s="20">
        <v>491.21226000000013</v>
      </c>
      <c r="W21" s="20">
        <v>531.31122000000005</v>
      </c>
      <c r="X21" s="20">
        <v>446.10093000000012</v>
      </c>
      <c r="Z21" s="16">
        <f t="shared" si="0"/>
        <v>6491.0191500000037</v>
      </c>
      <c r="AB21" s="32"/>
      <c r="AD21" s="18" t="s">
        <v>17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C21" s="42">
        <f t="shared" si="1"/>
        <v>0</v>
      </c>
      <c r="BD21" s="34" t="s">
        <v>58</v>
      </c>
      <c r="BE21" s="38">
        <v>1</v>
      </c>
    </row>
    <row r="22" spans="1:57" ht="15.6" thickTop="1" thickBot="1" x14ac:dyDescent="0.35">
      <c r="A22" s="18" t="s">
        <v>18</v>
      </c>
      <c r="B22" s="20">
        <v>260.64324000000005</v>
      </c>
      <c r="C22" s="20">
        <v>250.61850000000004</v>
      </c>
      <c r="D22" s="20">
        <v>175.43295000000006</v>
      </c>
      <c r="E22" s="20">
        <v>230.56902000000002</v>
      </c>
      <c r="F22" s="20">
        <v>205.50717000000003</v>
      </c>
      <c r="G22" s="20">
        <v>120.29688000000003</v>
      </c>
      <c r="H22" s="20">
        <v>235.58139000000008</v>
      </c>
      <c r="I22" s="20">
        <v>195.48243000000002</v>
      </c>
      <c r="J22" s="20">
        <v>160.39584000000005</v>
      </c>
      <c r="K22" s="20">
        <v>205.50717000000003</v>
      </c>
      <c r="L22" s="20">
        <v>265.65561000000002</v>
      </c>
      <c r="M22" s="20">
        <v>265.65561000000002</v>
      </c>
      <c r="N22" s="20">
        <v>300.74220000000008</v>
      </c>
      <c r="O22" s="20">
        <v>205.50717000000003</v>
      </c>
      <c r="P22" s="20">
        <v>210.51954000000006</v>
      </c>
      <c r="Q22" s="20">
        <v>105.25977000000003</v>
      </c>
      <c r="R22" s="20">
        <v>110.27214000000004</v>
      </c>
      <c r="S22" s="20">
        <v>120.29688000000003</v>
      </c>
      <c r="T22" s="20">
        <v>406.00197000000009</v>
      </c>
      <c r="U22" s="19">
        <v>0</v>
      </c>
      <c r="V22" s="20">
        <v>100.24740000000003</v>
      </c>
      <c r="W22" s="20">
        <v>195.48243000000002</v>
      </c>
      <c r="X22" s="20">
        <v>90.222660000000033</v>
      </c>
      <c r="Z22" s="16">
        <f t="shared" si="0"/>
        <v>4415.8979700000018</v>
      </c>
      <c r="AB22" s="32"/>
      <c r="AD22" s="18" t="s">
        <v>18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C22" s="42">
        <f t="shared" si="1"/>
        <v>0</v>
      </c>
      <c r="BD22" s="34" t="s">
        <v>58</v>
      </c>
      <c r="BE22" s="38">
        <v>1</v>
      </c>
    </row>
    <row r="23" spans="1:57" ht="15.6" thickTop="1" thickBot="1" x14ac:dyDescent="0.35">
      <c r="A23" s="18" t="s">
        <v>19</v>
      </c>
      <c r="B23" s="20">
        <v>270.66798000000011</v>
      </c>
      <c r="C23" s="20">
        <v>265.65561000000002</v>
      </c>
      <c r="D23" s="20">
        <v>210.51954000000006</v>
      </c>
      <c r="E23" s="20">
        <v>285.70509000000004</v>
      </c>
      <c r="F23" s="20">
        <v>315.77931000000007</v>
      </c>
      <c r="G23" s="20">
        <v>175.43295000000006</v>
      </c>
      <c r="H23" s="20">
        <v>330.81642000000005</v>
      </c>
      <c r="I23" s="20">
        <v>300.74220000000008</v>
      </c>
      <c r="J23" s="20">
        <v>215.53191000000004</v>
      </c>
      <c r="K23" s="20">
        <v>265.65561000000002</v>
      </c>
      <c r="L23" s="20">
        <v>360.89064000000013</v>
      </c>
      <c r="M23" s="20">
        <v>320.7916800000001</v>
      </c>
      <c r="N23" s="20">
        <v>345.85353000000009</v>
      </c>
      <c r="O23" s="20">
        <v>250.61850000000004</v>
      </c>
      <c r="P23" s="20">
        <v>70.173180000000016</v>
      </c>
      <c r="Q23" s="20">
        <v>155.38347000000005</v>
      </c>
      <c r="R23" s="20">
        <v>140.34636000000003</v>
      </c>
      <c r="S23" s="20">
        <v>230.56902000000002</v>
      </c>
      <c r="T23" s="20">
        <v>491.21226000000013</v>
      </c>
      <c r="U23" s="20">
        <v>100.24740000000003</v>
      </c>
      <c r="V23" s="19">
        <v>0</v>
      </c>
      <c r="W23" s="20">
        <v>135.33399000000006</v>
      </c>
      <c r="X23" s="20">
        <v>105.25977000000003</v>
      </c>
      <c r="Z23" s="16">
        <f t="shared" si="0"/>
        <v>5343.1864200000018</v>
      </c>
      <c r="AB23" s="32"/>
      <c r="AD23" s="18" t="s">
        <v>19</v>
      </c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C23" s="42">
        <f t="shared" si="1"/>
        <v>0</v>
      </c>
      <c r="BD23" s="34" t="s">
        <v>58</v>
      </c>
      <c r="BE23" s="38">
        <v>1</v>
      </c>
    </row>
    <row r="24" spans="1:57" ht="15.6" thickTop="1" thickBot="1" x14ac:dyDescent="0.35">
      <c r="A24" s="18" t="s">
        <v>20</v>
      </c>
      <c r="B24" s="20">
        <v>310.76694000000009</v>
      </c>
      <c r="C24" s="20">
        <v>300.74220000000008</v>
      </c>
      <c r="D24" s="20">
        <v>250.61850000000004</v>
      </c>
      <c r="E24" s="20">
        <v>320.7916800000001</v>
      </c>
      <c r="F24" s="20">
        <v>300.74220000000008</v>
      </c>
      <c r="G24" s="20">
        <v>210.51954000000006</v>
      </c>
      <c r="H24" s="20">
        <v>290.71746000000002</v>
      </c>
      <c r="I24" s="20">
        <v>310.76694000000009</v>
      </c>
      <c r="J24" s="20">
        <v>250.61850000000004</v>
      </c>
      <c r="K24" s="20">
        <v>275.68035000000009</v>
      </c>
      <c r="L24" s="20">
        <v>390.96486000000004</v>
      </c>
      <c r="M24" s="20">
        <v>360.89064000000013</v>
      </c>
      <c r="N24" s="20">
        <v>355.8782700000001</v>
      </c>
      <c r="O24" s="20">
        <v>260.64324000000005</v>
      </c>
      <c r="P24" s="20">
        <v>110.27214000000004</v>
      </c>
      <c r="Q24" s="20">
        <v>180.44532000000007</v>
      </c>
      <c r="R24" s="20">
        <v>215.53191000000004</v>
      </c>
      <c r="S24" s="20">
        <v>270.66798000000011</v>
      </c>
      <c r="T24" s="20">
        <v>531.31122000000005</v>
      </c>
      <c r="U24" s="20">
        <v>195.48243000000002</v>
      </c>
      <c r="V24" s="20">
        <v>135.33399000000006</v>
      </c>
      <c r="W24" s="19">
        <v>0</v>
      </c>
      <c r="X24" s="20">
        <v>215.53191000000004</v>
      </c>
      <c r="Z24" s="16">
        <f t="shared" si="0"/>
        <v>6044.9182200000005</v>
      </c>
      <c r="AB24" s="32"/>
      <c r="AD24" s="18" t="s">
        <v>20</v>
      </c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C24" s="42">
        <f t="shared" si="1"/>
        <v>0</v>
      </c>
      <c r="BD24" s="34" t="s">
        <v>58</v>
      </c>
      <c r="BE24" s="38">
        <v>1</v>
      </c>
    </row>
    <row r="25" spans="1:57" ht="15.6" thickTop="1" thickBot="1" x14ac:dyDescent="0.35">
      <c r="A25" s="18" t="s">
        <v>21</v>
      </c>
      <c r="B25" s="20">
        <v>285.70509000000004</v>
      </c>
      <c r="C25" s="20">
        <v>295.72983000000011</v>
      </c>
      <c r="D25" s="20">
        <v>235.58139000000008</v>
      </c>
      <c r="E25" s="20">
        <v>280.69272000000007</v>
      </c>
      <c r="F25" s="20">
        <v>255.63087000000004</v>
      </c>
      <c r="G25" s="20">
        <v>200.49480000000005</v>
      </c>
      <c r="H25" s="20">
        <v>280.69272000000007</v>
      </c>
      <c r="I25" s="20">
        <v>275.68035000000009</v>
      </c>
      <c r="J25" s="20">
        <v>230.56902000000002</v>
      </c>
      <c r="K25" s="20">
        <v>270.66798000000011</v>
      </c>
      <c r="L25" s="20">
        <v>310.76694000000009</v>
      </c>
      <c r="M25" s="20">
        <v>315.77931000000007</v>
      </c>
      <c r="N25" s="20">
        <v>355.8782700000001</v>
      </c>
      <c r="O25" s="20">
        <v>255.63087000000004</v>
      </c>
      <c r="P25" s="20">
        <v>120.29688000000003</v>
      </c>
      <c r="Q25" s="20">
        <v>65.160810000000012</v>
      </c>
      <c r="R25" s="20">
        <v>95.235030000000009</v>
      </c>
      <c r="S25" s="20">
        <v>175.43295000000006</v>
      </c>
      <c r="T25" s="20">
        <v>446.10093000000012</v>
      </c>
      <c r="U25" s="20">
        <v>90.222660000000033</v>
      </c>
      <c r="V25" s="20">
        <v>105.25977000000003</v>
      </c>
      <c r="W25" s="20">
        <v>215.53191000000004</v>
      </c>
      <c r="X25" s="19">
        <v>0</v>
      </c>
      <c r="Z25" s="16">
        <f t="shared" si="0"/>
        <v>5162.7411000000011</v>
      </c>
      <c r="AB25" s="32"/>
      <c r="AD25" s="18" t="s">
        <v>21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C25" s="42">
        <f t="shared" si="1"/>
        <v>0</v>
      </c>
      <c r="BD25" s="34" t="s">
        <v>58</v>
      </c>
      <c r="BE25" s="38">
        <v>1</v>
      </c>
    </row>
    <row r="30" spans="1:57" ht="14.4" customHeight="1" x14ac:dyDescent="0.3"/>
    <row r="31" spans="1:57" ht="15" customHeight="1" thickBot="1" x14ac:dyDescent="0.35"/>
    <row r="32" spans="1:57" ht="15.6" customHeight="1" thickTop="1" thickBot="1" x14ac:dyDescent="0.35">
      <c r="Y32" s="40" t="s">
        <v>59</v>
      </c>
      <c r="Z32" s="35">
        <v>23</v>
      </c>
      <c r="AE32" s="36">
        <f>SUM(AE3:AE25)</f>
        <v>0</v>
      </c>
      <c r="AF32" s="36">
        <f t="shared" ref="AF32:BA32" si="2">SUM(AF3:AF25)</f>
        <v>0</v>
      </c>
      <c r="AG32" s="36">
        <f t="shared" si="2"/>
        <v>0</v>
      </c>
      <c r="AH32" s="36">
        <f t="shared" si="2"/>
        <v>0</v>
      </c>
      <c r="AI32" s="36">
        <f t="shared" si="2"/>
        <v>0</v>
      </c>
      <c r="AJ32" s="36">
        <f t="shared" si="2"/>
        <v>0</v>
      </c>
      <c r="AK32" s="36">
        <f t="shared" si="2"/>
        <v>0</v>
      </c>
      <c r="AL32" s="36">
        <f t="shared" si="2"/>
        <v>0</v>
      </c>
      <c r="AM32" s="36">
        <f t="shared" si="2"/>
        <v>0</v>
      </c>
      <c r="AN32" s="36">
        <f t="shared" si="2"/>
        <v>0</v>
      </c>
      <c r="AO32" s="36">
        <f t="shared" si="2"/>
        <v>0</v>
      </c>
      <c r="AP32" s="36">
        <f t="shared" si="2"/>
        <v>0</v>
      </c>
      <c r="AQ32" s="36">
        <f t="shared" si="2"/>
        <v>0</v>
      </c>
      <c r="AR32" s="36">
        <f t="shared" si="2"/>
        <v>0</v>
      </c>
      <c r="AS32" s="36">
        <f t="shared" si="2"/>
        <v>0</v>
      </c>
      <c r="AT32" s="36">
        <f t="shared" si="2"/>
        <v>0</v>
      </c>
      <c r="AU32" s="36">
        <f t="shared" si="2"/>
        <v>0</v>
      </c>
      <c r="AV32" s="36">
        <f t="shared" si="2"/>
        <v>0</v>
      </c>
      <c r="AW32" s="36">
        <f t="shared" si="2"/>
        <v>0</v>
      </c>
      <c r="AX32" s="36">
        <f t="shared" si="2"/>
        <v>0</v>
      </c>
      <c r="AY32" s="36">
        <f t="shared" si="2"/>
        <v>0</v>
      </c>
      <c r="AZ32" s="36">
        <f t="shared" si="2"/>
        <v>0</v>
      </c>
      <c r="BA32" s="36">
        <f t="shared" si="2"/>
        <v>0</v>
      </c>
    </row>
    <row r="33" spans="25:53" ht="15.6" customHeight="1" thickTop="1" thickBot="1" x14ac:dyDescent="0.35">
      <c r="AE33" s="37" t="s">
        <v>60</v>
      </c>
      <c r="AF33" s="37" t="s">
        <v>60</v>
      </c>
      <c r="AG33" s="37" t="s">
        <v>60</v>
      </c>
      <c r="AH33" s="37" t="s">
        <v>60</v>
      </c>
      <c r="AI33" s="37" t="s">
        <v>60</v>
      </c>
      <c r="AJ33" s="37" t="s">
        <v>60</v>
      </c>
      <c r="AK33" s="37" t="s">
        <v>60</v>
      </c>
      <c r="AL33" s="37" t="s">
        <v>60</v>
      </c>
      <c r="AM33" s="37" t="s">
        <v>60</v>
      </c>
      <c r="AN33" s="37" t="s">
        <v>60</v>
      </c>
      <c r="AO33" s="37" t="s">
        <v>60</v>
      </c>
      <c r="AP33" s="37" t="s">
        <v>60</v>
      </c>
      <c r="AQ33" s="37" t="s">
        <v>60</v>
      </c>
      <c r="AR33" s="37" t="s">
        <v>60</v>
      </c>
      <c r="AS33" s="37" t="s">
        <v>60</v>
      </c>
      <c r="AT33" s="37" t="s">
        <v>60</v>
      </c>
      <c r="AU33" s="37" t="s">
        <v>60</v>
      </c>
      <c r="AV33" s="37" t="s">
        <v>60</v>
      </c>
      <c r="AW33" s="37" t="s">
        <v>60</v>
      </c>
      <c r="AX33" s="37" t="s">
        <v>60</v>
      </c>
      <c r="AY33" s="37" t="s">
        <v>60</v>
      </c>
      <c r="AZ33" s="37" t="s">
        <v>60</v>
      </c>
      <c r="BA33" s="37" t="s">
        <v>60</v>
      </c>
    </row>
    <row r="34" spans="25:53" ht="15.6" thickTop="1" thickBot="1" x14ac:dyDescent="0.35">
      <c r="AE34" s="38">
        <f>M*$AB3</f>
        <v>0</v>
      </c>
      <c r="AF34" s="38">
        <f>M*$AB4</f>
        <v>0</v>
      </c>
      <c r="AG34" s="38">
        <f>M*$AB5</f>
        <v>23</v>
      </c>
      <c r="AH34" s="38">
        <f>M*$AB6</f>
        <v>23</v>
      </c>
      <c r="AI34" s="38">
        <f>M*$AB7</f>
        <v>0</v>
      </c>
      <c r="AJ34" s="38">
        <f>M*$AB8</f>
        <v>0</v>
      </c>
      <c r="AK34" s="38">
        <f>M*$AB9</f>
        <v>0</v>
      </c>
      <c r="AL34" s="38">
        <f>M*$AB10</f>
        <v>0</v>
      </c>
      <c r="AM34" s="38">
        <f>M*$AB11</f>
        <v>0</v>
      </c>
      <c r="AN34" s="38">
        <f>M*$AB12</f>
        <v>0</v>
      </c>
      <c r="AO34" s="38">
        <f>M*$AB13</f>
        <v>0</v>
      </c>
      <c r="AP34" s="38">
        <f>M*$AB14</f>
        <v>0</v>
      </c>
      <c r="AQ34" s="38">
        <f>M*$AB15</f>
        <v>0</v>
      </c>
      <c r="AR34" s="38">
        <f>M*$AB16</f>
        <v>0</v>
      </c>
      <c r="AS34" s="38">
        <f>M*$AB17</f>
        <v>23</v>
      </c>
      <c r="AT34" s="38">
        <f>M*$AB18</f>
        <v>0</v>
      </c>
      <c r="AU34" s="38">
        <f>M*$AB19</f>
        <v>0</v>
      </c>
      <c r="AV34" s="38">
        <f>M*$AB20</f>
        <v>0</v>
      </c>
      <c r="AW34" s="38">
        <f>M*$AB21</f>
        <v>0</v>
      </c>
      <c r="AX34" s="38">
        <f>M*$AB22</f>
        <v>0</v>
      </c>
      <c r="AY34" s="38">
        <f>M*$AB23</f>
        <v>0</v>
      </c>
      <c r="AZ34" s="38">
        <f>M*$AB24</f>
        <v>0</v>
      </c>
      <c r="BA34" s="38">
        <f>M*$AB25</f>
        <v>0</v>
      </c>
    </row>
    <row r="35" spans="25:53" ht="15.6" thickTop="1" thickBot="1" x14ac:dyDescent="0.35"/>
    <row r="36" spans="25:53" ht="15.6" thickTop="1" thickBot="1" x14ac:dyDescent="0.35">
      <c r="Y36" s="41" t="s">
        <v>61</v>
      </c>
      <c r="Z36" s="39">
        <f>SUMPRODUCT(Z3:Z25,Facility)</f>
        <v>12601.098180000003</v>
      </c>
    </row>
    <row r="37" spans="25:53" ht="15.6" thickTop="1" thickBot="1" x14ac:dyDescent="0.35">
      <c r="Y37" s="41" t="s">
        <v>62</v>
      </c>
      <c r="Z37" s="39">
        <f>SUMPRODUCT(_xlfn.ANCHORARRAY(B3),AE3:BA25)</f>
        <v>0</v>
      </c>
    </row>
    <row r="38" spans="25:53" ht="15.6" thickTop="1" thickBot="1" x14ac:dyDescent="0.35">
      <c r="Y38" s="41" t="s">
        <v>56</v>
      </c>
      <c r="Z38" s="39">
        <f>SUM(Z36,Z37)</f>
        <v>12601.098180000003</v>
      </c>
    </row>
    <row r="39" spans="25:53" ht="15" thickTop="1" x14ac:dyDescent="0.3"/>
  </sheetData>
  <mergeCells count="4">
    <mergeCell ref="A1:X1"/>
    <mergeCell ref="Z1:Z2"/>
    <mergeCell ref="AB1:AB2"/>
    <mergeCell ref="AG7:A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Coordinates</vt:lpstr>
      <vt:lpstr>Activation Cost </vt:lpstr>
      <vt:lpstr>Distance Matrix</vt:lpstr>
      <vt:lpstr>Variable Cost</vt:lpstr>
      <vt:lpstr>Initialization</vt:lpstr>
      <vt:lpstr>Heuristic</vt:lpstr>
      <vt:lpstr>LP</vt:lpstr>
      <vt:lpstr>Activation</vt:lpstr>
      <vt:lpstr>Area</vt:lpstr>
      <vt:lpstr>Days</vt:lpstr>
      <vt:lpstr>DistanceMatrix</vt:lpstr>
      <vt:lpstr>Facility</vt:lpstr>
      <vt:lpstr>FuelCost</vt:lpstr>
      <vt:lpstr>Initialization</vt:lpstr>
      <vt:lpstr>M</vt:lpstr>
      <vt:lpstr>Node15</vt:lpstr>
      <vt:lpstr>Node2</vt:lpstr>
      <vt:lpstr>Node3</vt:lpstr>
      <vt:lpstr>Node4</vt:lpstr>
      <vt:lpstr>TravellingCost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Alauddin</dc:creator>
  <cp:lastModifiedBy>Amaan Alauddin</cp:lastModifiedBy>
  <dcterms:created xsi:type="dcterms:W3CDTF">2015-06-05T18:17:20Z</dcterms:created>
  <dcterms:modified xsi:type="dcterms:W3CDTF">2022-05-30T22:47:25Z</dcterms:modified>
</cp:coreProperties>
</file>