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aman.kumar\Desktop\Personal\"/>
    </mc:Choice>
  </mc:AlternateContent>
  <xr:revisionPtr revIDLastSave="0" documentId="13_ncr:1_{DFE2863D-BBBC-403C-BCE6-7F62ECD10B61}" xr6:coauthVersionLast="36" xr6:coauthVersionMax="36" xr10:uidLastSave="{00000000-0000-0000-0000-000000000000}"/>
  <bookViews>
    <workbookView xWindow="0" yWindow="0" windowWidth="20490" windowHeight="7545" activeTab="3" xr2:uid="{70B99B3D-0226-4972-B747-47D01737E4F4}"/>
  </bookViews>
  <sheets>
    <sheet name="Raw Data" sheetId="11" r:id="rId1"/>
    <sheet name="Main Data" sheetId="14" r:id="rId2"/>
    <sheet name="Pivot charts" sheetId="9" r:id="rId3"/>
    <sheet name="Dashboard" sheetId="6" r:id="rId4"/>
  </sheets>
  <definedNames>
    <definedName name="_xlchart.v1.0" hidden="1">'Pivot charts'!$X$2:$X$7</definedName>
    <definedName name="_xlchart.v1.1" hidden="1">'Pivot charts'!$Y$1</definedName>
    <definedName name="_xlchart.v1.2" hidden="1">'Pivot charts'!$Y$2:$Y$7</definedName>
    <definedName name="_xlcn.WorksheetConnection_T20WorldCup20072024analysis.xlsxall_t20_world_cup_matches_results__3__21" hidden="1">all_t20_world_cup_matches_results__3__2</definedName>
    <definedName name="_xlcn.WorksheetConnection_T20WorldCup20072024analysis.xlsxall_t20_world_cup_matches_results__3__31" hidden="1">all_t20_world_cup_matches_results__3__3[]</definedName>
    <definedName name="_xlcn.WorksheetConnection_T20WorldCup20072024analysis.xlsxall_t20_world_cup_matches_results__31" hidden="1">all_t20_world_cup_matches_results__3[]</definedName>
    <definedName name="_xlcn.WorksheetConnection_T20WorldCup20072024analysis.xlsxTable141" hidden="1">Table14</definedName>
    <definedName name="ExternalData_1" localSheetId="1" hidden="1">'Main Data'!$A$1:$L$635</definedName>
    <definedName name="Slicer_Season">#N/A</definedName>
    <definedName name="Slicer_Teams_ID">#N/A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4" name="Table14" connection="WorksheetConnection_T20 World Cup 2007-2024 analysis.xlsx!Table14"/>
          <x15:modelTable id="all_t20_world_cup_matches_results__3__3" name="all_t20_world_cup_matches_results__3__3" connection="WorksheetConnection_T20 World Cup 2007-2024 analysis.xlsx!all_t20_world_cup_matches_results__3__3"/>
          <x15:modelTable id="all_t20_world_cup_matches_results__3__2" name="all_t20_world_cup_matches_results__3__2" connection="WorksheetConnection_T20 World Cup 2007-2024 analysis.xlsx!all_t20_world_cup_matches_results__3__2"/>
          <x15:modelTable id="all_t20_world_cup_matches_results__3" name="all_t20_world_cup_matches_results__3" connection="WorksheetConnection_T20 World Cup 2007-2024 analysis.xlsx!all_t20_world_cup_matches_results__3"/>
        </x15:modelTables>
        <x15:modelRelationships>
          <x15:modelRelationship fromTable="all_t20_world_cup_matches_results__3__2" fromColumn="Match ID" toTable="all_t20_world_cup_matches_results__3__3" toColumn="Match ID"/>
          <x15:modelRelationship fromTable="all_t20_world_cup_matches_results__3__3" fromColumn="Match ID" toTable="Table14" toColumn="Match ID"/>
          <x15:modelRelationship fromTable="all_t20_world_cup_matches_results__3__3" fromColumn="Match ID" toTable="all_t20_world_cup_matches_results__3" toColumn="Match ID"/>
        </x15:modelRelationships>
      </x15:dataModel>
    </ext>
  </extLst>
</workbook>
</file>

<file path=xl/calcChain.xml><?xml version="1.0" encoding="utf-8"?>
<calcChain xmlns="http://schemas.openxmlformats.org/spreadsheetml/2006/main">
  <c r="O2" i="9" l="1"/>
  <c r="N2" i="9"/>
  <c r="R76" i="9" l="1"/>
  <c r="T76" i="9" s="1"/>
  <c r="S77" i="9" l="1"/>
  <c r="T77" i="9"/>
  <c r="S78" i="9"/>
  <c r="T78" i="9"/>
  <c r="S76" i="9"/>
  <c r="Y10" i="9"/>
  <c r="AA11" i="9"/>
  <c r="AA12" i="9"/>
  <c r="AA13" i="9"/>
  <c r="AA14" i="9"/>
  <c r="AA15" i="9"/>
  <c r="AA16" i="9"/>
  <c r="AA17" i="9"/>
  <c r="AA18" i="9"/>
  <c r="AA19" i="9"/>
  <c r="AA20" i="9"/>
  <c r="AA21" i="9"/>
  <c r="AA22" i="9"/>
  <c r="AA23" i="9"/>
  <c r="AA24" i="9"/>
  <c r="AA25" i="9"/>
  <c r="AA26" i="9"/>
  <c r="AA27" i="9"/>
  <c r="AA28" i="9"/>
  <c r="AA29" i="9"/>
  <c r="AA30" i="9"/>
  <c r="AA31" i="9"/>
  <c r="AA32" i="9"/>
  <c r="AA33" i="9"/>
  <c r="Z11" i="9"/>
  <c r="Z12" i="9"/>
  <c r="Z13" i="9"/>
  <c r="Z14" i="9"/>
  <c r="Z15" i="9"/>
  <c r="Z16" i="9"/>
  <c r="Z17" i="9"/>
  <c r="Z18" i="9"/>
  <c r="Z19" i="9"/>
  <c r="Z20" i="9"/>
  <c r="Z21" i="9"/>
  <c r="Z22" i="9"/>
  <c r="Z23" i="9"/>
  <c r="Z24" i="9"/>
  <c r="Z25" i="9"/>
  <c r="Z26" i="9"/>
  <c r="Z27" i="9"/>
  <c r="Z28" i="9"/>
  <c r="Z29" i="9"/>
  <c r="Z30" i="9"/>
  <c r="Z31" i="9"/>
  <c r="Z32" i="9"/>
  <c r="Z33" i="9"/>
  <c r="AA10" i="9"/>
  <c r="Z10" i="9"/>
  <c r="Y11" i="9"/>
  <c r="Y12" i="9"/>
  <c r="Y13" i="9"/>
  <c r="Y14" i="9"/>
  <c r="Y15" i="9"/>
  <c r="Y16" i="9"/>
  <c r="Y17" i="9"/>
  <c r="Y18" i="9"/>
  <c r="Y19" i="9"/>
  <c r="Y20" i="9"/>
  <c r="Y21" i="9"/>
  <c r="Y22" i="9"/>
  <c r="Y23" i="9"/>
  <c r="Y24" i="9"/>
  <c r="Y25" i="9"/>
  <c r="Y26" i="9"/>
  <c r="Y27" i="9"/>
  <c r="Y28" i="9"/>
  <c r="Y29" i="9"/>
  <c r="Y30" i="9"/>
  <c r="Y31" i="9"/>
  <c r="Y32" i="9"/>
  <c r="Y33" i="9"/>
  <c r="Y3" i="9" l="1"/>
  <c r="Y4" i="9"/>
  <c r="Y5" i="9"/>
  <c r="Y6" i="9"/>
  <c r="Y7" i="9"/>
  <c r="Y2" i="9"/>
  <c r="M2" i="9"/>
  <c r="L2" i="9"/>
  <c r="N2" i="14" l="1"/>
  <c r="N3" i="14"/>
  <c r="N11" i="14"/>
  <c r="N19" i="14"/>
  <c r="N27" i="14"/>
  <c r="N35" i="14"/>
  <c r="N43" i="14"/>
  <c r="N51" i="14"/>
  <c r="N59" i="14"/>
  <c r="N67" i="14"/>
  <c r="N75" i="14"/>
  <c r="N83" i="14"/>
  <c r="N91" i="14"/>
  <c r="N99" i="14"/>
  <c r="N107" i="14"/>
  <c r="N115" i="14"/>
  <c r="N123" i="14"/>
  <c r="N131" i="14"/>
  <c r="N139" i="14"/>
  <c r="N147" i="14"/>
  <c r="N155" i="14"/>
  <c r="N163" i="14"/>
  <c r="N171" i="14"/>
  <c r="N179" i="14"/>
  <c r="N187" i="14"/>
  <c r="N195" i="14"/>
  <c r="N203" i="14"/>
  <c r="N211" i="14"/>
  <c r="N219" i="14"/>
  <c r="N227" i="14"/>
  <c r="N235" i="14"/>
  <c r="N243" i="14"/>
  <c r="N251" i="14"/>
  <c r="N259" i="14"/>
  <c r="N267" i="14"/>
  <c r="N275" i="14"/>
  <c r="N281" i="14"/>
  <c r="N283" i="14"/>
  <c r="N289" i="14"/>
  <c r="N291" i="14"/>
  <c r="N299" i="14"/>
  <c r="N307" i="14"/>
  <c r="N315" i="14"/>
  <c r="N320" i="14"/>
  <c r="N321" i="14"/>
  <c r="N323" i="14"/>
  <c r="N331" i="14"/>
  <c r="N337" i="14"/>
  <c r="N339" i="14"/>
  <c r="N347" i="14"/>
  <c r="N355" i="14"/>
  <c r="N363" i="14"/>
  <c r="N371" i="14"/>
  <c r="N379" i="14"/>
  <c r="N385" i="14"/>
  <c r="N387" i="14"/>
  <c r="N395" i="14"/>
  <c r="N403" i="14"/>
  <c r="N411" i="14"/>
  <c r="N419" i="14"/>
  <c r="N427" i="14"/>
  <c r="N433" i="14"/>
  <c r="N435" i="14"/>
  <c r="N443" i="14"/>
  <c r="N449" i="14"/>
  <c r="N451" i="14"/>
  <c r="N459" i="14"/>
  <c r="N465" i="14"/>
  <c r="N467" i="14"/>
  <c r="N475" i="14"/>
  <c r="N481" i="14"/>
  <c r="N483" i="14"/>
  <c r="N486" i="14"/>
  <c r="N489" i="14"/>
  <c r="N491" i="14"/>
  <c r="N494" i="14"/>
  <c r="N497" i="14"/>
  <c r="N499" i="14"/>
  <c r="N502" i="14"/>
  <c r="N505" i="14"/>
  <c r="N507" i="14"/>
  <c r="N510" i="14"/>
  <c r="N513" i="14"/>
  <c r="N515" i="14"/>
  <c r="N518" i="14"/>
  <c r="N520" i="14"/>
  <c r="P521" i="14"/>
  <c r="N523" i="14"/>
  <c r="N526" i="14"/>
  <c r="N531" i="14"/>
  <c r="N534" i="14"/>
  <c r="N537" i="14"/>
  <c r="N539" i="14"/>
  <c r="N542" i="14"/>
  <c r="N545" i="14"/>
  <c r="N547" i="14"/>
  <c r="N550" i="14"/>
  <c r="N555" i="14"/>
  <c r="N558" i="14"/>
  <c r="N563" i="14"/>
  <c r="N566" i="14"/>
  <c r="N571" i="14"/>
  <c r="N574" i="14"/>
  <c r="N579" i="14"/>
  <c r="N582" i="14"/>
  <c r="N587" i="14"/>
  <c r="N590" i="14"/>
  <c r="N593" i="14"/>
  <c r="N595" i="14"/>
  <c r="N598" i="14"/>
  <c r="N603" i="14"/>
  <c r="N606" i="14"/>
  <c r="N611" i="14"/>
  <c r="N614" i="14"/>
  <c r="N617" i="14"/>
  <c r="N619" i="14"/>
  <c r="N622" i="14"/>
  <c r="P625" i="14"/>
  <c r="N627" i="14"/>
  <c r="N630" i="14"/>
  <c r="N632" i="14"/>
  <c r="R633" i="14"/>
  <c r="N635" i="14"/>
  <c r="N4" i="14"/>
  <c r="N5" i="14"/>
  <c r="N6" i="14"/>
  <c r="N7" i="14"/>
  <c r="N10" i="14"/>
  <c r="N12" i="14"/>
  <c r="N13" i="14"/>
  <c r="N14" i="14"/>
  <c r="N15" i="14"/>
  <c r="N18" i="14"/>
  <c r="N20" i="14"/>
  <c r="N21" i="14"/>
  <c r="N22" i="14"/>
  <c r="N23" i="14"/>
  <c r="N26" i="14"/>
  <c r="N28" i="14"/>
  <c r="N29" i="14"/>
  <c r="N30" i="14"/>
  <c r="N31" i="14"/>
  <c r="N34" i="14"/>
  <c r="N36" i="14"/>
  <c r="N37" i="14"/>
  <c r="N38" i="14"/>
  <c r="N39" i="14"/>
  <c r="N42" i="14"/>
  <c r="N44" i="14"/>
  <c r="N45" i="14"/>
  <c r="N46" i="14"/>
  <c r="N47" i="14"/>
  <c r="N50" i="14"/>
  <c r="N52" i="14"/>
  <c r="N53" i="14"/>
  <c r="N54" i="14"/>
  <c r="N55" i="14"/>
  <c r="N58" i="14"/>
  <c r="N60" i="14"/>
  <c r="N61" i="14"/>
  <c r="N62" i="14"/>
  <c r="N63" i="14"/>
  <c r="N66" i="14"/>
  <c r="N68" i="14"/>
  <c r="N69" i="14"/>
  <c r="N70" i="14"/>
  <c r="N71" i="14"/>
  <c r="N74" i="14"/>
  <c r="N76" i="14"/>
  <c r="N77" i="14"/>
  <c r="N78" i="14"/>
  <c r="N79" i="14"/>
  <c r="N82" i="14"/>
  <c r="N84" i="14"/>
  <c r="N85" i="14"/>
  <c r="N86" i="14"/>
  <c r="N87" i="14"/>
  <c r="N90" i="14"/>
  <c r="N92" i="14"/>
  <c r="N93" i="14"/>
  <c r="N94" i="14"/>
  <c r="N95" i="14"/>
  <c r="N98" i="14"/>
  <c r="N100" i="14"/>
  <c r="N101" i="14"/>
  <c r="N102" i="14"/>
  <c r="N103" i="14"/>
  <c r="N106" i="14"/>
  <c r="N108" i="14"/>
  <c r="N109" i="14"/>
  <c r="N110" i="14"/>
  <c r="N111" i="14"/>
  <c r="N114" i="14"/>
  <c r="N116" i="14"/>
  <c r="N117" i="14"/>
  <c r="N118" i="14"/>
  <c r="N119" i="14"/>
  <c r="N122" i="14"/>
  <c r="N124" i="14"/>
  <c r="N125" i="14"/>
  <c r="N126" i="14"/>
  <c r="N127" i="14"/>
  <c r="N130" i="14"/>
  <c r="N132" i="14"/>
  <c r="N133" i="14"/>
  <c r="N134" i="14"/>
  <c r="N135" i="14"/>
  <c r="N138" i="14"/>
  <c r="N140" i="14"/>
  <c r="N141" i="14"/>
  <c r="N142" i="14"/>
  <c r="N143" i="14"/>
  <c r="N146" i="14"/>
  <c r="N148" i="14"/>
  <c r="N149" i="14"/>
  <c r="N150" i="14"/>
  <c r="N151" i="14"/>
  <c r="N154" i="14"/>
  <c r="N156" i="14"/>
  <c r="N157" i="14"/>
  <c r="N158" i="14"/>
  <c r="N159" i="14"/>
  <c r="N162" i="14"/>
  <c r="N164" i="14"/>
  <c r="N165" i="14"/>
  <c r="N166" i="14"/>
  <c r="N167" i="14"/>
  <c r="N170" i="14"/>
  <c r="N172" i="14"/>
  <c r="N173" i="14"/>
  <c r="N174" i="14"/>
  <c r="N175" i="14"/>
  <c r="N178" i="14"/>
  <c r="N180" i="14"/>
  <c r="N181" i="14"/>
  <c r="N182" i="14"/>
  <c r="N183" i="14"/>
  <c r="N186" i="14"/>
  <c r="N188" i="14"/>
  <c r="N189" i="14"/>
  <c r="N190" i="14"/>
  <c r="N191" i="14"/>
  <c r="N194" i="14"/>
  <c r="N196" i="14"/>
  <c r="N197" i="14"/>
  <c r="N198" i="14"/>
  <c r="N199" i="14"/>
  <c r="N202" i="14"/>
  <c r="N204" i="14"/>
  <c r="N205" i="14"/>
  <c r="N206" i="14"/>
  <c r="N207" i="14"/>
  <c r="N210" i="14"/>
  <c r="N212" i="14"/>
  <c r="N213" i="14"/>
  <c r="N214" i="14"/>
  <c r="N215" i="14"/>
  <c r="N218" i="14"/>
  <c r="N220" i="14"/>
  <c r="N221" i="14"/>
  <c r="N222" i="14"/>
  <c r="N223" i="14"/>
  <c r="N226" i="14"/>
  <c r="N228" i="14"/>
  <c r="N229" i="14"/>
  <c r="N230" i="14"/>
  <c r="N231" i="14"/>
  <c r="N234" i="14"/>
  <c r="N236" i="14"/>
  <c r="N237" i="14"/>
  <c r="N238" i="14"/>
  <c r="N239" i="14"/>
  <c r="N242" i="14"/>
  <c r="N244" i="14"/>
  <c r="N245" i="14"/>
  <c r="N246" i="14"/>
  <c r="N247" i="14"/>
  <c r="N250" i="14"/>
  <c r="N252" i="14"/>
  <c r="N253" i="14"/>
  <c r="N254" i="14"/>
  <c r="N255" i="14"/>
  <c r="N258" i="14"/>
  <c r="N260" i="14"/>
  <c r="N261" i="14"/>
  <c r="N262" i="14"/>
  <c r="N263" i="14"/>
  <c r="N266" i="14"/>
  <c r="N268" i="14"/>
  <c r="N269" i="14"/>
  <c r="N270" i="14"/>
  <c r="N271" i="14"/>
  <c r="N274" i="14"/>
  <c r="N276" i="14"/>
  <c r="N277" i="14"/>
  <c r="N278" i="14"/>
  <c r="N279" i="14"/>
  <c r="N282" i="14"/>
  <c r="N284" i="14"/>
  <c r="N285" i="14"/>
  <c r="N286" i="14"/>
  <c r="N287" i="14"/>
  <c r="N290" i="14"/>
  <c r="N292" i="14"/>
  <c r="N293" i="14"/>
  <c r="N294" i="14"/>
  <c r="N295" i="14"/>
  <c r="N298" i="14"/>
  <c r="N300" i="14"/>
  <c r="N301" i="14"/>
  <c r="N302" i="14"/>
  <c r="N303" i="14"/>
  <c r="N306" i="14"/>
  <c r="N308" i="14"/>
  <c r="N309" i="14"/>
  <c r="N310" i="14"/>
  <c r="N311" i="14"/>
  <c r="N314" i="14"/>
  <c r="N316" i="14"/>
  <c r="N317" i="14"/>
  <c r="N318" i="14"/>
  <c r="N319" i="14"/>
  <c r="N322" i="14"/>
  <c r="N324" i="14"/>
  <c r="N325" i="14"/>
  <c r="N326" i="14"/>
  <c r="N327" i="14"/>
  <c r="N330" i="14"/>
  <c r="N332" i="14"/>
  <c r="N333" i="14"/>
  <c r="N334" i="14"/>
  <c r="N335" i="14"/>
  <c r="N338" i="14"/>
  <c r="N340" i="14"/>
  <c r="N341" i="14"/>
  <c r="N342" i="14"/>
  <c r="N343" i="14"/>
  <c r="N346" i="14"/>
  <c r="N348" i="14"/>
  <c r="N349" i="14"/>
  <c r="N350" i="14"/>
  <c r="N351" i="14"/>
  <c r="N354" i="14"/>
  <c r="N356" i="14"/>
  <c r="N357" i="14"/>
  <c r="N358" i="14"/>
  <c r="N359" i="14"/>
  <c r="N362" i="14"/>
  <c r="N364" i="14"/>
  <c r="N365" i="14"/>
  <c r="N366" i="14"/>
  <c r="N367" i="14"/>
  <c r="N370" i="14"/>
  <c r="N372" i="14"/>
  <c r="N373" i="14"/>
  <c r="N374" i="14"/>
  <c r="N375" i="14"/>
  <c r="N378" i="14"/>
  <c r="N380" i="14"/>
  <c r="N381" i="14"/>
  <c r="N382" i="14"/>
  <c r="N383" i="14"/>
  <c r="N386" i="14"/>
  <c r="N388" i="14"/>
  <c r="N389" i="14"/>
  <c r="N390" i="14"/>
  <c r="N391" i="14"/>
  <c r="N394" i="14"/>
  <c r="N396" i="14"/>
  <c r="N397" i="14"/>
  <c r="N398" i="14"/>
  <c r="N399" i="14"/>
  <c r="N402" i="14"/>
  <c r="N404" i="14"/>
  <c r="N405" i="14"/>
  <c r="N406" i="14"/>
  <c r="N407" i="14"/>
  <c r="N410" i="14"/>
  <c r="N412" i="14"/>
  <c r="N413" i="14"/>
  <c r="N414" i="14"/>
  <c r="N415" i="14"/>
  <c r="N418" i="14"/>
  <c r="N420" i="14"/>
  <c r="N421" i="14"/>
  <c r="N422" i="14"/>
  <c r="N423" i="14"/>
  <c r="N426" i="14"/>
  <c r="N428" i="14"/>
  <c r="N429" i="14"/>
  <c r="N430" i="14"/>
  <c r="N431" i="14"/>
  <c r="N434" i="14"/>
  <c r="N436" i="14"/>
  <c r="N437" i="14"/>
  <c r="N438" i="14"/>
  <c r="N439" i="14"/>
  <c r="N442" i="14"/>
  <c r="N444" i="14"/>
  <c r="N445" i="14"/>
  <c r="N446" i="14"/>
  <c r="N447" i="14"/>
  <c r="N450" i="14"/>
  <c r="N452" i="14"/>
  <c r="N453" i="14"/>
  <c r="N454" i="14"/>
  <c r="N455" i="14"/>
  <c r="N458" i="14"/>
  <c r="N460" i="14"/>
  <c r="N461" i="14"/>
  <c r="N462" i="14"/>
  <c r="N463" i="14"/>
  <c r="N466" i="14"/>
  <c r="N468" i="14"/>
  <c r="N469" i="14"/>
  <c r="N470" i="14"/>
  <c r="N471" i="14"/>
  <c r="N474" i="14"/>
  <c r="N476" i="14"/>
  <c r="N477" i="14"/>
  <c r="N478" i="14"/>
  <c r="N479" i="14"/>
  <c r="N482" i="14"/>
  <c r="N484" i="14"/>
  <c r="N485" i="14"/>
  <c r="N487" i="14"/>
  <c r="N490" i="14"/>
  <c r="N492" i="14"/>
  <c r="N493" i="14"/>
  <c r="N495" i="14"/>
  <c r="N498" i="14"/>
  <c r="N500" i="14"/>
  <c r="N501" i="14"/>
  <c r="N503" i="14"/>
  <c r="N506" i="14"/>
  <c r="N508" i="14"/>
  <c r="N509" i="14"/>
  <c r="N511" i="14"/>
  <c r="N514" i="14"/>
  <c r="N516" i="14"/>
  <c r="N517" i="14"/>
  <c r="N519" i="14"/>
  <c r="N522" i="14"/>
  <c r="N524" i="14"/>
  <c r="N525" i="14"/>
  <c r="N527" i="14"/>
  <c r="N530" i="14"/>
  <c r="N532" i="14"/>
  <c r="N533" i="14"/>
  <c r="N535" i="14"/>
  <c r="N538" i="14"/>
  <c r="N540" i="14"/>
  <c r="N541" i="14"/>
  <c r="N543" i="14"/>
  <c r="N546" i="14"/>
  <c r="N548" i="14"/>
  <c r="N549" i="14"/>
  <c r="N551" i="14"/>
  <c r="N554" i="14"/>
  <c r="N556" i="14"/>
  <c r="N557" i="14"/>
  <c r="N559" i="14"/>
  <c r="N562" i="14"/>
  <c r="N564" i="14"/>
  <c r="N565" i="14"/>
  <c r="N567" i="14"/>
  <c r="N570" i="14"/>
  <c r="N572" i="14"/>
  <c r="N573" i="14"/>
  <c r="N575" i="14"/>
  <c r="N578" i="14"/>
  <c r="N580" i="14"/>
  <c r="N581" i="14"/>
  <c r="N583" i="14"/>
  <c r="N586" i="14"/>
  <c r="N588" i="14"/>
  <c r="N589" i="14"/>
  <c r="N591" i="14"/>
  <c r="N594" i="14"/>
  <c r="N596" i="14"/>
  <c r="N597" i="14"/>
  <c r="N599" i="14"/>
  <c r="N602" i="14"/>
  <c r="N604" i="14"/>
  <c r="N605" i="14"/>
  <c r="N607" i="14"/>
  <c r="N610" i="14"/>
  <c r="N612" i="14"/>
  <c r="N613" i="14"/>
  <c r="N615" i="14"/>
  <c r="N618" i="14"/>
  <c r="N620" i="14"/>
  <c r="N621" i="14"/>
  <c r="N623" i="14"/>
  <c r="N626" i="14"/>
  <c r="N628" i="14"/>
  <c r="N629" i="14"/>
  <c r="N631" i="14"/>
  <c r="N634" i="14"/>
  <c r="O2" i="14"/>
  <c r="P2" i="14" s="1"/>
  <c r="O3" i="14"/>
  <c r="P3" i="14" s="1"/>
  <c r="O4" i="14"/>
  <c r="P4" i="14" s="1"/>
  <c r="O5" i="14"/>
  <c r="P5" i="14" s="1"/>
  <c r="O6" i="14"/>
  <c r="O7" i="14"/>
  <c r="P7" i="14" s="1"/>
  <c r="O8" i="14"/>
  <c r="O9" i="14"/>
  <c r="O10" i="14"/>
  <c r="P10" i="14" s="1"/>
  <c r="O11" i="14"/>
  <c r="O12" i="14"/>
  <c r="P12" i="14" s="1"/>
  <c r="O13" i="14"/>
  <c r="P13" i="14" s="1"/>
  <c r="O14" i="14"/>
  <c r="O15" i="14"/>
  <c r="P15" i="14" s="1"/>
  <c r="O16" i="14"/>
  <c r="O17" i="14"/>
  <c r="O18" i="14"/>
  <c r="P18" i="14" s="1"/>
  <c r="O19" i="14"/>
  <c r="O20" i="14"/>
  <c r="P20" i="14" s="1"/>
  <c r="O21" i="14"/>
  <c r="P21" i="14" s="1"/>
  <c r="O22" i="14"/>
  <c r="O23" i="14"/>
  <c r="P23" i="14" s="1"/>
  <c r="O24" i="14"/>
  <c r="O25" i="14"/>
  <c r="O26" i="14"/>
  <c r="P26" i="14" s="1"/>
  <c r="O27" i="14"/>
  <c r="O28" i="14"/>
  <c r="P28" i="14" s="1"/>
  <c r="O29" i="14"/>
  <c r="P29" i="14" s="1"/>
  <c r="O30" i="14"/>
  <c r="O31" i="14"/>
  <c r="P31" i="14" s="1"/>
  <c r="O32" i="14"/>
  <c r="O33" i="14"/>
  <c r="O34" i="14"/>
  <c r="P34" i="14" s="1"/>
  <c r="O35" i="14"/>
  <c r="O36" i="14"/>
  <c r="P36" i="14" s="1"/>
  <c r="O37" i="14"/>
  <c r="P37" i="14" s="1"/>
  <c r="O38" i="14"/>
  <c r="O39" i="14"/>
  <c r="P39" i="14" s="1"/>
  <c r="O40" i="14"/>
  <c r="O41" i="14"/>
  <c r="O42" i="14"/>
  <c r="P42" i="14" s="1"/>
  <c r="O43" i="14"/>
  <c r="O44" i="14"/>
  <c r="P44" i="14" s="1"/>
  <c r="O45" i="14"/>
  <c r="P45" i="14" s="1"/>
  <c r="O46" i="14"/>
  <c r="O47" i="14"/>
  <c r="P47" i="14" s="1"/>
  <c r="O48" i="14"/>
  <c r="O49" i="14"/>
  <c r="O50" i="14"/>
  <c r="P50" i="14" s="1"/>
  <c r="O51" i="14"/>
  <c r="O52" i="14"/>
  <c r="P52" i="14" s="1"/>
  <c r="O53" i="14"/>
  <c r="P53" i="14" s="1"/>
  <c r="O54" i="14"/>
  <c r="O55" i="14"/>
  <c r="O56" i="14"/>
  <c r="O57" i="14"/>
  <c r="O58" i="14"/>
  <c r="P58" i="14" s="1"/>
  <c r="O59" i="14"/>
  <c r="O60" i="14"/>
  <c r="P60" i="14" s="1"/>
  <c r="O61" i="14"/>
  <c r="P61" i="14" s="1"/>
  <c r="O62" i="14"/>
  <c r="O63" i="14"/>
  <c r="P63" i="14" s="1"/>
  <c r="O64" i="14"/>
  <c r="O65" i="14"/>
  <c r="O66" i="14"/>
  <c r="P66" i="14" s="1"/>
  <c r="O67" i="14"/>
  <c r="P67" i="14" s="1"/>
  <c r="O68" i="14"/>
  <c r="P68" i="14" s="1"/>
  <c r="O69" i="14"/>
  <c r="P69" i="14" s="1"/>
  <c r="O70" i="14"/>
  <c r="O71" i="14"/>
  <c r="P71" i="14" s="1"/>
  <c r="O72" i="14"/>
  <c r="O73" i="14"/>
  <c r="O74" i="14"/>
  <c r="P74" i="14" s="1"/>
  <c r="O75" i="14"/>
  <c r="O76" i="14"/>
  <c r="P76" i="14" s="1"/>
  <c r="O77" i="14"/>
  <c r="P77" i="14" s="1"/>
  <c r="O78" i="14"/>
  <c r="O79" i="14"/>
  <c r="P79" i="14" s="1"/>
  <c r="O80" i="14"/>
  <c r="O81" i="14"/>
  <c r="O82" i="14"/>
  <c r="P82" i="14" s="1"/>
  <c r="O83" i="14"/>
  <c r="P83" i="14" s="1"/>
  <c r="O84" i="14"/>
  <c r="P84" i="14" s="1"/>
  <c r="O85" i="14"/>
  <c r="P85" i="14" s="1"/>
  <c r="O86" i="14"/>
  <c r="O87" i="14"/>
  <c r="O88" i="14"/>
  <c r="O89" i="14"/>
  <c r="O90" i="14"/>
  <c r="P90" i="14" s="1"/>
  <c r="O91" i="14"/>
  <c r="P91" i="14" s="1"/>
  <c r="O92" i="14"/>
  <c r="P92" i="14" s="1"/>
  <c r="O93" i="14"/>
  <c r="P93" i="14" s="1"/>
  <c r="O94" i="14"/>
  <c r="O95" i="14"/>
  <c r="P95" i="14" s="1"/>
  <c r="O96" i="14"/>
  <c r="O97" i="14"/>
  <c r="O98" i="14"/>
  <c r="P98" i="14" s="1"/>
  <c r="O99" i="14"/>
  <c r="O100" i="14"/>
  <c r="P100" i="14" s="1"/>
  <c r="O101" i="14"/>
  <c r="P101" i="14" s="1"/>
  <c r="O102" i="14"/>
  <c r="O103" i="14"/>
  <c r="P103" i="14" s="1"/>
  <c r="O104" i="14"/>
  <c r="O105" i="14"/>
  <c r="O106" i="14"/>
  <c r="P106" i="14" s="1"/>
  <c r="O107" i="14"/>
  <c r="P107" i="14" s="1"/>
  <c r="O108" i="14"/>
  <c r="P108" i="14" s="1"/>
  <c r="O109" i="14"/>
  <c r="P109" i="14" s="1"/>
  <c r="O110" i="14"/>
  <c r="O111" i="14"/>
  <c r="P111" i="14" s="1"/>
  <c r="O112" i="14"/>
  <c r="O113" i="14"/>
  <c r="O114" i="14"/>
  <c r="P114" i="14" s="1"/>
  <c r="O115" i="14"/>
  <c r="P115" i="14" s="1"/>
  <c r="O116" i="14"/>
  <c r="P116" i="14" s="1"/>
  <c r="O117" i="14"/>
  <c r="P117" i="14" s="1"/>
  <c r="O118" i="14"/>
  <c r="O119" i="14"/>
  <c r="O120" i="14"/>
  <c r="O121" i="14"/>
  <c r="O122" i="14"/>
  <c r="P122" i="14" s="1"/>
  <c r="O123" i="14"/>
  <c r="O124" i="14"/>
  <c r="P124" i="14" s="1"/>
  <c r="O125" i="14"/>
  <c r="P125" i="14" s="1"/>
  <c r="O126" i="14"/>
  <c r="P126" i="14" s="1"/>
  <c r="O127" i="14"/>
  <c r="P127" i="14" s="1"/>
  <c r="O128" i="14"/>
  <c r="O129" i="14"/>
  <c r="O130" i="14"/>
  <c r="P130" i="14" s="1"/>
  <c r="O131" i="14"/>
  <c r="P131" i="14" s="1"/>
  <c r="O132" i="14"/>
  <c r="P132" i="14" s="1"/>
  <c r="O133" i="14"/>
  <c r="P133" i="14" s="1"/>
  <c r="O134" i="14"/>
  <c r="P134" i="14" s="1"/>
  <c r="O135" i="14"/>
  <c r="P135" i="14" s="1"/>
  <c r="O136" i="14"/>
  <c r="O137" i="14"/>
  <c r="O138" i="14"/>
  <c r="P138" i="14" s="1"/>
  <c r="O139" i="14"/>
  <c r="P139" i="14" s="1"/>
  <c r="O140" i="14"/>
  <c r="P140" i="14" s="1"/>
  <c r="O141" i="14"/>
  <c r="P141" i="14" s="1"/>
  <c r="O142" i="14"/>
  <c r="O143" i="14"/>
  <c r="P143" i="14" s="1"/>
  <c r="O144" i="14"/>
  <c r="O145" i="14"/>
  <c r="O146" i="14"/>
  <c r="P146" i="14" s="1"/>
  <c r="O147" i="14"/>
  <c r="P147" i="14" s="1"/>
  <c r="O148" i="14"/>
  <c r="P148" i="14" s="1"/>
  <c r="O149" i="14"/>
  <c r="P149" i="14" s="1"/>
  <c r="O150" i="14"/>
  <c r="P150" i="14" s="1"/>
  <c r="O151" i="14"/>
  <c r="P151" i="14" s="1"/>
  <c r="O152" i="14"/>
  <c r="O153" i="14"/>
  <c r="O154" i="14"/>
  <c r="P154" i="14" s="1"/>
  <c r="O155" i="14"/>
  <c r="O156" i="14"/>
  <c r="P156" i="14" s="1"/>
  <c r="O157" i="14"/>
  <c r="P157" i="14" s="1"/>
  <c r="O158" i="14"/>
  <c r="P158" i="14" s="1"/>
  <c r="O159" i="14"/>
  <c r="O160" i="14"/>
  <c r="O161" i="14"/>
  <c r="O162" i="14"/>
  <c r="P162" i="14" s="1"/>
  <c r="O163" i="14"/>
  <c r="P163" i="14" s="1"/>
  <c r="O164" i="14"/>
  <c r="P164" i="14" s="1"/>
  <c r="O165" i="14"/>
  <c r="P165" i="14" s="1"/>
  <c r="O166" i="14"/>
  <c r="P166" i="14" s="1"/>
  <c r="O167" i="14"/>
  <c r="P167" i="14" s="1"/>
  <c r="O168" i="14"/>
  <c r="O169" i="14"/>
  <c r="O170" i="14"/>
  <c r="P170" i="14" s="1"/>
  <c r="O171" i="14"/>
  <c r="P171" i="14" s="1"/>
  <c r="O172" i="14"/>
  <c r="P172" i="14" s="1"/>
  <c r="O173" i="14"/>
  <c r="P173" i="14" s="1"/>
  <c r="O174" i="14"/>
  <c r="P174" i="14" s="1"/>
  <c r="O175" i="14"/>
  <c r="P175" i="14" s="1"/>
  <c r="O176" i="14"/>
  <c r="O177" i="14"/>
  <c r="O178" i="14"/>
  <c r="P178" i="14" s="1"/>
  <c r="O179" i="14"/>
  <c r="P179" i="14" s="1"/>
  <c r="O180" i="14"/>
  <c r="P180" i="14" s="1"/>
  <c r="O181" i="14"/>
  <c r="P181" i="14" s="1"/>
  <c r="O182" i="14"/>
  <c r="P182" i="14" s="1"/>
  <c r="O183" i="14"/>
  <c r="P183" i="14" s="1"/>
  <c r="O184" i="14"/>
  <c r="O185" i="14"/>
  <c r="O186" i="14"/>
  <c r="P186" i="14" s="1"/>
  <c r="O187" i="14"/>
  <c r="P187" i="14" s="1"/>
  <c r="O188" i="14"/>
  <c r="P188" i="14" s="1"/>
  <c r="O189" i="14"/>
  <c r="P189" i="14" s="1"/>
  <c r="O190" i="14"/>
  <c r="P190" i="14" s="1"/>
  <c r="O191" i="14"/>
  <c r="P191" i="14" s="1"/>
  <c r="O192" i="14"/>
  <c r="O193" i="14"/>
  <c r="O194" i="14"/>
  <c r="P194" i="14" s="1"/>
  <c r="O195" i="14"/>
  <c r="P195" i="14" s="1"/>
  <c r="O196" i="14"/>
  <c r="P196" i="14" s="1"/>
  <c r="O197" i="14"/>
  <c r="P197" i="14" s="1"/>
  <c r="O198" i="14"/>
  <c r="P198" i="14" s="1"/>
  <c r="O199" i="14"/>
  <c r="O200" i="14"/>
  <c r="O201" i="14"/>
  <c r="O202" i="14"/>
  <c r="P202" i="14" s="1"/>
  <c r="O203" i="14"/>
  <c r="P203" i="14" s="1"/>
  <c r="O204" i="14"/>
  <c r="P204" i="14" s="1"/>
  <c r="O205" i="14"/>
  <c r="P205" i="14" s="1"/>
  <c r="O206" i="14"/>
  <c r="P206" i="14" s="1"/>
  <c r="O207" i="14"/>
  <c r="P207" i="14" s="1"/>
  <c r="O208" i="14"/>
  <c r="O209" i="14"/>
  <c r="O210" i="14"/>
  <c r="P210" i="14" s="1"/>
  <c r="O211" i="14"/>
  <c r="P211" i="14" s="1"/>
  <c r="O212" i="14"/>
  <c r="P212" i="14" s="1"/>
  <c r="O213" i="14"/>
  <c r="P213" i="14" s="1"/>
  <c r="O214" i="14"/>
  <c r="P214" i="14" s="1"/>
  <c r="O215" i="14"/>
  <c r="P215" i="14" s="1"/>
  <c r="O216" i="14"/>
  <c r="O217" i="14"/>
  <c r="O218" i="14"/>
  <c r="P218" i="14" s="1"/>
  <c r="O219" i="14"/>
  <c r="P219" i="14" s="1"/>
  <c r="O220" i="14"/>
  <c r="P220" i="14" s="1"/>
  <c r="O221" i="14"/>
  <c r="P221" i="14" s="1"/>
  <c r="O222" i="14"/>
  <c r="P222" i="14" s="1"/>
  <c r="O223" i="14"/>
  <c r="O224" i="14"/>
  <c r="O225" i="14"/>
  <c r="O226" i="14"/>
  <c r="P226" i="14" s="1"/>
  <c r="O227" i="14"/>
  <c r="P227" i="14" s="1"/>
  <c r="O228" i="14"/>
  <c r="P228" i="14" s="1"/>
  <c r="O229" i="14"/>
  <c r="P229" i="14" s="1"/>
  <c r="O230" i="14"/>
  <c r="P230" i="14" s="1"/>
  <c r="O231" i="14"/>
  <c r="P231" i="14" s="1"/>
  <c r="O232" i="14"/>
  <c r="O233" i="14"/>
  <c r="O234" i="14"/>
  <c r="P234" i="14" s="1"/>
  <c r="O235" i="14"/>
  <c r="O236" i="14"/>
  <c r="P236" i="14" s="1"/>
  <c r="O237" i="14"/>
  <c r="P237" i="14" s="1"/>
  <c r="O238" i="14"/>
  <c r="P238" i="14" s="1"/>
  <c r="O239" i="14"/>
  <c r="P239" i="14" s="1"/>
  <c r="O240" i="14"/>
  <c r="O241" i="14"/>
  <c r="O242" i="14"/>
  <c r="P242" i="14" s="1"/>
  <c r="O243" i="14"/>
  <c r="P243" i="14" s="1"/>
  <c r="O244" i="14"/>
  <c r="P244" i="14" s="1"/>
  <c r="O245" i="14"/>
  <c r="P245" i="14" s="1"/>
  <c r="O246" i="14"/>
  <c r="P246" i="14" s="1"/>
  <c r="O247" i="14"/>
  <c r="P247" i="14" s="1"/>
  <c r="O248" i="14"/>
  <c r="O249" i="14"/>
  <c r="O250" i="14"/>
  <c r="P250" i="14" s="1"/>
  <c r="O251" i="14"/>
  <c r="P251" i="14" s="1"/>
  <c r="O252" i="14"/>
  <c r="P252" i="14" s="1"/>
  <c r="O253" i="14"/>
  <c r="P253" i="14" s="1"/>
  <c r="O254" i="14"/>
  <c r="P254" i="14" s="1"/>
  <c r="O255" i="14"/>
  <c r="P255" i="14" s="1"/>
  <c r="O256" i="14"/>
  <c r="O257" i="14"/>
  <c r="O258" i="14"/>
  <c r="P258" i="14" s="1"/>
  <c r="O259" i="14"/>
  <c r="P259" i="14" s="1"/>
  <c r="O260" i="14"/>
  <c r="P260" i="14" s="1"/>
  <c r="O261" i="14"/>
  <c r="P261" i="14" s="1"/>
  <c r="O262" i="14"/>
  <c r="P262" i="14" s="1"/>
  <c r="O263" i="14"/>
  <c r="P263" i="14" s="1"/>
  <c r="O264" i="14"/>
  <c r="O265" i="14"/>
  <c r="O266" i="14"/>
  <c r="P266" i="14" s="1"/>
  <c r="O267" i="14"/>
  <c r="P267" i="14" s="1"/>
  <c r="O268" i="14"/>
  <c r="P268" i="14" s="1"/>
  <c r="O269" i="14"/>
  <c r="P269" i="14" s="1"/>
  <c r="O270" i="14"/>
  <c r="O271" i="14"/>
  <c r="P271" i="14" s="1"/>
  <c r="O272" i="14"/>
  <c r="O273" i="14"/>
  <c r="O274" i="14"/>
  <c r="P274" i="14" s="1"/>
  <c r="O275" i="14"/>
  <c r="P275" i="14" s="1"/>
  <c r="O276" i="14"/>
  <c r="P276" i="14" s="1"/>
  <c r="O277" i="14"/>
  <c r="P277" i="14" s="1"/>
  <c r="O278" i="14"/>
  <c r="P278" i="14" s="1"/>
  <c r="O279" i="14"/>
  <c r="P279" i="14" s="1"/>
  <c r="O280" i="14"/>
  <c r="O281" i="14"/>
  <c r="O282" i="14"/>
  <c r="P282" i="14" s="1"/>
  <c r="O283" i="14"/>
  <c r="P283" i="14" s="1"/>
  <c r="O284" i="14"/>
  <c r="P284" i="14" s="1"/>
  <c r="O285" i="14"/>
  <c r="P285" i="14" s="1"/>
  <c r="O286" i="14"/>
  <c r="P286" i="14" s="1"/>
  <c r="O287" i="14"/>
  <c r="O288" i="14"/>
  <c r="O289" i="14"/>
  <c r="O290" i="14"/>
  <c r="P290" i="14" s="1"/>
  <c r="O291" i="14"/>
  <c r="P291" i="14" s="1"/>
  <c r="O292" i="14"/>
  <c r="P292" i="14" s="1"/>
  <c r="O293" i="14"/>
  <c r="P293" i="14" s="1"/>
  <c r="O294" i="14"/>
  <c r="P294" i="14" s="1"/>
  <c r="O295" i="14"/>
  <c r="P295" i="14" s="1"/>
  <c r="O296" i="14"/>
  <c r="O297" i="14"/>
  <c r="O298" i="14"/>
  <c r="P298" i="14" s="1"/>
  <c r="O299" i="14"/>
  <c r="P299" i="14" s="1"/>
  <c r="O300" i="14"/>
  <c r="P300" i="14" s="1"/>
  <c r="O301" i="14"/>
  <c r="P301" i="14" s="1"/>
  <c r="O302" i="14"/>
  <c r="P302" i="14" s="1"/>
  <c r="O303" i="14"/>
  <c r="P303" i="14" s="1"/>
  <c r="O304" i="14"/>
  <c r="O305" i="14"/>
  <c r="O306" i="14"/>
  <c r="P306" i="14" s="1"/>
  <c r="O307" i="14"/>
  <c r="P307" i="14" s="1"/>
  <c r="O308" i="14"/>
  <c r="P308" i="14" s="1"/>
  <c r="O309" i="14"/>
  <c r="P309" i="14" s="1"/>
  <c r="O310" i="14"/>
  <c r="P310" i="14" s="1"/>
  <c r="O311" i="14"/>
  <c r="P311" i="14" s="1"/>
  <c r="O312" i="14"/>
  <c r="O313" i="14"/>
  <c r="O314" i="14"/>
  <c r="P314" i="14" s="1"/>
  <c r="O315" i="14"/>
  <c r="P315" i="14" s="1"/>
  <c r="O316" i="14"/>
  <c r="P316" i="14" s="1"/>
  <c r="O317" i="14"/>
  <c r="P317" i="14" s="1"/>
  <c r="O318" i="14"/>
  <c r="P318" i="14" s="1"/>
  <c r="O319" i="14"/>
  <c r="O320" i="14"/>
  <c r="O321" i="14"/>
  <c r="O322" i="14"/>
  <c r="P322" i="14" s="1"/>
  <c r="O323" i="14"/>
  <c r="P323" i="14" s="1"/>
  <c r="O324" i="14"/>
  <c r="P324" i="14" s="1"/>
  <c r="O325" i="14"/>
  <c r="P325" i="14" s="1"/>
  <c r="O326" i="14"/>
  <c r="P326" i="14" s="1"/>
  <c r="O327" i="14"/>
  <c r="P327" i="14" s="1"/>
  <c r="O328" i="14"/>
  <c r="O329" i="14"/>
  <c r="O330" i="14"/>
  <c r="P330" i="14" s="1"/>
  <c r="O331" i="14"/>
  <c r="P331" i="14" s="1"/>
  <c r="O332" i="14"/>
  <c r="P332" i="14" s="1"/>
  <c r="O333" i="14"/>
  <c r="P333" i="14" s="1"/>
  <c r="O334" i="14"/>
  <c r="P334" i="14" s="1"/>
  <c r="O335" i="14"/>
  <c r="P335" i="14" s="1"/>
  <c r="O336" i="14"/>
  <c r="O337" i="14"/>
  <c r="O338" i="14"/>
  <c r="P338" i="14" s="1"/>
  <c r="O339" i="14"/>
  <c r="P339" i="14" s="1"/>
  <c r="O340" i="14"/>
  <c r="P340" i="14" s="1"/>
  <c r="O341" i="14"/>
  <c r="P341" i="14" s="1"/>
  <c r="O342" i="14"/>
  <c r="P342" i="14" s="1"/>
  <c r="O343" i="14"/>
  <c r="P343" i="14" s="1"/>
  <c r="O344" i="14"/>
  <c r="O345" i="14"/>
  <c r="O346" i="14"/>
  <c r="P346" i="14" s="1"/>
  <c r="O347" i="14"/>
  <c r="P347" i="14" s="1"/>
  <c r="O348" i="14"/>
  <c r="P348" i="14" s="1"/>
  <c r="O349" i="14"/>
  <c r="P349" i="14" s="1"/>
  <c r="O350" i="14"/>
  <c r="P350" i="14" s="1"/>
  <c r="O351" i="14"/>
  <c r="O352" i="14"/>
  <c r="O353" i="14"/>
  <c r="O354" i="14"/>
  <c r="P354" i="14" s="1"/>
  <c r="O355" i="14"/>
  <c r="P355" i="14" s="1"/>
  <c r="O356" i="14"/>
  <c r="P356" i="14" s="1"/>
  <c r="O357" i="14"/>
  <c r="P357" i="14" s="1"/>
  <c r="O358" i="14"/>
  <c r="P358" i="14" s="1"/>
  <c r="O359" i="14"/>
  <c r="P359" i="14" s="1"/>
  <c r="O360" i="14"/>
  <c r="O361" i="14"/>
  <c r="O362" i="14"/>
  <c r="P362" i="14" s="1"/>
  <c r="O363" i="14"/>
  <c r="O364" i="14"/>
  <c r="P364" i="14" s="1"/>
  <c r="O365" i="14"/>
  <c r="P365" i="14" s="1"/>
  <c r="O366" i="14"/>
  <c r="O367" i="14"/>
  <c r="P367" i="14" s="1"/>
  <c r="O368" i="14"/>
  <c r="O369" i="14"/>
  <c r="O370" i="14"/>
  <c r="P370" i="14" s="1"/>
  <c r="O371" i="14"/>
  <c r="P371" i="14" s="1"/>
  <c r="O372" i="14"/>
  <c r="P372" i="14" s="1"/>
  <c r="O373" i="14"/>
  <c r="P373" i="14" s="1"/>
  <c r="O374" i="14"/>
  <c r="P374" i="14" s="1"/>
  <c r="O375" i="14"/>
  <c r="P375" i="14" s="1"/>
  <c r="O376" i="14"/>
  <c r="O377" i="14"/>
  <c r="O378" i="14"/>
  <c r="P378" i="14" s="1"/>
  <c r="O379" i="14"/>
  <c r="P379" i="14" s="1"/>
  <c r="O380" i="14"/>
  <c r="P380" i="14" s="1"/>
  <c r="O381" i="14"/>
  <c r="P381" i="14" s="1"/>
  <c r="O382" i="14"/>
  <c r="P382" i="14" s="1"/>
  <c r="O383" i="14"/>
  <c r="O384" i="14"/>
  <c r="O385" i="14"/>
  <c r="O386" i="14"/>
  <c r="P386" i="14" s="1"/>
  <c r="O387" i="14"/>
  <c r="P387" i="14" s="1"/>
  <c r="O388" i="14"/>
  <c r="P388" i="14" s="1"/>
  <c r="O389" i="14"/>
  <c r="P389" i="14" s="1"/>
  <c r="O390" i="14"/>
  <c r="P390" i="14" s="1"/>
  <c r="O391" i="14"/>
  <c r="P391" i="14" s="1"/>
  <c r="O392" i="14"/>
  <c r="O393" i="14"/>
  <c r="O394" i="14"/>
  <c r="P394" i="14" s="1"/>
  <c r="O395" i="14"/>
  <c r="P395" i="14" s="1"/>
  <c r="O396" i="14"/>
  <c r="P396" i="14" s="1"/>
  <c r="O397" i="14"/>
  <c r="P397" i="14" s="1"/>
  <c r="O398" i="14"/>
  <c r="P398" i="14" s="1"/>
  <c r="O399" i="14"/>
  <c r="P399" i="14" s="1"/>
  <c r="O400" i="14"/>
  <c r="O401" i="14"/>
  <c r="O402" i="14"/>
  <c r="P402" i="14" s="1"/>
  <c r="O403" i="14"/>
  <c r="P403" i="14" s="1"/>
  <c r="O404" i="14"/>
  <c r="P404" i="14" s="1"/>
  <c r="O405" i="14"/>
  <c r="P405" i="14" s="1"/>
  <c r="O406" i="14"/>
  <c r="P406" i="14" s="1"/>
  <c r="O407" i="14"/>
  <c r="P407" i="14" s="1"/>
  <c r="O408" i="14"/>
  <c r="O409" i="14"/>
  <c r="O410" i="14"/>
  <c r="P410" i="14" s="1"/>
  <c r="O411" i="14"/>
  <c r="P411" i="14" s="1"/>
  <c r="O412" i="14"/>
  <c r="P412" i="14" s="1"/>
  <c r="O413" i="14"/>
  <c r="P413" i="14" s="1"/>
  <c r="O414" i="14"/>
  <c r="P414" i="14" s="1"/>
  <c r="O415" i="14"/>
  <c r="P415" i="14" s="1"/>
  <c r="O416" i="14"/>
  <c r="O417" i="14"/>
  <c r="O418" i="14"/>
  <c r="P418" i="14" s="1"/>
  <c r="O419" i="14"/>
  <c r="P419" i="14" s="1"/>
  <c r="O420" i="14"/>
  <c r="P420" i="14" s="1"/>
  <c r="O421" i="14"/>
  <c r="P421" i="14" s="1"/>
  <c r="O422" i="14"/>
  <c r="P422" i="14" s="1"/>
  <c r="O423" i="14"/>
  <c r="P423" i="14" s="1"/>
  <c r="O424" i="14"/>
  <c r="O425" i="14"/>
  <c r="O426" i="14"/>
  <c r="P426" i="14" s="1"/>
  <c r="O427" i="14"/>
  <c r="P427" i="14" s="1"/>
  <c r="O428" i="14"/>
  <c r="P428" i="14" s="1"/>
  <c r="O429" i="14"/>
  <c r="P429" i="14" s="1"/>
  <c r="O430" i="14"/>
  <c r="P430" i="14" s="1"/>
  <c r="O431" i="14"/>
  <c r="P431" i="14" s="1"/>
  <c r="O432" i="14"/>
  <c r="O433" i="14"/>
  <c r="O434" i="14"/>
  <c r="P434" i="14" s="1"/>
  <c r="O435" i="14"/>
  <c r="P435" i="14" s="1"/>
  <c r="O436" i="14"/>
  <c r="P436" i="14" s="1"/>
  <c r="O437" i="14"/>
  <c r="P437" i="14" s="1"/>
  <c r="O438" i="14"/>
  <c r="P438" i="14" s="1"/>
  <c r="O439" i="14"/>
  <c r="P439" i="14" s="1"/>
  <c r="O440" i="14"/>
  <c r="O441" i="14"/>
  <c r="O442" i="14"/>
  <c r="P442" i="14" s="1"/>
  <c r="O443" i="14"/>
  <c r="P443" i="14" s="1"/>
  <c r="O444" i="14"/>
  <c r="P444" i="14" s="1"/>
  <c r="O445" i="14"/>
  <c r="P445" i="14" s="1"/>
  <c r="O446" i="14"/>
  <c r="P446" i="14" s="1"/>
  <c r="O447" i="14"/>
  <c r="O448" i="14"/>
  <c r="O449" i="14"/>
  <c r="O450" i="14"/>
  <c r="P450" i="14" s="1"/>
  <c r="O451" i="14"/>
  <c r="P451" i="14" s="1"/>
  <c r="O452" i="14"/>
  <c r="P452" i="14" s="1"/>
  <c r="O453" i="14"/>
  <c r="P453" i="14" s="1"/>
  <c r="O454" i="14"/>
  <c r="P454" i="14" s="1"/>
  <c r="O455" i="14"/>
  <c r="P455" i="14" s="1"/>
  <c r="O456" i="14"/>
  <c r="O457" i="14"/>
  <c r="O458" i="14"/>
  <c r="P458" i="14" s="1"/>
  <c r="O459" i="14"/>
  <c r="P459" i="14" s="1"/>
  <c r="O460" i="14"/>
  <c r="P460" i="14" s="1"/>
  <c r="O461" i="14"/>
  <c r="P461" i="14" s="1"/>
  <c r="O462" i="14"/>
  <c r="P462" i="14" s="1"/>
  <c r="O463" i="14"/>
  <c r="P463" i="14" s="1"/>
  <c r="O464" i="14"/>
  <c r="O465" i="14"/>
  <c r="O466" i="14"/>
  <c r="P466" i="14" s="1"/>
  <c r="O467" i="14"/>
  <c r="P467" i="14" s="1"/>
  <c r="O468" i="14"/>
  <c r="P468" i="14" s="1"/>
  <c r="O469" i="14"/>
  <c r="P469" i="14" s="1"/>
  <c r="O470" i="14"/>
  <c r="P470" i="14" s="1"/>
  <c r="O471" i="14"/>
  <c r="P471" i="14" s="1"/>
  <c r="O472" i="14"/>
  <c r="O473" i="14"/>
  <c r="O474" i="14"/>
  <c r="P474" i="14" s="1"/>
  <c r="O475" i="14"/>
  <c r="P475" i="14" s="1"/>
  <c r="O476" i="14"/>
  <c r="P476" i="14" s="1"/>
  <c r="O477" i="14"/>
  <c r="P477" i="14" s="1"/>
  <c r="O478" i="14"/>
  <c r="O479" i="14"/>
  <c r="O480" i="14"/>
  <c r="O481" i="14"/>
  <c r="O482" i="14"/>
  <c r="P482" i="14" s="1"/>
  <c r="O483" i="14"/>
  <c r="P483" i="14" s="1"/>
  <c r="O484" i="14"/>
  <c r="P484" i="14" s="1"/>
  <c r="O485" i="14"/>
  <c r="P485" i="14" s="1"/>
  <c r="O486" i="14"/>
  <c r="P486" i="14" s="1"/>
  <c r="O487" i="14"/>
  <c r="P487" i="14" s="1"/>
  <c r="O488" i="14"/>
  <c r="O489" i="14"/>
  <c r="O490" i="14"/>
  <c r="P490" i="14" s="1"/>
  <c r="O491" i="14"/>
  <c r="P491" i="14" s="1"/>
  <c r="O492" i="14"/>
  <c r="P492" i="14" s="1"/>
  <c r="O493" i="14"/>
  <c r="P493" i="14" s="1"/>
  <c r="O494" i="14"/>
  <c r="O495" i="14"/>
  <c r="P495" i="14" s="1"/>
  <c r="O496" i="14"/>
  <c r="O497" i="14"/>
  <c r="O498" i="14"/>
  <c r="P498" i="14" s="1"/>
  <c r="O499" i="14"/>
  <c r="P499" i="14" s="1"/>
  <c r="O500" i="14"/>
  <c r="P500" i="14" s="1"/>
  <c r="O501" i="14"/>
  <c r="P501" i="14" s="1"/>
  <c r="O502" i="14"/>
  <c r="P502" i="14" s="1"/>
  <c r="O503" i="14"/>
  <c r="P503" i="14" s="1"/>
  <c r="O504" i="14"/>
  <c r="O505" i="14"/>
  <c r="O506" i="14"/>
  <c r="P506" i="14" s="1"/>
  <c r="O507" i="14"/>
  <c r="P507" i="14" s="1"/>
  <c r="O508" i="14"/>
  <c r="P508" i="14" s="1"/>
  <c r="O509" i="14"/>
  <c r="P509" i="14" s="1"/>
  <c r="O510" i="14"/>
  <c r="P510" i="14" s="1"/>
  <c r="O511" i="14"/>
  <c r="P511" i="14" s="1"/>
  <c r="O512" i="14"/>
  <c r="O513" i="14"/>
  <c r="O514" i="14"/>
  <c r="P514" i="14" s="1"/>
  <c r="O515" i="14"/>
  <c r="P515" i="14" s="1"/>
  <c r="O516" i="14"/>
  <c r="P516" i="14" s="1"/>
  <c r="O517" i="14"/>
  <c r="P517" i="14" s="1"/>
  <c r="O518" i="14"/>
  <c r="P518" i="14" s="1"/>
  <c r="O519" i="14"/>
  <c r="P519" i="14" s="1"/>
  <c r="O520" i="14"/>
  <c r="O521" i="14"/>
  <c r="O522" i="14"/>
  <c r="P522" i="14" s="1"/>
  <c r="O523" i="14"/>
  <c r="P523" i="14" s="1"/>
  <c r="O524" i="14"/>
  <c r="P524" i="14" s="1"/>
  <c r="O525" i="14"/>
  <c r="P525" i="14" s="1"/>
  <c r="O526" i="14"/>
  <c r="P526" i="14" s="1"/>
  <c r="O527" i="14"/>
  <c r="P527" i="14" s="1"/>
  <c r="O528" i="14"/>
  <c r="O529" i="14"/>
  <c r="O530" i="14"/>
  <c r="P530" i="14" s="1"/>
  <c r="O531" i="14"/>
  <c r="P531" i="14" s="1"/>
  <c r="O532" i="14"/>
  <c r="P532" i="14" s="1"/>
  <c r="O533" i="14"/>
  <c r="P533" i="14" s="1"/>
  <c r="O534" i="14"/>
  <c r="P534" i="14" s="1"/>
  <c r="O535" i="14"/>
  <c r="O536" i="14"/>
  <c r="O537" i="14"/>
  <c r="O538" i="14"/>
  <c r="P538" i="14" s="1"/>
  <c r="O539" i="14"/>
  <c r="P539" i="14" s="1"/>
  <c r="O540" i="14"/>
  <c r="P540" i="14" s="1"/>
  <c r="O541" i="14"/>
  <c r="P541" i="14" s="1"/>
  <c r="O542" i="14"/>
  <c r="P542" i="14" s="1"/>
  <c r="O543" i="14"/>
  <c r="P543" i="14" s="1"/>
  <c r="O544" i="14"/>
  <c r="O545" i="14"/>
  <c r="O546" i="14"/>
  <c r="P546" i="14" s="1"/>
  <c r="O547" i="14"/>
  <c r="P547" i="14" s="1"/>
  <c r="O548" i="14"/>
  <c r="P548" i="14" s="1"/>
  <c r="O549" i="14"/>
  <c r="P549" i="14" s="1"/>
  <c r="O550" i="14"/>
  <c r="P550" i="14" s="1"/>
  <c r="O551" i="14"/>
  <c r="P551" i="14" s="1"/>
  <c r="O552" i="14"/>
  <c r="O553" i="14"/>
  <c r="O554" i="14"/>
  <c r="P554" i="14" s="1"/>
  <c r="O555" i="14"/>
  <c r="P555" i="14" s="1"/>
  <c r="O556" i="14"/>
  <c r="P556" i="14" s="1"/>
  <c r="O557" i="14"/>
  <c r="P557" i="14" s="1"/>
  <c r="O558" i="14"/>
  <c r="P558" i="14" s="1"/>
  <c r="O559" i="14"/>
  <c r="P559" i="14" s="1"/>
  <c r="O560" i="14"/>
  <c r="O561" i="14"/>
  <c r="O562" i="14"/>
  <c r="P562" i="14" s="1"/>
  <c r="O563" i="14"/>
  <c r="P563" i="14" s="1"/>
  <c r="O564" i="14"/>
  <c r="P564" i="14" s="1"/>
  <c r="O565" i="14"/>
  <c r="P565" i="14" s="1"/>
  <c r="O566" i="14"/>
  <c r="P566" i="14" s="1"/>
  <c r="O567" i="14"/>
  <c r="P567" i="14" s="1"/>
  <c r="O568" i="14"/>
  <c r="O569" i="14"/>
  <c r="O570" i="14"/>
  <c r="P570" i="14" s="1"/>
  <c r="O571" i="14"/>
  <c r="P571" i="14" s="1"/>
  <c r="O572" i="14"/>
  <c r="P572" i="14" s="1"/>
  <c r="O573" i="14"/>
  <c r="P573" i="14" s="1"/>
  <c r="O574" i="14"/>
  <c r="P574" i="14" s="1"/>
  <c r="O575" i="14"/>
  <c r="P575" i="14" s="1"/>
  <c r="O576" i="14"/>
  <c r="O577" i="14"/>
  <c r="O578" i="14"/>
  <c r="P578" i="14" s="1"/>
  <c r="O579" i="14"/>
  <c r="P579" i="14" s="1"/>
  <c r="O580" i="14"/>
  <c r="P580" i="14" s="1"/>
  <c r="O581" i="14"/>
  <c r="P581" i="14" s="1"/>
  <c r="O582" i="14"/>
  <c r="P582" i="14" s="1"/>
  <c r="O583" i="14"/>
  <c r="P583" i="14" s="1"/>
  <c r="O584" i="14"/>
  <c r="O585" i="14"/>
  <c r="O586" i="14"/>
  <c r="P586" i="14" s="1"/>
  <c r="O587" i="14"/>
  <c r="P587" i="14" s="1"/>
  <c r="O588" i="14"/>
  <c r="P588" i="14" s="1"/>
  <c r="O589" i="14"/>
  <c r="P589" i="14" s="1"/>
  <c r="O590" i="14"/>
  <c r="P590" i="14" s="1"/>
  <c r="O591" i="14"/>
  <c r="P591" i="14" s="1"/>
  <c r="O592" i="14"/>
  <c r="O593" i="14"/>
  <c r="O594" i="14"/>
  <c r="P594" i="14" s="1"/>
  <c r="O595" i="14"/>
  <c r="P595" i="14" s="1"/>
  <c r="O596" i="14"/>
  <c r="P596" i="14" s="1"/>
  <c r="O597" i="14"/>
  <c r="P597" i="14" s="1"/>
  <c r="O598" i="14"/>
  <c r="P598" i="14" s="1"/>
  <c r="O599" i="14"/>
  <c r="P599" i="14" s="1"/>
  <c r="O600" i="14"/>
  <c r="O601" i="14"/>
  <c r="O602" i="14"/>
  <c r="P602" i="14" s="1"/>
  <c r="O603" i="14"/>
  <c r="P603" i="14" s="1"/>
  <c r="O604" i="14"/>
  <c r="P604" i="14" s="1"/>
  <c r="O605" i="14"/>
  <c r="P605" i="14" s="1"/>
  <c r="O606" i="14"/>
  <c r="P606" i="14" s="1"/>
  <c r="O607" i="14"/>
  <c r="P607" i="14" s="1"/>
  <c r="O608" i="14"/>
  <c r="O609" i="14"/>
  <c r="O610" i="14"/>
  <c r="P610" i="14" s="1"/>
  <c r="O611" i="14"/>
  <c r="P611" i="14" s="1"/>
  <c r="O612" i="14"/>
  <c r="P612" i="14" s="1"/>
  <c r="O613" i="14"/>
  <c r="P613" i="14" s="1"/>
  <c r="O614" i="14"/>
  <c r="P614" i="14" s="1"/>
  <c r="O615" i="14"/>
  <c r="P615" i="14" s="1"/>
  <c r="O616" i="14"/>
  <c r="O617" i="14"/>
  <c r="O618" i="14"/>
  <c r="P618" i="14" s="1"/>
  <c r="O619" i="14"/>
  <c r="P619" i="14" s="1"/>
  <c r="O620" i="14"/>
  <c r="P620" i="14" s="1"/>
  <c r="O621" i="14"/>
  <c r="P621" i="14" s="1"/>
  <c r="O622" i="14"/>
  <c r="P622" i="14" s="1"/>
  <c r="O623" i="14"/>
  <c r="P623" i="14" s="1"/>
  <c r="O624" i="14"/>
  <c r="O625" i="14"/>
  <c r="O626" i="14"/>
  <c r="P626" i="14" s="1"/>
  <c r="O627" i="14"/>
  <c r="P627" i="14" s="1"/>
  <c r="O628" i="14"/>
  <c r="P628" i="14" s="1"/>
  <c r="O629" i="14"/>
  <c r="P629" i="14" s="1"/>
  <c r="O630" i="14"/>
  <c r="P630" i="14" s="1"/>
  <c r="O631" i="14"/>
  <c r="P631" i="14" s="1"/>
  <c r="O632" i="14"/>
  <c r="O633" i="14"/>
  <c r="O634" i="14"/>
  <c r="P634" i="14" s="1"/>
  <c r="O635" i="14"/>
  <c r="P635" i="14" s="1"/>
  <c r="P6" i="14"/>
  <c r="P14" i="14"/>
  <c r="P22" i="14"/>
  <c r="P27" i="14"/>
  <c r="P30" i="14"/>
  <c r="P38" i="14"/>
  <c r="P46" i="14"/>
  <c r="P54" i="14"/>
  <c r="P55" i="14"/>
  <c r="P62" i="14"/>
  <c r="P70" i="14"/>
  <c r="P75" i="14"/>
  <c r="P78" i="14"/>
  <c r="P86" i="14"/>
  <c r="P87" i="14"/>
  <c r="P94" i="14"/>
  <c r="P99" i="14"/>
  <c r="P102" i="14"/>
  <c r="P110" i="14"/>
  <c r="P118" i="14"/>
  <c r="P119" i="14"/>
  <c r="P142" i="14"/>
  <c r="P155" i="14"/>
  <c r="P159" i="14"/>
  <c r="P199" i="14"/>
  <c r="P223" i="14"/>
  <c r="P270" i="14"/>
  <c r="P287" i="14"/>
  <c r="P319" i="14"/>
  <c r="P351" i="14"/>
  <c r="P363" i="14"/>
  <c r="P366" i="14"/>
  <c r="P383" i="14"/>
  <c r="P447" i="14"/>
  <c r="P478" i="14"/>
  <c r="P479" i="14"/>
  <c r="P494" i="14"/>
  <c r="P535" i="14"/>
  <c r="R535" i="14" l="1"/>
  <c r="R619" i="14"/>
  <c r="R569" i="14"/>
  <c r="R609" i="14"/>
  <c r="R561" i="14"/>
  <c r="R585" i="14"/>
  <c r="R601" i="14"/>
  <c r="R583" i="14"/>
  <c r="R217" i="14"/>
  <c r="R421" i="14"/>
  <c r="R577" i="14"/>
  <c r="R483" i="14"/>
  <c r="R337" i="14"/>
  <c r="R612" i="14"/>
  <c r="R162" i="14"/>
  <c r="R122" i="14"/>
  <c r="R473" i="14"/>
  <c r="R353" i="14"/>
  <c r="R249" i="14"/>
  <c r="R244" i="14"/>
  <c r="R472" i="14"/>
  <c r="R611" i="14"/>
  <c r="R471" i="14"/>
  <c r="R403" i="14"/>
  <c r="R290" i="14"/>
  <c r="R2" i="14"/>
  <c r="N561" i="14"/>
  <c r="R345" i="14"/>
  <c r="R209" i="14"/>
  <c r="R311" i="14"/>
  <c r="R573" i="14"/>
  <c r="R521" i="14"/>
  <c r="R511" i="14"/>
  <c r="R263" i="14"/>
  <c r="R635" i="14"/>
  <c r="R509" i="14"/>
  <c r="R238" i="14"/>
  <c r="R529" i="14"/>
  <c r="R401" i="14"/>
  <c r="R257" i="14"/>
  <c r="R145" i="14"/>
  <c r="R523" i="14"/>
  <c r="R603" i="14"/>
  <c r="R458" i="14"/>
  <c r="R387" i="14"/>
  <c r="R560" i="14"/>
  <c r="R455" i="14"/>
  <c r="R385" i="14"/>
  <c r="R628" i="14"/>
  <c r="R593" i="14"/>
  <c r="R549" i="14"/>
  <c r="R497" i="14"/>
  <c r="R442" i="14"/>
  <c r="R364" i="14"/>
  <c r="P123" i="14"/>
  <c r="R553" i="14"/>
  <c r="R409" i="14"/>
  <c r="R273" i="14"/>
  <c r="R193" i="14"/>
  <c r="R574" i="14"/>
  <c r="R405" i="14"/>
  <c r="R592" i="14"/>
  <c r="R496" i="14"/>
  <c r="R363" i="14"/>
  <c r="R417" i="14"/>
  <c r="R329" i="14"/>
  <c r="R153" i="14"/>
  <c r="R74" i="14"/>
  <c r="Q180" i="14"/>
  <c r="R627" i="14"/>
  <c r="R547" i="14"/>
  <c r="R439" i="14"/>
  <c r="R190" i="14"/>
  <c r="R620" i="14"/>
  <c r="R584" i="14"/>
  <c r="R536" i="14"/>
  <c r="R485" i="14"/>
  <c r="R423" i="14"/>
  <c r="R339" i="14"/>
  <c r="P235" i="14"/>
  <c r="P59" i="14"/>
  <c r="P51" i="14"/>
  <c r="P43" i="14"/>
  <c r="P35" i="14"/>
  <c r="P19" i="14"/>
  <c r="P11" i="14"/>
  <c r="Q227" i="14"/>
  <c r="R89" i="14"/>
  <c r="Q246" i="14"/>
  <c r="P616" i="14"/>
  <c r="P568" i="14"/>
  <c r="P464" i="14"/>
  <c r="P400" i="14"/>
  <c r="P336" i="14"/>
  <c r="P224" i="14"/>
  <c r="P200" i="14"/>
  <c r="P136" i="14"/>
  <c r="R233" i="14"/>
  <c r="R137" i="14"/>
  <c r="R57" i="14"/>
  <c r="R600" i="14"/>
  <c r="R507" i="14"/>
  <c r="R437" i="14"/>
  <c r="R382" i="14"/>
  <c r="R335" i="14"/>
  <c r="R284" i="14"/>
  <c r="R236" i="14"/>
  <c r="R189" i="14"/>
  <c r="R154" i="14"/>
  <c r="R113" i="14"/>
  <c r="Q574" i="14"/>
  <c r="N600" i="14"/>
  <c r="Q600" i="14" s="1"/>
  <c r="N552" i="14"/>
  <c r="P552" i="14"/>
  <c r="R40" i="14"/>
  <c r="R16" i="14"/>
  <c r="Q282" i="14"/>
  <c r="Q581" i="14"/>
  <c r="R8" i="14"/>
  <c r="R34" i="14"/>
  <c r="R51" i="14"/>
  <c r="R77" i="14"/>
  <c r="R90" i="14"/>
  <c r="R102" i="14"/>
  <c r="R114" i="14"/>
  <c r="R125" i="14"/>
  <c r="R135" i="14"/>
  <c r="R146" i="14"/>
  <c r="R155" i="14"/>
  <c r="R164" i="14"/>
  <c r="R173" i="14"/>
  <c r="R182" i="14"/>
  <c r="R191" i="14"/>
  <c r="R210" i="14"/>
  <c r="R219" i="14"/>
  <c r="R228" i="14"/>
  <c r="R237" i="14"/>
  <c r="R246" i="14"/>
  <c r="R255" i="14"/>
  <c r="R274" i="14"/>
  <c r="R283" i="14"/>
  <c r="R292" i="14"/>
  <c r="R301" i="14"/>
  <c r="R310" i="14"/>
  <c r="R319" i="14"/>
  <c r="R338" i="14"/>
  <c r="R347" i="14"/>
  <c r="R356" i="14"/>
  <c r="R365" i="14"/>
  <c r="R374" i="14"/>
  <c r="R383" i="14"/>
  <c r="R402" i="14"/>
  <c r="R411" i="14"/>
  <c r="R420" i="14"/>
  <c r="R429" i="14"/>
  <c r="R438" i="14"/>
  <c r="R447" i="14"/>
  <c r="R466" i="14"/>
  <c r="R474" i="14"/>
  <c r="R482" i="14"/>
  <c r="R490" i="14"/>
  <c r="R498" i="14"/>
  <c r="R506" i="14"/>
  <c r="R514" i="14"/>
  <c r="R522" i="14"/>
  <c r="R530" i="14"/>
  <c r="R538" i="14"/>
  <c r="R546" i="14"/>
  <c r="R554" i="14"/>
  <c r="R562" i="14"/>
  <c r="R570" i="14"/>
  <c r="R578" i="14"/>
  <c r="R586" i="14"/>
  <c r="R594" i="14"/>
  <c r="R602" i="14"/>
  <c r="R610" i="14"/>
  <c r="Q533" i="14"/>
  <c r="Q590" i="14"/>
  <c r="R13" i="14"/>
  <c r="R38" i="14"/>
  <c r="R53" i="14"/>
  <c r="R66" i="14"/>
  <c r="R78" i="14"/>
  <c r="R91" i="14"/>
  <c r="R115" i="14"/>
  <c r="R126" i="14"/>
  <c r="R147" i="14"/>
  <c r="R156" i="14"/>
  <c r="R165" i="14"/>
  <c r="R174" i="14"/>
  <c r="P8" i="14"/>
  <c r="R39" i="14"/>
  <c r="R54" i="14"/>
  <c r="R67" i="14"/>
  <c r="R93" i="14"/>
  <c r="R106" i="14"/>
  <c r="R117" i="14"/>
  <c r="R127" i="14"/>
  <c r="R138" i="14"/>
  <c r="R148" i="14"/>
  <c r="R157" i="14"/>
  <c r="R166" i="14"/>
  <c r="R175" i="14"/>
  <c r="R194" i="14"/>
  <c r="R203" i="14"/>
  <c r="R212" i="14"/>
  <c r="R221" i="14"/>
  <c r="R230" i="14"/>
  <c r="R239" i="14"/>
  <c r="R258" i="14"/>
  <c r="R267" i="14"/>
  <c r="R276" i="14"/>
  <c r="R285" i="14"/>
  <c r="R294" i="14"/>
  <c r="R303" i="14"/>
  <c r="R322" i="14"/>
  <c r="R331" i="14"/>
  <c r="R340" i="14"/>
  <c r="R349" i="14"/>
  <c r="R358" i="14"/>
  <c r="R367" i="14"/>
  <c r="R386" i="14"/>
  <c r="R395" i="14"/>
  <c r="R404" i="14"/>
  <c r="R413" i="14"/>
  <c r="R422" i="14"/>
  <c r="R431" i="14"/>
  <c r="R450" i="14"/>
  <c r="R459" i="14"/>
  <c r="R468" i="14"/>
  <c r="R476" i="14"/>
  <c r="R484" i="14"/>
  <c r="R492" i="14"/>
  <c r="R500" i="14"/>
  <c r="R508" i="14"/>
  <c r="R516" i="14"/>
  <c r="R524" i="14"/>
  <c r="R532" i="14"/>
  <c r="R540" i="14"/>
  <c r="R548" i="14"/>
  <c r="R556" i="14"/>
  <c r="R564" i="14"/>
  <c r="R572" i="14"/>
  <c r="R580" i="14"/>
  <c r="Q548" i="14"/>
  <c r="Q603" i="14"/>
  <c r="R19" i="14"/>
  <c r="R69" i="14"/>
  <c r="R82" i="14"/>
  <c r="R94" i="14"/>
  <c r="R107" i="14"/>
  <c r="R118" i="14"/>
  <c r="R139" i="14"/>
  <c r="R149" i="14"/>
  <c r="R158" i="14"/>
  <c r="R167" i="14"/>
  <c r="R186" i="14"/>
  <c r="R195" i="14"/>
  <c r="R204" i="14"/>
  <c r="R213" i="14"/>
  <c r="R222" i="14"/>
  <c r="R231" i="14"/>
  <c r="R250" i="14"/>
  <c r="R259" i="14"/>
  <c r="R268" i="14"/>
  <c r="R277" i="14"/>
  <c r="R286" i="14"/>
  <c r="R295" i="14"/>
  <c r="R314" i="14"/>
  <c r="R323" i="14"/>
  <c r="R332" i="14"/>
  <c r="R341" i="14"/>
  <c r="R350" i="14"/>
  <c r="R359" i="14"/>
  <c r="R378" i="14"/>
  <c r="R22" i="14"/>
  <c r="R43" i="14"/>
  <c r="R58" i="14"/>
  <c r="R70" i="14"/>
  <c r="R83" i="14"/>
  <c r="R109" i="14"/>
  <c r="R119" i="14"/>
  <c r="R130" i="14"/>
  <c r="R141" i="14"/>
  <c r="R150" i="14"/>
  <c r="R159" i="14"/>
  <c r="R178" i="14"/>
  <c r="R187" i="14"/>
  <c r="R196" i="14"/>
  <c r="R205" i="14"/>
  <c r="R214" i="14"/>
  <c r="R223" i="14"/>
  <c r="R242" i="14"/>
  <c r="R251" i="14"/>
  <c r="R260" i="14"/>
  <c r="R269" i="14"/>
  <c r="R278" i="14"/>
  <c r="R287" i="14"/>
  <c r="R306" i="14"/>
  <c r="R315" i="14"/>
  <c r="R324" i="14"/>
  <c r="R333" i="14"/>
  <c r="R342" i="14"/>
  <c r="R351" i="14"/>
  <c r="R370" i="14"/>
  <c r="R379" i="14"/>
  <c r="R388" i="14"/>
  <c r="R397" i="14"/>
  <c r="R406" i="14"/>
  <c r="R415" i="14"/>
  <c r="R434" i="14"/>
  <c r="R443" i="14"/>
  <c r="R452" i="14"/>
  <c r="R461" i="14"/>
  <c r="R470" i="14"/>
  <c r="R478" i="14"/>
  <c r="R486" i="14"/>
  <c r="R494" i="14"/>
  <c r="R502" i="14"/>
  <c r="R510" i="14"/>
  <c r="R518" i="14"/>
  <c r="R526" i="14"/>
  <c r="R534" i="14"/>
  <c r="R542" i="14"/>
  <c r="R550" i="14"/>
  <c r="R558" i="14"/>
  <c r="R566" i="14"/>
  <c r="Q123" i="14"/>
  <c r="Q378" i="14"/>
  <c r="T378" i="14" s="1"/>
  <c r="Q567" i="14"/>
  <c r="R23" i="14"/>
  <c r="R45" i="14"/>
  <c r="R59" i="14"/>
  <c r="R85" i="14"/>
  <c r="R98" i="14"/>
  <c r="R110" i="14"/>
  <c r="R131" i="14"/>
  <c r="R142" i="14"/>
  <c r="R151" i="14"/>
  <c r="R170" i="14"/>
  <c r="R179" i="14"/>
  <c r="R188" i="14"/>
  <c r="R197" i="14"/>
  <c r="R206" i="14"/>
  <c r="R215" i="14"/>
  <c r="R234" i="14"/>
  <c r="R243" i="14"/>
  <c r="R252" i="14"/>
  <c r="R261" i="14"/>
  <c r="R270" i="14"/>
  <c r="R279" i="14"/>
  <c r="R298" i="14"/>
  <c r="R307" i="14"/>
  <c r="R316" i="14"/>
  <c r="R325" i="14"/>
  <c r="R334" i="14"/>
  <c r="R343" i="14"/>
  <c r="R362" i="14"/>
  <c r="R371" i="14"/>
  <c r="R380" i="14"/>
  <c r="R389" i="14"/>
  <c r="R398" i="14"/>
  <c r="R407" i="14"/>
  <c r="R426" i="14"/>
  <c r="R435" i="14"/>
  <c r="R444" i="14"/>
  <c r="R177" i="14"/>
  <c r="R65" i="14"/>
  <c r="R571" i="14"/>
  <c r="R545" i="14"/>
  <c r="R454" i="14"/>
  <c r="R419" i="14"/>
  <c r="R357" i="14"/>
  <c r="R309" i="14"/>
  <c r="R262" i="14"/>
  <c r="R211" i="14"/>
  <c r="R62" i="14"/>
  <c r="R625" i="14"/>
  <c r="R617" i="14"/>
  <c r="R608" i="14"/>
  <c r="R599" i="14"/>
  <c r="R590" i="14"/>
  <c r="R581" i="14"/>
  <c r="R557" i="14"/>
  <c r="R544" i="14"/>
  <c r="R531" i="14"/>
  <c r="R519" i="14"/>
  <c r="R505" i="14"/>
  <c r="R493" i="14"/>
  <c r="R480" i="14"/>
  <c r="R467" i="14"/>
  <c r="R453" i="14"/>
  <c r="R436" i="14"/>
  <c r="R418" i="14"/>
  <c r="R399" i="14"/>
  <c r="R381" i="14"/>
  <c r="R355" i="14"/>
  <c r="R330" i="14"/>
  <c r="R308" i="14"/>
  <c r="R282" i="14"/>
  <c r="R235" i="14"/>
  <c r="R183" i="14"/>
  <c r="R111" i="14"/>
  <c r="R61" i="14"/>
  <c r="P617" i="14"/>
  <c r="P569" i="14"/>
  <c r="N569" i="14"/>
  <c r="Q553" i="14" s="1"/>
  <c r="R265" i="14"/>
  <c r="R225" i="14"/>
  <c r="R161" i="14"/>
  <c r="R81" i="14"/>
  <c r="R618" i="14"/>
  <c r="R533" i="14"/>
  <c r="R624" i="14"/>
  <c r="R589" i="14"/>
  <c r="R543" i="14"/>
  <c r="R491" i="14"/>
  <c r="R414" i="14"/>
  <c r="R375" i="14"/>
  <c r="R354" i="14"/>
  <c r="R327" i="14"/>
  <c r="R302" i="14"/>
  <c r="R281" i="14"/>
  <c r="R254" i="14"/>
  <c r="R229" i="14"/>
  <c r="R207" i="14"/>
  <c r="R181" i="14"/>
  <c r="R101" i="14"/>
  <c r="R50" i="14"/>
  <c r="N585" i="14"/>
  <c r="Q443" i="14"/>
  <c r="N313" i="14"/>
  <c r="R313" i="14"/>
  <c r="N305" i="14"/>
  <c r="R305" i="14"/>
  <c r="R297" i="14"/>
  <c r="N297" i="14"/>
  <c r="R201" i="14"/>
  <c r="R129" i="14"/>
  <c r="R73" i="14"/>
  <c r="R582" i="14"/>
  <c r="R495" i="14"/>
  <c r="R481" i="14"/>
  <c r="R616" i="14"/>
  <c r="R568" i="14"/>
  <c r="R504" i="14"/>
  <c r="R451" i="14"/>
  <c r="R396" i="14"/>
  <c r="R631" i="14"/>
  <c r="R623" i="14"/>
  <c r="R615" i="14"/>
  <c r="R606" i="14"/>
  <c r="R597" i="14"/>
  <c r="R588" i="14"/>
  <c r="R567" i="14"/>
  <c r="R541" i="14"/>
  <c r="R528" i="14"/>
  <c r="R515" i="14"/>
  <c r="R503" i="14"/>
  <c r="R489" i="14"/>
  <c r="R477" i="14"/>
  <c r="R463" i="14"/>
  <c r="R449" i="14"/>
  <c r="R430" i="14"/>
  <c r="R412" i="14"/>
  <c r="R394" i="14"/>
  <c r="R373" i="14"/>
  <c r="R348" i="14"/>
  <c r="R326" i="14"/>
  <c r="R300" i="14"/>
  <c r="R275" i="14"/>
  <c r="R253" i="14"/>
  <c r="R227" i="14"/>
  <c r="R202" i="14"/>
  <c r="R180" i="14"/>
  <c r="R143" i="14"/>
  <c r="R99" i="14"/>
  <c r="R48" i="14"/>
  <c r="N417" i="14"/>
  <c r="N401" i="14"/>
  <c r="Q401" i="14" s="1"/>
  <c r="R393" i="14"/>
  <c r="N393" i="14"/>
  <c r="N377" i="14"/>
  <c r="R377" i="14"/>
  <c r="N369" i="14"/>
  <c r="R369" i="14"/>
  <c r="R361" i="14"/>
  <c r="N361" i="14"/>
  <c r="Q377" i="14" s="1"/>
  <c r="R241" i="14"/>
  <c r="R169" i="14"/>
  <c r="R105" i="14"/>
  <c r="R626" i="14"/>
  <c r="R559" i="14"/>
  <c r="R469" i="14"/>
  <c r="R598" i="14"/>
  <c r="R555" i="14"/>
  <c r="R517" i="14"/>
  <c r="R479" i="14"/>
  <c r="R465" i="14"/>
  <c r="R433" i="14"/>
  <c r="R630" i="14"/>
  <c r="R622" i="14"/>
  <c r="R614" i="14"/>
  <c r="R605" i="14"/>
  <c r="R596" i="14"/>
  <c r="R587" i="14"/>
  <c r="R576" i="14"/>
  <c r="R565" i="14"/>
  <c r="R552" i="14"/>
  <c r="R539" i="14"/>
  <c r="R527" i="14"/>
  <c r="R513" i="14"/>
  <c r="R501" i="14"/>
  <c r="R488" i="14"/>
  <c r="R475" i="14"/>
  <c r="R462" i="14"/>
  <c r="R446" i="14"/>
  <c r="R428" i="14"/>
  <c r="R410" i="14"/>
  <c r="R391" i="14"/>
  <c r="R372" i="14"/>
  <c r="R346" i="14"/>
  <c r="R321" i="14"/>
  <c r="R299" i="14"/>
  <c r="R247" i="14"/>
  <c r="R226" i="14"/>
  <c r="R199" i="14"/>
  <c r="R172" i="14"/>
  <c r="R134" i="14"/>
  <c r="R30" i="14"/>
  <c r="Q395" i="14"/>
  <c r="N521" i="14"/>
  <c r="P633" i="14"/>
  <c r="N633" i="14"/>
  <c r="P609" i="14"/>
  <c r="N609" i="14"/>
  <c r="N601" i="14"/>
  <c r="Q539" i="14" s="1"/>
  <c r="P601" i="14"/>
  <c r="N577" i="14"/>
  <c r="P577" i="14"/>
  <c r="N553" i="14"/>
  <c r="P553" i="14"/>
  <c r="N529" i="14"/>
  <c r="Q478" i="14" s="1"/>
  <c r="P529" i="14"/>
  <c r="R457" i="14"/>
  <c r="N457" i="14"/>
  <c r="N441" i="14"/>
  <c r="R441" i="14"/>
  <c r="N425" i="14"/>
  <c r="R425" i="14"/>
  <c r="R289" i="14"/>
  <c r="R185" i="14"/>
  <c r="R121" i="14"/>
  <c r="R97" i="14"/>
  <c r="R634" i="14"/>
  <c r="R591" i="14"/>
  <c r="R520" i="14"/>
  <c r="R632" i="14"/>
  <c r="R607" i="14"/>
  <c r="R579" i="14"/>
  <c r="R629" i="14"/>
  <c r="R621" i="14"/>
  <c r="R613" i="14"/>
  <c r="R604" i="14"/>
  <c r="R595" i="14"/>
  <c r="R575" i="14"/>
  <c r="R563" i="14"/>
  <c r="R551" i="14"/>
  <c r="R537" i="14"/>
  <c r="R525" i="14"/>
  <c r="R512" i="14"/>
  <c r="R499" i="14"/>
  <c r="R487" i="14"/>
  <c r="R460" i="14"/>
  <c r="R445" i="14"/>
  <c r="R427" i="14"/>
  <c r="R390" i="14"/>
  <c r="R366" i="14"/>
  <c r="R318" i="14"/>
  <c r="R293" i="14"/>
  <c r="R271" i="14"/>
  <c r="R245" i="14"/>
  <c r="R220" i="14"/>
  <c r="R198" i="14"/>
  <c r="R171" i="14"/>
  <c r="R133" i="14"/>
  <c r="R86" i="14"/>
  <c r="R27" i="14"/>
  <c r="Q389" i="14"/>
  <c r="N625" i="14"/>
  <c r="Q606" i="14" s="1"/>
  <c r="N353" i="14"/>
  <c r="N329" i="14"/>
  <c r="R317" i="14"/>
  <c r="R291" i="14"/>
  <c r="R266" i="14"/>
  <c r="R218" i="14"/>
  <c r="R163" i="14"/>
  <c r="R123" i="14"/>
  <c r="R75" i="14"/>
  <c r="R6" i="14"/>
  <c r="P537" i="14"/>
  <c r="P593" i="14"/>
  <c r="P585" i="14"/>
  <c r="P561" i="14"/>
  <c r="P545" i="14"/>
  <c r="P513" i="14"/>
  <c r="Q547" i="14"/>
  <c r="T547" i="14" s="1"/>
  <c r="Q555" i="14"/>
  <c r="T555" i="14" s="1"/>
  <c r="Q268" i="14"/>
  <c r="T268" i="14" s="1"/>
  <c r="Q7" i="14"/>
  <c r="Q15" i="14"/>
  <c r="P624" i="14"/>
  <c r="N624" i="14"/>
  <c r="N616" i="14"/>
  <c r="Q534" i="14" s="1"/>
  <c r="T534" i="14" s="1"/>
  <c r="P608" i="14"/>
  <c r="N608" i="14"/>
  <c r="P592" i="14"/>
  <c r="N592" i="14"/>
  <c r="P584" i="14"/>
  <c r="N584" i="14"/>
  <c r="N576" i="14"/>
  <c r="Q550" i="14" s="1"/>
  <c r="P576" i="14"/>
  <c r="N568" i="14"/>
  <c r="Q568" i="14" s="1"/>
  <c r="T568" i="14" s="1"/>
  <c r="N560" i="14"/>
  <c r="P560" i="14"/>
  <c r="P544" i="14"/>
  <c r="N544" i="14"/>
  <c r="Q599" i="14" s="1"/>
  <c r="N536" i="14"/>
  <c r="Q536" i="14" s="1"/>
  <c r="T536" i="14" s="1"/>
  <c r="P536" i="14"/>
  <c r="N528" i="14"/>
  <c r="P528" i="14"/>
  <c r="P512" i="14"/>
  <c r="N512" i="14"/>
  <c r="Q492" i="14" s="1"/>
  <c r="T492" i="14" s="1"/>
  <c r="N504" i="14"/>
  <c r="P504" i="14"/>
  <c r="N496" i="14"/>
  <c r="Q480" i="14" s="1"/>
  <c r="T480" i="14" s="1"/>
  <c r="N488" i="14"/>
  <c r="P488" i="14"/>
  <c r="P480" i="14"/>
  <c r="N480" i="14"/>
  <c r="N472" i="14"/>
  <c r="Q484" i="14" s="1"/>
  <c r="P472" i="14"/>
  <c r="N464" i="14"/>
  <c r="R464" i="14"/>
  <c r="N456" i="14"/>
  <c r="P456" i="14"/>
  <c r="R456" i="14"/>
  <c r="P448" i="14"/>
  <c r="N448" i="14"/>
  <c r="Q458" i="14" s="1"/>
  <c r="T458" i="14" s="1"/>
  <c r="R448" i="14"/>
  <c r="P440" i="14"/>
  <c r="N440" i="14"/>
  <c r="Q388" i="14" s="1"/>
  <c r="T388" i="14" s="1"/>
  <c r="R440" i="14"/>
  <c r="R432" i="14"/>
  <c r="N432" i="14"/>
  <c r="P432" i="14"/>
  <c r="P424" i="14"/>
  <c r="N424" i="14"/>
  <c r="R424" i="14"/>
  <c r="N416" i="14"/>
  <c r="P416" i="14"/>
  <c r="R416" i="14"/>
  <c r="N408" i="14"/>
  <c r="Q432" i="14" s="1"/>
  <c r="P408" i="14"/>
  <c r="R408" i="14"/>
  <c r="N400" i="14"/>
  <c r="R400" i="14"/>
  <c r="N392" i="14"/>
  <c r="P392" i="14"/>
  <c r="R392" i="14"/>
  <c r="P384" i="14"/>
  <c r="N384" i="14"/>
  <c r="R384" i="14"/>
  <c r="P376" i="14"/>
  <c r="N376" i="14"/>
  <c r="R376" i="14"/>
  <c r="N368" i="14"/>
  <c r="R368" i="14"/>
  <c r="P368" i="14"/>
  <c r="N360" i="14"/>
  <c r="P360" i="14"/>
  <c r="R360" i="14"/>
  <c r="N352" i="14"/>
  <c r="P352" i="14"/>
  <c r="R352" i="14"/>
  <c r="N344" i="14"/>
  <c r="P344" i="14"/>
  <c r="R344" i="14"/>
  <c r="N336" i="14"/>
  <c r="R336" i="14"/>
  <c r="N328" i="14"/>
  <c r="P328" i="14"/>
  <c r="R328" i="14"/>
  <c r="P320" i="14"/>
  <c r="R320" i="14"/>
  <c r="P312" i="14"/>
  <c r="N312" i="14"/>
  <c r="R312" i="14"/>
  <c r="N304" i="14"/>
  <c r="P304" i="14"/>
  <c r="R304" i="14"/>
  <c r="N296" i="14"/>
  <c r="P296" i="14"/>
  <c r="R296" i="14"/>
  <c r="P288" i="14"/>
  <c r="N288" i="14"/>
  <c r="Q299" i="14" s="1"/>
  <c r="R288" i="14"/>
  <c r="N280" i="14"/>
  <c r="P280" i="14"/>
  <c r="R280" i="14"/>
  <c r="N272" i="14"/>
  <c r="P272" i="14"/>
  <c r="R272" i="14"/>
  <c r="P264" i="14"/>
  <c r="N264" i="14"/>
  <c r="R264" i="14"/>
  <c r="N256" i="14"/>
  <c r="P256" i="14"/>
  <c r="R256" i="14"/>
  <c r="N248" i="14"/>
  <c r="R248" i="14"/>
  <c r="P248" i="14"/>
  <c r="N240" i="14"/>
  <c r="P240" i="14"/>
  <c r="R240" i="14"/>
  <c r="P232" i="14"/>
  <c r="N232" i="14"/>
  <c r="Q222" i="14" s="1"/>
  <c r="T222" i="14" s="1"/>
  <c r="R232" i="14"/>
  <c r="N224" i="14"/>
  <c r="R224" i="14"/>
  <c r="N216" i="14"/>
  <c r="P216" i="14"/>
  <c r="R216" i="14"/>
  <c r="P208" i="14"/>
  <c r="N208" i="14"/>
  <c r="R208" i="14"/>
  <c r="N200" i="14"/>
  <c r="Q166" i="14" s="1"/>
  <c r="R200" i="14"/>
  <c r="N192" i="14"/>
  <c r="P192" i="14"/>
  <c r="R192" i="14"/>
  <c r="P184" i="14"/>
  <c r="N184" i="14"/>
  <c r="Q184" i="14" s="1"/>
  <c r="R184" i="14"/>
  <c r="N176" i="14"/>
  <c r="R176" i="14"/>
  <c r="P176" i="14"/>
  <c r="P168" i="14"/>
  <c r="N168" i="14"/>
  <c r="Q174" i="14" s="1"/>
  <c r="T174" i="14" s="1"/>
  <c r="R168" i="14"/>
  <c r="N160" i="14"/>
  <c r="Q120" i="14" s="1"/>
  <c r="P160" i="14"/>
  <c r="R160" i="14"/>
  <c r="N152" i="14"/>
  <c r="P152" i="14"/>
  <c r="R152" i="14"/>
  <c r="P144" i="14"/>
  <c r="N144" i="14"/>
  <c r="R144" i="14"/>
  <c r="N136" i="14"/>
  <c r="R136" i="14"/>
  <c r="N128" i="14"/>
  <c r="P128" i="14"/>
  <c r="R128" i="14"/>
  <c r="N120" i="14"/>
  <c r="R120" i="14"/>
  <c r="P112" i="14"/>
  <c r="N112" i="14"/>
  <c r="Q124" i="14" s="1"/>
  <c r="R112" i="14"/>
  <c r="N104" i="14"/>
  <c r="P104" i="14"/>
  <c r="R104" i="14"/>
  <c r="N96" i="14"/>
  <c r="P96" i="14"/>
  <c r="R96" i="14"/>
  <c r="N88" i="14"/>
  <c r="R88" i="14"/>
  <c r="P88" i="14"/>
  <c r="P80" i="14"/>
  <c r="N80" i="14"/>
  <c r="R80" i="14"/>
  <c r="N72" i="14"/>
  <c r="R72" i="14"/>
  <c r="N64" i="14"/>
  <c r="P64" i="14"/>
  <c r="R64" i="14"/>
  <c r="N56" i="14"/>
  <c r="Q66" i="14" s="1"/>
  <c r="T66" i="14" s="1"/>
  <c r="R56" i="14"/>
  <c r="P48" i="14"/>
  <c r="N48" i="14"/>
  <c r="N40" i="14"/>
  <c r="P40" i="14"/>
  <c r="N32" i="14"/>
  <c r="Q51" i="14" s="1"/>
  <c r="T51" i="14" s="1"/>
  <c r="P32" i="14"/>
  <c r="N24" i="14"/>
  <c r="R24" i="14"/>
  <c r="P24" i="14"/>
  <c r="P16" i="14"/>
  <c r="N16" i="14"/>
  <c r="Q16" i="14" s="1"/>
  <c r="Q132" i="14"/>
  <c r="Q171" i="14"/>
  <c r="T171" i="14" s="1"/>
  <c r="Q3" i="14"/>
  <c r="Q139" i="14"/>
  <c r="T139" i="14" s="1"/>
  <c r="Q172" i="14"/>
  <c r="Q219" i="14"/>
  <c r="Q247" i="14"/>
  <c r="T247" i="14" s="1"/>
  <c r="Q371" i="14"/>
  <c r="T371" i="14" s="1"/>
  <c r="Q470" i="14"/>
  <c r="T470" i="14" s="1"/>
  <c r="Q483" i="14"/>
  <c r="T483" i="14" s="1"/>
  <c r="Q509" i="14"/>
  <c r="T509" i="14" s="1"/>
  <c r="Q541" i="14"/>
  <c r="Q589" i="14"/>
  <c r="Q613" i="14"/>
  <c r="Q625" i="14"/>
  <c r="Q635" i="14"/>
  <c r="R9" i="14"/>
  <c r="R17" i="14"/>
  <c r="R25" i="14"/>
  <c r="R33" i="14"/>
  <c r="R41" i="14"/>
  <c r="R49" i="14"/>
  <c r="Q147" i="14"/>
  <c r="T147" i="14" s="1"/>
  <c r="Q220" i="14"/>
  <c r="Q276" i="14"/>
  <c r="T276" i="14" s="1"/>
  <c r="Q252" i="14"/>
  <c r="Q277" i="14"/>
  <c r="Q459" i="14"/>
  <c r="T459" i="14" s="1"/>
  <c r="Q485" i="14"/>
  <c r="Q62" i="14"/>
  <c r="T62" i="14" s="1"/>
  <c r="Q159" i="14"/>
  <c r="T159" i="14" s="1"/>
  <c r="Q196" i="14"/>
  <c r="Q226" i="14"/>
  <c r="Q255" i="14"/>
  <c r="Q362" i="14"/>
  <c r="T362" i="14" s="1"/>
  <c r="Q405" i="14"/>
  <c r="Q449" i="14"/>
  <c r="Q461" i="14"/>
  <c r="Q486" i="14"/>
  <c r="Q545" i="14"/>
  <c r="Q559" i="14"/>
  <c r="T559" i="14" s="1"/>
  <c r="Q582" i="14"/>
  <c r="Q630" i="14"/>
  <c r="T630" i="14" s="1"/>
  <c r="R4" i="14"/>
  <c r="R12" i="14"/>
  <c r="R20" i="14"/>
  <c r="R28" i="14"/>
  <c r="R36" i="14"/>
  <c r="R44" i="14"/>
  <c r="N8" i="14"/>
  <c r="Q18" i="14" s="1"/>
  <c r="Q19" i="14"/>
  <c r="Q165" i="14"/>
  <c r="T165" i="14" s="1"/>
  <c r="Q234" i="14"/>
  <c r="Q287" i="14"/>
  <c r="T287" i="14" s="1"/>
  <c r="Q359" i="14"/>
  <c r="Q379" i="14"/>
  <c r="Q438" i="14"/>
  <c r="T438" i="14" s="1"/>
  <c r="Q465" i="14"/>
  <c r="Q505" i="14"/>
  <c r="Q525" i="14"/>
  <c r="Q591" i="14"/>
  <c r="R3" i="14"/>
  <c r="R14" i="14"/>
  <c r="R35" i="14"/>
  <c r="R46" i="14"/>
  <c r="R55" i="14"/>
  <c r="R63" i="14"/>
  <c r="R71" i="14"/>
  <c r="R79" i="14"/>
  <c r="R87" i="14"/>
  <c r="R95" i="14"/>
  <c r="R103" i="14"/>
  <c r="Q31" i="14"/>
  <c r="Q237" i="14"/>
  <c r="T237" i="14" s="1"/>
  <c r="Q363" i="14"/>
  <c r="T363" i="14" s="1"/>
  <c r="Q380" i="14"/>
  <c r="Q445" i="14"/>
  <c r="Q506" i="14"/>
  <c r="Q530" i="14"/>
  <c r="T530" i="14" s="1"/>
  <c r="Q546" i="14"/>
  <c r="Q562" i="14"/>
  <c r="R5" i="14"/>
  <c r="R15" i="14"/>
  <c r="R26" i="14"/>
  <c r="R37" i="14"/>
  <c r="R47" i="14"/>
  <c r="Q260" i="14"/>
  <c r="Q366" i="14"/>
  <c r="Q452" i="14"/>
  <c r="Q471" i="14"/>
  <c r="Q535" i="14"/>
  <c r="T535" i="14" s="1"/>
  <c r="Q549" i="14"/>
  <c r="Q583" i="14"/>
  <c r="Q631" i="14"/>
  <c r="R7" i="14"/>
  <c r="R18" i="14"/>
  <c r="R29" i="14"/>
  <c r="Q111" i="14"/>
  <c r="Q372" i="14"/>
  <c r="Q477" i="14"/>
  <c r="T477" i="14" s="1"/>
  <c r="Q497" i="14"/>
  <c r="T497" i="14" s="1"/>
  <c r="Q518" i="14"/>
  <c r="Q538" i="14"/>
  <c r="Q556" i="14"/>
  <c r="T556" i="14" s="1"/>
  <c r="Q572" i="14"/>
  <c r="T572" i="14" s="1"/>
  <c r="Q587" i="14"/>
  <c r="Q602" i="14"/>
  <c r="Q618" i="14"/>
  <c r="R10" i="14"/>
  <c r="R21" i="14"/>
  <c r="R31" i="14"/>
  <c r="R42" i="14"/>
  <c r="R52" i="14"/>
  <c r="R60" i="14"/>
  <c r="R68" i="14"/>
  <c r="R76" i="14"/>
  <c r="R84" i="14"/>
  <c r="R92" i="14"/>
  <c r="R100" i="14"/>
  <c r="R108" i="14"/>
  <c r="R116" i="14"/>
  <c r="R124" i="14"/>
  <c r="R132" i="14"/>
  <c r="R140" i="14"/>
  <c r="Q552" i="14"/>
  <c r="T552" i="14" s="1"/>
  <c r="Q453" i="14"/>
  <c r="Q390" i="14"/>
  <c r="Q451" i="14"/>
  <c r="Q168" i="14"/>
  <c r="P632" i="14"/>
  <c r="P496" i="14"/>
  <c r="P56" i="14"/>
  <c r="R32" i="14"/>
  <c r="R11" i="14"/>
  <c r="Q558" i="14"/>
  <c r="T558" i="14" s="1"/>
  <c r="Q519" i="14"/>
  <c r="Q375" i="14"/>
  <c r="T375" i="14" s="1"/>
  <c r="Q122" i="14"/>
  <c r="P600" i="14"/>
  <c r="P520" i="14"/>
  <c r="P120" i="14"/>
  <c r="Q475" i="14"/>
  <c r="Q419" i="14"/>
  <c r="Q323" i="14"/>
  <c r="T323" i="14" s="1"/>
  <c r="Q261" i="14"/>
  <c r="T261" i="14" s="1"/>
  <c r="P72" i="14"/>
  <c r="Q586" i="14"/>
  <c r="T586" i="14" s="1"/>
  <c r="Q576" i="14"/>
  <c r="Q229" i="14"/>
  <c r="Q418" i="14"/>
  <c r="Q399" i="14"/>
  <c r="Q239" i="14"/>
  <c r="Q537" i="14"/>
  <c r="Q476" i="14"/>
  <c r="Q433" i="14"/>
  <c r="Q114" i="14"/>
  <c r="T114" i="14" s="1"/>
  <c r="Q253" i="14"/>
  <c r="T253" i="14" s="1"/>
  <c r="Q182" i="14"/>
  <c r="T182" i="14" s="1"/>
  <c r="Q197" i="14"/>
  <c r="Q116" i="14"/>
  <c r="Q68" i="14"/>
  <c r="P505" i="14"/>
  <c r="P497" i="14"/>
  <c r="P489" i="14"/>
  <c r="P481" i="14"/>
  <c r="P473" i="14"/>
  <c r="P465" i="14"/>
  <c r="P457" i="14"/>
  <c r="P449" i="14"/>
  <c r="P441" i="14"/>
  <c r="P433" i="14"/>
  <c r="P425" i="14"/>
  <c r="P417" i="14"/>
  <c r="P409" i="14"/>
  <c r="P401" i="14"/>
  <c r="P393" i="14"/>
  <c r="P385" i="14"/>
  <c r="P377" i="14"/>
  <c r="P369" i="14"/>
  <c r="P361" i="14"/>
  <c r="P353" i="14"/>
  <c r="P345" i="14"/>
  <c r="P337" i="14"/>
  <c r="P329" i="14"/>
  <c r="P321" i="14"/>
  <c r="P313" i="14"/>
  <c r="P305" i="14"/>
  <c r="P297" i="14"/>
  <c r="P289" i="14"/>
  <c r="P281" i="14"/>
  <c r="Q245" i="14"/>
  <c r="T245" i="14" s="1"/>
  <c r="Q190" i="14"/>
  <c r="Q186" i="14"/>
  <c r="T186" i="14" s="1"/>
  <c r="Q95" i="14"/>
  <c r="T95" i="14" s="1"/>
  <c r="Q34" i="14"/>
  <c r="Q267" i="14"/>
  <c r="T267" i="14" s="1"/>
  <c r="Q149" i="14"/>
  <c r="Q127" i="14"/>
  <c r="T127" i="14" s="1"/>
  <c r="Q115" i="14"/>
  <c r="Q11" i="14"/>
  <c r="Q623" i="14"/>
  <c r="Q607" i="14"/>
  <c r="Q575" i="14"/>
  <c r="Q551" i="14"/>
  <c r="T551" i="14" s="1"/>
  <c r="Q543" i="14"/>
  <c r="Q441" i="14"/>
  <c r="Q398" i="14"/>
  <c r="Q364" i="14"/>
  <c r="Q274" i="14"/>
  <c r="T274" i="14" s="1"/>
  <c r="Q235" i="14"/>
  <c r="T235" i="14" s="1"/>
  <c r="Q223" i="14"/>
  <c r="T223" i="14" s="1"/>
  <c r="Q605" i="14"/>
  <c r="Q557" i="14"/>
  <c r="Q422" i="14"/>
  <c r="Q413" i="14"/>
  <c r="Q404" i="14"/>
  <c r="Q370" i="14"/>
  <c r="Q285" i="14"/>
  <c r="T285" i="14" s="1"/>
  <c r="Q259" i="14"/>
  <c r="Q221" i="14"/>
  <c r="Q207" i="14"/>
  <c r="Q131" i="14"/>
  <c r="T131" i="14" s="1"/>
  <c r="Q106" i="14"/>
  <c r="T106" i="14" s="1"/>
  <c r="Q92" i="14"/>
  <c r="Q71" i="14"/>
  <c r="Q44" i="14"/>
  <c r="Q12" i="14"/>
  <c r="Q628" i="14"/>
  <c r="Q620" i="14"/>
  <c r="Q596" i="14"/>
  <c r="Q540" i="14"/>
  <c r="Q532" i="14"/>
  <c r="T532" i="14" s="1"/>
  <c r="Q514" i="14"/>
  <c r="T514" i="14" s="1"/>
  <c r="Q447" i="14"/>
  <c r="T447" i="14" s="1"/>
  <c r="Q429" i="14"/>
  <c r="Q403" i="14"/>
  <c r="T403" i="14" s="1"/>
  <c r="Q394" i="14"/>
  <c r="T394" i="14" s="1"/>
  <c r="Q361" i="14"/>
  <c r="Q269" i="14"/>
  <c r="Q244" i="14"/>
  <c r="Q231" i="14"/>
  <c r="Q189" i="14"/>
  <c r="Q175" i="14"/>
  <c r="T175" i="14" s="1"/>
  <c r="Q130" i="14"/>
  <c r="T130" i="14" s="1"/>
  <c r="Q118" i="14"/>
  <c r="T118" i="14" s="1"/>
  <c r="Q102" i="14"/>
  <c r="T102" i="14" s="1"/>
  <c r="Q86" i="14"/>
  <c r="Q42" i="14"/>
  <c r="Q28" i="14"/>
  <c r="T28" i="14" s="1"/>
  <c r="Q595" i="14"/>
  <c r="T595" i="14" s="1"/>
  <c r="Q571" i="14"/>
  <c r="Q531" i="14"/>
  <c r="Q513" i="14"/>
  <c r="T513" i="14" s="1"/>
  <c r="Q487" i="14"/>
  <c r="T487" i="14" s="1"/>
  <c r="Q462" i="14"/>
  <c r="Q454" i="14"/>
  <c r="Q446" i="14"/>
  <c r="T446" i="14" s="1"/>
  <c r="Q437" i="14"/>
  <c r="Q428" i="14"/>
  <c r="Q420" i="14"/>
  <c r="T420" i="14" s="1"/>
  <c r="Q411" i="14"/>
  <c r="Q393" i="14"/>
  <c r="Q385" i="14"/>
  <c r="Q204" i="14"/>
  <c r="T204" i="14" s="1"/>
  <c r="Q155" i="14"/>
  <c r="T155" i="14" s="1"/>
  <c r="Q141" i="14"/>
  <c r="Q101" i="14"/>
  <c r="Q69" i="14"/>
  <c r="T69" i="14" s="1"/>
  <c r="Q8" i="14"/>
  <c r="Q626" i="14"/>
  <c r="Q610" i="14"/>
  <c r="Q578" i="14"/>
  <c r="T578" i="14" s="1"/>
  <c r="Q570" i="14"/>
  <c r="Q503" i="14"/>
  <c r="Q469" i="14"/>
  <c r="T469" i="14" s="1"/>
  <c r="Q436" i="14"/>
  <c r="Q427" i="14"/>
  <c r="Q410" i="14"/>
  <c r="Q173" i="14"/>
  <c r="Q154" i="14"/>
  <c r="Q617" i="14"/>
  <c r="Q585" i="14"/>
  <c r="Q468" i="14"/>
  <c r="T468" i="14" s="1"/>
  <c r="Q460" i="14"/>
  <c r="T460" i="14" s="1"/>
  <c r="Q52" i="14"/>
  <c r="Q36" i="14"/>
  <c r="N273" i="14"/>
  <c r="P273" i="14"/>
  <c r="N265" i="14"/>
  <c r="P265" i="14"/>
  <c r="N257" i="14"/>
  <c r="P257" i="14"/>
  <c r="N249" i="14"/>
  <c r="P249" i="14"/>
  <c r="N241" i="14"/>
  <c r="P241" i="14"/>
  <c r="N233" i="14"/>
  <c r="P233" i="14"/>
  <c r="N225" i="14"/>
  <c r="P225" i="14"/>
  <c r="N217" i="14"/>
  <c r="P217" i="14"/>
  <c r="N209" i="14"/>
  <c r="P209" i="14"/>
  <c r="N201" i="14"/>
  <c r="P201" i="14"/>
  <c r="N193" i="14"/>
  <c r="P193" i="14"/>
  <c r="N185" i="14"/>
  <c r="P185" i="14"/>
  <c r="N177" i="14"/>
  <c r="P177" i="14"/>
  <c r="N169" i="14"/>
  <c r="P169" i="14"/>
  <c r="N161" i="14"/>
  <c r="P161" i="14"/>
  <c r="N153" i="14"/>
  <c r="P153" i="14"/>
  <c r="N145" i="14"/>
  <c r="P145" i="14"/>
  <c r="N137" i="14"/>
  <c r="P137" i="14"/>
  <c r="N129" i="14"/>
  <c r="P129" i="14"/>
  <c r="N121" i="14"/>
  <c r="P121" i="14"/>
  <c r="N113" i="14"/>
  <c r="P113" i="14"/>
  <c r="N105" i="14"/>
  <c r="P105" i="14"/>
  <c r="N97" i="14"/>
  <c r="P97" i="14"/>
  <c r="N89" i="14"/>
  <c r="P89" i="14"/>
  <c r="N81" i="14"/>
  <c r="P81" i="14"/>
  <c r="N73" i="14"/>
  <c r="P73" i="14"/>
  <c r="N65" i="14"/>
  <c r="P65" i="14"/>
  <c r="N57" i="14"/>
  <c r="P57" i="14"/>
  <c r="N49" i="14"/>
  <c r="P49" i="14"/>
  <c r="N41" i="14"/>
  <c r="P41" i="14"/>
  <c r="N33" i="14"/>
  <c r="P33" i="14"/>
  <c r="N25" i="14"/>
  <c r="P25" i="14"/>
  <c r="N17" i="14"/>
  <c r="P17" i="14"/>
  <c r="N9" i="14"/>
  <c r="P9" i="14"/>
  <c r="N473" i="14"/>
  <c r="N409" i="14"/>
  <c r="N345" i="14"/>
  <c r="M2" i="11"/>
  <c r="M3" i="11"/>
  <c r="M4" i="11"/>
  <c r="M5" i="11"/>
  <c r="M6" i="11"/>
  <c r="M7" i="11"/>
  <c r="M8" i="11"/>
  <c r="M9" i="11"/>
  <c r="M10" i="11"/>
  <c r="M11" i="11"/>
  <c r="M12" i="11"/>
  <c r="M13" i="11"/>
  <c r="M14" i="11"/>
  <c r="M15" i="11"/>
  <c r="M16" i="1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74" i="11"/>
  <c r="M75" i="11"/>
  <c r="M76" i="11"/>
  <c r="M77" i="11"/>
  <c r="M78" i="11"/>
  <c r="M79" i="11"/>
  <c r="M80" i="11"/>
  <c r="M81" i="11"/>
  <c r="M82" i="11"/>
  <c r="M83" i="11"/>
  <c r="M84" i="11"/>
  <c r="M85" i="11"/>
  <c r="M86" i="11"/>
  <c r="M87" i="11"/>
  <c r="M88" i="11"/>
  <c r="M89" i="11"/>
  <c r="M90" i="11"/>
  <c r="M91" i="11"/>
  <c r="M92" i="11"/>
  <c r="M93" i="11"/>
  <c r="M94" i="11"/>
  <c r="M95" i="11"/>
  <c r="M96" i="11"/>
  <c r="M97" i="11"/>
  <c r="M98" i="11"/>
  <c r="M99" i="11"/>
  <c r="M100" i="11"/>
  <c r="M101" i="11"/>
  <c r="M102" i="11"/>
  <c r="M103" i="11"/>
  <c r="M104" i="11"/>
  <c r="M105" i="11"/>
  <c r="M106" i="11"/>
  <c r="M107" i="11"/>
  <c r="M108" i="11"/>
  <c r="M109" i="11"/>
  <c r="M110" i="11"/>
  <c r="M111" i="11"/>
  <c r="M112" i="11"/>
  <c r="M113" i="11"/>
  <c r="M114" i="11"/>
  <c r="M115" i="11"/>
  <c r="M116" i="11"/>
  <c r="M117" i="11"/>
  <c r="M118" i="11"/>
  <c r="M119" i="11"/>
  <c r="M120" i="11"/>
  <c r="M121" i="11"/>
  <c r="M122" i="11"/>
  <c r="M123" i="11"/>
  <c r="M124" i="11"/>
  <c r="M125" i="11"/>
  <c r="M126" i="11"/>
  <c r="M127" i="11"/>
  <c r="M128" i="11"/>
  <c r="M129" i="11"/>
  <c r="M130" i="11"/>
  <c r="M131" i="11"/>
  <c r="M132" i="11"/>
  <c r="M133" i="11"/>
  <c r="M134" i="11"/>
  <c r="M135" i="11"/>
  <c r="M136" i="11"/>
  <c r="M137" i="11"/>
  <c r="M138" i="11"/>
  <c r="M139" i="11"/>
  <c r="M140" i="11"/>
  <c r="M141" i="11"/>
  <c r="M142" i="11"/>
  <c r="M143" i="11"/>
  <c r="M144" i="11"/>
  <c r="M145" i="11"/>
  <c r="M146" i="11"/>
  <c r="M147" i="11"/>
  <c r="M148" i="11"/>
  <c r="M149" i="11"/>
  <c r="M150" i="11"/>
  <c r="M151" i="11"/>
  <c r="M152" i="11"/>
  <c r="M153" i="11"/>
  <c r="M154" i="11"/>
  <c r="M155" i="11"/>
  <c r="M156" i="11"/>
  <c r="M157" i="11"/>
  <c r="M158" i="11"/>
  <c r="M159" i="11"/>
  <c r="M160" i="11"/>
  <c r="M161" i="11"/>
  <c r="M162" i="11"/>
  <c r="M163" i="11"/>
  <c r="M164" i="11"/>
  <c r="M165" i="11"/>
  <c r="M166" i="11"/>
  <c r="M167" i="11"/>
  <c r="M168" i="11"/>
  <c r="M169" i="11"/>
  <c r="M170" i="11"/>
  <c r="M171" i="11"/>
  <c r="M172" i="11"/>
  <c r="M173" i="11"/>
  <c r="M174" i="11"/>
  <c r="M175" i="11"/>
  <c r="M176" i="11"/>
  <c r="M177" i="11"/>
  <c r="M178" i="11"/>
  <c r="M179" i="11"/>
  <c r="M180" i="11"/>
  <c r="M181" i="11"/>
  <c r="M182" i="11"/>
  <c r="M183" i="11"/>
  <c r="M184" i="11"/>
  <c r="M185" i="11"/>
  <c r="M186" i="11"/>
  <c r="M187" i="11"/>
  <c r="M188" i="11"/>
  <c r="M189" i="11"/>
  <c r="M190" i="11"/>
  <c r="M191" i="11"/>
  <c r="M192" i="11"/>
  <c r="M193" i="11"/>
  <c r="M194" i="11"/>
  <c r="M195" i="11"/>
  <c r="M196" i="11"/>
  <c r="M197" i="11"/>
  <c r="M198" i="11"/>
  <c r="M199" i="11"/>
  <c r="M200" i="11"/>
  <c r="M201" i="11"/>
  <c r="M202" i="11"/>
  <c r="M203" i="11"/>
  <c r="M204" i="11"/>
  <c r="M205" i="11"/>
  <c r="M206" i="11"/>
  <c r="M207" i="11"/>
  <c r="M208" i="11"/>
  <c r="M209" i="11"/>
  <c r="M210" i="11"/>
  <c r="M211" i="11"/>
  <c r="M212" i="11"/>
  <c r="M213" i="11"/>
  <c r="M214" i="11"/>
  <c r="M215" i="11"/>
  <c r="M216" i="11"/>
  <c r="M217" i="11"/>
  <c r="M218" i="11"/>
  <c r="M219" i="11"/>
  <c r="M220" i="11"/>
  <c r="M221" i="11"/>
  <c r="M222" i="11"/>
  <c r="M223" i="11"/>
  <c r="M224" i="11"/>
  <c r="M225" i="11"/>
  <c r="M226" i="11"/>
  <c r="M227" i="11"/>
  <c r="M228" i="11"/>
  <c r="M229" i="11"/>
  <c r="M230" i="11"/>
  <c r="M231" i="11"/>
  <c r="M232" i="11"/>
  <c r="M233" i="11"/>
  <c r="M234" i="11"/>
  <c r="M235" i="11"/>
  <c r="M236" i="11"/>
  <c r="M237" i="11"/>
  <c r="M238" i="11"/>
  <c r="M239" i="11"/>
  <c r="M240" i="11"/>
  <c r="M241" i="11"/>
  <c r="M242" i="11"/>
  <c r="M243" i="11"/>
  <c r="M244" i="11"/>
  <c r="M245" i="11"/>
  <c r="M246" i="11"/>
  <c r="M247" i="11"/>
  <c r="M248" i="11"/>
  <c r="M249" i="11"/>
  <c r="M250" i="11"/>
  <c r="M251" i="11"/>
  <c r="M252" i="11"/>
  <c r="M253" i="11"/>
  <c r="M254" i="11"/>
  <c r="M255" i="11"/>
  <c r="M256" i="11"/>
  <c r="M257" i="11"/>
  <c r="M258" i="11"/>
  <c r="M259" i="11"/>
  <c r="M260" i="11"/>
  <c r="M261" i="11"/>
  <c r="M262" i="11"/>
  <c r="M263" i="11"/>
  <c r="M264" i="11"/>
  <c r="M265" i="11"/>
  <c r="M266" i="11"/>
  <c r="M267" i="11"/>
  <c r="M268" i="11"/>
  <c r="M269" i="11"/>
  <c r="M270" i="11"/>
  <c r="M271" i="11"/>
  <c r="M272" i="11"/>
  <c r="M273" i="11"/>
  <c r="M274" i="11"/>
  <c r="M275" i="11"/>
  <c r="M276" i="11"/>
  <c r="M277" i="11"/>
  <c r="M278" i="11"/>
  <c r="M279" i="11"/>
  <c r="M280" i="11"/>
  <c r="M281" i="11"/>
  <c r="M282" i="11"/>
  <c r="M283" i="11"/>
  <c r="M284" i="11"/>
  <c r="M285" i="11"/>
  <c r="M286" i="11"/>
  <c r="M287" i="11"/>
  <c r="M288" i="11"/>
  <c r="M289" i="11"/>
  <c r="M290" i="11"/>
  <c r="M291" i="11"/>
  <c r="M292" i="11"/>
  <c r="M293" i="11"/>
  <c r="M294" i="11"/>
  <c r="M295" i="11"/>
  <c r="M296" i="11"/>
  <c r="M297" i="11"/>
  <c r="M298" i="11"/>
  <c r="M299" i="11"/>
  <c r="M300" i="11"/>
  <c r="M301" i="11"/>
  <c r="M302" i="11"/>
  <c r="M303" i="11"/>
  <c r="M304" i="11"/>
  <c r="M305" i="11"/>
  <c r="M306" i="11"/>
  <c r="M307" i="11"/>
  <c r="M308" i="11"/>
  <c r="M309" i="11"/>
  <c r="M310" i="11"/>
  <c r="M311" i="11"/>
  <c r="M312" i="11"/>
  <c r="M313" i="11"/>
  <c r="M314" i="11"/>
  <c r="M315" i="11"/>
  <c r="M316" i="11"/>
  <c r="M317" i="11"/>
  <c r="M318" i="11"/>
  <c r="Q512" i="14" l="1"/>
  <c r="T571" i="14"/>
  <c r="Q157" i="14"/>
  <c r="T157" i="14" s="1"/>
  <c r="T413" i="14"/>
  <c r="Q214" i="14"/>
  <c r="T214" i="14" s="1"/>
  <c r="Q162" i="14"/>
  <c r="T452" i="14"/>
  <c r="Q167" i="14"/>
  <c r="T167" i="14" s="1"/>
  <c r="Q178" i="14"/>
  <c r="Q272" i="14"/>
  <c r="Q200" i="14"/>
  <c r="Q524" i="14"/>
  <c r="T524" i="14" s="1"/>
  <c r="T390" i="14"/>
  <c r="T582" i="14"/>
  <c r="T229" i="14"/>
  <c r="Q523" i="14"/>
  <c r="Q138" i="14"/>
  <c r="T537" i="14"/>
  <c r="T518" i="14"/>
  <c r="T631" i="14"/>
  <c r="Q601" i="14"/>
  <c r="T389" i="14"/>
  <c r="Q569" i="14"/>
  <c r="T569" i="14" s="1"/>
  <c r="T12" i="14"/>
  <c r="T436" i="14"/>
  <c r="T393" i="14"/>
  <c r="Q479" i="14"/>
  <c r="Q527" i="14"/>
  <c r="Q417" i="14"/>
  <c r="T417" i="14" s="1"/>
  <c r="Q21" i="14"/>
  <c r="Q160" i="14"/>
  <c r="T160" i="14" s="1"/>
  <c r="Q37" i="14"/>
  <c r="T37" i="14" s="1"/>
  <c r="T411" i="14"/>
  <c r="Q148" i="14"/>
  <c r="T239" i="14"/>
  <c r="T196" i="14"/>
  <c r="Q6" i="14"/>
  <c r="Q176" i="14"/>
  <c r="Q240" i="14"/>
  <c r="S240" i="14" s="1"/>
  <c r="Q516" i="14"/>
  <c r="T516" i="14" s="1"/>
  <c r="Q55" i="14"/>
  <c r="T596" i="14"/>
  <c r="T370" i="14"/>
  <c r="T372" i="14"/>
  <c r="Q561" i="14"/>
  <c r="T437" i="14"/>
  <c r="T401" i="14"/>
  <c r="T538" i="14"/>
  <c r="T260" i="14"/>
  <c r="T42" i="14"/>
  <c r="T219" i="14"/>
  <c r="T8" i="14"/>
  <c r="T602" i="14"/>
  <c r="T227" i="14"/>
  <c r="T166" i="14"/>
  <c r="T422" i="14"/>
  <c r="T623" i="14"/>
  <c r="T68" i="14"/>
  <c r="T366" i="14"/>
  <c r="T546" i="14"/>
  <c r="T625" i="14"/>
  <c r="T443" i="14"/>
  <c r="T207" i="14"/>
  <c r="T398" i="14"/>
  <c r="T277" i="14"/>
  <c r="T385" i="14"/>
  <c r="T557" i="14"/>
  <c r="T553" i="14"/>
  <c r="T453" i="14"/>
  <c r="T427" i="14"/>
  <c r="T610" i="14"/>
  <c r="T71" i="14"/>
  <c r="T479" i="14"/>
  <c r="T269" i="14"/>
  <c r="T259" i="14"/>
  <c r="T605" i="14"/>
  <c r="T184" i="14"/>
  <c r="T583" i="14"/>
  <c r="T379" i="14"/>
  <c r="T545" i="14"/>
  <c r="T172" i="14"/>
  <c r="T543" i="14"/>
  <c r="T380" i="14"/>
  <c r="T359" i="14"/>
  <c r="T541" i="14"/>
  <c r="T531" i="14"/>
  <c r="T620" i="14"/>
  <c r="T34" i="14"/>
  <c r="T418" i="14"/>
  <c r="T587" i="14"/>
  <c r="T525" i="14"/>
  <c r="T234" i="14"/>
  <c r="T461" i="14"/>
  <c r="Q490" i="14"/>
  <c r="T490" i="14" s="1"/>
  <c r="Q528" i="14"/>
  <c r="T528" i="14" s="1"/>
  <c r="Q455" i="14"/>
  <c r="T197" i="14"/>
  <c r="T361" i="14"/>
  <c r="T527" i="14"/>
  <c r="T445" i="14"/>
  <c r="T120" i="14"/>
  <c r="Q482" i="14"/>
  <c r="T482" i="14" s="1"/>
  <c r="T21" i="14"/>
  <c r="T92" i="14"/>
  <c r="T36" i="14"/>
  <c r="T226" i="14"/>
  <c r="T589" i="14"/>
  <c r="T428" i="14"/>
  <c r="T575" i="14"/>
  <c r="T168" i="14"/>
  <c r="Q493" i="14"/>
  <c r="T493" i="14" s="1"/>
  <c r="Q502" i="14"/>
  <c r="T502" i="14" s="1"/>
  <c r="T6" i="14"/>
  <c r="Q508" i="14"/>
  <c r="T508" i="14" s="1"/>
  <c r="T599" i="14"/>
  <c r="T395" i="14"/>
  <c r="T607" i="14"/>
  <c r="T451" i="14"/>
  <c r="T220" i="14"/>
  <c r="T410" i="14"/>
  <c r="T449" i="14"/>
  <c r="T178" i="14"/>
  <c r="T272" i="14"/>
  <c r="Q330" i="14"/>
  <c r="T330" i="14" s="1"/>
  <c r="T200" i="14"/>
  <c r="Q302" i="14"/>
  <c r="T302" i="14" s="1"/>
  <c r="Q308" i="14"/>
  <c r="T308" i="14" s="1"/>
  <c r="Q295" i="14"/>
  <c r="T295" i="14" s="1"/>
  <c r="Q495" i="14"/>
  <c r="T540" i="14"/>
  <c r="T617" i="14"/>
  <c r="Q292" i="14"/>
  <c r="T292" i="14" s="1"/>
  <c r="T189" i="14"/>
  <c r="Q310" i="14"/>
  <c r="T310" i="14" s="1"/>
  <c r="T11" i="14"/>
  <c r="T116" i="14"/>
  <c r="Q300" i="14"/>
  <c r="T300" i="14" s="1"/>
  <c r="Q76" i="14"/>
  <c r="T76" i="14" s="1"/>
  <c r="Q339" i="14"/>
  <c r="S339" i="14" s="1"/>
  <c r="Q337" i="14"/>
  <c r="T337" i="14" s="1"/>
  <c r="Q333" i="14"/>
  <c r="T333" i="14" s="1"/>
  <c r="Q349" i="14"/>
  <c r="S349" i="14" s="1"/>
  <c r="T180" i="14"/>
  <c r="Q342" i="14"/>
  <c r="T342" i="14" s="1"/>
  <c r="T454" i="14"/>
  <c r="T231" i="14"/>
  <c r="Q327" i="14"/>
  <c r="T327" i="14" s="1"/>
  <c r="T115" i="14"/>
  <c r="T138" i="14"/>
  <c r="Q301" i="14"/>
  <c r="T301" i="14" s="1"/>
  <c r="T399" i="14"/>
  <c r="T562" i="14"/>
  <c r="T176" i="14"/>
  <c r="Q304" i="14"/>
  <c r="T304" i="14" s="1"/>
  <c r="T590" i="14"/>
  <c r="T52" i="14"/>
  <c r="T55" i="14"/>
  <c r="T478" i="14"/>
  <c r="T86" i="14"/>
  <c r="T149" i="14"/>
  <c r="T476" i="14"/>
  <c r="T519" i="14"/>
  <c r="Q70" i="14"/>
  <c r="T70" i="14" s="1"/>
  <c r="Q504" i="14"/>
  <c r="T504" i="14" s="1"/>
  <c r="Q463" i="14"/>
  <c r="T463" i="14" s="1"/>
  <c r="Q315" i="14"/>
  <c r="T315" i="14" s="1"/>
  <c r="Q311" i="14"/>
  <c r="T311" i="14" s="1"/>
  <c r="Q314" i="14"/>
  <c r="T314" i="14" s="1"/>
  <c r="T503" i="14"/>
  <c r="Q293" i="14"/>
  <c r="T293" i="14" s="1"/>
  <c r="T221" i="14"/>
  <c r="T475" i="14"/>
  <c r="Q340" i="14"/>
  <c r="T340" i="14" s="1"/>
  <c r="Q325" i="14"/>
  <c r="T325" i="14" s="1"/>
  <c r="T465" i="14"/>
  <c r="Q109" i="14"/>
  <c r="T109" i="14" s="1"/>
  <c r="Q60" i="14"/>
  <c r="T60" i="14" s="1"/>
  <c r="Q93" i="14"/>
  <c r="T93" i="14" s="1"/>
  <c r="Q78" i="14"/>
  <c r="Q59" i="14"/>
  <c r="T59" i="14" s="1"/>
  <c r="Q472" i="14"/>
  <c r="T472" i="14" s="1"/>
  <c r="Q499" i="14"/>
  <c r="T499" i="14" s="1"/>
  <c r="T539" i="14"/>
  <c r="Q467" i="14"/>
  <c r="Q63" i="14"/>
  <c r="T63" i="14" s="1"/>
  <c r="T512" i="14"/>
  <c r="T141" i="14"/>
  <c r="Q309" i="14"/>
  <c r="Q294" i="14"/>
  <c r="T294" i="14" s="1"/>
  <c r="Q331" i="14"/>
  <c r="T331" i="14" s="1"/>
  <c r="T576" i="14"/>
  <c r="Q303" i="14"/>
  <c r="T303" i="14" s="1"/>
  <c r="T613" i="14"/>
  <c r="Q357" i="14"/>
  <c r="T357" i="14" s="1"/>
  <c r="Q338" i="14"/>
  <c r="T338" i="14" s="1"/>
  <c r="Q350" i="14"/>
  <c r="T350" i="14" s="1"/>
  <c r="T111" i="14"/>
  <c r="T485" i="14"/>
  <c r="Q306" i="14"/>
  <c r="T306" i="14" s="1"/>
  <c r="Q291" i="14"/>
  <c r="T291" i="14" s="1"/>
  <c r="Q320" i="14"/>
  <c r="T320" i="14" s="1"/>
  <c r="Q85" i="14"/>
  <c r="S85" i="14" s="1"/>
  <c r="Q188" i="14"/>
  <c r="T188" i="14" s="1"/>
  <c r="T404" i="14"/>
  <c r="Q94" i="14"/>
  <c r="S190" i="14"/>
  <c r="T190" i="14"/>
  <c r="T618" i="14"/>
  <c r="T591" i="14"/>
  <c r="Q334" i="14"/>
  <c r="T334" i="14" s="1"/>
  <c r="S635" i="14"/>
  <c r="T635" i="14"/>
  <c r="T299" i="14"/>
  <c r="T15" i="14"/>
  <c r="S603" i="14"/>
  <c r="T603" i="14"/>
  <c r="S455" i="14"/>
  <c r="T455" i="14"/>
  <c r="T533" i="14"/>
  <c r="Q82" i="14"/>
  <c r="T82" i="14" s="1"/>
  <c r="T626" i="14"/>
  <c r="Q232" i="14"/>
  <c r="T232" i="14" s="1"/>
  <c r="T148" i="14"/>
  <c r="T441" i="14"/>
  <c r="Q298" i="14"/>
  <c r="T298" i="14" s="1"/>
  <c r="S561" i="14"/>
  <c r="T561" i="14"/>
  <c r="T132" i="14"/>
  <c r="Q216" i="14"/>
  <c r="T216" i="14" s="1"/>
  <c r="Q208" i="14"/>
  <c r="T208" i="14" s="1"/>
  <c r="T7" i="14"/>
  <c r="T567" i="14"/>
  <c r="T548" i="14"/>
  <c r="S364" i="14"/>
  <c r="T364" i="14"/>
  <c r="T255" i="14"/>
  <c r="Q423" i="14"/>
  <c r="T423" i="14" s="1"/>
  <c r="Q318" i="14"/>
  <c r="T318" i="14" s="1"/>
  <c r="T124" i="14"/>
  <c r="S523" i="14"/>
  <c r="T523" i="14"/>
  <c r="T3" i="14"/>
  <c r="U147" i="14" s="1"/>
  <c r="Q98" i="14"/>
  <c r="T98" i="14" s="1"/>
  <c r="T154" i="14"/>
  <c r="Q56" i="14"/>
  <c r="Q206" i="14"/>
  <c r="T206" i="14" s="1"/>
  <c r="Q430" i="14"/>
  <c r="T430" i="14" s="1"/>
  <c r="S122" i="14"/>
  <c r="T122" i="14"/>
  <c r="Q501" i="14"/>
  <c r="T501" i="14" s="1"/>
  <c r="U501" i="14" s="1"/>
  <c r="S549" i="14"/>
  <c r="T549" i="14"/>
  <c r="Q198" i="14"/>
  <c r="T505" i="14"/>
  <c r="T486" i="14"/>
  <c r="Q346" i="14"/>
  <c r="T346" i="14" s="1"/>
  <c r="S601" i="14"/>
  <c r="T601" i="14"/>
  <c r="U601" i="14" s="1"/>
  <c r="T16" i="14"/>
  <c r="Q565" i="14"/>
  <c r="T565" i="14" s="1"/>
  <c r="T377" i="14"/>
  <c r="Q353" i="14"/>
  <c r="T353" i="14" s="1"/>
  <c r="T600" i="14"/>
  <c r="S585" i="14"/>
  <c r="T585" i="14"/>
  <c r="T173" i="14"/>
  <c r="U173" i="14" s="1"/>
  <c r="T462" i="14"/>
  <c r="T429" i="14"/>
  <c r="S628" i="14"/>
  <c r="T628" i="14"/>
  <c r="Q489" i="14"/>
  <c r="T489" i="14" s="1"/>
  <c r="Q164" i="14"/>
  <c r="T164" i="14" s="1"/>
  <c r="T433" i="14"/>
  <c r="Q326" i="14"/>
  <c r="T326" i="14" s="1"/>
  <c r="U326" i="14" s="1"/>
  <c r="Q212" i="14"/>
  <c r="T212" i="14" s="1"/>
  <c r="T31" i="14"/>
  <c r="T484" i="14"/>
  <c r="T432" i="14"/>
  <c r="T123" i="14"/>
  <c r="T581" i="14"/>
  <c r="T246" i="14"/>
  <c r="Q521" i="14"/>
  <c r="T101" i="14"/>
  <c r="S244" i="14"/>
  <c r="T244" i="14"/>
  <c r="S162" i="14"/>
  <c r="T162" i="14"/>
  <c r="T419" i="14"/>
  <c r="T506" i="14"/>
  <c r="T19" i="14"/>
  <c r="Q616" i="14"/>
  <c r="T616" i="14" s="1"/>
  <c r="T606" i="14"/>
  <c r="T495" i="14"/>
  <c r="S574" i="14"/>
  <c r="T574" i="14"/>
  <c r="T570" i="14"/>
  <c r="T44" i="14"/>
  <c r="S471" i="14"/>
  <c r="T471" i="14"/>
  <c r="T18" i="14"/>
  <c r="S405" i="14"/>
  <c r="T405" i="14"/>
  <c r="T252" i="14"/>
  <c r="Q96" i="14"/>
  <c r="T96" i="14" s="1"/>
  <c r="T550" i="14"/>
  <c r="T282" i="14"/>
  <c r="S11" i="14"/>
  <c r="S380" i="14"/>
  <c r="S538" i="14"/>
  <c r="Q391" i="14"/>
  <c r="T391" i="14" s="1"/>
  <c r="U391" i="14" s="1"/>
  <c r="Q341" i="14"/>
  <c r="T341" i="14" s="1"/>
  <c r="S116" i="14"/>
  <c r="S52" i="14"/>
  <c r="S7" i="14"/>
  <c r="Q373" i="14"/>
  <c r="T373" i="14" s="1"/>
  <c r="S123" i="14"/>
  <c r="S245" i="14"/>
  <c r="S460" i="14"/>
  <c r="S575" i="14"/>
  <c r="S226" i="14"/>
  <c r="S428" i="14"/>
  <c r="S539" i="14"/>
  <c r="S469" i="14"/>
  <c r="S300" i="14"/>
  <c r="S480" i="14"/>
  <c r="S590" i="14"/>
  <c r="S362" i="14"/>
  <c r="S502" i="14"/>
  <c r="S342" i="14"/>
  <c r="S260" i="14"/>
  <c r="S178" i="14"/>
  <c r="S70" i="14"/>
  <c r="S268" i="14"/>
  <c r="S186" i="14"/>
  <c r="S422" i="14"/>
  <c r="S340" i="14"/>
  <c r="S166" i="14"/>
  <c r="S586" i="14"/>
  <c r="S447" i="14"/>
  <c r="S114" i="14"/>
  <c r="S437" i="14"/>
  <c r="S535" i="14"/>
  <c r="S417" i="14"/>
  <c r="S132" i="14"/>
  <c r="S551" i="14"/>
  <c r="S555" i="14"/>
  <c r="S204" i="14"/>
  <c r="S602" i="14"/>
  <c r="Q400" i="14"/>
  <c r="Q367" i="14"/>
  <c r="T367" i="14" s="1"/>
  <c r="Q431" i="14"/>
  <c r="T431" i="14" s="1"/>
  <c r="S42" i="14"/>
  <c r="S15" i="14"/>
  <c r="Q236" i="14"/>
  <c r="Q510" i="14"/>
  <c r="Q566" i="14"/>
  <c r="S487" i="14"/>
  <c r="S595" i="14"/>
  <c r="S247" i="14"/>
  <c r="S446" i="14"/>
  <c r="S552" i="14"/>
  <c r="S630" i="14"/>
  <c r="S559" i="14"/>
  <c r="Q374" i="14"/>
  <c r="T374" i="14" s="1"/>
  <c r="S477" i="14"/>
  <c r="S568" i="14"/>
  <c r="Q305" i="14"/>
  <c r="S533" i="14"/>
  <c r="S599" i="14"/>
  <c r="S357" i="14"/>
  <c r="S261" i="14"/>
  <c r="S558" i="14"/>
  <c r="S159" i="14"/>
  <c r="S259" i="14"/>
  <c r="S167" i="14"/>
  <c r="S69" i="14"/>
  <c r="S556" i="14"/>
  <c r="S492" i="14"/>
  <c r="S413" i="14"/>
  <c r="S239" i="14"/>
  <c r="S157" i="14"/>
  <c r="S147" i="14"/>
  <c r="S578" i="14"/>
  <c r="S514" i="14"/>
  <c r="S438" i="14"/>
  <c r="S274" i="14"/>
  <c r="S182" i="14"/>
  <c r="S102" i="14"/>
  <c r="S472" i="14"/>
  <c r="S497" i="14"/>
  <c r="S583" i="14"/>
  <c r="S427" i="14"/>
  <c r="S605" i="14"/>
  <c r="S557" i="14"/>
  <c r="S518" i="14"/>
  <c r="S174" i="14"/>
  <c r="Q408" i="14"/>
  <c r="T408" i="14" s="1"/>
  <c r="Q421" i="14"/>
  <c r="T421" i="14" s="1"/>
  <c r="Q424" i="14"/>
  <c r="T424" i="14" s="1"/>
  <c r="U424" i="14" s="1"/>
  <c r="S31" i="14"/>
  <c r="Q614" i="14"/>
  <c r="T614" i="14" s="1"/>
  <c r="Q407" i="14"/>
  <c r="S95" i="14"/>
  <c r="Q381" i="14"/>
  <c r="T381" i="14" s="1"/>
  <c r="S176" i="14"/>
  <c r="S200" i="14"/>
  <c r="Q322" i="14"/>
  <c r="Q358" i="14"/>
  <c r="T358" i="14" s="1"/>
  <c r="S293" i="14"/>
  <c r="S591" i="14"/>
  <c r="S441" i="14"/>
  <c r="S299" i="14"/>
  <c r="S462" i="14"/>
  <c r="S433" i="14"/>
  <c r="S626" i="14"/>
  <c r="S377" i="14"/>
  <c r="S606" i="14"/>
  <c r="S101" i="14"/>
  <c r="S618" i="14"/>
  <c r="S505" i="14"/>
  <c r="S419" i="14"/>
  <c r="S252" i="14"/>
  <c r="S550" i="14"/>
  <c r="S486" i="14"/>
  <c r="S19" i="14"/>
  <c r="S548" i="14"/>
  <c r="S484" i="14"/>
  <c r="S404" i="14"/>
  <c r="S148" i="14"/>
  <c r="S570" i="14"/>
  <c r="S506" i="14"/>
  <c r="S429" i="14"/>
  <c r="S255" i="14"/>
  <c r="S173" i="14"/>
  <c r="S16" i="14"/>
  <c r="S154" i="14"/>
  <c r="S600" i="14"/>
  <c r="S403" i="14"/>
  <c r="S401" i="14"/>
  <c r="S168" i="14"/>
  <c r="S6" i="14"/>
  <c r="S172" i="14"/>
  <c r="S541" i="14"/>
  <c r="S282" i="14"/>
  <c r="S109" i="14"/>
  <c r="S106" i="14"/>
  <c r="Q444" i="14"/>
  <c r="T444" i="14" s="1"/>
  <c r="U444" i="14" s="1"/>
  <c r="Q439" i="14"/>
  <c r="T439" i="14" s="1"/>
  <c r="S92" i="14"/>
  <c r="S21" i="14"/>
  <c r="Q627" i="14"/>
  <c r="T627" i="14" s="1"/>
  <c r="S3" i="14"/>
  <c r="S44" i="14"/>
  <c r="Q387" i="14"/>
  <c r="T387" i="14" s="1"/>
  <c r="Q579" i="14"/>
  <c r="S272" i="14"/>
  <c r="Q336" i="14"/>
  <c r="S86" i="14"/>
  <c r="S512" i="14"/>
  <c r="S613" i="14"/>
  <c r="S475" i="14"/>
  <c r="S576" i="14"/>
  <c r="S465" i="14"/>
  <c r="S180" i="14"/>
  <c r="S503" i="14"/>
  <c r="S375" i="14"/>
  <c r="S111" i="14"/>
  <c r="S399" i="14"/>
  <c r="S519" i="14"/>
  <c r="S617" i="14"/>
  <c r="S454" i="14"/>
  <c r="S478" i="14"/>
  <c r="S223" i="14"/>
  <c r="S141" i="14"/>
  <c r="S323" i="14"/>
  <c r="S231" i="14"/>
  <c r="S149" i="14"/>
  <c r="S540" i="14"/>
  <c r="S476" i="14"/>
  <c r="S395" i="14"/>
  <c r="S221" i="14"/>
  <c r="S138" i="14"/>
  <c r="S115" i="14"/>
  <c r="S562" i="14"/>
  <c r="S420" i="14"/>
  <c r="S246" i="14"/>
  <c r="S189" i="14"/>
  <c r="S363" i="14"/>
  <c r="S120" i="14"/>
  <c r="S253" i="14"/>
  <c r="S543" i="14"/>
  <c r="S370" i="14"/>
  <c r="Q609" i="14"/>
  <c r="T609" i="14" s="1"/>
  <c r="U609" i="14" s="1"/>
  <c r="S36" i="14"/>
  <c r="Q329" i="14"/>
  <c r="T329" i="14" s="1"/>
  <c r="S184" i="14"/>
  <c r="Q466" i="14"/>
  <c r="T466" i="14" s="1"/>
  <c r="S366" i="14"/>
  <c r="S525" i="14"/>
  <c r="S587" i="14"/>
  <c r="S479" i="14"/>
  <c r="S394" i="14"/>
  <c r="S623" i="14"/>
  <c r="S495" i="14"/>
  <c r="S207" i="14"/>
  <c r="S418" i="14"/>
  <c r="S531" i="14"/>
  <c r="S625" i="14"/>
  <c r="S545" i="14"/>
  <c r="S398" i="14"/>
  <c r="S234" i="14"/>
  <c r="S534" i="14"/>
  <c r="S470" i="14"/>
  <c r="S388" i="14"/>
  <c r="S214" i="14"/>
  <c r="S130" i="14"/>
  <c r="S314" i="14"/>
  <c r="S222" i="14"/>
  <c r="S139" i="14"/>
  <c r="S532" i="14"/>
  <c r="S468" i="14"/>
  <c r="S294" i="14"/>
  <c r="S127" i="14"/>
  <c r="S490" i="14"/>
  <c r="S411" i="14"/>
  <c r="S237" i="14"/>
  <c r="S155" i="14"/>
  <c r="S51" i="14"/>
  <c r="S458" i="14"/>
  <c r="S311" i="14"/>
  <c r="S509" i="14"/>
  <c r="S553" i="14"/>
  <c r="S536" i="14"/>
  <c r="S513" i="14"/>
  <c r="S452" i="14"/>
  <c r="S378" i="14"/>
  <c r="S276" i="14"/>
  <c r="S66" i="14"/>
  <c r="Q317" i="14"/>
  <c r="Q619" i="14"/>
  <c r="T619" i="14" s="1"/>
  <c r="Q633" i="14"/>
  <c r="T633" i="14" s="1"/>
  <c r="S71" i="14"/>
  <c r="S28" i="14"/>
  <c r="Q30" i="14"/>
  <c r="T30" i="14" s="1"/>
  <c r="S320" i="14"/>
  <c r="S171" i="14"/>
  <c r="S390" i="14"/>
  <c r="S537" i="14"/>
  <c r="S372" i="14"/>
  <c r="S596" i="14"/>
  <c r="S393" i="14"/>
  <c r="S227" i="14"/>
  <c r="S631" i="14"/>
  <c r="S582" i="14"/>
  <c r="S229" i="14"/>
  <c r="S235" i="14"/>
  <c r="S436" i="14"/>
  <c r="S62" i="14"/>
  <c r="S571" i="14"/>
  <c r="S389" i="14"/>
  <c r="S131" i="14"/>
  <c r="S461" i="14"/>
  <c r="S379" i="14"/>
  <c r="S287" i="14"/>
  <c r="S295" i="14"/>
  <c r="S118" i="14"/>
  <c r="S524" i="14"/>
  <c r="S459" i="14"/>
  <c r="S285" i="14"/>
  <c r="S610" i="14"/>
  <c r="S546" i="14"/>
  <c r="S34" i="14"/>
  <c r="S483" i="14"/>
  <c r="S620" i="14"/>
  <c r="S485" i="14"/>
  <c r="S547" i="14"/>
  <c r="S385" i="14"/>
  <c r="S219" i="14"/>
  <c r="S8" i="14"/>
  <c r="S68" i="14"/>
  <c r="S391" i="14"/>
  <c r="S453" i="14"/>
  <c r="S196" i="14"/>
  <c r="S516" i="14"/>
  <c r="Q347" i="14"/>
  <c r="S124" i="14"/>
  <c r="Q426" i="14"/>
  <c r="T426" i="14" s="1"/>
  <c r="S18" i="14"/>
  <c r="S37" i="14"/>
  <c r="S55" i="14"/>
  <c r="S12" i="14"/>
  <c r="S216" i="14"/>
  <c r="S304" i="14"/>
  <c r="S432" i="14"/>
  <c r="Q321" i="14"/>
  <c r="T321" i="14" s="1"/>
  <c r="U321" i="14" s="1"/>
  <c r="S220" i="14"/>
  <c r="S445" i="14"/>
  <c r="S607" i="14"/>
  <c r="S410" i="14"/>
  <c r="S527" i="14"/>
  <c r="S361" i="14"/>
  <c r="Q383" i="14"/>
  <c r="T383" i="14" s="1"/>
  <c r="U383" i="14" s="1"/>
  <c r="S449" i="14"/>
  <c r="S567" i="14"/>
  <c r="S451" i="14"/>
  <c r="S589" i="14"/>
  <c r="S308" i="14"/>
  <c r="S581" i="14"/>
  <c r="S371" i="14"/>
  <c r="S197" i="14"/>
  <c r="S443" i="14"/>
  <c r="S269" i="14"/>
  <c r="S359" i="14"/>
  <c r="S277" i="14"/>
  <c r="S572" i="14"/>
  <c r="S508" i="14"/>
  <c r="S267" i="14"/>
  <c r="S175" i="14"/>
  <c r="S93" i="14"/>
  <c r="S165" i="14"/>
  <c r="S530" i="14"/>
  <c r="S374" i="14"/>
  <c r="Q612" i="14"/>
  <c r="T612" i="14" s="1"/>
  <c r="Q498" i="14"/>
  <c r="Q297" i="14"/>
  <c r="Q544" i="14"/>
  <c r="T544" i="14" s="1"/>
  <c r="Q592" i="14"/>
  <c r="T592" i="14" s="1"/>
  <c r="Q368" i="14"/>
  <c r="Q146" i="14"/>
  <c r="T146" i="14" s="1"/>
  <c r="Q588" i="14"/>
  <c r="T588" i="14" s="1"/>
  <c r="Q593" i="14"/>
  <c r="T593" i="14" s="1"/>
  <c r="Q517" i="14"/>
  <c r="T517" i="14" s="1"/>
  <c r="Q356" i="14"/>
  <c r="T356" i="14" s="1"/>
  <c r="U356" i="14" s="1"/>
  <c r="Q279" i="14"/>
  <c r="T279" i="14" s="1"/>
  <c r="Q554" i="14"/>
  <c r="T554" i="14" s="1"/>
  <c r="Q376" i="14"/>
  <c r="T376" i="14" s="1"/>
  <c r="U376" i="14" s="1"/>
  <c r="Q597" i="14"/>
  <c r="T597" i="14" s="1"/>
  <c r="Q450" i="14"/>
  <c r="Q112" i="14"/>
  <c r="Q580" i="14"/>
  <c r="Q332" i="14"/>
  <c r="Q343" i="14"/>
  <c r="Q80" i="14"/>
  <c r="T80" i="14" s="1"/>
  <c r="Q156" i="14"/>
  <c r="T156" i="14" s="1"/>
  <c r="U156" i="14" s="1"/>
  <c r="Q529" i="14"/>
  <c r="T529" i="14" s="1"/>
  <c r="Q491" i="14"/>
  <c r="Q289" i="14"/>
  <c r="Q262" i="14"/>
  <c r="T262" i="14" s="1"/>
  <c r="Q348" i="14"/>
  <c r="T348" i="14" s="1"/>
  <c r="U348" i="14" s="1"/>
  <c r="Q608" i="14"/>
  <c r="T608" i="14" s="1"/>
  <c r="Q140" i="14"/>
  <c r="Q594" i="14"/>
  <c r="Q464" i="14"/>
  <c r="T464" i="14" s="1"/>
  <c r="Q621" i="14"/>
  <c r="T621" i="14" s="1"/>
  <c r="Q500" i="14"/>
  <c r="T500" i="14" s="1"/>
  <c r="Q520" i="14"/>
  <c r="Q406" i="14"/>
  <c r="Q604" i="14"/>
  <c r="T604" i="14" s="1"/>
  <c r="Q474" i="14"/>
  <c r="T474" i="14" s="1"/>
  <c r="Q316" i="14"/>
  <c r="Q125" i="14"/>
  <c r="T125" i="14" s="1"/>
  <c r="Q624" i="14"/>
  <c r="T624" i="14" s="1"/>
  <c r="Q344" i="14"/>
  <c r="T344" i="14" s="1"/>
  <c r="Q564" i="14"/>
  <c r="T564" i="14" s="1"/>
  <c r="Q481" i="14"/>
  <c r="T481" i="14" s="1"/>
  <c r="U481" i="14" s="1"/>
  <c r="Q511" i="14"/>
  <c r="T511" i="14" s="1"/>
  <c r="Q313" i="14"/>
  <c r="T313" i="14" s="1"/>
  <c r="Q577" i="14"/>
  <c r="T577" i="14" s="1"/>
  <c r="U577" i="14" s="1"/>
  <c r="Q457" i="14"/>
  <c r="Q435" i="14"/>
  <c r="T435" i="14" s="1"/>
  <c r="Q360" i="14"/>
  <c r="T360" i="14" s="1"/>
  <c r="Q563" i="14"/>
  <c r="T563" i="14" s="1"/>
  <c r="Q248" i="14"/>
  <c r="Q312" i="14"/>
  <c r="Q365" i="14"/>
  <c r="T365" i="14" s="1"/>
  <c r="Q4" i="14"/>
  <c r="T4" i="14" s="1"/>
  <c r="U4" i="14" s="1"/>
  <c r="Q573" i="14"/>
  <c r="T573" i="14" s="1"/>
  <c r="Q47" i="14"/>
  <c r="T47" i="14" s="1"/>
  <c r="Q456" i="14"/>
  <c r="T456" i="14" s="1"/>
  <c r="Q355" i="14"/>
  <c r="T355" i="14" s="1"/>
  <c r="Q415" i="14"/>
  <c r="T415" i="14" s="1"/>
  <c r="U415" i="14" s="1"/>
  <c r="Q79" i="14"/>
  <c r="T79" i="14" s="1"/>
  <c r="Q382" i="14"/>
  <c r="T382" i="14" s="1"/>
  <c r="Q522" i="14"/>
  <c r="T522" i="14" s="1"/>
  <c r="U522" i="14" s="1"/>
  <c r="Q615" i="14"/>
  <c r="T615" i="14" s="1"/>
  <c r="Q194" i="14"/>
  <c r="T194" i="14" s="1"/>
  <c r="Q290" i="14"/>
  <c r="T290" i="14" s="1"/>
  <c r="Q32" i="14"/>
  <c r="T32" i="14" s="1"/>
  <c r="Q144" i="14"/>
  <c r="T144" i="14" s="1"/>
  <c r="U144" i="14" s="1"/>
  <c r="Q386" i="14"/>
  <c r="T386" i="14" s="1"/>
  <c r="Q48" i="14"/>
  <c r="Q288" i="14"/>
  <c r="Q440" i="14"/>
  <c r="T440" i="14" s="1"/>
  <c r="Q488" i="14"/>
  <c r="T488" i="14" s="1"/>
  <c r="Q256" i="14"/>
  <c r="Q163" i="14"/>
  <c r="Q128" i="14"/>
  <c r="Q64" i="14"/>
  <c r="Q412" i="14"/>
  <c r="Q158" i="14"/>
  <c r="Q335" i="14"/>
  <c r="Q352" i="14"/>
  <c r="T352" i="14" s="1"/>
  <c r="Q134" i="14"/>
  <c r="T134" i="14" s="1"/>
  <c r="Q24" i="14"/>
  <c r="Q396" i="14"/>
  <c r="T396" i="14" s="1"/>
  <c r="U396" i="14" s="1"/>
  <c r="Q392" i="14"/>
  <c r="Q448" i="14"/>
  <c r="T448" i="14" s="1"/>
  <c r="Q560" i="14"/>
  <c r="T560" i="14" s="1"/>
  <c r="U560" i="14" s="1"/>
  <c r="Q598" i="14"/>
  <c r="T598" i="14" s="1"/>
  <c r="Q629" i="14"/>
  <c r="T629" i="14" s="1"/>
  <c r="Q228" i="14"/>
  <c r="Q218" i="14"/>
  <c r="Q425" i="14"/>
  <c r="Q416" i="14"/>
  <c r="T416" i="14" s="1"/>
  <c r="Q278" i="14"/>
  <c r="T278" i="14" s="1"/>
  <c r="Q270" i="14"/>
  <c r="T270" i="14" s="1"/>
  <c r="U270" i="14" s="1"/>
  <c r="Q369" i="14"/>
  <c r="T369" i="14" s="1"/>
  <c r="Q264" i="14"/>
  <c r="T264" i="14" s="1"/>
  <c r="Q307" i="14"/>
  <c r="T307" i="14" s="1"/>
  <c r="Q2" i="14"/>
  <c r="T2" i="14" s="1"/>
  <c r="Q324" i="14"/>
  <c r="Q354" i="14"/>
  <c r="T354" i="14" s="1"/>
  <c r="Q496" i="14"/>
  <c r="T496" i="14" s="1"/>
  <c r="Q634" i="14"/>
  <c r="T634" i="14" s="1"/>
  <c r="U634" i="14" s="1"/>
  <c r="Q611" i="14"/>
  <c r="T611" i="14" s="1"/>
  <c r="Q152" i="14"/>
  <c r="Q40" i="14"/>
  <c r="T40" i="14" s="1"/>
  <c r="Q296" i="14"/>
  <c r="T296" i="14" s="1"/>
  <c r="Q402" i="14"/>
  <c r="T402" i="14" s="1"/>
  <c r="U402" i="14" s="1"/>
  <c r="Q584" i="14"/>
  <c r="T584" i="14" s="1"/>
  <c r="Q622" i="14"/>
  <c r="Q632" i="14"/>
  <c r="T632" i="14" s="1"/>
  <c r="U632" i="14" s="1"/>
  <c r="Q542" i="14"/>
  <c r="T542" i="14" s="1"/>
  <c r="Q319" i="14"/>
  <c r="T319" i="14" s="1"/>
  <c r="Q351" i="14"/>
  <c r="T351" i="14" s="1"/>
  <c r="Q328" i="14"/>
  <c r="Q345" i="14"/>
  <c r="T345" i="14" s="1"/>
  <c r="U345" i="14" s="1"/>
  <c r="Q29" i="14"/>
  <c r="Q38" i="14"/>
  <c r="T38" i="14" s="1"/>
  <c r="Q46" i="14"/>
  <c r="T46" i="14" s="1"/>
  <c r="U46" i="14" s="1"/>
  <c r="Q25" i="14"/>
  <c r="T25" i="14" s="1"/>
  <c r="Q10" i="14"/>
  <c r="T10" i="14" s="1"/>
  <c r="Q72" i="14"/>
  <c r="Q57" i="14"/>
  <c r="Q61" i="14"/>
  <c r="Q77" i="14"/>
  <c r="T77" i="14" s="1"/>
  <c r="Q87" i="14"/>
  <c r="T87" i="14" s="1"/>
  <c r="Q89" i="14"/>
  <c r="T89" i="14" s="1"/>
  <c r="U89" i="14" s="1"/>
  <c r="Q99" i="14"/>
  <c r="T99" i="14" s="1"/>
  <c r="Q107" i="14"/>
  <c r="T107" i="14" s="1"/>
  <c r="Q117" i="14"/>
  <c r="Q150" i="14"/>
  <c r="T150" i="14" s="1"/>
  <c r="Q135" i="14"/>
  <c r="T135" i="14" s="1"/>
  <c r="U135" i="14" s="1"/>
  <c r="Q143" i="14"/>
  <c r="T143" i="14" s="1"/>
  <c r="Q121" i="14"/>
  <c r="T121" i="14" s="1"/>
  <c r="Q161" i="14"/>
  <c r="T161" i="14" s="1"/>
  <c r="U161" i="14" s="1"/>
  <c r="Q110" i="14"/>
  <c r="T110" i="14" s="1"/>
  <c r="Q126" i="14"/>
  <c r="Q142" i="14"/>
  <c r="T142" i="14" s="1"/>
  <c r="Q136" i="14"/>
  <c r="Q153" i="14"/>
  <c r="T153" i="14" s="1"/>
  <c r="U153" i="14" s="1"/>
  <c r="Q205" i="14"/>
  <c r="T205" i="14" s="1"/>
  <c r="Q191" i="14"/>
  <c r="T191" i="14" s="1"/>
  <c r="Q199" i="14"/>
  <c r="T199" i="14" s="1"/>
  <c r="U199" i="14" s="1"/>
  <c r="Q215" i="14"/>
  <c r="Q185" i="14"/>
  <c r="T185" i="14" s="1"/>
  <c r="Q217" i="14"/>
  <c r="T217" i="14" s="1"/>
  <c r="Q179" i="14"/>
  <c r="T179" i="14" s="1"/>
  <c r="Q271" i="14"/>
  <c r="T271" i="14" s="1"/>
  <c r="U271" i="14" s="1"/>
  <c r="Q280" i="14"/>
  <c r="Q249" i="14"/>
  <c r="T249" i="14" s="1"/>
  <c r="Q243" i="14"/>
  <c r="T243" i="14" s="1"/>
  <c r="U243" i="14" s="1"/>
  <c r="Q414" i="14"/>
  <c r="T414" i="14" s="1"/>
  <c r="Q384" i="14"/>
  <c r="T384" i="14" s="1"/>
  <c r="Q409" i="14"/>
  <c r="T409" i="14" s="1"/>
  <c r="Q434" i="14"/>
  <c r="T434" i="14" s="1"/>
  <c r="Q442" i="14"/>
  <c r="T442" i="14" s="1"/>
  <c r="U442" i="14" s="1"/>
  <c r="Q397" i="14"/>
  <c r="Q494" i="14"/>
  <c r="T494" i="14" s="1"/>
  <c r="Q526" i="14"/>
  <c r="T526" i="14" s="1"/>
  <c r="U526" i="14" s="1"/>
  <c r="Q473" i="14"/>
  <c r="T473" i="14" s="1"/>
  <c r="Q507" i="14"/>
  <c r="T507" i="14" s="1"/>
  <c r="Q515" i="14"/>
  <c r="T515" i="14" s="1"/>
  <c r="Q103" i="14"/>
  <c r="T103" i="14" s="1"/>
  <c r="Q88" i="14"/>
  <c r="Q65" i="14"/>
  <c r="T65" i="14" s="1"/>
  <c r="U65" i="14" s="1"/>
  <c r="Q105" i="14"/>
  <c r="T105" i="14" s="1"/>
  <c r="Q75" i="14"/>
  <c r="T75" i="14" s="1"/>
  <c r="U75" i="14" s="1"/>
  <c r="Q83" i="14"/>
  <c r="T83" i="14" s="1"/>
  <c r="Q238" i="14"/>
  <c r="T238" i="14" s="1"/>
  <c r="Q225" i="14"/>
  <c r="Q233" i="14"/>
  <c r="T233" i="14" s="1"/>
  <c r="Q263" i="14"/>
  <c r="T263" i="14" s="1"/>
  <c r="U263" i="14" s="1"/>
  <c r="Q257" i="14"/>
  <c r="T257" i="14" s="1"/>
  <c r="U257" i="14" s="1"/>
  <c r="Q281" i="14"/>
  <c r="T281" i="14" s="1"/>
  <c r="Q251" i="14"/>
  <c r="Q283" i="14"/>
  <c r="Q13" i="14"/>
  <c r="T13" i="14" s="1"/>
  <c r="Q9" i="14"/>
  <c r="T9" i="14" s="1"/>
  <c r="Q5" i="14"/>
  <c r="T5" i="14" s="1"/>
  <c r="Q22" i="14"/>
  <c r="T22" i="14" s="1"/>
  <c r="U22" i="14" s="1"/>
  <c r="Q41" i="14"/>
  <c r="T41" i="14" s="1"/>
  <c r="U41" i="14" s="1"/>
  <c r="Q50" i="14"/>
  <c r="Q27" i="14"/>
  <c r="T27" i="14" s="1"/>
  <c r="U27" i="14" s="1"/>
  <c r="Q35" i="14"/>
  <c r="T35" i="14" s="1"/>
  <c r="Q104" i="14"/>
  <c r="Q73" i="14"/>
  <c r="T73" i="14" s="1"/>
  <c r="Q97" i="14"/>
  <c r="T97" i="14" s="1"/>
  <c r="Q67" i="14"/>
  <c r="T67" i="14" s="1"/>
  <c r="U67" i="14" s="1"/>
  <c r="Q91" i="14"/>
  <c r="T91" i="14" s="1"/>
  <c r="U91" i="14" s="1"/>
  <c r="Q84" i="14"/>
  <c r="T84" i="14" s="1"/>
  <c r="Q108" i="14"/>
  <c r="Q133" i="14"/>
  <c r="T133" i="14" s="1"/>
  <c r="Q119" i="14"/>
  <c r="T119" i="14" s="1"/>
  <c r="Q151" i="14"/>
  <c r="T151" i="14" s="1"/>
  <c r="Q137" i="14"/>
  <c r="T137" i="14" s="1"/>
  <c r="Q145" i="14"/>
  <c r="T145" i="14" s="1"/>
  <c r="U145" i="14" s="1"/>
  <c r="Q183" i="14"/>
  <c r="T183" i="14" s="1"/>
  <c r="U183" i="14" s="1"/>
  <c r="Q169" i="14"/>
  <c r="T169" i="14" s="1"/>
  <c r="Q202" i="14"/>
  <c r="T202" i="14" s="1"/>
  <c r="U202" i="14" s="1"/>
  <c r="Q210" i="14"/>
  <c r="Q195" i="14"/>
  <c r="T195" i="14" s="1"/>
  <c r="Q286" i="14"/>
  <c r="T286" i="14" s="1"/>
  <c r="Q265" i="14"/>
  <c r="T265" i="14" s="1"/>
  <c r="Q273" i="14"/>
  <c r="T273" i="14" s="1"/>
  <c r="U273" i="14" s="1"/>
  <c r="Q242" i="14"/>
  <c r="T242" i="14" s="1"/>
  <c r="U242" i="14" s="1"/>
  <c r="Q250" i="14"/>
  <c r="T250" i="14" s="1"/>
  <c r="Q284" i="14"/>
  <c r="T284" i="14" s="1"/>
  <c r="U284" i="14" s="1"/>
  <c r="Q45" i="14"/>
  <c r="T45" i="14" s="1"/>
  <c r="Q23" i="14"/>
  <c r="T23" i="14" s="1"/>
  <c r="Q39" i="14"/>
  <c r="T39" i="14" s="1"/>
  <c r="Q17" i="14"/>
  <c r="T17" i="14" s="1"/>
  <c r="Q33" i="14"/>
  <c r="T33" i="14" s="1"/>
  <c r="U33" i="14" s="1"/>
  <c r="Q53" i="14"/>
  <c r="T53" i="14" s="1"/>
  <c r="U53" i="14" s="1"/>
  <c r="Q14" i="14"/>
  <c r="T14" i="14" s="1"/>
  <c r="Q54" i="14"/>
  <c r="T54" i="14" s="1"/>
  <c r="U54" i="14" s="1"/>
  <c r="Q49" i="14"/>
  <c r="T49" i="14" s="1"/>
  <c r="Q26" i="14"/>
  <c r="T26" i="14" s="1"/>
  <c r="Q43" i="14"/>
  <c r="Q20" i="14"/>
  <c r="T20" i="14" s="1"/>
  <c r="Q81" i="14"/>
  <c r="T81" i="14" s="1"/>
  <c r="U81" i="14" s="1"/>
  <c r="Q58" i="14"/>
  <c r="T58" i="14" s="1"/>
  <c r="U58" i="14" s="1"/>
  <c r="Q74" i="14"/>
  <c r="T74" i="14" s="1"/>
  <c r="Q90" i="14"/>
  <c r="Q100" i="14"/>
  <c r="Q113" i="14"/>
  <c r="T113" i="14" s="1"/>
  <c r="Q129" i="14"/>
  <c r="T129" i="14" s="1"/>
  <c r="Q177" i="14"/>
  <c r="T177" i="14" s="1"/>
  <c r="Q193" i="14"/>
  <c r="T193" i="14" s="1"/>
  <c r="U193" i="14" s="1"/>
  <c r="Q201" i="14"/>
  <c r="Q170" i="14"/>
  <c r="Q211" i="14"/>
  <c r="Q181" i="14"/>
  <c r="T181" i="14" s="1"/>
  <c r="Q213" i="14"/>
  <c r="T213" i="14" s="1"/>
  <c r="Q192" i="14"/>
  <c r="Q209" i="14"/>
  <c r="T209" i="14" s="1"/>
  <c r="Q187" i="14"/>
  <c r="T187" i="14" s="1"/>
  <c r="U187" i="14" s="1"/>
  <c r="Q203" i="14"/>
  <c r="T203" i="14" s="1"/>
  <c r="U203" i="14" s="1"/>
  <c r="Q230" i="14"/>
  <c r="T230" i="14" s="1"/>
  <c r="Q254" i="14"/>
  <c r="T254" i="14" s="1"/>
  <c r="U254" i="14" s="1"/>
  <c r="Q224" i="14"/>
  <c r="T224" i="14" s="1"/>
  <c r="Q241" i="14"/>
  <c r="T241" i="14" s="1"/>
  <c r="Q258" i="14"/>
  <c r="T258" i="14" s="1"/>
  <c r="Q266" i="14"/>
  <c r="T266" i="14" s="1"/>
  <c r="Q275" i="14"/>
  <c r="T275" i="14" s="1"/>
  <c r="U275" i="14" s="1"/>
  <c r="E2" i="9"/>
  <c r="G2" i="9" l="1"/>
  <c r="F2" i="9"/>
  <c r="I2" i="9"/>
  <c r="H2" i="9"/>
  <c r="S301" i="14"/>
  <c r="S160" i="14"/>
  <c r="S302" i="14"/>
  <c r="S206" i="14"/>
  <c r="S569" i="14"/>
  <c r="S528" i="14"/>
  <c r="S493" i="14"/>
  <c r="T349" i="14"/>
  <c r="S318" i="14"/>
  <c r="S164" i="14"/>
  <c r="S325" i="14"/>
  <c r="U96" i="14"/>
  <c r="U570" i="14"/>
  <c r="U419" i="14"/>
  <c r="T85" i="14"/>
  <c r="U85" i="14" s="1"/>
  <c r="T240" i="14"/>
  <c r="U240" i="14" s="1"/>
  <c r="S310" i="14"/>
  <c r="S499" i="14"/>
  <c r="S331" i="14"/>
  <c r="S212" i="14"/>
  <c r="S330" i="14"/>
  <c r="S98" i="14"/>
  <c r="S504" i="14"/>
  <c r="S232" i="14"/>
  <c r="S292" i="14"/>
  <c r="U548" i="14"/>
  <c r="S338" i="14"/>
  <c r="S463" i="14"/>
  <c r="U499" i="14"/>
  <c r="S188" i="14"/>
  <c r="U63" i="14"/>
  <c r="U60" i="14"/>
  <c r="U102" i="14"/>
  <c r="S424" i="14"/>
  <c r="S59" i="14"/>
  <c r="U451" i="14"/>
  <c r="S350" i="14"/>
  <c r="U82" i="14"/>
  <c r="U635" i="14"/>
  <c r="S353" i="14"/>
  <c r="S430" i="14"/>
  <c r="S489" i="14"/>
  <c r="S327" i="14"/>
  <c r="S544" i="14"/>
  <c r="T339" i="14"/>
  <c r="S482" i="14"/>
  <c r="S408" i="14"/>
  <c r="S616" i="14"/>
  <c r="S60" i="14"/>
  <c r="S423" i="14"/>
  <c r="U482" i="14"/>
  <c r="S63" i="14"/>
  <c r="S333" i="14"/>
  <c r="U66" i="14"/>
  <c r="S303" i="14"/>
  <c r="U237" i="14"/>
  <c r="S291" i="14"/>
  <c r="S565" i="14"/>
  <c r="U478" i="14"/>
  <c r="T594" i="14"/>
  <c r="U594" i="14" s="1"/>
  <c r="S594" i="14"/>
  <c r="T368" i="14"/>
  <c r="U368" i="14" s="1"/>
  <c r="S368" i="14"/>
  <c r="T467" i="14"/>
  <c r="U467" i="14" s="1"/>
  <c r="S467" i="14"/>
  <c r="T400" i="14"/>
  <c r="U400" i="14" s="1"/>
  <c r="S400" i="14"/>
  <c r="U334" i="14"/>
  <c r="U95" i="14"/>
  <c r="U465" i="14"/>
  <c r="U342" i="14"/>
  <c r="S501" i="14"/>
  <c r="U484" i="14"/>
  <c r="U377" i="14"/>
  <c r="T198" i="14"/>
  <c r="U198" i="14" s="1"/>
  <c r="S198" i="14"/>
  <c r="T56" i="14"/>
  <c r="U56" i="14" s="1"/>
  <c r="S56" i="14"/>
  <c r="U298" i="14"/>
  <c r="U320" i="14"/>
  <c r="U372" i="14"/>
  <c r="U349" i="14"/>
  <c r="U471" i="14"/>
  <c r="U616" i="14"/>
  <c r="U101" i="14"/>
  <c r="U423" i="14"/>
  <c r="U418" i="14"/>
  <c r="U8" i="14"/>
  <c r="U323" i="14"/>
  <c r="U306" i="14"/>
  <c r="T309" i="14"/>
  <c r="U309" i="14" s="1"/>
  <c r="S309" i="14"/>
  <c r="U138" i="14"/>
  <c r="T158" i="14"/>
  <c r="U158" i="14" s="1"/>
  <c r="S158" i="14"/>
  <c r="U3" i="14"/>
  <c r="U458" i="14"/>
  <c r="U437" i="14"/>
  <c r="U459" i="14"/>
  <c r="U483" i="14"/>
  <c r="U524" i="14"/>
  <c r="U68" i="14"/>
  <c r="U610" i="14"/>
  <c r="U453" i="14"/>
  <c r="U541" i="14"/>
  <c r="U546" i="14"/>
  <c r="U525" i="14"/>
  <c r="U69" i="14"/>
  <c r="U543" i="14"/>
  <c r="U583" i="14"/>
  <c r="U470" i="14"/>
  <c r="U42" i="14"/>
  <c r="U537" i="14"/>
  <c r="U630" i="14"/>
  <c r="U92" i="14"/>
  <c r="U572" i="14"/>
  <c r="U631" i="14"/>
  <c r="U379" i="14"/>
  <c r="U568" i="14"/>
  <c r="U497" i="14"/>
  <c r="U277" i="14"/>
  <c r="U388" i="14"/>
  <c r="U178" i="14"/>
  <c r="U269" i="14"/>
  <c r="U461" i="14"/>
  <c r="U438" i="14"/>
  <c r="U401" i="14"/>
  <c r="U556" i="14"/>
  <c r="U447" i="14"/>
  <c r="U596" i="14"/>
  <c r="U171" i="14"/>
  <c r="U578" i="14"/>
  <c r="U114" i="14"/>
  <c r="U605" i="14"/>
  <c r="U518" i="14"/>
  <c r="U139" i="14"/>
  <c r="U234" i="14"/>
  <c r="U28" i="14"/>
  <c r="U287" i="14"/>
  <c r="U527" i="14"/>
  <c r="U393" i="14"/>
  <c r="U51" i="14"/>
  <c r="U127" i="14"/>
  <c r="U71" i="14"/>
  <c r="U229" i="14"/>
  <c r="U449" i="14"/>
  <c r="U272" i="14"/>
  <c r="U385" i="14"/>
  <c r="U575" i="14"/>
  <c r="U247" i="14"/>
  <c r="U513" i="14"/>
  <c r="U184" i="14"/>
  <c r="U559" i="14"/>
  <c r="U547" i="14"/>
  <c r="U167" i="14"/>
  <c r="U274" i="14"/>
  <c r="U361" i="14"/>
  <c r="U12" i="14"/>
  <c r="U531" i="14"/>
  <c r="U589" i="14"/>
  <c r="U420" i="14"/>
  <c r="U571" i="14"/>
  <c r="U239" i="14"/>
  <c r="U446" i="14"/>
  <c r="U398" i="14"/>
  <c r="U452" i="14"/>
  <c r="U389" i="14"/>
  <c r="U508" i="14"/>
  <c r="U261" i="14"/>
  <c r="U502" i="14"/>
  <c r="U197" i="14"/>
  <c r="U479" i="14"/>
  <c r="U182" i="14"/>
  <c r="U530" i="14"/>
  <c r="U196" i="14"/>
  <c r="U223" i="14"/>
  <c r="U34" i="14"/>
  <c r="U535" i="14"/>
  <c r="U555" i="14"/>
  <c r="U259" i="14"/>
  <c r="U586" i="14"/>
  <c r="U362" i="14"/>
  <c r="U490" i="14"/>
  <c r="U106" i="14"/>
  <c r="U174" i="14"/>
  <c r="U422" i="14"/>
  <c r="U394" i="14"/>
  <c r="U538" i="14"/>
  <c r="U260" i="14"/>
  <c r="U130" i="14"/>
  <c r="U186" i="14"/>
  <c r="U172" i="14"/>
  <c r="U118" i="14"/>
  <c r="U175" i="14"/>
  <c r="U390" i="14"/>
  <c r="U595" i="14"/>
  <c r="U569" i="14"/>
  <c r="U157" i="14"/>
  <c r="U552" i="14"/>
  <c r="U226" i="14"/>
  <c r="U417" i="14"/>
  <c r="U477" i="14"/>
  <c r="U165" i="14"/>
  <c r="U413" i="14"/>
  <c r="U558" i="14"/>
  <c r="U375" i="14"/>
  <c r="U445" i="14"/>
  <c r="U155" i="14"/>
  <c r="U492" i="14"/>
  <c r="U443" i="14"/>
  <c r="U553" i="14"/>
  <c r="U160" i="14"/>
  <c r="U268" i="14"/>
  <c r="U599" i="14"/>
  <c r="U395" i="14"/>
  <c r="U607" i="14"/>
  <c r="U363" i="14"/>
  <c r="U528" i="14"/>
  <c r="U468" i="14"/>
  <c r="U120" i="14"/>
  <c r="U359" i="14"/>
  <c r="U403" i="14"/>
  <c r="U214" i="14"/>
  <c r="U534" i="14"/>
  <c r="U37" i="14"/>
  <c r="U21" i="14"/>
  <c r="U366" i="14"/>
  <c r="U220" i="14"/>
  <c r="U480" i="14"/>
  <c r="U514" i="14"/>
  <c r="U168" i="14"/>
  <c r="U159" i="14"/>
  <c r="U411" i="14"/>
  <c r="U551" i="14"/>
  <c r="U587" i="14"/>
  <c r="U625" i="14"/>
  <c r="U582" i="14"/>
  <c r="U378" i="14"/>
  <c r="U285" i="14"/>
  <c r="U219" i="14"/>
  <c r="U460" i="14"/>
  <c r="U410" i="14"/>
  <c r="U545" i="14"/>
  <c r="U428" i="14"/>
  <c r="U557" i="14"/>
  <c r="U620" i="14"/>
  <c r="U370" i="14"/>
  <c r="U436" i="14"/>
  <c r="U245" i="14"/>
  <c r="U509" i="14"/>
  <c r="U536" i="14"/>
  <c r="U207" i="14"/>
  <c r="U602" i="14"/>
  <c r="U222" i="14"/>
  <c r="U469" i="14"/>
  <c r="U487" i="14"/>
  <c r="U267" i="14"/>
  <c r="U371" i="14"/>
  <c r="U227" i="14"/>
  <c r="U516" i="14"/>
  <c r="U62" i="14"/>
  <c r="U36" i="14"/>
  <c r="U493" i="14"/>
  <c r="U532" i="14"/>
  <c r="U204" i="14"/>
  <c r="U166" i="14"/>
  <c r="U623" i="14"/>
  <c r="U427" i="14"/>
  <c r="U131" i="14"/>
  <c r="U276" i="14"/>
  <c r="T78" i="14"/>
  <c r="U78" i="14" s="1"/>
  <c r="S78" i="14"/>
  <c r="U253" i="14"/>
  <c r="U315" i="14"/>
  <c r="T94" i="14"/>
  <c r="U94" i="14" s="1"/>
  <c r="S94" i="14"/>
  <c r="U380" i="14"/>
  <c r="U6" i="14"/>
  <c r="U235" i="14"/>
  <c r="U76" i="14"/>
  <c r="U540" i="14"/>
  <c r="U308" i="14"/>
  <c r="U230" i="14"/>
  <c r="U74" i="14"/>
  <c r="U14" i="14"/>
  <c r="U250" i="14"/>
  <c r="U169" i="14"/>
  <c r="U84" i="14"/>
  <c r="U281" i="14"/>
  <c r="U105" i="14"/>
  <c r="U494" i="14"/>
  <c r="U249" i="14"/>
  <c r="U191" i="14"/>
  <c r="U121" i="14"/>
  <c r="U87" i="14"/>
  <c r="U38" i="14"/>
  <c r="U496" i="14"/>
  <c r="U278" i="14"/>
  <c r="U448" i="14"/>
  <c r="U382" i="14"/>
  <c r="U365" i="14"/>
  <c r="U313" i="14"/>
  <c r="U474" i="14"/>
  <c r="U80" i="14"/>
  <c r="U554" i="14"/>
  <c r="U592" i="14"/>
  <c r="U30" i="14"/>
  <c r="U329" i="14"/>
  <c r="U614" i="14"/>
  <c r="U431" i="14"/>
  <c r="U282" i="14"/>
  <c r="U19" i="14"/>
  <c r="U31" i="14"/>
  <c r="U429" i="14"/>
  <c r="U565" i="14"/>
  <c r="U549" i="14"/>
  <c r="U154" i="14"/>
  <c r="U124" i="14"/>
  <c r="U463" i="14"/>
  <c r="U339" i="14"/>
  <c r="U533" i="14"/>
  <c r="U404" i="14"/>
  <c r="U291" i="14"/>
  <c r="U338" i="14"/>
  <c r="U141" i="14"/>
  <c r="U325" i="14"/>
  <c r="U55" i="14"/>
  <c r="U562" i="14"/>
  <c r="U333" i="14"/>
  <c r="U300" i="14"/>
  <c r="U617" i="14"/>
  <c r="U205" i="14"/>
  <c r="U143" i="14"/>
  <c r="U77" i="14"/>
  <c r="U584" i="14"/>
  <c r="U354" i="14"/>
  <c r="U416" i="14"/>
  <c r="U386" i="14"/>
  <c r="U79" i="14"/>
  <c r="U511" i="14"/>
  <c r="U604" i="14"/>
  <c r="U608" i="14"/>
  <c r="U279" i="14"/>
  <c r="U544" i="14"/>
  <c r="S614" i="14"/>
  <c r="U426" i="14"/>
  <c r="S306" i="14"/>
  <c r="U439" i="14"/>
  <c r="U358" i="14"/>
  <c r="U367" i="14"/>
  <c r="U341" i="14"/>
  <c r="U550" i="14"/>
  <c r="U44" i="14"/>
  <c r="U506" i="14"/>
  <c r="U246" i="14"/>
  <c r="U212" i="14"/>
  <c r="U462" i="14"/>
  <c r="U16" i="14"/>
  <c r="U98" i="14"/>
  <c r="U318" i="14"/>
  <c r="U567" i="14"/>
  <c r="U455" i="14"/>
  <c r="U188" i="14"/>
  <c r="U111" i="14"/>
  <c r="U576" i="14"/>
  <c r="U512" i="14"/>
  <c r="U539" i="14"/>
  <c r="U311" i="14"/>
  <c r="U52" i="14"/>
  <c r="U115" i="14"/>
  <c r="U7" i="14"/>
  <c r="U331" i="14"/>
  <c r="U327" i="14"/>
  <c r="U266" i="14"/>
  <c r="U209" i="14"/>
  <c r="U177" i="14"/>
  <c r="U20" i="14"/>
  <c r="U17" i="14"/>
  <c r="U265" i="14"/>
  <c r="U137" i="14"/>
  <c r="U97" i="14"/>
  <c r="U5" i="14"/>
  <c r="U233" i="14"/>
  <c r="U103" i="14"/>
  <c r="U434" i="14"/>
  <c r="U179" i="14"/>
  <c r="U150" i="14"/>
  <c r="U296" i="14"/>
  <c r="U2" i="14"/>
  <c r="U32" i="14"/>
  <c r="U355" i="14"/>
  <c r="U563" i="14"/>
  <c r="U564" i="14"/>
  <c r="U262" i="14"/>
  <c r="U517" i="14"/>
  <c r="U633" i="14"/>
  <c r="S474" i="14"/>
  <c r="U387" i="14"/>
  <c r="U421" i="14"/>
  <c r="U374" i="14"/>
  <c r="U252" i="14"/>
  <c r="U574" i="14"/>
  <c r="U162" i="14"/>
  <c r="U581" i="14"/>
  <c r="U433" i="14"/>
  <c r="U585" i="14"/>
  <c r="U122" i="14"/>
  <c r="U523" i="14"/>
  <c r="U255" i="14"/>
  <c r="U208" i="14"/>
  <c r="U441" i="14"/>
  <c r="U603" i="14"/>
  <c r="U591" i="14"/>
  <c r="U485" i="14"/>
  <c r="U357" i="14"/>
  <c r="U294" i="14"/>
  <c r="U314" i="14"/>
  <c r="U476" i="14"/>
  <c r="U86" i="14"/>
  <c r="U180" i="14"/>
  <c r="U11" i="14"/>
  <c r="U340" i="14"/>
  <c r="U503" i="14"/>
  <c r="U189" i="14"/>
  <c r="U258" i="14"/>
  <c r="U129" i="14"/>
  <c r="U39" i="14"/>
  <c r="U286" i="14"/>
  <c r="U151" i="14"/>
  <c r="U73" i="14"/>
  <c r="U9" i="14"/>
  <c r="U515" i="14"/>
  <c r="U409" i="14"/>
  <c r="U217" i="14"/>
  <c r="U142" i="14"/>
  <c r="U351" i="14"/>
  <c r="U40" i="14"/>
  <c r="U307" i="14"/>
  <c r="U134" i="14"/>
  <c r="U290" i="14"/>
  <c r="U456" i="14"/>
  <c r="U360" i="14"/>
  <c r="U344" i="14"/>
  <c r="U500" i="14"/>
  <c r="U593" i="14"/>
  <c r="U612" i="14"/>
  <c r="S76" i="14"/>
  <c r="U466" i="14"/>
  <c r="U408" i="14"/>
  <c r="U405" i="14"/>
  <c r="U123" i="14"/>
  <c r="U164" i="14"/>
  <c r="U346" i="14"/>
  <c r="U364" i="14"/>
  <c r="U216" i="14"/>
  <c r="U148" i="14"/>
  <c r="U618" i="14"/>
  <c r="U472" i="14"/>
  <c r="U109" i="14"/>
  <c r="U475" i="14"/>
  <c r="U221" i="14"/>
  <c r="U504" i="14"/>
  <c r="U304" i="14"/>
  <c r="U231" i="14"/>
  <c r="U302" i="14"/>
  <c r="U93" i="14"/>
  <c r="U337" i="14"/>
  <c r="U241" i="14"/>
  <c r="U213" i="14"/>
  <c r="U113" i="14"/>
  <c r="U26" i="14"/>
  <c r="U23" i="14"/>
  <c r="U195" i="14"/>
  <c r="U119" i="14"/>
  <c r="U13" i="14"/>
  <c r="U238" i="14"/>
  <c r="U507" i="14"/>
  <c r="U384" i="14"/>
  <c r="U185" i="14"/>
  <c r="U107" i="14"/>
  <c r="U10" i="14"/>
  <c r="U319" i="14"/>
  <c r="U264" i="14"/>
  <c r="U629" i="14"/>
  <c r="U352" i="14"/>
  <c r="U488" i="14"/>
  <c r="U194" i="14"/>
  <c r="U47" i="14"/>
  <c r="U435" i="14"/>
  <c r="U624" i="14"/>
  <c r="U621" i="14"/>
  <c r="U588" i="14"/>
  <c r="S337" i="14"/>
  <c r="U619" i="14"/>
  <c r="S298" i="14"/>
  <c r="S315" i="14"/>
  <c r="S334" i="14"/>
  <c r="U381" i="14"/>
  <c r="U373" i="14"/>
  <c r="U495" i="14"/>
  <c r="U244" i="14"/>
  <c r="U432" i="14"/>
  <c r="U489" i="14"/>
  <c r="U600" i="14"/>
  <c r="U486" i="14"/>
  <c r="U430" i="14"/>
  <c r="U132" i="14"/>
  <c r="U232" i="14"/>
  <c r="U15" i="14"/>
  <c r="U190" i="14"/>
  <c r="U303" i="14"/>
  <c r="U70" i="14"/>
  <c r="U149" i="14"/>
  <c r="U399" i="14"/>
  <c r="U292" i="14"/>
  <c r="U295" i="14"/>
  <c r="U200" i="14"/>
  <c r="U519" i="14"/>
  <c r="U116" i="14"/>
  <c r="U224" i="14"/>
  <c r="U181" i="14"/>
  <c r="U49" i="14"/>
  <c r="U45" i="14"/>
  <c r="U133" i="14"/>
  <c r="U35" i="14"/>
  <c r="U83" i="14"/>
  <c r="U473" i="14"/>
  <c r="U414" i="14"/>
  <c r="U110" i="14"/>
  <c r="U99" i="14"/>
  <c r="U25" i="14"/>
  <c r="U542" i="14"/>
  <c r="U611" i="14"/>
  <c r="U369" i="14"/>
  <c r="U598" i="14"/>
  <c r="U440" i="14"/>
  <c r="U615" i="14"/>
  <c r="U573" i="14"/>
  <c r="U125" i="14"/>
  <c r="U464" i="14"/>
  <c r="U529" i="14"/>
  <c r="U597" i="14"/>
  <c r="U146" i="14"/>
  <c r="U627" i="14"/>
  <c r="U18" i="14"/>
  <c r="U606" i="14"/>
  <c r="U628" i="14"/>
  <c r="U353" i="14"/>
  <c r="U505" i="14"/>
  <c r="U206" i="14"/>
  <c r="U561" i="14"/>
  <c r="U626" i="14"/>
  <c r="U299" i="14"/>
  <c r="U350" i="14"/>
  <c r="U613" i="14"/>
  <c r="U59" i="14"/>
  <c r="U293" i="14"/>
  <c r="U590" i="14"/>
  <c r="U176" i="14"/>
  <c r="U301" i="14"/>
  <c r="U454" i="14"/>
  <c r="U310" i="14"/>
  <c r="U330" i="14"/>
  <c r="S126" i="14"/>
  <c r="T126" i="14"/>
  <c r="U126" i="14" s="1"/>
  <c r="S192" i="14"/>
  <c r="T192" i="14"/>
  <c r="U192" i="14" s="1"/>
  <c r="S43" i="14"/>
  <c r="T43" i="14"/>
  <c r="U43" i="14" s="1"/>
  <c r="S225" i="14"/>
  <c r="T225" i="14"/>
  <c r="U225" i="14" s="1"/>
  <c r="S117" i="14"/>
  <c r="T117" i="14"/>
  <c r="U117" i="14" s="1"/>
  <c r="S72" i="14"/>
  <c r="T72" i="14"/>
  <c r="U72" i="14" s="1"/>
  <c r="S228" i="14"/>
  <c r="T228" i="14"/>
  <c r="U228" i="14" s="1"/>
  <c r="S256" i="14"/>
  <c r="T256" i="14"/>
  <c r="U256" i="14" s="1"/>
  <c r="S289" i="14"/>
  <c r="T289" i="14"/>
  <c r="U289" i="14" s="1"/>
  <c r="S112" i="14"/>
  <c r="T112" i="14"/>
  <c r="U112" i="14" s="1"/>
  <c r="S608" i="14"/>
  <c r="S143" i="14"/>
  <c r="S305" i="14"/>
  <c r="T305" i="14"/>
  <c r="U305" i="14" s="1"/>
  <c r="S444" i="14"/>
  <c r="S104" i="14"/>
  <c r="T104" i="14"/>
  <c r="U104" i="14" s="1"/>
  <c r="S450" i="14"/>
  <c r="T450" i="14"/>
  <c r="U450" i="14" s="1"/>
  <c r="S215" i="14"/>
  <c r="T215" i="14"/>
  <c r="U215" i="14" s="1"/>
  <c r="S335" i="14"/>
  <c r="T335" i="14"/>
  <c r="U335" i="14" s="1"/>
  <c r="S457" i="14"/>
  <c r="T457" i="14"/>
  <c r="U457" i="14" s="1"/>
  <c r="S347" i="14"/>
  <c r="T347" i="14"/>
  <c r="U347" i="14" s="1"/>
  <c r="S317" i="14"/>
  <c r="T317" i="14"/>
  <c r="U317" i="14" s="1"/>
  <c r="S579" i="14"/>
  <c r="T579" i="14"/>
  <c r="U579" i="14" s="1"/>
  <c r="S150" i="14"/>
  <c r="S381" i="14"/>
  <c r="S100" i="14"/>
  <c r="T100" i="14"/>
  <c r="U100" i="14" s="1"/>
  <c r="S210" i="14"/>
  <c r="T210" i="14"/>
  <c r="U210" i="14" s="1"/>
  <c r="S283" i="14"/>
  <c r="T283" i="14"/>
  <c r="U283" i="14" s="1"/>
  <c r="S211" i="14"/>
  <c r="T211" i="14"/>
  <c r="U211" i="14" s="1"/>
  <c r="S90" i="14"/>
  <c r="T90" i="14"/>
  <c r="U90" i="14" s="1"/>
  <c r="S108" i="14"/>
  <c r="T108" i="14"/>
  <c r="U108" i="14" s="1"/>
  <c r="S251" i="14"/>
  <c r="T251" i="14"/>
  <c r="U251" i="14" s="1"/>
  <c r="S288" i="14"/>
  <c r="T288" i="14"/>
  <c r="U288" i="14" s="1"/>
  <c r="S316" i="14"/>
  <c r="T316" i="14"/>
  <c r="U316" i="14" s="1"/>
  <c r="S466" i="14"/>
  <c r="S431" i="14"/>
  <c r="S96" i="14"/>
  <c r="S407" i="14"/>
  <c r="T407" i="14"/>
  <c r="U407" i="14" s="1"/>
  <c r="S341" i="14"/>
  <c r="S326" i="14"/>
  <c r="S564" i="14"/>
  <c r="S4" i="14"/>
  <c r="S152" i="14"/>
  <c r="T152" i="14"/>
  <c r="U152" i="14" s="1"/>
  <c r="S435" i="14"/>
  <c r="S170" i="14"/>
  <c r="T170" i="14"/>
  <c r="U170" i="14" s="1"/>
  <c r="S50" i="14"/>
  <c r="T50" i="14"/>
  <c r="U50" i="14" s="1"/>
  <c r="S622" i="14"/>
  <c r="T622" i="14"/>
  <c r="U622" i="14" s="1"/>
  <c r="S412" i="14"/>
  <c r="T412" i="14"/>
  <c r="U412" i="14" s="1"/>
  <c r="S48" i="14"/>
  <c r="T48" i="14"/>
  <c r="U48" i="14" s="1"/>
  <c r="S140" i="14"/>
  <c r="T140" i="14"/>
  <c r="U140" i="14" s="1"/>
  <c r="S208" i="14"/>
  <c r="S481" i="14"/>
  <c r="S566" i="14"/>
  <c r="T566" i="14"/>
  <c r="U566" i="14" s="1"/>
  <c r="S82" i="14"/>
  <c r="S397" i="14"/>
  <c r="T397" i="14"/>
  <c r="U397" i="14" s="1"/>
  <c r="S280" i="14"/>
  <c r="T280" i="14"/>
  <c r="U280" i="14" s="1"/>
  <c r="S29" i="14"/>
  <c r="T29" i="14"/>
  <c r="U29" i="14" s="1"/>
  <c r="S392" i="14"/>
  <c r="T392" i="14"/>
  <c r="U392" i="14" s="1"/>
  <c r="S64" i="14"/>
  <c r="T64" i="14"/>
  <c r="U64" i="14" s="1"/>
  <c r="S312" i="14"/>
  <c r="T312" i="14"/>
  <c r="U312" i="14" s="1"/>
  <c r="S343" i="14"/>
  <c r="T343" i="14"/>
  <c r="U343" i="14" s="1"/>
  <c r="S233" i="14"/>
  <c r="S346" i="14"/>
  <c r="S356" i="14"/>
  <c r="S355" i="14"/>
  <c r="S510" i="14"/>
  <c r="T510" i="14"/>
  <c r="U510" i="14" s="1"/>
  <c r="S365" i="14"/>
  <c r="S491" i="14"/>
  <c r="T491" i="14"/>
  <c r="U491" i="14" s="1"/>
  <c r="S201" i="14"/>
  <c r="T201" i="14"/>
  <c r="U201" i="14" s="1"/>
  <c r="S88" i="14"/>
  <c r="T88" i="14"/>
  <c r="U88" i="14" s="1"/>
  <c r="S61" i="14"/>
  <c r="T61" i="14"/>
  <c r="U61" i="14" s="1"/>
  <c r="S324" i="14"/>
  <c r="T324" i="14"/>
  <c r="U324" i="14" s="1"/>
  <c r="S425" i="14"/>
  <c r="T425" i="14"/>
  <c r="U425" i="14" s="1"/>
  <c r="S128" i="14"/>
  <c r="T128" i="14"/>
  <c r="U128" i="14" s="1"/>
  <c r="S248" i="14"/>
  <c r="T248" i="14"/>
  <c r="U248" i="14" s="1"/>
  <c r="S406" i="14"/>
  <c r="T406" i="14"/>
  <c r="U406" i="14" s="1"/>
  <c r="S332" i="14"/>
  <c r="T332" i="14"/>
  <c r="U332" i="14" s="1"/>
  <c r="S297" i="14"/>
  <c r="T297" i="14"/>
  <c r="U297" i="14" s="1"/>
  <c r="S367" i="14"/>
  <c r="S121" i="14"/>
  <c r="S373" i="14"/>
  <c r="S322" i="14"/>
  <c r="T322" i="14"/>
  <c r="U322" i="14" s="1"/>
  <c r="S236" i="14"/>
  <c r="T236" i="14"/>
  <c r="U236" i="14" s="1"/>
  <c r="S521" i="14"/>
  <c r="T521" i="14"/>
  <c r="U521" i="14" s="1"/>
  <c r="S136" i="14"/>
  <c r="T136" i="14"/>
  <c r="U136" i="14" s="1"/>
  <c r="S57" i="14"/>
  <c r="T57" i="14"/>
  <c r="U57" i="14" s="1"/>
  <c r="S328" i="14"/>
  <c r="T328" i="14"/>
  <c r="U328" i="14" s="1"/>
  <c r="S218" i="14"/>
  <c r="T218" i="14"/>
  <c r="U218" i="14" s="1"/>
  <c r="S24" i="14"/>
  <c r="T24" i="14"/>
  <c r="U24" i="14" s="1"/>
  <c r="S163" i="14"/>
  <c r="T163" i="14"/>
  <c r="U163" i="14" s="1"/>
  <c r="S520" i="14"/>
  <c r="T520" i="14"/>
  <c r="U520" i="14" s="1"/>
  <c r="S580" i="14"/>
  <c r="T580" i="14"/>
  <c r="U580" i="14" s="1"/>
  <c r="S498" i="14"/>
  <c r="T498" i="14"/>
  <c r="U498" i="14" s="1"/>
  <c r="S383" i="14"/>
  <c r="S146" i="14"/>
  <c r="S336" i="14"/>
  <c r="T336" i="14"/>
  <c r="U336" i="14" s="1"/>
  <c r="S209" i="14"/>
  <c r="S2" i="14"/>
  <c r="S195" i="14"/>
  <c r="S187" i="14"/>
  <c r="S129" i="14"/>
  <c r="S275" i="14"/>
  <c r="S633" i="14"/>
  <c r="S161" i="14"/>
  <c r="S169" i="14"/>
  <c r="S84" i="14"/>
  <c r="S22" i="14"/>
  <c r="S151" i="14"/>
  <c r="S266" i="14"/>
  <c r="S387" i="14"/>
  <c r="S348" i="14"/>
  <c r="S14" i="14"/>
  <c r="S507" i="14"/>
  <c r="S396" i="14"/>
  <c r="S20" i="14"/>
  <c r="S500" i="14"/>
  <c r="S107" i="14"/>
  <c r="S185" i="14"/>
  <c r="S593" i="14"/>
  <c r="S612" i="14"/>
  <c r="S203" i="14"/>
  <c r="S119" i="14"/>
  <c r="S307" i="14"/>
  <c r="S73" i="14"/>
  <c r="S39" i="14"/>
  <c r="S27" i="14"/>
  <c r="S358" i="14"/>
  <c r="S254" i="14"/>
  <c r="S113" i="14"/>
  <c r="S13" i="14"/>
  <c r="S38" i="14"/>
  <c r="S258" i="14"/>
  <c r="S632" i="14"/>
  <c r="S264" i="14"/>
  <c r="S290" i="14"/>
  <c r="S238" i="14"/>
  <c r="S177" i="14"/>
  <c r="S75" i="14"/>
  <c r="S9" i="14"/>
  <c r="S414" i="14"/>
  <c r="S515" i="14"/>
  <c r="S30" i="14"/>
  <c r="S79" i="14"/>
  <c r="S243" i="14"/>
  <c r="S81" i="14"/>
  <c r="S448" i="14"/>
  <c r="S99" i="14"/>
  <c r="S41" i="14"/>
  <c r="S46" i="14"/>
  <c r="S278" i="14"/>
  <c r="S47" i="14"/>
  <c r="S473" i="14"/>
  <c r="S611" i="14"/>
  <c r="S573" i="14"/>
  <c r="S529" i="14"/>
  <c r="S563" i="14"/>
  <c r="S32" i="14"/>
  <c r="S135" i="14"/>
  <c r="S284" i="14"/>
  <c r="S205" i="14"/>
  <c r="S526" i="14"/>
  <c r="S241" i="14"/>
  <c r="S629" i="14"/>
  <c r="S144" i="14"/>
  <c r="S384" i="14"/>
  <c r="S250" i="14"/>
  <c r="S242" i="14"/>
  <c r="S354" i="14"/>
  <c r="S604" i="14"/>
  <c r="S286" i="14"/>
  <c r="S58" i="14"/>
  <c r="S415" i="14"/>
  <c r="S179" i="14"/>
  <c r="S464" i="14"/>
  <c r="S156" i="14"/>
  <c r="S434" i="14"/>
  <c r="S624" i="14"/>
  <c r="S588" i="14"/>
  <c r="S369" i="14"/>
  <c r="S440" i="14"/>
  <c r="S89" i="14"/>
  <c r="S560" i="14"/>
  <c r="S577" i="14"/>
  <c r="S382" i="14"/>
  <c r="S53" i="14"/>
  <c r="S351" i="14"/>
  <c r="S262" i="14"/>
  <c r="S80" i="14"/>
  <c r="S137" i="14"/>
  <c r="S554" i="14"/>
  <c r="S97" i="14"/>
  <c r="S133" i="14"/>
  <c r="S609" i="14"/>
  <c r="S40" i="14"/>
  <c r="S542" i="14"/>
  <c r="S615" i="14"/>
  <c r="S105" i="14"/>
  <c r="S321" i="14"/>
  <c r="S360" i="14"/>
  <c r="S439" i="14"/>
  <c r="S110" i="14"/>
  <c r="S597" i="14"/>
  <c r="S35" i="14"/>
  <c r="S26" i="14"/>
  <c r="S409" i="14"/>
  <c r="S74" i="14"/>
  <c r="S249" i="14"/>
  <c r="S496" i="14"/>
  <c r="S592" i="14"/>
  <c r="S598" i="14"/>
  <c r="S199" i="14"/>
  <c r="S402" i="14"/>
  <c r="S213" i="14"/>
  <c r="S313" i="14"/>
  <c r="S517" i="14"/>
  <c r="S134" i="14"/>
  <c r="S344" i="14"/>
  <c r="S619" i="14"/>
  <c r="S296" i="14"/>
  <c r="S329" i="14"/>
  <c r="S10" i="14"/>
  <c r="S87" i="14"/>
  <c r="S230" i="14"/>
  <c r="S45" i="14"/>
  <c r="S426" i="14"/>
  <c r="S224" i="14"/>
  <c r="S5" i="14"/>
  <c r="S421" i="14"/>
  <c r="S54" i="14"/>
  <c r="S494" i="14"/>
  <c r="S271" i="14"/>
  <c r="S376" i="14"/>
  <c r="S65" i="14"/>
  <c r="S456" i="14"/>
  <c r="S191" i="14"/>
  <c r="S522" i="14"/>
  <c r="S67" i="14"/>
  <c r="S270" i="14"/>
  <c r="S352" i="14"/>
  <c r="S49" i="14"/>
  <c r="S257" i="14"/>
  <c r="S584" i="14"/>
  <c r="S511" i="14"/>
  <c r="S125" i="14"/>
  <c r="S83" i="14"/>
  <c r="S279" i="14"/>
  <c r="S281" i="14"/>
  <c r="S416" i="14"/>
  <c r="S194" i="14"/>
  <c r="S319" i="14"/>
  <c r="S91" i="14"/>
  <c r="S386" i="14"/>
  <c r="S142" i="14"/>
  <c r="S183" i="14"/>
  <c r="S202" i="14"/>
  <c r="S488" i="14"/>
  <c r="S621" i="14"/>
  <c r="S17" i="14"/>
  <c r="S77" i="14"/>
  <c r="S23" i="14"/>
  <c r="S181" i="14"/>
  <c r="S634" i="14"/>
  <c r="S25" i="14"/>
  <c r="S33" i="14"/>
  <c r="S103" i="14"/>
  <c r="S265" i="14"/>
  <c r="S217" i="14"/>
  <c r="S193" i="14"/>
  <c r="S273" i="14"/>
  <c r="S145" i="14"/>
  <c r="S263" i="14"/>
  <c r="S442" i="14"/>
  <c r="S153" i="14"/>
  <c r="S345" i="14"/>
  <c r="S627" i="1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56909B-4F4C-4054-B38E-994D8447B1E1}" keepAlive="1" name="Query - all_t20_world_cup_matches_results" description="Connection to the 'all_t20_world_cup_matches_results' query in the workbook." type="5" refreshedVersion="6" background="1" saveData="1">
    <dbPr connection="Provider=Microsoft.Mashup.OleDb.1;Data Source=$Workbook$;Location=all_t20_world_cup_matches_results;Extended Properties=&quot;&quot;" command="SELECT * FROM [all_t20_world_cup_matches_results]"/>
  </connection>
  <connection id="2" xr16:uid="{89A225EF-E20A-4567-8F58-B70CB3F0EDE0}" keepAlive="1" name="Query - all_t20_world_cup_matches_results (2)" description="Connection to the 'all_t20_world_cup_matches_results (2)' query in the workbook." type="5" refreshedVersion="6" background="1" saveData="1">
    <dbPr connection="Provider=Microsoft.Mashup.OleDb.1;Data Source=$Workbook$;Location=all_t20_world_cup_matches_results (2);Extended Properties=&quot;&quot;" command="SELECT * FROM [all_t20_world_cup_matches_results (2)]"/>
  </connection>
  <connection id="3" xr16:uid="{82F4A049-B605-462B-A99D-A54E7B7A3BBF}" keepAlive="1" name="Query - all_t20_world_cup_matches_results__3" description="Connection to the 'all_t20_world_cup_matches_results__3' query in the workbook." type="5" refreshedVersion="6" background="1" saveData="1">
    <dbPr connection="Provider=Microsoft.Mashup.OleDb.1;Data Source=$Workbook$;Location=all_t20_world_cup_matches_results__3;Extended Properties=&quot;&quot;" command="SELECT * FROM [all_t20_world_cup_matches_results__3]"/>
  </connection>
  <connection id="4" xr16:uid="{2855E244-4E3B-40B5-B9D0-BB5C69026C31}" keepAlive="1" name="Query - all_t20_world_cup_matches_results__3 (2)" description="Connection to the 'all_t20_world_cup_matches_results__3 (2)' query in the workbook." type="5" refreshedVersion="6" background="1" saveData="1">
    <dbPr connection="Provider=Microsoft.Mashup.OleDb.1;Data Source=$Workbook$;Location=all_t20_world_cup_matches_results__3 (2);Extended Properties=&quot;&quot;" command="SELECT * FROM [all_t20_world_cup_matches_results__3 (2)]"/>
  </connection>
  <connection id="5" xr16:uid="{1D9E6B5A-50B7-4F14-98E1-49582A9277AE}" keepAlive="1" name="Query - all_t20_world_cup_matches_results__3 (3)" description="Connection to the 'all_t20_world_cup_matches_results__3 (3)' query in the workbook." type="5" refreshedVersion="6" background="1" saveData="1">
    <dbPr connection="Provider=Microsoft.Mashup.OleDb.1;Data Source=$Workbook$;Location=all_t20_world_cup_matches_results__3 (3);Extended Properties=&quot;&quot;" command="SELECT * FROM [all_t20_world_cup_matches_results__3 (3)]"/>
  </connection>
  <connection id="6" xr16:uid="{7F5EF8CD-455D-4D73-8E7C-BAE64F909886}" keepAlive="1" name="Query - all_t20_world_cup_matches_results__4" description="Connection to the 'all_t20_world_cup_matches_results__4' query in the workbook." type="5" refreshedVersion="6" background="1" saveData="1">
    <dbPr connection="Provider=Microsoft.Mashup.OleDb.1;Data Source=$Workbook$;Location=all_t20_world_cup_matches_results__4;Extended Properties=&quot;&quot;" command="SELECT * FROM [all_t20_world_cup_matches_results__4]"/>
  </connection>
  <connection id="7" xr16:uid="{F810260F-E067-47B5-9EBE-5CFE25BBD7EC}"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6C5E8FDE-0044-43F8-8A1A-922B3467CA04}" name="WorksheetConnection_T20 World Cup 2007-2024 analysis.xlsx!all_t20_world_cup_matches_results__3" type="102" refreshedVersion="6" minRefreshableVersion="5">
    <extLst>
      <ext xmlns:x15="http://schemas.microsoft.com/office/spreadsheetml/2010/11/main" uri="{DE250136-89BD-433C-8126-D09CA5730AF9}">
        <x15:connection id="all_t20_world_cup_matches_results__3">
          <x15:rangePr sourceName="_xlcn.WorksheetConnection_T20WorldCup20072024analysis.xlsxall_t20_world_cup_matches_results__31"/>
        </x15:connection>
      </ext>
    </extLst>
  </connection>
  <connection id="9" xr16:uid="{0FB1CFEE-F69B-426F-9E96-EE508319CA69}" name="WorksheetConnection_T20 World Cup 2007-2024 analysis.xlsx!all_t20_world_cup_matches_results__3__2" type="102" refreshedVersion="6" minRefreshableVersion="5">
    <extLst>
      <ext xmlns:x15="http://schemas.microsoft.com/office/spreadsheetml/2010/11/main" uri="{DE250136-89BD-433C-8126-D09CA5730AF9}">
        <x15:connection id="all_t20_world_cup_matches_results__3__2">
          <x15:rangePr sourceName="_xlcn.WorksheetConnection_T20WorldCup20072024analysis.xlsxall_t20_world_cup_matches_results__3__21"/>
        </x15:connection>
      </ext>
    </extLst>
  </connection>
  <connection id="10" xr16:uid="{CB92F910-3062-463F-9AFA-BBDE13ECD218}" name="WorksheetConnection_T20 World Cup 2007-2024 analysis.xlsx!all_t20_world_cup_matches_results__3__3" type="102" refreshedVersion="6" minRefreshableVersion="5">
    <extLst>
      <ext xmlns:x15="http://schemas.microsoft.com/office/spreadsheetml/2010/11/main" uri="{DE250136-89BD-433C-8126-D09CA5730AF9}">
        <x15:connection id="all_t20_world_cup_matches_results__3__3">
          <x15:rangePr sourceName="_xlcn.WorksheetConnection_T20WorldCup20072024analysis.xlsxall_t20_world_cup_matches_results__3__31"/>
        </x15:connection>
      </ext>
    </extLst>
  </connection>
  <connection id="11" xr16:uid="{F77D00B4-5642-45EC-ACFA-75D17C83B5B1}" name="WorksheetConnection_T20 World Cup 2007-2024 analysis.xlsx!Table14" type="102" refreshedVersion="6" minRefreshableVersion="5">
    <extLst>
      <ext xmlns:x15="http://schemas.microsoft.com/office/spreadsheetml/2010/11/main" uri="{DE250136-89BD-433C-8126-D09CA5730AF9}">
        <x15:connection id="Table14">
          <x15:rangePr sourceName="_xlcn.WorksheetConnection_T20WorldCup20072024analysis.xlsxTable141"/>
        </x15:connection>
      </ext>
    </extLst>
  </connection>
</connections>
</file>

<file path=xl/sharedStrings.xml><?xml version="1.0" encoding="utf-8"?>
<sst xmlns="http://schemas.openxmlformats.org/spreadsheetml/2006/main" count="9437" uniqueCount="1064">
  <si>
    <t>Team1</t>
  </si>
  <si>
    <t>Team2</t>
  </si>
  <si>
    <t>Winner</t>
  </si>
  <si>
    <t>Margin</t>
  </si>
  <si>
    <t>Ground</t>
  </si>
  <si>
    <t>Match Date</t>
  </si>
  <si>
    <t>South Africa</t>
  </si>
  <si>
    <t>West Indies</t>
  </si>
  <si>
    <t>8 wickets</t>
  </si>
  <si>
    <t>Johannesburg</t>
  </si>
  <si>
    <t>Kenya</t>
  </si>
  <si>
    <t>New Zealand</t>
  </si>
  <si>
    <t>9 wickets</t>
  </si>
  <si>
    <t>Durban</t>
  </si>
  <si>
    <t>Pakistan</t>
  </si>
  <si>
    <t>Scotland</t>
  </si>
  <si>
    <t>51 runs</t>
  </si>
  <si>
    <t>Australia</t>
  </si>
  <si>
    <t>Zimbabwe</t>
  </si>
  <si>
    <t>5 wickets</t>
  </si>
  <si>
    <t>Cape Town</t>
  </si>
  <si>
    <t>Bangladesh</t>
  </si>
  <si>
    <t>6 wickets</t>
  </si>
  <si>
    <t>England</t>
  </si>
  <si>
    <t>50 runs</t>
  </si>
  <si>
    <t>India</t>
  </si>
  <si>
    <t>no result</t>
  </si>
  <si>
    <t>-</t>
  </si>
  <si>
    <t>Sri Lanka</t>
  </si>
  <si>
    <t>172 runs</t>
  </si>
  <si>
    <t>tied</t>
  </si>
  <si>
    <t>7 wickets</t>
  </si>
  <si>
    <t>10 runs</t>
  </si>
  <si>
    <t>19 runs</t>
  </si>
  <si>
    <t>33 runs</t>
  </si>
  <si>
    <t>5 runs</t>
  </si>
  <si>
    <t>64 runs</t>
  </si>
  <si>
    <t>18 runs</t>
  </si>
  <si>
    <t>10 wickets</t>
  </si>
  <si>
    <t>4 wickets</t>
  </si>
  <si>
    <t>37 runs</t>
  </si>
  <si>
    <t>15 runs</t>
  </si>
  <si>
    <t>Netherlands</t>
  </si>
  <si>
    <t>Lord's</t>
  </si>
  <si>
    <t>The Oval</t>
  </si>
  <si>
    <t>25 runs</t>
  </si>
  <si>
    <t>Nottingham</t>
  </si>
  <si>
    <t>130 runs</t>
  </si>
  <si>
    <t>48 runs</t>
  </si>
  <si>
    <t>Ireland</t>
  </si>
  <si>
    <t>82 runs</t>
  </si>
  <si>
    <t>1 run</t>
  </si>
  <si>
    <t>83 runs</t>
  </si>
  <si>
    <t>20 runs</t>
  </si>
  <si>
    <t>9 runs</t>
  </si>
  <si>
    <t>3 runs</t>
  </si>
  <si>
    <t>39 runs</t>
  </si>
  <si>
    <t>12 runs</t>
  </si>
  <si>
    <t>7 runs</t>
  </si>
  <si>
    <t>57 runs</t>
  </si>
  <si>
    <t>2 wickets</t>
  </si>
  <si>
    <t>Providence</t>
  </si>
  <si>
    <t>70 runs</t>
  </si>
  <si>
    <t>Afghanistan</t>
  </si>
  <si>
    <t>Gros Islet</t>
  </si>
  <si>
    <t>21 runs</t>
  </si>
  <si>
    <t>14 runs</t>
  </si>
  <si>
    <t>34 runs</t>
  </si>
  <si>
    <t>27 runs</t>
  </si>
  <si>
    <t>Bridgetown</t>
  </si>
  <si>
    <t>59 runs</t>
  </si>
  <si>
    <t>13 runs</t>
  </si>
  <si>
    <t>49 runs</t>
  </si>
  <si>
    <t>81 runs</t>
  </si>
  <si>
    <t>11 runs</t>
  </si>
  <si>
    <t>3 wickets</t>
  </si>
  <si>
    <t>Hambantota</t>
  </si>
  <si>
    <t>Colombo (RPS)</t>
  </si>
  <si>
    <t>23 runs</t>
  </si>
  <si>
    <t>Pallekele</t>
  </si>
  <si>
    <t>116 runs</t>
  </si>
  <si>
    <t>32 runs</t>
  </si>
  <si>
    <t>17 runs</t>
  </si>
  <si>
    <t>90 runs</t>
  </si>
  <si>
    <t>16 runs</t>
  </si>
  <si>
    <t>74 runs</t>
  </si>
  <si>
    <t>36 runs</t>
  </si>
  <si>
    <t>Mirpur</t>
  </si>
  <si>
    <t>Hong Kong</t>
  </si>
  <si>
    <t>Nepal</t>
  </si>
  <si>
    <t>80 runs</t>
  </si>
  <si>
    <t>Chattogram</t>
  </si>
  <si>
    <t>Sylhet</t>
  </si>
  <si>
    <t>U.A.E.</t>
  </si>
  <si>
    <t>2 runs</t>
  </si>
  <si>
    <t>73 runs</t>
  </si>
  <si>
    <t>6 runs</t>
  </si>
  <si>
    <t>45 runs</t>
  </si>
  <si>
    <t>84 runs</t>
  </si>
  <si>
    <t>Nagpur</t>
  </si>
  <si>
    <t>8 runs</t>
  </si>
  <si>
    <t>Dharamsala</t>
  </si>
  <si>
    <t>Oman</t>
  </si>
  <si>
    <t>54 runs</t>
  </si>
  <si>
    <t>47 runs</t>
  </si>
  <si>
    <t>55 runs</t>
  </si>
  <si>
    <t>Eden Gardens</t>
  </si>
  <si>
    <t>Wankhede</t>
  </si>
  <si>
    <t>Bengaluru</t>
  </si>
  <si>
    <t>22 runs</t>
  </si>
  <si>
    <t>Mohali</t>
  </si>
  <si>
    <t>Delhi</t>
  </si>
  <si>
    <t>75 runs</t>
  </si>
  <si>
    <t>P.N.G.</t>
  </si>
  <si>
    <t>Al Amerat</t>
  </si>
  <si>
    <t>Abu Dhabi</t>
  </si>
  <si>
    <t>Namibia</t>
  </si>
  <si>
    <t>26 runs</t>
  </si>
  <si>
    <t>Sharjah</t>
  </si>
  <si>
    <t>Dubai (DICS)</t>
  </si>
  <si>
    <t>62 runs</t>
  </si>
  <si>
    <t>66 runs</t>
  </si>
  <si>
    <t>52 runs</t>
  </si>
  <si>
    <t>72 runs</t>
  </si>
  <si>
    <t>Geelong</t>
  </si>
  <si>
    <t>42 runs</t>
  </si>
  <si>
    <t>Hobart</t>
  </si>
  <si>
    <t>31 runs</t>
  </si>
  <si>
    <t>79 runs</t>
  </si>
  <si>
    <t>89 runs</t>
  </si>
  <si>
    <t>Sydney</t>
  </si>
  <si>
    <t>Perth</t>
  </si>
  <si>
    <t>Melbourne</t>
  </si>
  <si>
    <t>104 runs</t>
  </si>
  <si>
    <t>56 runs</t>
  </si>
  <si>
    <t>65 runs</t>
  </si>
  <si>
    <t>Brisbane</t>
  </si>
  <si>
    <t>Adelaide</t>
  </si>
  <si>
    <t>35 runs</t>
  </si>
  <si>
    <t>4 runs</t>
  </si>
  <si>
    <t>71 runs</t>
  </si>
  <si>
    <t>U.S.A.</t>
  </si>
  <si>
    <t>Canada</t>
  </si>
  <si>
    <t>Dallas</t>
  </si>
  <si>
    <t>New York</t>
  </si>
  <si>
    <t>Uganda</t>
  </si>
  <si>
    <t>125 runs</t>
  </si>
  <si>
    <t>134 runs</t>
  </si>
  <si>
    <t>North Sound</t>
  </si>
  <si>
    <t>Tarouba</t>
  </si>
  <si>
    <t>Kingstown</t>
  </si>
  <si>
    <t>41 runs</t>
  </si>
  <si>
    <t>Lauderhill</t>
  </si>
  <si>
    <t>28 runs</t>
  </si>
  <si>
    <t>24 runs</t>
  </si>
  <si>
    <t>68 runs</t>
  </si>
  <si>
    <t>wickets</t>
  </si>
  <si>
    <t>runs</t>
  </si>
  <si>
    <t>run</t>
  </si>
  <si>
    <t>Teams</t>
  </si>
  <si>
    <t>Row Labels</t>
  </si>
  <si>
    <t>Grand Total</t>
  </si>
  <si>
    <t>Margin (Numbers)</t>
  </si>
  <si>
    <t>Runs/Wickets</t>
  </si>
  <si>
    <t>T20-2007</t>
  </si>
  <si>
    <t>T20-2009</t>
  </si>
  <si>
    <t>T20-2010</t>
  </si>
  <si>
    <t>T20-2012</t>
  </si>
  <si>
    <t>T20-2014</t>
  </si>
  <si>
    <t>T20-2016</t>
  </si>
  <si>
    <t>T20-2021</t>
  </si>
  <si>
    <t>T20-2022</t>
  </si>
  <si>
    <t>T20-2024</t>
  </si>
  <si>
    <t>Season</t>
  </si>
  <si>
    <t>South Africa vs West Indies</t>
  </si>
  <si>
    <t>Kenya vs New Zealand</t>
  </si>
  <si>
    <t>Pakistan vs Scotland</t>
  </si>
  <si>
    <t>Australia vs Zimbabwe</t>
  </si>
  <si>
    <t>Bangladesh vs West Indies</t>
  </si>
  <si>
    <t>England vs Zimbabwe</t>
  </si>
  <si>
    <t>India vs Scotland</t>
  </si>
  <si>
    <t>Kenya vs Sri Lanka</t>
  </si>
  <si>
    <t>Australia vs England</t>
  </si>
  <si>
    <t>India vs Pakistan</t>
  </si>
  <si>
    <t>New Zealand vs Sri Lanka</t>
  </si>
  <si>
    <t>South Africa vs Bangladesh</t>
  </si>
  <si>
    <t>India vs New Zealand</t>
  </si>
  <si>
    <t>Australia vs Bangladesh</t>
  </si>
  <si>
    <t>South Africa vs England</t>
  </si>
  <si>
    <t>Pakistan vs Sri Lanka</t>
  </si>
  <si>
    <t>England vs New Zealand</t>
  </si>
  <si>
    <t>Australia vs Pakistan</t>
  </si>
  <si>
    <t>Bangladesh vs Sri Lanka</t>
  </si>
  <si>
    <t>South Africa vs New Zealand</t>
  </si>
  <si>
    <t>England vs India</t>
  </si>
  <si>
    <t>Australia vs Sri Lanka</t>
  </si>
  <si>
    <t>Bangladesh vs Pakistan</t>
  </si>
  <si>
    <t>South Africa vs India</t>
  </si>
  <si>
    <t>New Zealand vs Pakistan</t>
  </si>
  <si>
    <t>Australia vs India</t>
  </si>
  <si>
    <t>England vs Netherlands</t>
  </si>
  <si>
    <t>New Zealand vs Scotland</t>
  </si>
  <si>
    <t>Australia vs West Indies</t>
  </si>
  <si>
    <t>Bangladesh vs India</t>
  </si>
  <si>
    <t>Scotland vs South Africa</t>
  </si>
  <si>
    <t>England vs Pakistan</t>
  </si>
  <si>
    <t>Bangladesh vs Ireland</t>
  </si>
  <si>
    <t>Netherlands vs Pakistan</t>
  </si>
  <si>
    <t>New Zealand vs South Africa</t>
  </si>
  <si>
    <t>Sri Lanka vs West Indies</t>
  </si>
  <si>
    <t>India vs Ireland</t>
  </si>
  <si>
    <t>Ireland vs New Zealand</t>
  </si>
  <si>
    <t>England vs South Africa</t>
  </si>
  <si>
    <t>India vs West Indies</t>
  </si>
  <si>
    <t>Ireland vs Sri Lanka</t>
  </si>
  <si>
    <t>Ireland vs Pakistan</t>
  </si>
  <si>
    <t>England vs West Indies</t>
  </si>
  <si>
    <t>India vs South Africa</t>
  </si>
  <si>
    <t>Pakistan vs South Africa</t>
  </si>
  <si>
    <t>West Indies vs Ireland</t>
  </si>
  <si>
    <t>Afghanistan vs India</t>
  </si>
  <si>
    <t>Sri Lanka vs Zimbabwe</t>
  </si>
  <si>
    <t>West Indies vs England</t>
  </si>
  <si>
    <t>New Zealand vs Zimbabwe</t>
  </si>
  <si>
    <t>England vs Ireland</t>
  </si>
  <si>
    <t>Afghanistan vs South Africa</t>
  </si>
  <si>
    <t>West Indies vs Sri Lanka</t>
  </si>
  <si>
    <t>West Indies vs India</t>
  </si>
  <si>
    <t>India vs Sri Lanka</t>
  </si>
  <si>
    <t>West Indies vs Australia</t>
  </si>
  <si>
    <t>England vs Sri Lanka</t>
  </si>
  <si>
    <t>Australia vs Ireland</t>
  </si>
  <si>
    <t>South Africa vs Zimbabwe</t>
  </si>
  <si>
    <t>Bangladesh vs New Zealand</t>
  </si>
  <si>
    <t>Afghanistan vs England</t>
  </si>
  <si>
    <t>Sri Lanka vs South Africa</t>
  </si>
  <si>
    <t>Ireland vs West Indies</t>
  </si>
  <si>
    <t>Sri Lanka vs New Zealand</t>
  </si>
  <si>
    <t>Australia vs South Africa</t>
  </si>
  <si>
    <t>New Zealand vs West Indies</t>
  </si>
  <si>
    <t>Sri Lanka vs England</t>
  </si>
  <si>
    <t>Sri Lanka vs Pakistan</t>
  </si>
  <si>
    <t>Bangladesh vs Afghanistan</t>
  </si>
  <si>
    <t>Hong Kong vs Nepal</t>
  </si>
  <si>
    <t>Ireland vs Zimbabwe</t>
  </si>
  <si>
    <t>Netherlands vs U.A.E.</t>
  </si>
  <si>
    <t>Afghanistan vs Hong Kong</t>
  </si>
  <si>
    <t>Bangladesh vs Nepal</t>
  </si>
  <si>
    <t>Netherlands vs Zimbabwe</t>
  </si>
  <si>
    <t>Ireland vs U.A.E.</t>
  </si>
  <si>
    <t>Afghanistan vs Nepal</t>
  </si>
  <si>
    <t>Bangladesh vs Hong Kong</t>
  </si>
  <si>
    <t>U.A.E. vs Zimbabwe</t>
  </si>
  <si>
    <t>Ireland vs Netherlands</t>
  </si>
  <si>
    <t>South Africa vs Sri Lanka</t>
  </si>
  <si>
    <t>Netherlands vs Sri Lanka</t>
  </si>
  <si>
    <t>Netherlands vs South Africa</t>
  </si>
  <si>
    <t>Netherlands vs New Zealand</t>
  </si>
  <si>
    <t>Bangladesh vs Australia</t>
  </si>
  <si>
    <t>Pakistan vs West Indies</t>
  </si>
  <si>
    <t>Hong Kong vs Zimbabwe</t>
  </si>
  <si>
    <t>Afghanistan vs Scotland</t>
  </si>
  <si>
    <t>Bangladesh vs Netherlands</t>
  </si>
  <si>
    <t>Ireland vs Oman</t>
  </si>
  <si>
    <t>Scotland vs Zimbabwe</t>
  </si>
  <si>
    <t>Netherlands vs Oman</t>
  </si>
  <si>
    <t>Afghanistan vs Zimbabwe</t>
  </si>
  <si>
    <t>Hong Kong vs Scotland</t>
  </si>
  <si>
    <t>Bangladesh vs Oman</t>
  </si>
  <si>
    <t>Afghanistan vs Sri Lanka</t>
  </si>
  <si>
    <t>Australia vs New Zealand</t>
  </si>
  <si>
    <t>India vs Bangladesh</t>
  </si>
  <si>
    <t>Afghanistan vs West Indies</t>
  </si>
  <si>
    <t>India vs Australia</t>
  </si>
  <si>
    <t>Oman vs P.N.G.</t>
  </si>
  <si>
    <t>Bangladesh vs Scotland</t>
  </si>
  <si>
    <t>Namibia vs Sri Lanka</t>
  </si>
  <si>
    <t>P.N.G. vs Scotland</t>
  </si>
  <si>
    <t>Oman vs Bangladesh</t>
  </si>
  <si>
    <t>Namibia vs Netherlands</t>
  </si>
  <si>
    <t>Bangladesh vs P.N.G.</t>
  </si>
  <si>
    <t>Oman vs Scotland</t>
  </si>
  <si>
    <t>Ireland vs Namibia</t>
  </si>
  <si>
    <t>Bangladesh vs England</t>
  </si>
  <si>
    <t>Namibia vs Scotland</t>
  </si>
  <si>
    <t>Afghanistan vs Pakistan</t>
  </si>
  <si>
    <t>Afghanistan vs Namibia</t>
  </si>
  <si>
    <t>Bangladesh vs South Africa</t>
  </si>
  <si>
    <t>Namibia vs Pakistan</t>
  </si>
  <si>
    <t>Namibia vs New Zealand</t>
  </si>
  <si>
    <t>Afghanistan vs New Zealand</t>
  </si>
  <si>
    <t>India vs Namibia</t>
  </si>
  <si>
    <t>Scotland vs West Indies</t>
  </si>
  <si>
    <t>Sri Lanka vs U.A.E.</t>
  </si>
  <si>
    <t>Ireland vs Scotland</t>
  </si>
  <si>
    <t>West Indies vs Zimbabwe</t>
  </si>
  <si>
    <t>Namibia vs U.A.E.</t>
  </si>
  <si>
    <t>India vs Netherlands</t>
  </si>
  <si>
    <t>Pakistan vs Zimbabwe</t>
  </si>
  <si>
    <t>Bangladesh vs Zimbabwe</t>
  </si>
  <si>
    <t>Australia vs Afghanistan</t>
  </si>
  <si>
    <t>India vs Zimbabwe</t>
  </si>
  <si>
    <t>U.S.A. vs Canada</t>
  </si>
  <si>
    <t>West Indies vs P.N.G.</t>
  </si>
  <si>
    <t>Namibia vs Oman</t>
  </si>
  <si>
    <t>Afghanistan vs Uganda</t>
  </si>
  <si>
    <t>England vs Scotland</t>
  </si>
  <si>
    <t>Nepal vs Netherlands</t>
  </si>
  <si>
    <t>P.N.G. vs Uganda</t>
  </si>
  <si>
    <t>Australia vs Oman</t>
  </si>
  <si>
    <t>U.S.A. vs Pakistan</t>
  </si>
  <si>
    <t>Canada vs Ireland</t>
  </si>
  <si>
    <t>West Indies vs Uganda</t>
  </si>
  <si>
    <t>Canada vs Pakistan</t>
  </si>
  <si>
    <t>Australia vs Namibia</t>
  </si>
  <si>
    <t>U.S.A. vs India</t>
  </si>
  <si>
    <t>West Indies vs New Zealand</t>
  </si>
  <si>
    <t>England vs Oman</t>
  </si>
  <si>
    <t>Afghanistan vs P.N.G.</t>
  </si>
  <si>
    <t>Nepal vs South Africa</t>
  </si>
  <si>
    <t>New Zealand vs Uganda</t>
  </si>
  <si>
    <t>England vs Namibia</t>
  </si>
  <si>
    <t>Australia vs Scotland</t>
  </si>
  <si>
    <t>New Zealand vs P.N.G.</t>
  </si>
  <si>
    <t>West Indies vs Afghanistan</t>
  </si>
  <si>
    <t>South Africa vs U.S.A.</t>
  </si>
  <si>
    <t>West Indies vs U.S.A.</t>
  </si>
  <si>
    <t>Afghanistan vs Australia</t>
  </si>
  <si>
    <t>England vs U.S.A.</t>
  </si>
  <si>
    <t>West Indies vs South Africa</t>
  </si>
  <si>
    <t>Afghanistan vs Bangladesh</t>
  </si>
  <si>
    <t>Match number</t>
  </si>
  <si>
    <t>Match ID</t>
  </si>
  <si>
    <t>20-South Africa</t>
  </si>
  <si>
    <t>20-West Indies</t>
  </si>
  <si>
    <t>21-Kenya</t>
  </si>
  <si>
    <t>21-New Zealand</t>
  </si>
  <si>
    <t>22-Pakistan</t>
  </si>
  <si>
    <t>22-Scotland</t>
  </si>
  <si>
    <t>23-Australia</t>
  </si>
  <si>
    <t>23-Zimbabwe</t>
  </si>
  <si>
    <t>24-Bangladesh</t>
  </si>
  <si>
    <t>24-West Indies</t>
  </si>
  <si>
    <t>25-England</t>
  </si>
  <si>
    <t>25-Zimbabwe</t>
  </si>
  <si>
    <t>26-India</t>
  </si>
  <si>
    <t>26-Scotland</t>
  </si>
  <si>
    <t>27-Kenya</t>
  </si>
  <si>
    <t>27-Sri Lanka</t>
  </si>
  <si>
    <t>28-Australia</t>
  </si>
  <si>
    <t>28-England</t>
  </si>
  <si>
    <t>29-India</t>
  </si>
  <si>
    <t>29-Pakistan</t>
  </si>
  <si>
    <t>30-New Zealand</t>
  </si>
  <si>
    <t>30-Sri Lanka</t>
  </si>
  <si>
    <t>31-South Africa</t>
  </si>
  <si>
    <t>31-Bangladesh</t>
  </si>
  <si>
    <t>32-India</t>
  </si>
  <si>
    <t>32-New Zealand</t>
  </si>
  <si>
    <t>33-Australia</t>
  </si>
  <si>
    <t>33-Bangladesh</t>
  </si>
  <si>
    <t>34-South Africa</t>
  </si>
  <si>
    <t>34-England</t>
  </si>
  <si>
    <t>35-Pakistan</t>
  </si>
  <si>
    <t>35-Sri Lanka</t>
  </si>
  <si>
    <t>36-England</t>
  </si>
  <si>
    <t>36-New Zealand</t>
  </si>
  <si>
    <t>37-Australia</t>
  </si>
  <si>
    <t>37-Pakistan</t>
  </si>
  <si>
    <t>38-Bangladesh</t>
  </si>
  <si>
    <t>38-Sri Lanka</t>
  </si>
  <si>
    <t>39-South Africa</t>
  </si>
  <si>
    <t>39-New Zealand</t>
  </si>
  <si>
    <t>40-England</t>
  </si>
  <si>
    <t>40-India</t>
  </si>
  <si>
    <t>41-Australia</t>
  </si>
  <si>
    <t>41-Sri Lanka</t>
  </si>
  <si>
    <t>42-Bangladesh</t>
  </si>
  <si>
    <t>42-Pakistan</t>
  </si>
  <si>
    <t>43-South Africa</t>
  </si>
  <si>
    <t>43-India</t>
  </si>
  <si>
    <t>44-New Zealand</t>
  </si>
  <si>
    <t>44-Pakistan</t>
  </si>
  <si>
    <t>45-Australia</t>
  </si>
  <si>
    <t>45-India</t>
  </si>
  <si>
    <t>46-India</t>
  </si>
  <si>
    <t>46-Pakistan</t>
  </si>
  <si>
    <t>90-England</t>
  </si>
  <si>
    <t>90-Netherlands</t>
  </si>
  <si>
    <t>91-New Zealand</t>
  </si>
  <si>
    <t>91-Scotland</t>
  </si>
  <si>
    <t>92-Australia</t>
  </si>
  <si>
    <t>92-West Indies</t>
  </si>
  <si>
    <t>93-Bangladesh</t>
  </si>
  <si>
    <t>93-India</t>
  </si>
  <si>
    <t>94-Scotland</t>
  </si>
  <si>
    <t>94-South Africa</t>
  </si>
  <si>
    <t>95-England</t>
  </si>
  <si>
    <t>95-Pakistan</t>
  </si>
  <si>
    <t>96-Bangladesh</t>
  </si>
  <si>
    <t>96-Ireland</t>
  </si>
  <si>
    <t>97-Australia</t>
  </si>
  <si>
    <t>97-Sri Lanka</t>
  </si>
  <si>
    <t>98-Netherlands</t>
  </si>
  <si>
    <t>98-Pakistan</t>
  </si>
  <si>
    <t>99-New Zealand</t>
  </si>
  <si>
    <t>99-South Africa</t>
  </si>
  <si>
    <t>100-Sri Lanka</t>
  </si>
  <si>
    <t>100-West Indies</t>
  </si>
  <si>
    <t>101-India</t>
  </si>
  <si>
    <t>101-Ireland</t>
  </si>
  <si>
    <t>102-Ireland</t>
  </si>
  <si>
    <t>102-New Zealand</t>
  </si>
  <si>
    <t>103-England</t>
  </si>
  <si>
    <t>103-South Africa</t>
  </si>
  <si>
    <t>104-Pakistan</t>
  </si>
  <si>
    <t>104-Sri Lanka</t>
  </si>
  <si>
    <t>105-India</t>
  </si>
  <si>
    <t>105-West Indies</t>
  </si>
  <si>
    <t>106-South Africa</t>
  </si>
  <si>
    <t>106-West Indies</t>
  </si>
  <si>
    <t>107-New Zealand</t>
  </si>
  <si>
    <t>107-Pakistan</t>
  </si>
  <si>
    <t>108-Ireland</t>
  </si>
  <si>
    <t>108-Sri Lanka</t>
  </si>
  <si>
    <t>109-England</t>
  </si>
  <si>
    <t>109-India</t>
  </si>
  <si>
    <t>110-Ireland</t>
  </si>
  <si>
    <t>110-Pakistan</t>
  </si>
  <si>
    <t>111-England</t>
  </si>
  <si>
    <t>111-West Indies</t>
  </si>
  <si>
    <t>112-New Zealand</t>
  </si>
  <si>
    <t>112-Sri Lanka</t>
  </si>
  <si>
    <t>113-India</t>
  </si>
  <si>
    <t>113-South Africa</t>
  </si>
  <si>
    <t>114-Pakistan</t>
  </si>
  <si>
    <t>114-South Africa</t>
  </si>
  <si>
    <t>115-Sri Lanka</t>
  </si>
  <si>
    <t>115-West Indies</t>
  </si>
  <si>
    <t>116-Pakistan</t>
  </si>
  <si>
    <t>116-Sri Lanka</t>
  </si>
  <si>
    <t>151-New Zealand</t>
  </si>
  <si>
    <t>151-Sri Lanka</t>
  </si>
  <si>
    <t>152-West Indies</t>
  </si>
  <si>
    <t>152-Ireland</t>
  </si>
  <si>
    <t>153-Afghanistan</t>
  </si>
  <si>
    <t>153-India</t>
  </si>
  <si>
    <t>154-Bangladesh</t>
  </si>
  <si>
    <t>154-Pakistan</t>
  </si>
  <si>
    <t>155-India</t>
  </si>
  <si>
    <t>155-South Africa</t>
  </si>
  <si>
    <t>156-Australia</t>
  </si>
  <si>
    <t>156-Pakistan</t>
  </si>
  <si>
    <t>157-Sri Lanka</t>
  </si>
  <si>
    <t>157-Zimbabwe</t>
  </si>
  <si>
    <t>158-West Indies</t>
  </si>
  <si>
    <t>158-England</t>
  </si>
  <si>
    <t>159-New Zealand</t>
  </si>
  <si>
    <t>159-Zimbabwe</t>
  </si>
  <si>
    <t>160-England</t>
  </si>
  <si>
    <t>160-Ireland</t>
  </si>
  <si>
    <t>161-Australia</t>
  </si>
  <si>
    <t>161-Bangladesh</t>
  </si>
  <si>
    <t>162-Afghanistan</t>
  </si>
  <si>
    <t>162-South Africa</t>
  </si>
  <si>
    <t>163-England</t>
  </si>
  <si>
    <t>163-Pakistan</t>
  </si>
  <si>
    <t>164-New Zealand</t>
  </si>
  <si>
    <t>164-South Africa</t>
  </si>
  <si>
    <t>165-Australia</t>
  </si>
  <si>
    <t>165-India</t>
  </si>
  <si>
    <t>166-West Indies</t>
  </si>
  <si>
    <t>166-Sri Lanka</t>
  </si>
  <si>
    <t>167-New Zealand</t>
  </si>
  <si>
    <t>167-Pakistan</t>
  </si>
  <si>
    <t>168-England</t>
  </si>
  <si>
    <t>168-South Africa</t>
  </si>
  <si>
    <t>169-West Indies</t>
  </si>
  <si>
    <t>169-India</t>
  </si>
  <si>
    <t>170-Australia</t>
  </si>
  <si>
    <t>170-Sri Lanka</t>
  </si>
  <si>
    <t>171-Pakistan</t>
  </si>
  <si>
    <t>171-South Africa</t>
  </si>
  <si>
    <t>172-England</t>
  </si>
  <si>
    <t>172-New Zealand</t>
  </si>
  <si>
    <t>173-India</t>
  </si>
  <si>
    <t>173-Sri Lanka</t>
  </si>
  <si>
    <t>174-West Indies</t>
  </si>
  <si>
    <t>174-Australia</t>
  </si>
  <si>
    <t>175-England</t>
  </si>
  <si>
    <t>175-Sri Lanka</t>
  </si>
  <si>
    <t>176-Australia</t>
  </si>
  <si>
    <t>176-Pakistan</t>
  </si>
  <si>
    <t>177-Australia</t>
  </si>
  <si>
    <t>177-England</t>
  </si>
  <si>
    <t>263-Sri Lanka</t>
  </si>
  <si>
    <t>263-Zimbabwe</t>
  </si>
  <si>
    <t>264-Australia</t>
  </si>
  <si>
    <t>264-Ireland</t>
  </si>
  <si>
    <t>265-Afghanistan</t>
  </si>
  <si>
    <t>265-India</t>
  </si>
  <si>
    <t>266-South Africa</t>
  </si>
  <si>
    <t>266-Zimbabwe</t>
  </si>
  <si>
    <t>267-Bangladesh</t>
  </si>
  <si>
    <t>267-New Zealand</t>
  </si>
  <si>
    <t>268-Afghanistan</t>
  </si>
  <si>
    <t>268-England</t>
  </si>
  <si>
    <t>269-Sri Lanka</t>
  </si>
  <si>
    <t>269-South Africa</t>
  </si>
  <si>
    <t>270-Australia</t>
  </si>
  <si>
    <t>270-West Indies</t>
  </si>
  <si>
    <t>271-New Zealand</t>
  </si>
  <si>
    <t>271-Pakistan</t>
  </si>
  <si>
    <t>272-England</t>
  </si>
  <si>
    <t>272-India</t>
  </si>
  <si>
    <t>273-Ireland</t>
  </si>
  <si>
    <t>273-West Indies</t>
  </si>
  <si>
    <t>274-Bangladesh</t>
  </si>
  <si>
    <t>274-Pakistan</t>
  </si>
  <si>
    <t>275-Sri Lanka</t>
  </si>
  <si>
    <t>275-New Zealand</t>
  </si>
  <si>
    <t>276-England</t>
  </si>
  <si>
    <t>276-West Indies</t>
  </si>
  <si>
    <t>277-Pakistan</t>
  </si>
  <si>
    <t>277-South Africa</t>
  </si>
  <si>
    <t>278-Australia</t>
  </si>
  <si>
    <t>278-India</t>
  </si>
  <si>
    <t>279-England</t>
  </si>
  <si>
    <t>279-New Zealand</t>
  </si>
  <si>
    <t>280-Sri Lanka</t>
  </si>
  <si>
    <t>280-West Indies</t>
  </si>
  <si>
    <t>281-Australia</t>
  </si>
  <si>
    <t>281-South Africa</t>
  </si>
  <si>
    <t>282-India</t>
  </si>
  <si>
    <t>282-Pakistan</t>
  </si>
  <si>
    <t>283-New Zealand</t>
  </si>
  <si>
    <t>283-West Indies</t>
  </si>
  <si>
    <t>284-Sri Lanka</t>
  </si>
  <si>
    <t>284-England</t>
  </si>
  <si>
    <t>285-Australia</t>
  </si>
  <si>
    <t>285-Pakistan</t>
  </si>
  <si>
    <t>286-India</t>
  </si>
  <si>
    <t>286-South Africa</t>
  </si>
  <si>
    <t>287-Sri Lanka</t>
  </si>
  <si>
    <t>287-Pakistan</t>
  </si>
  <si>
    <t>288-Australia</t>
  </si>
  <si>
    <t>288-West Indies</t>
  </si>
  <si>
    <t>289-Sri Lanka</t>
  </si>
  <si>
    <t>289-West Indies</t>
  </si>
  <si>
    <t>366-Bangladesh</t>
  </si>
  <si>
    <t>366-Afghanistan</t>
  </si>
  <si>
    <t>367-Hong Kong</t>
  </si>
  <si>
    <t>367-Nepal</t>
  </si>
  <si>
    <t>368-Ireland</t>
  </si>
  <si>
    <t>368-Zimbabwe</t>
  </si>
  <si>
    <t>369-Netherlands</t>
  </si>
  <si>
    <t>369-U.A.E.</t>
  </si>
  <si>
    <t>370-Afghanistan</t>
  </si>
  <si>
    <t>370-Hong Kong</t>
  </si>
  <si>
    <t>371-Bangladesh</t>
  </si>
  <si>
    <t>371-Nepal</t>
  </si>
  <si>
    <t>372-Netherlands</t>
  </si>
  <si>
    <t>372-Zimbabwe</t>
  </si>
  <si>
    <t>373-Ireland</t>
  </si>
  <si>
    <t>373-U.A.E.</t>
  </si>
  <si>
    <t>374-Afghanistan</t>
  </si>
  <si>
    <t>374-Nepal</t>
  </si>
  <si>
    <t>375-Bangladesh</t>
  </si>
  <si>
    <t>375-Hong Kong</t>
  </si>
  <si>
    <t>376-U.A.E.</t>
  </si>
  <si>
    <t>376-Zimbabwe</t>
  </si>
  <si>
    <t>377-Ireland</t>
  </si>
  <si>
    <t>377-Netherlands</t>
  </si>
  <si>
    <t>378-India</t>
  </si>
  <si>
    <t>378-Pakistan</t>
  </si>
  <si>
    <t>379-South Africa</t>
  </si>
  <si>
    <t>379-Sri Lanka</t>
  </si>
  <si>
    <t>380-England</t>
  </si>
  <si>
    <t>380-New Zealand</t>
  </si>
  <si>
    <t>381-Australia</t>
  </si>
  <si>
    <t>381-Pakistan</t>
  </si>
  <si>
    <t>382-India</t>
  </si>
  <si>
    <t>382-West Indies</t>
  </si>
  <si>
    <t>383-New Zealand</t>
  </si>
  <si>
    <t>383-South Africa</t>
  </si>
  <si>
    <t>384-Netherlands</t>
  </si>
  <si>
    <t>384-Sri Lanka</t>
  </si>
  <si>
    <t>385-Bangladesh</t>
  </si>
  <si>
    <t>385-West Indies</t>
  </si>
  <si>
    <t>386-Netherlands</t>
  </si>
  <si>
    <t>386-South Africa</t>
  </si>
  <si>
    <t>387-England</t>
  </si>
  <si>
    <t>387-Sri Lanka</t>
  </si>
  <si>
    <t>388-Australia</t>
  </si>
  <si>
    <t>388-West Indies</t>
  </si>
  <si>
    <t>389-Bangladesh</t>
  </si>
  <si>
    <t>389-India</t>
  </si>
  <si>
    <t>390-Netherlands</t>
  </si>
  <si>
    <t>390-New Zealand</t>
  </si>
  <si>
    <t>391-England</t>
  </si>
  <si>
    <t>391-South Africa</t>
  </si>
  <si>
    <t>392-Bangladesh</t>
  </si>
  <si>
    <t>392-Pakistan</t>
  </si>
  <si>
    <t>393-Australia</t>
  </si>
  <si>
    <t>393-India</t>
  </si>
  <si>
    <t>394-England</t>
  </si>
  <si>
    <t>394-Netherlands</t>
  </si>
  <si>
    <t>395-New Zealand</t>
  </si>
  <si>
    <t>395-Sri Lanka</t>
  </si>
  <si>
    <t>396-Bangladesh</t>
  </si>
  <si>
    <t>396-Australia</t>
  </si>
  <si>
    <t>397-Pakistan</t>
  </si>
  <si>
    <t>397-West Indies</t>
  </si>
  <si>
    <t>398-Sri Lanka</t>
  </si>
  <si>
    <t>398-West Indies</t>
  </si>
  <si>
    <t>399-India</t>
  </si>
  <si>
    <t>399-South Africa</t>
  </si>
  <si>
    <t>400-India</t>
  </si>
  <si>
    <t>400-Sri Lanka</t>
  </si>
  <si>
    <t>522-Hong Kong</t>
  </si>
  <si>
    <t>522-Zimbabwe</t>
  </si>
  <si>
    <t>523-Afghanistan</t>
  </si>
  <si>
    <t>523-Scotland</t>
  </si>
  <si>
    <t>524-Bangladesh</t>
  </si>
  <si>
    <t>524-Netherlands</t>
  </si>
  <si>
    <t>525-Ireland</t>
  </si>
  <si>
    <t>525-Oman</t>
  </si>
  <si>
    <t>527-Scotland</t>
  </si>
  <si>
    <t>527-Zimbabwe</t>
  </si>
  <si>
    <t>528-Afghanistan</t>
  </si>
  <si>
    <t>528-Hong Kong</t>
  </si>
  <si>
    <t>529-Netherlands</t>
  </si>
  <si>
    <t>529-Oman</t>
  </si>
  <si>
    <t>530-Bangladesh</t>
  </si>
  <si>
    <t>530-Ireland</t>
  </si>
  <si>
    <t>531-Afghanistan</t>
  </si>
  <si>
    <t>531-Zimbabwe</t>
  </si>
  <si>
    <t>532-Hong Kong</t>
  </si>
  <si>
    <t>532-Scotland</t>
  </si>
  <si>
    <t>533-Ireland</t>
  </si>
  <si>
    <t>533-Netherlands</t>
  </si>
  <si>
    <t>534-Bangladesh</t>
  </si>
  <si>
    <t>534-Oman</t>
  </si>
  <si>
    <t>535-India</t>
  </si>
  <si>
    <t>535-New Zealand</t>
  </si>
  <si>
    <t>536-Bangladesh</t>
  </si>
  <si>
    <t>536-Pakistan</t>
  </si>
  <si>
    <t>537-England</t>
  </si>
  <si>
    <t>537-West Indies</t>
  </si>
  <si>
    <t>538-Afghanistan</t>
  </si>
  <si>
    <t>538-Sri Lanka</t>
  </si>
  <si>
    <t>539-Australia</t>
  </si>
  <si>
    <t>539-New Zealand</t>
  </si>
  <si>
    <t>540-England</t>
  </si>
  <si>
    <t>540-South Africa</t>
  </si>
  <si>
    <t>541-India</t>
  </si>
  <si>
    <t>541-Pakistan</t>
  </si>
  <si>
    <t>542-Afghanistan</t>
  </si>
  <si>
    <t>542-South Africa</t>
  </si>
  <si>
    <t>543-Sri Lanka</t>
  </si>
  <si>
    <t>543-West Indies</t>
  </si>
  <si>
    <t>544-Australia</t>
  </si>
  <si>
    <t>544-Bangladesh</t>
  </si>
  <si>
    <t>545-New Zealand</t>
  </si>
  <si>
    <t>545-Pakistan</t>
  </si>
  <si>
    <t>546-Afghanistan</t>
  </si>
  <si>
    <t>546-England</t>
  </si>
  <si>
    <t>547-India</t>
  </si>
  <si>
    <t>547-Bangladesh</t>
  </si>
  <si>
    <t>548-Australia</t>
  </si>
  <si>
    <t>548-Pakistan</t>
  </si>
  <si>
    <t>549-South Africa</t>
  </si>
  <si>
    <t>549-West Indies</t>
  </si>
  <si>
    <t>550-Bangladesh</t>
  </si>
  <si>
    <t>550-New Zealand</t>
  </si>
  <si>
    <t>551-England</t>
  </si>
  <si>
    <t>551-Sri Lanka</t>
  </si>
  <si>
    <t>552-Afghanistan</t>
  </si>
  <si>
    <t>552-West Indies</t>
  </si>
  <si>
    <t>553-India</t>
  </si>
  <si>
    <t>553-Australia</t>
  </si>
  <si>
    <t>554-South Africa</t>
  </si>
  <si>
    <t>554-Sri Lanka</t>
  </si>
  <si>
    <t>555-England</t>
  </si>
  <si>
    <t>555-New Zealand</t>
  </si>
  <si>
    <t>556-India</t>
  </si>
  <si>
    <t>556-West Indies</t>
  </si>
  <si>
    <t>557-England</t>
  </si>
  <si>
    <t>557-West Indies</t>
  </si>
  <si>
    <t>1307-Oman</t>
  </si>
  <si>
    <t>1307-P.N.G.</t>
  </si>
  <si>
    <t>1311-Bangladesh</t>
  </si>
  <si>
    <t>1311-Scotland</t>
  </si>
  <si>
    <t>1312-Ireland</t>
  </si>
  <si>
    <t>1312-Netherlands</t>
  </si>
  <si>
    <t>1313-Namibia</t>
  </si>
  <si>
    <t>1313-Sri Lanka</t>
  </si>
  <si>
    <t>1318-P.N.G.</t>
  </si>
  <si>
    <t>1318-Scotland</t>
  </si>
  <si>
    <t>1322-Oman</t>
  </si>
  <si>
    <t>1322-Bangladesh</t>
  </si>
  <si>
    <t>1327-Namibia</t>
  </si>
  <si>
    <t>1327-Netherlands</t>
  </si>
  <si>
    <t>1331-Ireland</t>
  </si>
  <si>
    <t>1331-Sri Lanka</t>
  </si>
  <si>
    <t>1334-Bangladesh</t>
  </si>
  <si>
    <t>1334-P.N.G.</t>
  </si>
  <si>
    <t>1338-Oman</t>
  </si>
  <si>
    <t>1338-Scotland</t>
  </si>
  <si>
    <t>1342-Ireland</t>
  </si>
  <si>
    <t>1342-Namibia</t>
  </si>
  <si>
    <t>1346-Netherlands</t>
  </si>
  <si>
    <t>1346-Sri Lanka</t>
  </si>
  <si>
    <t>1351-Australia</t>
  </si>
  <si>
    <t>1351-South Africa</t>
  </si>
  <si>
    <t>1354-England</t>
  </si>
  <si>
    <t>1354-West Indies</t>
  </si>
  <si>
    <t>1357-Bangladesh</t>
  </si>
  <si>
    <t>1357-Sri Lanka</t>
  </si>
  <si>
    <t>1361-India</t>
  </si>
  <si>
    <t>1361-Pakistan</t>
  </si>
  <si>
    <t>1364-Afghanistan</t>
  </si>
  <si>
    <t>1364-Scotland</t>
  </si>
  <si>
    <t>1366-South Africa</t>
  </si>
  <si>
    <t>1366-West Indies</t>
  </si>
  <si>
    <t>1367-New Zealand</t>
  </si>
  <si>
    <t>1367-Pakistan</t>
  </si>
  <si>
    <t>1369-Bangladesh</t>
  </si>
  <si>
    <t>1369-England</t>
  </si>
  <si>
    <t>1371-Namibia</t>
  </si>
  <si>
    <t>1371-Scotland</t>
  </si>
  <si>
    <t>1374-Australia</t>
  </si>
  <si>
    <t>1374-Sri Lanka</t>
  </si>
  <si>
    <t>1375-Bangladesh</t>
  </si>
  <si>
    <t>1375-West Indies</t>
  </si>
  <si>
    <t>1377-Afghanistan</t>
  </si>
  <si>
    <t>1377-Pakistan</t>
  </si>
  <si>
    <t>1378-South Africa</t>
  </si>
  <si>
    <t>1378-Sri Lanka</t>
  </si>
  <si>
    <t>1379-Australia</t>
  </si>
  <si>
    <t>1379-England</t>
  </si>
  <si>
    <t>1380-Afghanistan</t>
  </si>
  <si>
    <t>1380-Namibia</t>
  </si>
  <si>
    <t>1381-India</t>
  </si>
  <si>
    <t>1381-New Zealand</t>
  </si>
  <si>
    <t>1382-England</t>
  </si>
  <si>
    <t>1382-Sri Lanka</t>
  </si>
  <si>
    <t>1384-Bangladesh</t>
  </si>
  <si>
    <t>1384-South Africa</t>
  </si>
  <si>
    <t>1386-Namibia</t>
  </si>
  <si>
    <t>1386-Pakistan</t>
  </si>
  <si>
    <t>1388-New Zealand</t>
  </si>
  <si>
    <t>1388-Scotland</t>
  </si>
  <si>
    <t>1390-Afghanistan</t>
  </si>
  <si>
    <t>1390-India</t>
  </si>
  <si>
    <t>1391-Australia</t>
  </si>
  <si>
    <t>1391-Bangladesh</t>
  </si>
  <si>
    <t>1392-Sri Lanka</t>
  </si>
  <si>
    <t>1392-West Indies</t>
  </si>
  <si>
    <t>1394-Namibia</t>
  </si>
  <si>
    <t>1394-New Zealand</t>
  </si>
  <si>
    <t>1396-India</t>
  </si>
  <si>
    <t>1396-Scotland</t>
  </si>
  <si>
    <t>1398-Australia</t>
  </si>
  <si>
    <t>1398-West Indies</t>
  </si>
  <si>
    <t>1400-England</t>
  </si>
  <si>
    <t>1400-South Africa</t>
  </si>
  <si>
    <t>1402-Afghanistan</t>
  </si>
  <si>
    <t>1402-New Zealand</t>
  </si>
  <si>
    <t>1406-Pakistan</t>
  </si>
  <si>
    <t>1406-Scotland</t>
  </si>
  <si>
    <t>1410-India</t>
  </si>
  <si>
    <t>1410-Namibia</t>
  </si>
  <si>
    <t>1415-England</t>
  </si>
  <si>
    <t>1415-New Zealand</t>
  </si>
  <si>
    <t>1420-Australia</t>
  </si>
  <si>
    <t>1420-Pakistan</t>
  </si>
  <si>
    <t>1428-Australia</t>
  </si>
  <si>
    <t>1428-New Zealand</t>
  </si>
  <si>
    <t>1823-Namibia</t>
  </si>
  <si>
    <t>1823-Sri Lanka</t>
  </si>
  <si>
    <t>1825-Netherlands</t>
  </si>
  <si>
    <t>1825-U.A.E.</t>
  </si>
  <si>
    <t>1826-Scotland</t>
  </si>
  <si>
    <t>1826-West Indies</t>
  </si>
  <si>
    <t>1828-Ireland</t>
  </si>
  <si>
    <t>1828-Zimbabwe</t>
  </si>
  <si>
    <t>1830-Namibia</t>
  </si>
  <si>
    <t>1830-Netherlands</t>
  </si>
  <si>
    <t>1832-Sri Lanka</t>
  </si>
  <si>
    <t>1832-U.A.E.</t>
  </si>
  <si>
    <t>1833-Ireland</t>
  </si>
  <si>
    <t>1833-Scotland</t>
  </si>
  <si>
    <t>1834-West Indies</t>
  </si>
  <si>
    <t>1834-Zimbabwe</t>
  </si>
  <si>
    <t>1835-Netherlands</t>
  </si>
  <si>
    <t>1835-Sri Lanka</t>
  </si>
  <si>
    <t>1836-Namibia</t>
  </si>
  <si>
    <t>1836-U.A.E.</t>
  </si>
  <si>
    <t>1837-Ireland</t>
  </si>
  <si>
    <t>1837-West Indies</t>
  </si>
  <si>
    <t>1838-Scotland</t>
  </si>
  <si>
    <t>1838-Zimbabwe</t>
  </si>
  <si>
    <t>1839-Australia</t>
  </si>
  <si>
    <t>1839-New Zealand</t>
  </si>
  <si>
    <t>1840-Afghanistan</t>
  </si>
  <si>
    <t>1840-England</t>
  </si>
  <si>
    <t>1841-Ireland</t>
  </si>
  <si>
    <t>1841-Sri Lanka</t>
  </si>
  <si>
    <t>1842-India</t>
  </si>
  <si>
    <t>1842-Pakistan</t>
  </si>
  <si>
    <t>1843-Bangladesh</t>
  </si>
  <si>
    <t>1843-Netherlands</t>
  </si>
  <si>
    <t>1844-South Africa</t>
  </si>
  <si>
    <t>1844-Zimbabwe</t>
  </si>
  <si>
    <t>1845-Australia</t>
  </si>
  <si>
    <t>1845-Sri Lanka</t>
  </si>
  <si>
    <t>1846-England</t>
  </si>
  <si>
    <t>1846-Ireland</t>
  </si>
  <si>
    <t>1847-Bangladesh</t>
  </si>
  <si>
    <t>1847-South Africa</t>
  </si>
  <si>
    <t>1848-India</t>
  </si>
  <si>
    <t>1848-Netherlands</t>
  </si>
  <si>
    <t>1849-Pakistan</t>
  </si>
  <si>
    <t>1849-Zimbabwe</t>
  </si>
  <si>
    <t>1850-New Zealand</t>
  </si>
  <si>
    <t>1850-Sri Lanka</t>
  </si>
  <si>
    <t>1851-Bangladesh</t>
  </si>
  <si>
    <t>1851-Zimbabwe</t>
  </si>
  <si>
    <t>1852-Netherlands</t>
  </si>
  <si>
    <t>1852-Pakistan</t>
  </si>
  <si>
    <t>1853-India</t>
  </si>
  <si>
    <t>1853-South Africa</t>
  </si>
  <si>
    <t>1855-Australia</t>
  </si>
  <si>
    <t>1855-Ireland</t>
  </si>
  <si>
    <t>1856-Afghanistan</t>
  </si>
  <si>
    <t>1856-Sri Lanka</t>
  </si>
  <si>
    <t>1858-England</t>
  </si>
  <si>
    <t>1858-New Zealand</t>
  </si>
  <si>
    <t>1859-Netherlands</t>
  </si>
  <si>
    <t>1859-Zimbabwe</t>
  </si>
  <si>
    <t>1860-Bangladesh</t>
  </si>
  <si>
    <t>1860-India</t>
  </si>
  <si>
    <t>1861-Pakistan</t>
  </si>
  <si>
    <t>1861-South Africa</t>
  </si>
  <si>
    <t>1862-Ireland</t>
  </si>
  <si>
    <t>1862-New Zealand</t>
  </si>
  <si>
    <t>1864-Australia</t>
  </si>
  <si>
    <t>1864-Afghanistan</t>
  </si>
  <si>
    <t>1867-England</t>
  </si>
  <si>
    <t>1867-Sri Lanka</t>
  </si>
  <si>
    <t>1871-Netherlands</t>
  </si>
  <si>
    <t>1871-South Africa</t>
  </si>
  <si>
    <t>1872-Bangladesh</t>
  </si>
  <si>
    <t>1872-Pakistan</t>
  </si>
  <si>
    <t>1873-India</t>
  </si>
  <si>
    <t>1873-Zimbabwe</t>
  </si>
  <si>
    <t>1877-New Zealand</t>
  </si>
  <si>
    <t>1877-Pakistan</t>
  </si>
  <si>
    <t>1878-England</t>
  </si>
  <si>
    <t>1878-India</t>
  </si>
  <si>
    <t>1879-England</t>
  </si>
  <si>
    <t>1879-Pakistan</t>
  </si>
  <si>
    <t>2632-U.S.A.</t>
  </si>
  <si>
    <t>2632-Canada</t>
  </si>
  <si>
    <t>2633-West Indies</t>
  </si>
  <si>
    <t>2633-P.N.G.</t>
  </si>
  <si>
    <t>2634-Namibia</t>
  </si>
  <si>
    <t>2634-Oman</t>
  </si>
  <si>
    <t>2635-South Africa</t>
  </si>
  <si>
    <t>2635-Sri Lanka</t>
  </si>
  <si>
    <t>2636-Afghanistan</t>
  </si>
  <si>
    <t>2636-Uganda</t>
  </si>
  <si>
    <t>2637-England</t>
  </si>
  <si>
    <t>2637-Scotland</t>
  </si>
  <si>
    <t>2638-Nepal</t>
  </si>
  <si>
    <t>2638-Netherlands</t>
  </si>
  <si>
    <t>2639-India</t>
  </si>
  <si>
    <t>2639-Ireland</t>
  </si>
  <si>
    <t>2640-P.N.G.</t>
  </si>
  <si>
    <t>2640-Uganda</t>
  </si>
  <si>
    <t>2641-Australia</t>
  </si>
  <si>
    <t>2641-Oman</t>
  </si>
  <si>
    <t>2642-U.S.A.</t>
  </si>
  <si>
    <t>2642-Pakistan</t>
  </si>
  <si>
    <t>2643-Namibia</t>
  </si>
  <si>
    <t>2643-Scotland</t>
  </si>
  <si>
    <t>2644-Canada</t>
  </si>
  <si>
    <t>2644-Ireland</t>
  </si>
  <si>
    <t>2645-Afghanistan</t>
  </si>
  <si>
    <t>2645-New Zealand</t>
  </si>
  <si>
    <t>2646-Bangladesh</t>
  </si>
  <si>
    <t>2646-Sri Lanka</t>
  </si>
  <si>
    <t>2649-Netherlands</t>
  </si>
  <si>
    <t>2649-South Africa</t>
  </si>
  <si>
    <t>2650-Australia</t>
  </si>
  <si>
    <t>2650-England</t>
  </si>
  <si>
    <t>2651-West Indies</t>
  </si>
  <si>
    <t>2651-Uganda</t>
  </si>
  <si>
    <t>2658-India</t>
  </si>
  <si>
    <t>2658-Pakistan</t>
  </si>
  <si>
    <t>2659-Oman</t>
  </si>
  <si>
    <t>2659-Scotland</t>
  </si>
  <si>
    <t>2664-Bangladesh</t>
  </si>
  <si>
    <t>2664-South Africa</t>
  </si>
  <si>
    <t>2665-Canada</t>
  </si>
  <si>
    <t>2665-Pakistan</t>
  </si>
  <si>
    <t>2666-Australia</t>
  </si>
  <si>
    <t>2666-Namibia</t>
  </si>
  <si>
    <t>2671-U.S.A.</t>
  </si>
  <si>
    <t>2671-India</t>
  </si>
  <si>
    <t>2672-West Indies</t>
  </si>
  <si>
    <t>2672-New Zealand</t>
  </si>
  <si>
    <t>2677-Bangladesh</t>
  </si>
  <si>
    <t>2677-Netherlands</t>
  </si>
  <si>
    <t>2678-England</t>
  </si>
  <si>
    <t>2678-Oman</t>
  </si>
  <si>
    <t>2679-Afghanistan</t>
  </si>
  <si>
    <t>2679-P.N.G.</t>
  </si>
  <si>
    <t>2681-Nepal</t>
  </si>
  <si>
    <t>2681-South Africa</t>
  </si>
  <si>
    <t>2682-New Zealand</t>
  </si>
  <si>
    <t>2682-Uganda</t>
  </si>
  <si>
    <t>2688-England</t>
  </si>
  <si>
    <t>2688-Namibia</t>
  </si>
  <si>
    <t>2689-Australia</t>
  </si>
  <si>
    <t>2689-Scotland</t>
  </si>
  <si>
    <t>2697-Ireland</t>
  </si>
  <si>
    <t>2697-Pakistan</t>
  </si>
  <si>
    <t>2698-Bangladesh</t>
  </si>
  <si>
    <t>2698-Nepal</t>
  </si>
  <si>
    <t>2699-Netherlands</t>
  </si>
  <si>
    <t>2699-Sri Lanka</t>
  </si>
  <si>
    <t>2702-New Zealand</t>
  </si>
  <si>
    <t>2702-P.N.G.</t>
  </si>
  <si>
    <t>2703-West Indies</t>
  </si>
  <si>
    <t>2703-Afghanistan</t>
  </si>
  <si>
    <t>2708-South Africa</t>
  </si>
  <si>
    <t>2708-U.S.A.</t>
  </si>
  <si>
    <t>2709-West Indies</t>
  </si>
  <si>
    <t>2709-England</t>
  </si>
  <si>
    <t>2710-Afghanistan</t>
  </si>
  <si>
    <t>2710-India</t>
  </si>
  <si>
    <t>2711-Australia</t>
  </si>
  <si>
    <t>2711-Bangladesh</t>
  </si>
  <si>
    <t>2712-England</t>
  </si>
  <si>
    <t>2712-South Africa</t>
  </si>
  <si>
    <t>2713-West Indies</t>
  </si>
  <si>
    <t>2713-U.S.A.</t>
  </si>
  <si>
    <t>2716-Bangladesh</t>
  </si>
  <si>
    <t>2716-India</t>
  </si>
  <si>
    <t>2717-Afghanistan</t>
  </si>
  <si>
    <t>2717-Australia</t>
  </si>
  <si>
    <t>2719-England</t>
  </si>
  <si>
    <t>2719-U.S.A.</t>
  </si>
  <si>
    <t>2720-West Indies</t>
  </si>
  <si>
    <t>2720-South Africa</t>
  </si>
  <si>
    <t>2721-Australia</t>
  </si>
  <si>
    <t>2721-India</t>
  </si>
  <si>
    <t>2722-Afghanistan</t>
  </si>
  <si>
    <t>2722-Bangladesh</t>
  </si>
  <si>
    <t>2723-Afghanistan</t>
  </si>
  <si>
    <t>2723-South Africa</t>
  </si>
  <si>
    <t>2724-England</t>
  </si>
  <si>
    <t>2724-India</t>
  </si>
  <si>
    <t>2729-India</t>
  </si>
  <si>
    <t>2729-South Africa</t>
  </si>
  <si>
    <t>Teams ID</t>
  </si>
  <si>
    <t>Winner Count</t>
  </si>
  <si>
    <t>Irfan Pathan</t>
  </si>
  <si>
    <t>Shahid Afridi</t>
  </si>
  <si>
    <t>Craig Kieswetter</t>
  </si>
  <si>
    <t>Marlon Samuels</t>
  </si>
  <si>
    <t>Kumar Sangakkara</t>
  </si>
  <si>
    <t>Mitchell Marsh</t>
  </si>
  <si>
    <t>Sam Curran</t>
  </si>
  <si>
    <t>Player of the Match</t>
  </si>
  <si>
    <t>Runersup</t>
  </si>
  <si>
    <t>Session</t>
  </si>
  <si>
    <t>Player of the Series</t>
  </si>
  <si>
    <t>T. Dilshan</t>
  </si>
  <si>
    <t>Kevin Pietersen</t>
  </si>
  <si>
    <t>Shane Watson</t>
  </si>
  <si>
    <t>Virat Kohli</t>
  </si>
  <si>
    <t>David Warner</t>
  </si>
  <si>
    <t>Jasprit Bumrah</t>
  </si>
  <si>
    <t>Column Labels</t>
  </si>
  <si>
    <t>Average of Margin (Numbers)</t>
  </si>
  <si>
    <t xml:space="preserve"> </t>
  </si>
  <si>
    <t xml:space="preserve">  </t>
  </si>
  <si>
    <t>Losers</t>
  </si>
  <si>
    <t>Losers Count</t>
  </si>
  <si>
    <t>Total matches won</t>
  </si>
  <si>
    <t>Total matches played</t>
  </si>
  <si>
    <t>Sum of Win percentage</t>
  </si>
  <si>
    <t>Total match lose</t>
  </si>
  <si>
    <t>Winning %</t>
  </si>
  <si>
    <t>Losing %</t>
  </si>
  <si>
    <t>Sum of Losing percentage</t>
  </si>
  <si>
    <t>Team</t>
  </si>
  <si>
    <t>Loosing %</t>
  </si>
  <si>
    <t>Matches won</t>
  </si>
  <si>
    <t>Matches played</t>
  </si>
  <si>
    <t>Matches loose</t>
  </si>
  <si>
    <t>Matches win</t>
  </si>
  <si>
    <t>Runner up</t>
  </si>
  <si>
    <t>Team name</t>
  </si>
  <si>
    <t>Total Matches Played</t>
  </si>
  <si>
    <t>Total Wins</t>
  </si>
  <si>
    <t>Total Losses</t>
  </si>
  <si>
    <t>Pakistan claimed their maiden T20 World Cup, defeating Sri Lanka in the final, with Shahid Afridi’s all-round performance (54* and 1/20) leading the way.</t>
  </si>
  <si>
    <t xml:space="preserve">India’s Historic Win: </t>
  </si>
  <si>
    <t>India won the inaugural T20 World Cup, defeating Pakistan in a thrilling final by 5 runs. MS Dhoni's captaincy shone brightly.</t>
  </si>
  <si>
    <t xml:space="preserve"> Yuvraj smashed six consecutive sixes off Stuart Broad, scoring a 12-ball fifty – the fastest in T20 history.</t>
  </si>
  <si>
    <t xml:space="preserve"> Gayle hit the first-ever T20I century (117 off 57 balls) in the tournament opener.</t>
  </si>
  <si>
    <t>Yuvraj Singh’s 6 Sixes:</t>
  </si>
  <si>
    <t>Chris Gayle’s First T20 Ton:</t>
  </si>
  <si>
    <t xml:space="preserve"> England won their first ICC trophy, defeating Australia by 7 wickets in the final, powered by Craig Kieswetter and Kevin Pietersen.</t>
  </si>
  <si>
    <t xml:space="preserve"> KP was the Player of the Tournament, scoring 248 runs in key moments.</t>
  </si>
  <si>
    <t xml:space="preserve"> Ajantha Mendis and Lasith Malinga starred as Sri Lanka’s bowlers led them to the semi-finals.</t>
  </si>
  <si>
    <t>England’s Maiden T20 Title:</t>
  </si>
  <si>
    <t>Kevin Pietersen’s Consistency:</t>
  </si>
  <si>
    <t>Sri Lanka’s Spin Domination:</t>
  </si>
  <si>
    <t xml:space="preserve"> West Indies lifted the trophy, defeating Sri Lanka in the final, with Marlon Samuels’ 78 off 56 leading the charge.</t>
  </si>
  <si>
    <t xml:space="preserve"> Gayle’s unbeaten 75 off 41 demolished Australia in the semi-final.</t>
  </si>
  <si>
    <t xml:space="preserve"> McCullum smashed 123 against Bangladesh, the highest individual score in T20 World Cups.</t>
  </si>
  <si>
    <t>West Indies' Second World Title:</t>
  </si>
  <si>
    <t>Chris Gayle’s Blasting Semi-Final:</t>
  </si>
  <si>
    <t>Brendon McCullum’s Record:</t>
  </si>
  <si>
    <t xml:space="preserve"> After losing two previous finals, Sri Lanka finally won their maiden T20 World Cup, beating India by 6 wickets.</t>
  </si>
  <si>
    <t xml:space="preserve"> Kohli was the tournament’s top scorer (319 runs) and carried India to the final.</t>
  </si>
  <si>
    <t xml:space="preserve"> Netherlands shocked England by defending 133 in a group-stage thriller.</t>
  </si>
  <si>
    <t xml:space="preserve"> Carlos Brathwaite hit 4 consecutive sixes in the final over to seal a stunning win over England.</t>
  </si>
  <si>
    <t xml:space="preserve"> Kohli scored 273 runs and was Player of the Tournament for the second time in T20 history.</t>
  </si>
  <si>
    <t xml:space="preserve"> Afghanistan stunned the cricketing world by defeating the West Indies in the Super 10s.</t>
  </si>
  <si>
    <t xml:space="preserve"> Australia won their first T20 World Cup, defeating New Zealand in the final, led by Mitchell Marsh’s 77*.</t>
  </si>
  <si>
    <t xml:space="preserve"> Warner was the Player of the Tournament, scoring 289 runs after a poor IPL.</t>
  </si>
  <si>
    <t xml:space="preserve"> Pakistan won all their group-stage matches, including their first-ever World Cup victory over India.</t>
  </si>
  <si>
    <t xml:space="preserve"> England beat Pakistan by 5 wickets in the final, with Sam Curran (Player of the Tournament) leading the way.</t>
  </si>
  <si>
    <t xml:space="preserve"> Virat Kohli’s magical 82* in a last-ball thriller against Pakistan became an all-time classic.</t>
  </si>
  <si>
    <t xml:space="preserve"> SKY dazzled with his 360-degree batting, scoring 239 runs at a strike rate of 189.68.</t>
  </si>
  <si>
    <t>Sri Lanka’s Redemption:</t>
  </si>
  <si>
    <t>Virat Kohli’s Masterclass:</t>
  </si>
  <si>
    <t>Netherlands’ Upset:</t>
  </si>
  <si>
    <t>West Indies’ Dramatic Victory:</t>
  </si>
  <si>
    <t>Virat Kohli’s Heroics:</t>
  </si>
  <si>
    <t>Afghanistan’s Surprise:</t>
  </si>
  <si>
    <t>Australia’s Maiden T20 Title:</t>
  </si>
  <si>
    <t>David Warner’s Comeback:</t>
  </si>
  <si>
    <t>Pakistan’s Domination:</t>
  </si>
  <si>
    <t>England’s Second T20 Title:</t>
  </si>
  <si>
    <t>India’s Win Over Pakistan:</t>
  </si>
  <si>
    <t>Suryakumar Yadav’s Innovation:</t>
  </si>
  <si>
    <t>Pakistan’s First T20 Title:</t>
  </si>
  <si>
    <t>Dilshan was the top scorer (317 runs) and introduced the “Dilscoop,” which revolutionized T20 batting.</t>
  </si>
  <si>
    <t>Tillakaratne Dilshan’s Brilliance:</t>
  </si>
  <si>
    <t>Chris Gayle’s Six-Hitting Power:</t>
  </si>
  <si>
    <t>Gayle smashed 10 sixes in the tournament, continuing his dominance as T20 cricket’s premier power-hitter.</t>
  </si>
  <si>
    <t>India's Triumph:</t>
  </si>
  <si>
    <t>India won their 2nd T20 World Cup, beating South Africa in the final, with Kohli’s 76 and Suryakumar’s iconic catch.</t>
  </si>
  <si>
    <t>USA’s Historic Upset:</t>
  </si>
  <si>
    <t>The USA stunned Pakistan in a Super Over, marking a major win for associate nations.</t>
  </si>
  <si>
    <t>Afghanistan’s Milestone:</t>
  </si>
  <si>
    <t>Afghanistan secured their first-ever T20I win against New Zealand, dominating with bat and ball.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</si>
</sst>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sz val="11"/>
      <color theme="1"/>
      <name val="Calibri"/>
      <family val="2"/>
      <scheme val="minor"/>
    </font>
    <font>
      <b/>
      <sz val="13"/>
      <color rgb="FF212529"/>
      <name val="Arial"/>
      <family val="2"/>
    </font>
    <font>
      <sz val="13"/>
      <color rgb="FF212529"/>
      <name val="Arial"/>
      <family val="2"/>
    </font>
    <font>
      <sz val="12"/>
      <color rgb="FF222222"/>
      <name val="Arial"/>
      <family val="2"/>
    </font>
    <font>
      <sz val="10"/>
      <color rgb="FF222222"/>
      <name val="Arial"/>
      <family val="2"/>
    </font>
  </fonts>
  <fills count="6">
    <fill>
      <patternFill patternType="none"/>
    </fill>
    <fill>
      <patternFill patternType="gray125"/>
    </fill>
    <fill>
      <patternFill patternType="solid">
        <fgColor theme="9" tint="0.79998168889431442"/>
        <bgColor theme="9" tint="0.79998168889431442"/>
      </patternFill>
    </fill>
    <fill>
      <patternFill patternType="solid">
        <fgColor theme="4" tint="0.79998168889431442"/>
        <bgColor theme="4" tint="0.79998168889431442"/>
      </patternFill>
    </fill>
    <fill>
      <patternFill patternType="solid">
        <fgColor rgb="FFF2F2F2"/>
        <bgColor indexed="64"/>
      </patternFill>
    </fill>
    <fill>
      <patternFill patternType="solid">
        <fgColor rgb="FFFFFFFF"/>
        <bgColor indexed="64"/>
      </patternFill>
    </fill>
  </fills>
  <borders count="7">
    <border>
      <left/>
      <right/>
      <top/>
      <bottom/>
      <diagonal/>
    </border>
    <border>
      <left/>
      <right/>
      <top style="thin">
        <color theme="9" tint="0.39997558519241921"/>
      </top>
      <bottom style="thin">
        <color theme="9" tint="0.39997558519241921"/>
      </bottom>
      <diagonal/>
    </border>
    <border>
      <left style="thin">
        <color theme="4" tint="0.39997558519241921"/>
      </left>
      <right/>
      <top style="thin">
        <color theme="4" tint="0.39997558519241921"/>
      </top>
      <bottom style="thin">
        <color theme="4" tint="0.39997558519241921"/>
      </bottom>
      <diagonal/>
    </border>
    <border>
      <left style="thick">
        <color rgb="FFF2F2F2"/>
      </left>
      <right style="thick">
        <color rgb="FFF2F2F2"/>
      </right>
      <top style="thick">
        <color rgb="FFF2F2F2"/>
      </top>
      <bottom style="thick">
        <color rgb="FFF2F2F2"/>
      </bottom>
      <diagonal/>
    </border>
    <border>
      <left style="thick">
        <color rgb="FFF2F2F2"/>
      </left>
      <right style="thick">
        <color rgb="FFF2F2F2"/>
      </right>
      <top style="thick">
        <color rgb="FFF2F2F2"/>
      </top>
      <bottom/>
      <diagonal/>
    </border>
    <border>
      <left style="thick">
        <color rgb="FFF2F2F2"/>
      </left>
      <right style="thick">
        <color rgb="FFF2F2F2"/>
      </right>
      <top/>
      <bottom style="thick">
        <color rgb="FFF2F2F2"/>
      </bottom>
      <diagonal/>
    </border>
    <border>
      <left style="thick">
        <color rgb="FFF2F2F2"/>
      </left>
      <right style="thick">
        <color rgb="FFF2F2F2"/>
      </right>
      <top style="thick">
        <color rgb="FFF2F2F2"/>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14" fontId="0" fillId="0" borderId="0" xfId="0" applyNumberFormat="1"/>
    <xf numFmtId="0" fontId="0" fillId="0" borderId="0" xfId="0" applyAlignment="1">
      <alignment horizontal="center"/>
    </xf>
    <xf numFmtId="0" fontId="0" fillId="0" borderId="0" xfId="0" pivotButton="1"/>
    <xf numFmtId="0" fontId="0" fillId="0" borderId="0" xfId="0" applyAlignment="1">
      <alignment horizontal="left"/>
    </xf>
    <xf numFmtId="0" fontId="0" fillId="2" borderId="1" xfId="0" applyFont="1" applyFill="1" applyBorder="1"/>
    <xf numFmtId="0" fontId="0" fillId="0" borderId="1" xfId="0" applyFont="1" applyBorder="1"/>
    <xf numFmtId="0" fontId="0" fillId="0" borderId="0" xfId="0" applyAlignment="1">
      <alignment horizontal="left" indent="1"/>
    </xf>
    <xf numFmtId="0" fontId="0" fillId="0" borderId="0" xfId="0" applyNumberFormat="1"/>
    <xf numFmtId="22" fontId="0" fillId="0" borderId="0" xfId="0" applyNumberFormat="1"/>
    <xf numFmtId="0" fontId="2" fillId="4" borderId="3" xfId="0" applyFont="1" applyFill="1" applyBorder="1" applyAlignment="1">
      <alignment horizontal="left" vertical="center" indent="1"/>
    </xf>
    <xf numFmtId="0" fontId="3" fillId="5" borderId="4" xfId="0" applyFont="1" applyFill="1" applyBorder="1" applyAlignment="1">
      <alignment horizontal="center" vertical="center"/>
    </xf>
    <xf numFmtId="0" fontId="3" fillId="5" borderId="5" xfId="0" applyFont="1" applyFill="1" applyBorder="1" applyAlignment="1">
      <alignment horizontal="center" vertical="center"/>
    </xf>
    <xf numFmtId="0" fontId="2" fillId="4" borderId="5" xfId="0" applyFont="1" applyFill="1" applyBorder="1" applyAlignment="1">
      <alignment horizontal="left" vertical="center" indent="1"/>
    </xf>
    <xf numFmtId="164" fontId="0" fillId="0" borderId="0" xfId="0" applyNumberFormat="1"/>
    <xf numFmtId="9" fontId="0" fillId="0" borderId="0" xfId="0" applyNumberFormat="1"/>
    <xf numFmtId="9" fontId="0" fillId="0" borderId="0" xfId="1" applyFont="1"/>
    <xf numFmtId="0" fontId="2" fillId="4" borderId="0" xfId="0" applyFont="1" applyFill="1" applyBorder="1" applyAlignment="1">
      <alignment horizontal="left" vertical="center" indent="1"/>
    </xf>
    <xf numFmtId="0" fontId="3" fillId="5" borderId="6" xfId="0" applyFont="1" applyFill="1" applyBorder="1" applyAlignment="1">
      <alignment horizontal="center" vertical="center"/>
    </xf>
    <xf numFmtId="0" fontId="0" fillId="3" borderId="2" xfId="0" applyFont="1" applyFill="1" applyBorder="1" applyAlignment="1">
      <alignment horizontal="left"/>
    </xf>
    <xf numFmtId="0" fontId="0" fillId="0" borderId="2" xfId="0" applyFont="1" applyBorder="1" applyAlignment="1">
      <alignment horizontal="left"/>
    </xf>
    <xf numFmtId="0" fontId="4" fillId="0" borderId="0" xfId="0" applyFont="1"/>
    <xf numFmtId="0" fontId="5" fillId="0" borderId="0" xfId="0" applyFont="1"/>
  </cellXfs>
  <cellStyles count="2">
    <cellStyle name="Normal" xfId="0" builtinId="0"/>
    <cellStyle name="Percent" xfId="1" builtinId="5"/>
  </cellStyles>
  <dxfs count="418">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13" formatCode="0%"/>
    </dxf>
    <dxf>
      <numFmt numFmtId="13" formatCode="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3" formatCode="0%"/>
    </dxf>
    <dxf>
      <numFmt numFmtId="2" formatCode="0.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alignment horizontal="left" vertical="bottom" textRotation="0" wrapText="0" indent="0" justifyLastLine="0" shrinkToFit="0" readingOrder="0"/>
    </dxf>
    <dxf>
      <font>
        <b val="0"/>
        <i val="0"/>
        <strike val="0"/>
        <condense val="0"/>
        <extend val="0"/>
        <outline val="0"/>
        <shadow val="0"/>
        <u val="none"/>
        <vertAlign val="baseline"/>
        <sz val="13"/>
        <color rgb="FF212529"/>
        <name val="Arial"/>
        <family val="2"/>
        <scheme val="none"/>
      </font>
      <fill>
        <patternFill patternType="solid">
          <fgColor indexed="64"/>
          <bgColor rgb="FFFFFFFF"/>
        </patternFill>
      </fill>
      <alignment horizontal="center" vertical="center" textRotation="0" wrapText="0" indent="0" justifyLastLine="0" shrinkToFit="0" readingOrder="0"/>
      <border diagonalUp="0" diagonalDown="0">
        <left style="thick">
          <color rgb="FFF2F2F2"/>
        </left>
        <right style="thick">
          <color rgb="FFF2F2F2"/>
        </right>
        <top style="thick">
          <color rgb="FFF2F2F2"/>
        </top>
        <bottom style="thin">
          <color theme="4" tint="0.39997558519241921"/>
        </bottom>
        <vertical/>
        <horizontal/>
      </border>
    </dxf>
    <dxf>
      <font>
        <b val="0"/>
        <i val="0"/>
        <strike val="0"/>
        <condense val="0"/>
        <extend val="0"/>
        <outline val="0"/>
        <shadow val="0"/>
        <u val="none"/>
        <vertAlign val="baseline"/>
        <sz val="13"/>
        <color rgb="FF212529"/>
        <name val="Arial"/>
        <family val="2"/>
        <scheme val="none"/>
      </font>
      <fill>
        <patternFill patternType="solid">
          <fgColor indexed="64"/>
          <bgColor rgb="FFFFFFFF"/>
        </patternFill>
      </fill>
      <alignment horizontal="center" vertical="center" textRotation="0" wrapText="0" indent="0" justifyLastLine="0" shrinkToFit="0" readingOrder="0"/>
      <border diagonalUp="0" diagonalDown="0">
        <left style="thick">
          <color rgb="FFF2F2F2"/>
        </left>
        <right style="thick">
          <color rgb="FFF2F2F2"/>
        </right>
        <top/>
        <bottom style="thick">
          <color rgb="FFF2F2F2"/>
        </bottom>
        <vertical/>
        <horizontal/>
      </border>
    </dxf>
    <dxf>
      <font>
        <b val="0"/>
        <i val="0"/>
        <strike val="0"/>
        <condense val="0"/>
        <extend val="0"/>
        <outline val="0"/>
        <shadow val="0"/>
        <u val="none"/>
        <vertAlign val="baseline"/>
        <sz val="13"/>
        <color rgb="FF212529"/>
        <name val="Arial"/>
        <family val="2"/>
        <scheme val="none"/>
      </font>
      <fill>
        <patternFill patternType="solid">
          <fgColor indexed="64"/>
          <bgColor rgb="FFFFFFFF"/>
        </patternFill>
      </fill>
      <alignment horizontal="center" vertical="center" textRotation="0" wrapText="0" indent="0" justifyLastLine="0" shrinkToFit="0" readingOrder="0"/>
      <border diagonalUp="0" diagonalDown="0">
        <left style="thick">
          <color rgb="FFF2F2F2"/>
        </left>
        <right style="thick">
          <color rgb="FFF2F2F2"/>
        </right>
        <top/>
        <bottom style="thick">
          <color rgb="FFF2F2F2"/>
        </bottom>
        <vertical/>
        <horizontal/>
      </border>
    </dxf>
    <dxf>
      <font>
        <b val="0"/>
        <i val="0"/>
        <strike val="0"/>
        <condense val="0"/>
        <extend val="0"/>
        <outline val="0"/>
        <shadow val="0"/>
        <u val="none"/>
        <vertAlign val="baseline"/>
        <sz val="13"/>
        <color rgb="FF212529"/>
        <name val="Arial"/>
        <family val="2"/>
        <scheme val="none"/>
      </font>
      <fill>
        <patternFill patternType="solid">
          <fgColor indexed="64"/>
          <bgColor rgb="FFFFFFFF"/>
        </patternFill>
      </fill>
      <alignment horizontal="center" vertical="center" textRotation="0" wrapText="0" indent="0" justifyLastLine="0" shrinkToFit="0" readingOrder="0"/>
      <border diagonalUp="0" diagonalDown="0">
        <left style="thick">
          <color rgb="FFF2F2F2"/>
        </left>
        <right style="thick">
          <color rgb="FFF2F2F2"/>
        </right>
        <top/>
        <bottom style="thick">
          <color rgb="FFF2F2F2"/>
        </bottom>
        <vertical/>
        <horizontal/>
      </border>
    </dxf>
    <dxf>
      <font>
        <b val="0"/>
        <i val="0"/>
        <strike val="0"/>
        <condense val="0"/>
        <extend val="0"/>
        <outline val="0"/>
        <shadow val="0"/>
        <u val="none"/>
        <vertAlign val="baseline"/>
        <sz val="13"/>
        <color rgb="FF212529"/>
        <name val="Arial"/>
        <family val="2"/>
        <scheme val="none"/>
      </font>
      <fill>
        <patternFill patternType="solid">
          <fgColor indexed="64"/>
          <bgColor rgb="FFFFFFFF"/>
        </patternFill>
      </fill>
      <alignment horizontal="center" vertical="center" textRotation="0" wrapText="0" indent="0" justifyLastLine="0" shrinkToFit="0" readingOrder="0"/>
      <border diagonalUp="0" diagonalDown="0">
        <left style="thick">
          <color rgb="FFF2F2F2"/>
        </left>
        <right style="thick">
          <color rgb="FFF2F2F2"/>
        </right>
        <top/>
        <bottom style="thick">
          <color rgb="FFF2F2F2"/>
        </bottom>
        <vertical/>
        <horizontal/>
      </border>
    </dxf>
    <dxf>
      <font>
        <b val="0"/>
        <i val="0"/>
        <strike val="0"/>
        <condense val="0"/>
        <extend val="0"/>
        <outline val="0"/>
        <shadow val="0"/>
        <u val="none"/>
        <vertAlign val="baseline"/>
        <sz val="13"/>
        <color rgb="FF212529"/>
        <name val="Arial"/>
        <family val="2"/>
        <scheme val="none"/>
      </font>
      <fill>
        <patternFill patternType="solid">
          <fgColor indexed="64"/>
          <bgColor rgb="FFFFFFFF"/>
        </patternFill>
      </fill>
      <alignment horizontal="center" vertical="center" textRotation="0" wrapText="0" indent="0" justifyLastLine="0" shrinkToFit="0" readingOrder="0"/>
      <border diagonalUp="0" diagonalDown="0">
        <left style="thick">
          <color rgb="FFF2F2F2"/>
        </left>
        <right style="thick">
          <color rgb="FFF2F2F2"/>
        </right>
        <top/>
        <bottom style="thick">
          <color rgb="FFF2F2F2"/>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style="thin">
          <color theme="9" tint="0.39997558519241921"/>
        </bottom>
        <vertical/>
        <horizontal/>
      </border>
    </dxf>
    <dxf>
      <border outline="0">
        <top style="thick">
          <color rgb="FFF2F2F2"/>
        </top>
      </border>
    </dxf>
    <dxf>
      <font>
        <b val="0"/>
        <i val="0"/>
        <strike val="0"/>
        <condense val="0"/>
        <extend val="0"/>
        <outline val="0"/>
        <shadow val="0"/>
        <u val="none"/>
        <vertAlign val="baseline"/>
        <sz val="13"/>
        <color rgb="FF212529"/>
        <name val="Arial"/>
        <family val="2"/>
        <scheme val="none"/>
      </font>
      <fill>
        <patternFill patternType="solid">
          <fgColor indexed="64"/>
          <bgColor rgb="FFFFFFFF"/>
        </patternFill>
      </fill>
      <alignment horizontal="center" vertical="center" textRotation="0" wrapText="0" indent="0" justifyLastLine="0" shrinkToFit="0" readingOrder="0"/>
    </dxf>
    <dxf>
      <border outline="0">
        <bottom style="thick">
          <color rgb="FFF2F2F2"/>
        </bottom>
      </border>
    </dxf>
    <dxf>
      <font>
        <b/>
        <i val="0"/>
        <strike val="0"/>
        <condense val="0"/>
        <extend val="0"/>
        <outline val="0"/>
        <shadow val="0"/>
        <u val="none"/>
        <vertAlign val="baseline"/>
        <sz val="13"/>
        <color rgb="FF212529"/>
        <name val="Arial"/>
        <family val="2"/>
        <scheme val="none"/>
      </font>
      <fill>
        <patternFill patternType="solid">
          <fgColor indexed="64"/>
          <bgColor rgb="FFF2F2F2"/>
        </patternFill>
      </fill>
      <alignment horizontal="left" vertical="center" textRotation="0" wrapText="0" indent="1" justifyLastLine="0" shrinkToFit="0" readingOrder="0"/>
      <border diagonalUp="0" diagonalDown="0" outline="0">
        <left style="thick">
          <color rgb="FFF2F2F2"/>
        </left>
        <right style="thick">
          <color rgb="FFF2F2F2"/>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dd/mm/yyyy"/>
    </dxf>
  </dxfs>
  <tableStyles count="0" defaultTableStyle="TableStyleMedium2" defaultPivotStyle="PivotStyleLight16"/>
  <colors>
    <mruColors>
      <color rgb="FFF02E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34" Type="http://schemas.openxmlformats.org/officeDocument/2006/relationships/customXml" Target="../customXml/item21.xml"/><Relationship Id="rId7" Type="http://schemas.microsoft.com/office/2007/relationships/slicerCache" Target="slicerCaches/slicerCache2.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8"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2007-2024 analysis.xlsx]Pivot charts!PivotTable14</c:name>
    <c:fmtId val="2"/>
  </c:pivotSource>
  <c:chart>
    <c:title>
      <c:tx>
        <c:rich>
          <a:bodyPr rot="0" spcFirstLastPara="1" vertOverflow="ellipsis" vert="horz" wrap="square" anchor="ctr" anchorCtr="1"/>
          <a:lstStyle/>
          <a:p>
            <a:pPr>
              <a:defRPr sz="1600" b="1" i="0" u="none" strike="noStrike" kern="1200" spc="0" baseline="0">
                <a:solidFill>
                  <a:schemeClr val="bg1"/>
                </a:solidFill>
                <a:latin typeface="Tw Cen MT" panose="020B0602020104020603" pitchFamily="34" charset="0"/>
                <a:ea typeface="+mn-ea"/>
                <a:cs typeface="+mn-cs"/>
              </a:defRPr>
            </a:pPr>
            <a:r>
              <a:rPr lang="en-IN" sz="1600" b="1">
                <a:solidFill>
                  <a:schemeClr val="bg1"/>
                </a:solidFill>
                <a:latin typeface="Tw Cen MT" panose="020B0602020104020603" pitchFamily="34" charset="0"/>
              </a:rPr>
              <a:t>Matches played vs Matches won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Tw Cen MT" panose="020B0602020104020603" pitchFamily="34" charset="0"/>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IN" sz="1100" b="1"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IN" sz="1100" b="1"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02E5C"/>
          </a:solidFill>
          <a:ln>
            <a:noFill/>
          </a:ln>
          <a:effectLst>
            <a:glow>
              <a:schemeClr val="accent1">
                <a:alpha val="40000"/>
              </a:schemeClr>
            </a:glow>
            <a:softEdge rad="0"/>
          </a:effectLst>
          <a:scene3d>
            <a:camera prst="orthographicFront"/>
            <a:lightRig rig="threePt" dir="t"/>
          </a:scene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IN" sz="2000" b="1" i="0" u="none" strike="noStrike" kern="1200" baseline="0">
                  <a:solidFill>
                    <a:schemeClr val="bg1"/>
                  </a:solidFill>
                  <a:latin typeface="Tw Cen MT" panose="020B06020201040206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Tw Cen MT" panose="020B06020201040206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Tw Cen MT" panose="020B06020201040206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a:noFill/>
          </a:ln>
          <a:effectLst/>
        </c:spPr>
      </c:pivotFmt>
      <c:pivotFmt>
        <c:idx val="8"/>
        <c:spPr>
          <a:solidFill>
            <a:srgbClr val="00B050"/>
          </a:solidFill>
          <a:ln>
            <a:noFill/>
          </a:ln>
          <a:effectLst/>
        </c:spPr>
      </c:pivotFmt>
    </c:pivotFmts>
    <c:plotArea>
      <c:layout>
        <c:manualLayout>
          <c:layoutTarget val="inner"/>
          <c:xMode val="edge"/>
          <c:yMode val="edge"/>
          <c:x val="7.4846927182170481E-2"/>
          <c:y val="0.25213848940221412"/>
          <c:w val="0.90435441244808012"/>
          <c:h val="0.51199544078008496"/>
        </c:manualLayout>
      </c:layout>
      <c:barChart>
        <c:barDir val="col"/>
        <c:grouping val="clustered"/>
        <c:varyColors val="0"/>
        <c:ser>
          <c:idx val="0"/>
          <c:order val="0"/>
          <c:tx>
            <c:strRef>
              <c:f>'Pivot charts'!$B$1</c:f>
              <c:strCache>
                <c:ptCount val="1"/>
                <c:pt idx="0">
                  <c:v>Matches played</c:v>
                </c:pt>
              </c:strCache>
            </c:strRef>
          </c:tx>
          <c:spPr>
            <a:solidFill>
              <a:srgbClr val="F02E5C"/>
            </a:solidFill>
            <a:ln>
              <a:noFill/>
            </a:ln>
            <a:effectLst>
              <a:glow>
                <a:schemeClr val="accent1">
                  <a:alpha val="40000"/>
                </a:schemeClr>
              </a:glow>
              <a:softEdge rad="0"/>
            </a:effectLst>
            <a:scene3d>
              <a:camera prst="orthographicFront"/>
              <a:lightRig rig="threePt" dir="t"/>
            </a:scene3d>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IN" sz="2000" b="1" i="0" u="none" strike="noStrike" kern="1200" baseline="0">
                    <a:solidFill>
                      <a:schemeClr val="bg1"/>
                    </a:solidFill>
                    <a:latin typeface="Tw Cen MT" panose="020B0602020104020603"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charts'!$A$2:$A$3</c:f>
              <c:multiLvlStrCache>
                <c:ptCount val="1"/>
                <c:lvl>
                  <c:pt idx="0">
                    <c:v>Sri Lanka</c:v>
                  </c:pt>
                </c:lvl>
                <c:lvl>
                  <c:pt idx="0">
                    <c:v>T20-2024</c:v>
                  </c:pt>
                </c:lvl>
              </c:multiLvlStrCache>
            </c:multiLvlStrRef>
          </c:cat>
          <c:val>
            <c:numRef>
              <c:f>'Pivot charts'!$B$2:$B$3</c:f>
              <c:numCache>
                <c:formatCode>General</c:formatCode>
                <c:ptCount val="1"/>
                <c:pt idx="0">
                  <c:v>3</c:v>
                </c:pt>
              </c:numCache>
            </c:numRef>
          </c:val>
          <c:extLst>
            <c:ext xmlns:c16="http://schemas.microsoft.com/office/drawing/2014/chart" uri="{C3380CC4-5D6E-409C-BE32-E72D297353CC}">
              <c16:uniqueId val="{00000000-B69A-4A91-A29D-C3510F16072F}"/>
            </c:ext>
          </c:extLst>
        </c:ser>
        <c:ser>
          <c:idx val="1"/>
          <c:order val="1"/>
          <c:tx>
            <c:strRef>
              <c:f>'Pivot charts'!$C$1</c:f>
              <c:strCache>
                <c:ptCount val="1"/>
                <c:pt idx="0">
                  <c:v>Matches won</c:v>
                </c:pt>
              </c:strCache>
            </c:strRef>
          </c:tx>
          <c:spPr>
            <a:solidFill>
              <a:srgbClr val="00B050"/>
            </a:solidFill>
            <a:ln>
              <a:noFill/>
            </a:ln>
            <a:effectLst/>
          </c:spPr>
          <c:invertIfNegative val="0"/>
          <c:dPt>
            <c:idx val="97"/>
            <c:invertIfNegative val="0"/>
            <c:bubble3D val="0"/>
            <c:extLst>
              <c:ext xmlns:c16="http://schemas.microsoft.com/office/drawing/2014/chart" uri="{C3380CC4-5D6E-409C-BE32-E72D297353CC}">
                <c16:uniqueId val="{00000001-D275-491D-A87B-2580BDE48246}"/>
              </c:ext>
            </c:extLst>
          </c:dPt>
          <c:dPt>
            <c:idx val="100"/>
            <c:invertIfNegative val="0"/>
            <c:bubble3D val="0"/>
            <c:extLst>
              <c:ext xmlns:c16="http://schemas.microsoft.com/office/drawing/2014/chart" uri="{C3380CC4-5D6E-409C-BE32-E72D297353CC}">
                <c16:uniqueId val="{00000003-D275-491D-A87B-2580BDE48246}"/>
              </c:ext>
            </c:extLst>
          </c:dPt>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Tw Cen MT" panose="020B0602020104020603"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charts'!$A$2:$A$3</c:f>
              <c:multiLvlStrCache>
                <c:ptCount val="1"/>
                <c:lvl>
                  <c:pt idx="0">
                    <c:v>Sri Lanka</c:v>
                  </c:pt>
                </c:lvl>
                <c:lvl>
                  <c:pt idx="0">
                    <c:v>T20-2024</c:v>
                  </c:pt>
                </c:lvl>
              </c:multiLvlStrCache>
            </c:multiLvlStrRef>
          </c:cat>
          <c:val>
            <c:numRef>
              <c:f>'Pivot charts'!$C$2:$C$3</c:f>
              <c:numCache>
                <c:formatCode>General</c:formatCode>
                <c:ptCount val="1"/>
                <c:pt idx="0">
                  <c:v>1</c:v>
                </c:pt>
              </c:numCache>
            </c:numRef>
          </c:val>
          <c:extLst>
            <c:ext xmlns:c16="http://schemas.microsoft.com/office/drawing/2014/chart" uri="{C3380CC4-5D6E-409C-BE32-E72D297353CC}">
              <c16:uniqueId val="{00000001-B69A-4A91-A29D-C3510F16072F}"/>
            </c:ext>
          </c:extLst>
        </c:ser>
        <c:dLbls>
          <c:showLegendKey val="0"/>
          <c:showVal val="0"/>
          <c:showCatName val="0"/>
          <c:showSerName val="0"/>
          <c:showPercent val="0"/>
          <c:showBubbleSize val="0"/>
        </c:dLbls>
        <c:gapWidth val="71"/>
        <c:axId val="1162910080"/>
        <c:axId val="1310140032"/>
      </c:barChart>
      <c:catAx>
        <c:axId val="1162910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IN" sz="1400" b="1" i="0" u="none" strike="noStrike" kern="1200" baseline="0">
                <a:solidFill>
                  <a:srgbClr val="FFFF00"/>
                </a:solidFill>
                <a:latin typeface="Tw Cen MT" panose="020B0602020104020603" pitchFamily="34" charset="0"/>
                <a:ea typeface="+mn-ea"/>
                <a:cs typeface="+mn-cs"/>
              </a:defRPr>
            </a:pPr>
            <a:endParaRPr lang="en-US"/>
          </a:p>
        </c:txPr>
        <c:crossAx val="1310140032"/>
        <c:crosses val="autoZero"/>
        <c:auto val="1"/>
        <c:lblAlgn val="ctr"/>
        <c:lblOffset val="100"/>
        <c:noMultiLvlLbl val="0"/>
      </c:catAx>
      <c:valAx>
        <c:axId val="1310140032"/>
        <c:scaling>
          <c:orientation val="minMax"/>
          <c:max val="8"/>
          <c:min val="0.5"/>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IN" sz="1050" b="1" i="0" u="none" strike="noStrike" kern="1200" baseline="0">
                <a:solidFill>
                  <a:srgbClr val="FFFF00"/>
                </a:solidFill>
                <a:latin typeface="Tw Cen MT" panose="020B0602020104020603" pitchFamily="34" charset="0"/>
                <a:ea typeface="+mn-ea"/>
                <a:cs typeface="+mn-cs"/>
              </a:defRPr>
            </a:pPr>
            <a:endParaRPr lang="en-US"/>
          </a:p>
        </c:txPr>
        <c:crossAx val="1162910080"/>
        <c:crosses val="autoZero"/>
        <c:crossBetween val="between"/>
      </c:valAx>
      <c:spPr>
        <a:noFill/>
        <a:ln>
          <a:noFill/>
        </a:ln>
        <a:effectLst/>
      </c:spPr>
    </c:plotArea>
    <c:legend>
      <c:legendPos val="t"/>
      <c:layout>
        <c:manualLayout>
          <c:xMode val="edge"/>
          <c:yMode val="edge"/>
          <c:x val="0.25903400867566168"/>
          <c:y val="0.12498906267301303"/>
          <c:w val="0.48193198264867665"/>
          <c:h val="8.7793246190906477E-2"/>
        </c:manualLayout>
      </c:layout>
      <c:overlay val="0"/>
      <c:spPr>
        <a:noFill/>
        <a:ln>
          <a:noFill/>
        </a:ln>
        <a:effectLst/>
      </c:spPr>
      <c:txPr>
        <a:bodyPr rot="0" spcFirstLastPara="1" vertOverflow="ellipsis" vert="horz" wrap="square" anchor="ctr" anchorCtr="1"/>
        <a:lstStyle/>
        <a:p>
          <a:pPr algn="ctr">
            <a:defRPr lang="en-IN" sz="1100" b="1" i="0" u="none" strike="noStrike" kern="1200" baseline="0">
              <a:solidFill>
                <a:srgbClr val="FFFF00"/>
              </a:solidFill>
              <a:latin typeface="Tw Cen MT" panose="020B06020201040206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2007-2024 analysis.xlsx]Pivot charts!PivotTable22</c:name>
    <c:fmtId val="2"/>
  </c:pivotSource>
  <c:chart>
    <c:title>
      <c:tx>
        <c:rich>
          <a:bodyPr rot="0" spcFirstLastPara="1" vertOverflow="ellipsis" vert="horz" wrap="square" anchor="ctr" anchorCtr="1"/>
          <a:lstStyle/>
          <a:p>
            <a:pPr>
              <a:defRPr lang="en-IN" sz="1800" b="0" i="0" u="none" strike="noStrike" kern="1200" spc="0" baseline="0">
                <a:solidFill>
                  <a:schemeClr val="bg1"/>
                </a:solidFill>
                <a:latin typeface="Tw Cen MT" panose="020B0602020104020603" pitchFamily="34" charset="0"/>
                <a:ea typeface="+mn-ea"/>
                <a:cs typeface="+mn-cs"/>
              </a:defRPr>
            </a:pPr>
            <a:r>
              <a:rPr lang="en-IN" sz="1800" b="0">
                <a:solidFill>
                  <a:schemeClr val="bg1"/>
                </a:solidFill>
              </a:rPr>
              <a:t>Matches Wins per Season</a:t>
            </a:r>
          </a:p>
        </c:rich>
      </c:tx>
      <c:layout>
        <c:manualLayout>
          <c:xMode val="edge"/>
          <c:yMode val="edge"/>
          <c:x val="0.35073478135981428"/>
          <c:y val="2.7913346913281374E-3"/>
        </c:manualLayout>
      </c:layout>
      <c:overlay val="0"/>
      <c:spPr>
        <a:noFill/>
        <a:ln>
          <a:noFill/>
        </a:ln>
        <a:effectLst/>
      </c:spPr>
      <c:txPr>
        <a:bodyPr rot="0" spcFirstLastPara="1" vertOverflow="ellipsis" vert="horz" wrap="square" anchor="ctr" anchorCtr="1"/>
        <a:lstStyle/>
        <a:p>
          <a:pPr>
            <a:defRPr lang="en-IN" sz="1800" b="0" i="0" u="none" strike="noStrike" kern="1200" spc="0" baseline="0">
              <a:solidFill>
                <a:schemeClr val="bg1"/>
              </a:solidFill>
              <a:latin typeface="Tw Cen MT" panose="020B06020201040206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2">
                <a:lumMod val="80000"/>
              </a:schemeClr>
            </a:solidFill>
            <a:ln w="9525">
              <a:solidFill>
                <a:schemeClr val="accent2">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3">
                <a:lumMod val="80000"/>
              </a:schemeClr>
            </a:solidFill>
            <a:ln w="9525">
              <a:solidFill>
                <a:schemeClr val="accent3">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5">
                <a:lumMod val="80000"/>
              </a:schemeClr>
            </a:solidFill>
            <a:ln w="9525">
              <a:solidFill>
                <a:schemeClr val="accent5">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lumMod val="80000"/>
              </a:schemeClr>
            </a:solidFill>
            <a:ln w="9525">
              <a:solidFill>
                <a:schemeClr val="accent1">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2">
                <a:lumMod val="80000"/>
              </a:schemeClr>
            </a:solidFill>
            <a:ln w="9525">
              <a:solidFill>
                <a:schemeClr val="accent2">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3">
                <a:lumMod val="80000"/>
              </a:schemeClr>
            </a:solidFill>
            <a:ln w="9525">
              <a:solidFill>
                <a:schemeClr val="accent3">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4">
                <a:lumMod val="80000"/>
              </a:schemeClr>
            </a:solidFill>
            <a:ln w="9525">
              <a:solidFill>
                <a:schemeClr val="accent4">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accent5">
                <a:lumMod val="80000"/>
              </a:schemeClr>
            </a:solidFill>
            <a:ln w="9525">
              <a:solidFill>
                <a:schemeClr val="accent5">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accent6">
                <a:lumMod val="80000"/>
              </a:schemeClr>
            </a:solidFill>
            <a:ln w="9525">
              <a:solidFill>
                <a:schemeClr val="accent6">
                  <a:lumMod val="8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IN"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a:defRPr lang="en-IN" sz="1400" b="1" i="0" u="none" strike="noStrike" kern="1200" baseline="0">
                  <a:solidFill>
                    <a:schemeClr val="accent6">
                      <a:lumMod val="7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a:defRPr lang="en-IN" sz="1400" b="1" i="0" u="none" strike="noStrike" kern="1200" baseline="0">
                  <a:solidFill>
                    <a:srgbClr val="0070C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a:defRPr lang="en-IN" sz="1400" b="1" i="0" u="none" strike="noStrike" kern="1200" baseline="0">
                  <a:solidFill>
                    <a:schemeClr val="accent2">
                      <a:lumMod val="7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a:defRPr lang="en-IN" sz="1400" b="1" i="0" u="none" strike="noStrike" kern="1200" baseline="0">
                  <a:solidFill>
                    <a:srgbClr val="FFC0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a:defRPr lang="en-IN" sz="1400" b="1" i="0" u="none" strike="noStrike" kern="1200" baseline="0">
                  <a:solidFill>
                    <a:schemeClr val="bg1">
                      <a:lumMod val="6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IN" sz="1400" b="1"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a:defRPr lang="en-IN" sz="1400" b="1" i="0" u="none" strike="noStrike" kern="1200" baseline="0">
                  <a:solidFill>
                    <a:srgbClr val="FFFF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a:defRPr lang="en-IN" sz="1400" b="1" i="0" u="none" strike="noStrike" kern="1200" baseline="0">
                  <a:solidFill>
                    <a:schemeClr val="accent1">
                      <a:lumMod val="60000"/>
                      <a:lumOff val="40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1400" b="1"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a:defRPr lang="en-IN" sz="1400" b="1" i="0" u="none" strike="noStrike" kern="1200" baseline="0">
                  <a:solidFill>
                    <a:schemeClr val="accent1">
                      <a:lumMod val="7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a:defRPr lang="en-IN" sz="1400" b="1" i="0" u="none" strike="noStrike" kern="1200" baseline="0">
                  <a:solidFill>
                    <a:srgbClr val="C000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a:defRPr lang="en-IN" sz="1400" b="1" i="0" u="none" strike="noStrike" kern="1200" baseline="0">
                  <a:solidFill>
                    <a:schemeClr val="accent6">
                      <a:lumMod val="7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a:defRPr lang="en-IN" sz="1400" b="1" i="0" u="none" strike="noStrike" kern="1200" baseline="0">
                  <a:solidFill>
                    <a:srgbClr val="00206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a:defRPr lang="en-IN" sz="1400" b="1" i="0" u="none" strike="noStrike" kern="1200" baseline="0">
                  <a:solidFill>
                    <a:schemeClr val="accent2"/>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a:defRPr lang="en-IN" sz="1400" b="1"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a:defRPr lang="en-IN" sz="1400" b="1" i="0" u="none" strike="noStrike" kern="1200" baseline="0">
                  <a:solidFill>
                    <a:schemeClr val="accent2">
                      <a:lumMod val="50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a:defRPr lang="en-IN" sz="1400" b="1" i="0" u="none" strike="noStrike" kern="1200" baseline="0">
                  <a:solidFill>
                    <a:schemeClr val="bg1">
                      <a:lumMod val="50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a:defRPr lang="en-IN" sz="1400" b="1" i="0" u="none" strike="noStrike" kern="1200" baseline="0">
                  <a:solidFill>
                    <a:schemeClr val="accent4">
                      <a:lumMod val="7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a:defRPr lang="en-IN" sz="1400" b="1" i="0" u="none" strike="noStrike" kern="1200" baseline="0">
                  <a:solidFill>
                    <a:srgbClr val="0070C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1400" b="1"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a:defRPr lang="en-IN" sz="1400" b="1"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lgn="ctr">
                <a:defRPr lang="en-IN" sz="1400" b="1" i="0" u="none" strike="noStrike" kern="1200" baseline="0">
                  <a:solidFill>
                    <a:schemeClr val="accent6">
                      <a:lumMod val="50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IN" sz="1400" b="1" i="0" u="none" strike="noStrike" kern="1200" baseline="0">
                  <a:solidFill>
                    <a:schemeClr val="accent6">
                      <a:lumMod val="7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IN" sz="1400" b="1"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pivotFmt>
      <c:pivotFmt>
        <c:idx val="73"/>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1200" b="1"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2400" b="1"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6"/>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2400" b="1" i="0" u="none" strike="noStrike" kern="1200" baseline="0">
                  <a:solidFill>
                    <a:srgbClr val="92D050"/>
                  </a:solidFill>
                  <a:latin typeface="Tw Cen MT" panose="020B06020201040206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7"/>
        <c:spPr>
          <a:solidFill>
            <a:srgbClr val="F02E5C"/>
          </a:solidFill>
          <a:ln>
            <a:noFill/>
          </a:ln>
          <a:effectLst/>
        </c:spPr>
      </c:pivotFmt>
      <c:pivotFmt>
        <c:idx val="78"/>
        <c:spPr>
          <a:solidFill>
            <a:srgbClr val="0070C0"/>
          </a:solidFill>
          <a:ln>
            <a:noFill/>
          </a:ln>
          <a:effectLst/>
        </c:spPr>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1200" b="1"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1200" b="1"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1600" b="1" i="0" u="none" strike="noStrike" kern="1200" baseline="0">
                  <a:solidFill>
                    <a:schemeClr val="bg1"/>
                  </a:solidFill>
                  <a:latin typeface="Tw Cen MT" panose="020B06020201040206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1600" b="1" i="0" u="none" strike="noStrike" kern="1200" baseline="0">
                  <a:solidFill>
                    <a:schemeClr val="bg1"/>
                  </a:solidFill>
                  <a:latin typeface="Tw Cen MT" panose="020B06020201040206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3"/>
        <c:spPr>
          <a:solidFill>
            <a:srgbClr val="0070C0"/>
          </a:solidFill>
          <a:ln>
            <a:noFill/>
          </a:ln>
          <a:effectLst/>
        </c:spPr>
      </c:pivotFmt>
      <c:pivotFmt>
        <c:idx val="8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1600" b="1" i="0" u="none" strike="noStrike" kern="1200" baseline="0">
                  <a:solidFill>
                    <a:schemeClr val="bg1"/>
                  </a:solidFill>
                  <a:latin typeface="Tw Cen MT" panose="020B06020201040206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5"/>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IN" sz="1600" b="1" i="0" u="none" strike="noStrike" kern="1200" baseline="0">
                  <a:solidFill>
                    <a:schemeClr val="bg1"/>
                  </a:solidFill>
                  <a:latin typeface="Tw Cen MT" panose="020B06020201040206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39203037667393"/>
          <c:y val="8.3741365965160977E-2"/>
          <c:w val="0.73574597532882324"/>
          <c:h val="0.84458739204810673"/>
        </c:manualLayout>
      </c:layout>
      <c:barChart>
        <c:barDir val="bar"/>
        <c:grouping val="clustered"/>
        <c:varyColors val="0"/>
        <c:ser>
          <c:idx val="0"/>
          <c:order val="0"/>
          <c:tx>
            <c:strRef>
              <c:f>'Pivot charts'!$L$4</c:f>
              <c:strCache>
                <c:ptCount val="1"/>
                <c:pt idx="0">
                  <c:v>Matches win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IN" sz="1600" b="1" i="0" u="none" strike="noStrike" kern="1200" baseline="0">
                    <a:solidFill>
                      <a:schemeClr val="bg1"/>
                    </a:solidFill>
                    <a:latin typeface="Tw Cen MT" panose="020B0602020104020603"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charts'!$K$5:$K$6</c:f>
              <c:multiLvlStrCache>
                <c:ptCount val="1"/>
                <c:lvl>
                  <c:pt idx="0">
                    <c:v>Sri Lanka</c:v>
                  </c:pt>
                </c:lvl>
                <c:lvl>
                  <c:pt idx="0">
                    <c:v>T20-2024</c:v>
                  </c:pt>
                </c:lvl>
              </c:multiLvlStrCache>
            </c:multiLvlStrRef>
          </c:cat>
          <c:val>
            <c:numRef>
              <c:f>'Pivot charts'!$L$5:$L$6</c:f>
              <c:numCache>
                <c:formatCode>General</c:formatCode>
                <c:ptCount val="1"/>
                <c:pt idx="0">
                  <c:v>1</c:v>
                </c:pt>
              </c:numCache>
            </c:numRef>
          </c:val>
          <c:extLst>
            <c:ext xmlns:c16="http://schemas.microsoft.com/office/drawing/2014/chart" uri="{C3380CC4-5D6E-409C-BE32-E72D297353CC}">
              <c16:uniqueId val="{00000004-4575-4DB2-8567-3919E8376A82}"/>
            </c:ext>
          </c:extLst>
        </c:ser>
        <c:ser>
          <c:idx val="1"/>
          <c:order val="1"/>
          <c:tx>
            <c:strRef>
              <c:f>'Pivot charts'!$M$4</c:f>
              <c:strCache>
                <c:ptCount val="1"/>
                <c:pt idx="0">
                  <c:v>Matches loose</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IN" sz="1600" b="1" i="0" u="none" strike="noStrike" kern="1200" baseline="0">
                    <a:solidFill>
                      <a:schemeClr val="bg1"/>
                    </a:solidFill>
                    <a:latin typeface="Tw Cen MT" panose="020B0602020104020603"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charts'!$K$5:$K$6</c:f>
              <c:multiLvlStrCache>
                <c:ptCount val="1"/>
                <c:lvl>
                  <c:pt idx="0">
                    <c:v>Sri Lanka</c:v>
                  </c:pt>
                </c:lvl>
                <c:lvl>
                  <c:pt idx="0">
                    <c:v>T20-2024</c:v>
                  </c:pt>
                </c:lvl>
              </c:multiLvlStrCache>
            </c:multiLvlStrRef>
          </c:cat>
          <c:val>
            <c:numRef>
              <c:f>'Pivot charts'!$M$5:$M$6</c:f>
              <c:numCache>
                <c:formatCode>General</c:formatCode>
                <c:ptCount val="1"/>
                <c:pt idx="0">
                  <c:v>2</c:v>
                </c:pt>
              </c:numCache>
            </c:numRef>
          </c:val>
          <c:extLst>
            <c:ext xmlns:c16="http://schemas.microsoft.com/office/drawing/2014/chart" uri="{C3380CC4-5D6E-409C-BE32-E72D297353CC}">
              <c16:uniqueId val="{00000008-4575-4DB2-8567-3919E8376A82}"/>
            </c:ext>
          </c:extLst>
        </c:ser>
        <c:dLbls>
          <c:dLblPos val="ctr"/>
          <c:showLegendKey val="0"/>
          <c:showVal val="1"/>
          <c:showCatName val="0"/>
          <c:showSerName val="0"/>
          <c:showPercent val="0"/>
          <c:showBubbleSize val="0"/>
        </c:dLbls>
        <c:gapWidth val="91"/>
        <c:axId val="924581727"/>
        <c:axId val="1101239455"/>
      </c:barChart>
      <c:valAx>
        <c:axId val="110123945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IN" sz="1400" b="1" i="0" u="none" strike="noStrike" kern="1200" baseline="0">
                <a:solidFill>
                  <a:srgbClr val="FFFF00"/>
                </a:solidFill>
                <a:latin typeface="Tw Cen MT" panose="020B0602020104020603" pitchFamily="34" charset="0"/>
                <a:ea typeface="+mn-ea"/>
                <a:cs typeface="+mn-cs"/>
              </a:defRPr>
            </a:pPr>
            <a:endParaRPr lang="en-US"/>
          </a:p>
        </c:txPr>
        <c:crossAx val="924581727"/>
        <c:crosses val="autoZero"/>
        <c:crossBetween val="between"/>
      </c:valAx>
      <c:catAx>
        <c:axId val="9245817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IN" sz="1800" b="1" i="0" u="none" strike="noStrike" kern="1200" baseline="0">
                <a:solidFill>
                  <a:srgbClr val="FFFF00"/>
                </a:solidFill>
                <a:latin typeface="Tw Cen MT" panose="020B0602020104020603" pitchFamily="34" charset="0"/>
                <a:ea typeface="+mn-ea"/>
                <a:cs typeface="+mn-cs"/>
              </a:defRPr>
            </a:pPr>
            <a:endParaRPr lang="en-US"/>
          </a:p>
        </c:txPr>
        <c:crossAx val="1101239455"/>
        <c:crosses val="autoZero"/>
        <c:auto val="1"/>
        <c:lblAlgn val="ctr"/>
        <c:lblOffset val="100"/>
        <c:noMultiLvlLbl val="0"/>
      </c:catAx>
      <c:spPr>
        <a:noFill/>
        <a:ln>
          <a:noFill/>
        </a:ln>
        <a:effectLst/>
      </c:spPr>
    </c:plotArea>
    <c:legend>
      <c:legendPos val="r"/>
      <c:layout>
        <c:manualLayout>
          <c:xMode val="edge"/>
          <c:yMode val="edge"/>
          <c:x val="0.82387903938493645"/>
          <c:y val="0.39405314287270904"/>
          <c:w val="0.16496450137654894"/>
          <c:h val="0.23833478401303407"/>
        </c:manualLayout>
      </c:layout>
      <c:overlay val="0"/>
      <c:spPr>
        <a:noFill/>
        <a:ln>
          <a:noFill/>
        </a:ln>
        <a:effectLst/>
      </c:spPr>
      <c:txPr>
        <a:bodyPr rot="0" spcFirstLastPara="1" vertOverflow="ellipsis" vert="horz" wrap="square" anchor="ctr" anchorCtr="1"/>
        <a:lstStyle/>
        <a:p>
          <a:pPr>
            <a:defRPr lang="en-IN" sz="1200" b="1" i="0" u="none" strike="noStrike" kern="1200" baseline="0">
              <a:solidFill>
                <a:schemeClr val="bg1"/>
              </a:solidFill>
              <a:latin typeface="Tw Cen MT" panose="020B06020201040206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lgn="ctr">
        <a:defRPr lang="en-IN" sz="1200" b="1" i="0" u="none" strike="noStrike" kern="1200" baseline="0">
          <a:solidFill>
            <a:schemeClr val="tx1">
              <a:lumMod val="75000"/>
              <a:lumOff val="25000"/>
            </a:schemeClr>
          </a:solidFill>
          <a:latin typeface="Tw Cen MT" panose="020B0602020104020603" pitchFamily="34"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[T20 World Cup 2007-2024 analysis.xlsx]Pivot charts!PivotTable20</c:name>
    <c:fmtId val="9"/>
  </c:pivotSource>
  <c:chart>
    <c:title>
      <c:tx>
        <c:rich>
          <a:bodyPr rot="0" spcFirstLastPara="1" vertOverflow="ellipsis" vert="horz" wrap="square" anchor="ctr" anchorCtr="1"/>
          <a:lstStyle/>
          <a:p>
            <a:pPr>
              <a:defRPr sz="1800" b="0" i="0" u="none" strike="noStrike" kern="1200" spc="0" baseline="0">
                <a:solidFill>
                  <a:schemeClr val="bg1"/>
                </a:solidFill>
                <a:latin typeface="Tw Cen MT" panose="020B0602020104020603" pitchFamily="34" charset="0"/>
                <a:ea typeface="+mn-ea"/>
                <a:cs typeface="+mn-cs"/>
              </a:defRPr>
            </a:pPr>
            <a:r>
              <a:rPr lang="en-IN" sz="1800" b="0">
                <a:solidFill>
                  <a:schemeClr val="bg1"/>
                </a:solidFill>
                <a:latin typeface="Tw Cen MT" panose="020B0602020104020603" pitchFamily="34" charset="0"/>
              </a:rPr>
              <a:t>Average Winning</a:t>
            </a:r>
            <a:r>
              <a:rPr lang="en-IN" sz="1800" b="0" baseline="0">
                <a:solidFill>
                  <a:schemeClr val="bg1"/>
                </a:solidFill>
                <a:latin typeface="Tw Cen MT" panose="020B0602020104020603" pitchFamily="34" charset="0"/>
              </a:rPr>
              <a:t> Margin</a:t>
            </a:r>
            <a:endParaRPr lang="en-IN" sz="1800" b="0">
              <a:solidFill>
                <a:schemeClr val="bg1"/>
              </a:solidFill>
              <a:latin typeface="Tw Cen MT" panose="020B0602020104020603" pitchFamily="34" charset="0"/>
            </a:endParaRPr>
          </a:p>
        </c:rich>
      </c:tx>
      <c:layout>
        <c:manualLayout>
          <c:xMode val="edge"/>
          <c:yMode val="edge"/>
          <c:x val="0.19308325277775665"/>
          <c:y val="1.7540103997624491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bg1"/>
              </a:solidFill>
              <a:latin typeface="Tw Cen MT" panose="020B06020201040206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rgbClr val="00B050"/>
          </a:solidFill>
          <a:ln w="25400">
            <a:noFill/>
          </a:ln>
          <a:effectLst/>
        </c:spPr>
        <c:dLbl>
          <c:idx val="0"/>
          <c:layout>
            <c:manualLayout>
              <c:x val="7.2791287971833291E-2"/>
              <c:y val="-9.675515954506790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noFill/>
          </a:ln>
          <a:effectLst/>
        </c:spPr>
        <c:dLbl>
          <c:idx val="0"/>
          <c:layout>
            <c:manualLayout>
              <c:x val="-0.10658724310161304"/>
              <c:y val="-0.16448377122661545"/>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w="25400">
            <a:noFill/>
          </a:ln>
          <a:effectLst/>
        </c:spPr>
        <c:dLbl>
          <c:idx val="0"/>
          <c:layout>
            <c:manualLayout>
              <c:x val="-4.1595021698190453E-2"/>
              <c:y val="-0.12094394943133498"/>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50"/>
          </a:solidFill>
          <a:ln w="25400">
            <a:noFill/>
          </a:ln>
          <a:effectLst/>
        </c:spPr>
        <c:dLbl>
          <c:idx val="0"/>
          <c:layout>
            <c:manualLayout>
              <c:x val="-8.3190043396380906E-2"/>
              <c:y val="-1.451327393176018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B050"/>
          </a:solidFill>
          <a:ln w="25400">
            <a:noFill/>
          </a:ln>
          <a:effectLst/>
        </c:spPr>
        <c:dLbl>
          <c:idx val="0"/>
          <c:layout>
            <c:manualLayout>
              <c:x val="-7.7990665684107188E-2"/>
              <c:y val="-6.7728611681547618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50"/>
          </a:solidFill>
          <a:ln w="25400">
            <a:noFill/>
          </a:ln>
          <a:effectLst/>
        </c:spPr>
        <c:dLbl>
          <c:idx val="0"/>
          <c:layout>
            <c:manualLayout>
              <c:x val="8.3190043396380906E-2"/>
              <c:y val="-7.740412763605440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B050"/>
          </a:solidFill>
          <a:ln w="25400">
            <a:noFill/>
          </a:ln>
          <a:effectLst/>
        </c:spPr>
        <c:dLbl>
          <c:idx val="0"/>
          <c:layout>
            <c:manualLayout>
              <c:x val="-2.8596577417506031E-2"/>
              <c:y val="-4.837757977253404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50"/>
          </a:solidFill>
          <a:ln w="25400">
            <a:noFill/>
          </a:ln>
          <a:effectLst/>
        </c:spPr>
        <c:dLbl>
          <c:idx val="0"/>
          <c:layout>
            <c:manualLayout>
              <c:x val="-5.9792843691148775E-2"/>
              <c:y val="-0.11610619145408149"/>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rgbClr val="00B050"/>
          </a:solidFill>
          <a:ln w="25400">
            <a:noFill/>
          </a:ln>
          <a:effectLst/>
        </c:spPr>
        <c:dLbl>
          <c:idx val="0"/>
          <c:layout>
            <c:manualLayout>
              <c:x val="8.8389421108654762E-2"/>
              <c:y val="-0.1064306754995746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50"/>
          </a:solidFill>
          <a:ln w="25400">
            <a:noFill/>
          </a:ln>
          <a:effectLst/>
        </c:spPr>
        <c:dLbl>
          <c:idx val="0"/>
          <c:layout>
            <c:manualLayout>
              <c:x val="4.1595021698190453E-2"/>
              <c:y val="0"/>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B050"/>
          </a:solidFill>
          <a:ln w="25400">
            <a:noFill/>
          </a:ln>
          <a:effectLst/>
        </c:spPr>
        <c:dLbl>
          <c:idx val="0"/>
          <c:layout>
            <c:manualLayout>
              <c:x val="-4.9394088266601258E-2"/>
              <c:y val="-7.256636965880101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B050"/>
          </a:solidFill>
          <a:ln w="25400">
            <a:noFill/>
          </a:ln>
          <a:effectLst/>
        </c:spPr>
        <c:dLbl>
          <c:idx val="0"/>
          <c:layout>
            <c:manualLayout>
              <c:x val="9.3333357830277644E-2"/>
              <c:y val="-6.431371465795646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B050"/>
          </a:solidFill>
          <a:ln w="25400">
            <a:noFill/>
          </a:ln>
          <a:effectLst/>
        </c:spPr>
        <c:dLbl>
          <c:idx val="0"/>
          <c:layout>
            <c:manualLayout>
              <c:x val="0"/>
              <c:y val="-8.185381865558095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50"/>
          </a:solidFill>
          <a:ln w="25400">
            <a:noFill/>
          </a:ln>
          <a:effectLst/>
        </c:spPr>
        <c:dLbl>
          <c:idx val="0"/>
          <c:layout>
            <c:manualLayout>
              <c:x val="-5.3333347331587226E-2"/>
              <c:y val="-0.10524062398574693"/>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B050"/>
          </a:solidFill>
          <a:ln w="25400">
            <a:noFill/>
          </a:ln>
          <a:effectLst/>
        </c:spPr>
        <c:dLbl>
          <c:idx val="0"/>
          <c:layout>
            <c:manualLayout>
              <c:x val="-6.111042119797659E-17"/>
              <c:y val="-4.67736106603319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B050"/>
          </a:solidFill>
          <a:ln w="25400">
            <a:noFill/>
          </a:ln>
          <a:effectLst/>
        </c:spPr>
        <c:dLbl>
          <c:idx val="0"/>
          <c:layout>
            <c:manualLayout>
              <c:x val="0"/>
              <c:y val="-2.9233506662707482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00B050"/>
          </a:solidFill>
          <a:ln w="25400">
            <a:noFill/>
          </a:ln>
          <a:effectLst/>
        </c:spPr>
        <c:dLbl>
          <c:idx val="0"/>
          <c:layout>
            <c:manualLayout>
              <c:x val="0"/>
              <c:y val="-4.677361066033197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00B050"/>
          </a:solidFill>
          <a:ln w="25400">
            <a:noFill/>
          </a:ln>
          <a:effectLst/>
        </c:spPr>
        <c:dLbl>
          <c:idx val="0"/>
          <c:layout>
            <c:manualLayout>
              <c:x val="7.6666686789156668E-2"/>
              <c:y val="-7.016041599049796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00B050"/>
          </a:solidFill>
          <a:ln w="25400">
            <a:noFill/>
          </a:ln>
          <a:effectLst/>
        </c:spPr>
        <c:dLbl>
          <c:idx val="0"/>
          <c:layout>
            <c:manualLayout>
              <c:x val="0"/>
              <c:y val="-7.6007117323039455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00B050"/>
          </a:solidFill>
          <a:ln w="25400">
            <a:noFill/>
          </a:ln>
          <a:effectLst/>
        </c:spPr>
        <c:dLbl>
          <c:idx val="0"/>
          <c:layout>
            <c:manualLayout>
              <c:x val="-5.3333347331587226E-2"/>
              <c:y val="-8.1853818655580959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00B050"/>
          </a:solidFill>
          <a:ln w="25400">
            <a:noFill/>
          </a:ln>
          <a:effectLst/>
        </c:spPr>
        <c:dLbl>
          <c:idx val="0"/>
          <c:layout>
            <c:manualLayout>
              <c:x val="0"/>
              <c:y val="-6.4313714657956461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07017089326769"/>
          <c:y val="3.6475395818097174E-2"/>
          <c:w val="0.80723537247877863"/>
          <c:h val="0.686296155353741"/>
        </c:manualLayout>
      </c:layout>
      <c:areaChart>
        <c:grouping val="standard"/>
        <c:varyColors val="0"/>
        <c:ser>
          <c:idx val="0"/>
          <c:order val="0"/>
          <c:tx>
            <c:strRef>
              <c:f>'Pivot charts'!$F$4:$F$5</c:f>
              <c:strCache>
                <c:ptCount val="1"/>
                <c:pt idx="0">
                  <c:v>runs</c:v>
                </c:pt>
              </c:strCache>
            </c:strRef>
          </c:tx>
          <c:spPr>
            <a:solidFill>
              <a:srgbClr val="0070C0"/>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Tw Cen MT" panose="020B06020201040206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charts'!$E$6:$E$9</c:f>
              <c:multiLvlStrCache>
                <c:ptCount val="3"/>
                <c:lvl>
                  <c:pt idx="0">
                    <c:v>Bangladesh</c:v>
                  </c:pt>
                  <c:pt idx="1">
                    <c:v>South Africa</c:v>
                  </c:pt>
                  <c:pt idx="2">
                    <c:v>Sri Lanka</c:v>
                  </c:pt>
                </c:lvl>
                <c:lvl>
                  <c:pt idx="0">
                    <c:v>T20-2024</c:v>
                  </c:pt>
                </c:lvl>
              </c:multiLvlStrCache>
            </c:multiLvlStrRef>
          </c:cat>
          <c:val>
            <c:numRef>
              <c:f>'Pivot charts'!$F$6:$F$9</c:f>
              <c:numCache>
                <c:formatCode>0.0</c:formatCode>
                <c:ptCount val="3"/>
                <c:pt idx="2">
                  <c:v>83</c:v>
                </c:pt>
              </c:numCache>
            </c:numRef>
          </c:val>
          <c:extLst>
            <c:ext xmlns:c16="http://schemas.microsoft.com/office/drawing/2014/chart" uri="{C3380CC4-5D6E-409C-BE32-E72D297353CC}">
              <c16:uniqueId val="{00000000-D1A8-4FFC-B680-1651BB546892}"/>
            </c:ext>
          </c:extLst>
        </c:ser>
        <c:ser>
          <c:idx val="1"/>
          <c:order val="1"/>
          <c:tx>
            <c:strRef>
              <c:f>'Pivot charts'!$G$4:$G$5</c:f>
              <c:strCache>
                <c:ptCount val="1"/>
                <c:pt idx="0">
                  <c:v>wickets</c:v>
                </c:pt>
              </c:strCache>
            </c:strRef>
          </c:tx>
          <c:spPr>
            <a:solidFill>
              <a:srgbClr val="00B050"/>
            </a:solidFill>
            <a:ln w="25400">
              <a:noFill/>
            </a:ln>
            <a:effectLst/>
          </c:spPr>
          <c:dPt>
            <c:idx val="0"/>
            <c:bubble3D val="0"/>
            <c:extLst>
              <c:ext xmlns:c16="http://schemas.microsoft.com/office/drawing/2014/chart" uri="{C3380CC4-5D6E-409C-BE32-E72D297353CC}">
                <c16:uniqueId val="{00000001-7470-4F38-8CFC-5362DDA236DD}"/>
              </c:ext>
            </c:extLst>
          </c:dPt>
          <c:dPt>
            <c:idx val="1"/>
            <c:bubble3D val="0"/>
            <c:extLst>
              <c:ext xmlns:c16="http://schemas.microsoft.com/office/drawing/2014/chart" uri="{C3380CC4-5D6E-409C-BE32-E72D297353CC}">
                <c16:uniqueId val="{00000003-7470-4F38-8CFC-5362DDA236DD}"/>
              </c:ext>
            </c:extLst>
          </c:dPt>
          <c:dLbls>
            <c:dLbl>
              <c:idx val="0"/>
              <c:layout>
                <c:manualLayout>
                  <c:x val="0"/>
                  <c:y val="-2.92335066627074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470-4F38-8CFC-5362DDA236DD}"/>
                </c:ext>
              </c:extLst>
            </c:dLbl>
            <c:dLbl>
              <c:idx val="1"/>
              <c:layout>
                <c:manualLayout>
                  <c:x val="-5.3333347331587226E-2"/>
                  <c:y val="-8.18538186555809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470-4F38-8CFC-5362DDA236D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C00000"/>
                    </a:solidFill>
                    <a:latin typeface="Tw Cen MT" panose="020B06020201040206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charts'!$E$6:$E$9</c:f>
              <c:multiLvlStrCache>
                <c:ptCount val="3"/>
                <c:lvl>
                  <c:pt idx="0">
                    <c:v>Bangladesh</c:v>
                  </c:pt>
                  <c:pt idx="1">
                    <c:v>South Africa</c:v>
                  </c:pt>
                  <c:pt idx="2">
                    <c:v>Sri Lanka</c:v>
                  </c:pt>
                </c:lvl>
                <c:lvl>
                  <c:pt idx="0">
                    <c:v>T20-2024</c:v>
                  </c:pt>
                </c:lvl>
              </c:multiLvlStrCache>
            </c:multiLvlStrRef>
          </c:cat>
          <c:val>
            <c:numRef>
              <c:f>'Pivot charts'!$G$6:$G$9</c:f>
              <c:numCache>
                <c:formatCode>0.0</c:formatCode>
                <c:ptCount val="3"/>
                <c:pt idx="0">
                  <c:v>2</c:v>
                </c:pt>
                <c:pt idx="1">
                  <c:v>6</c:v>
                </c:pt>
              </c:numCache>
            </c:numRef>
          </c:val>
          <c:extLst>
            <c:ext xmlns:c16="http://schemas.microsoft.com/office/drawing/2014/chart" uri="{C3380CC4-5D6E-409C-BE32-E72D297353CC}">
              <c16:uniqueId val="{00000014-8E65-487F-B933-A4F4A0C9277D}"/>
            </c:ext>
          </c:extLst>
        </c:ser>
        <c:dLbls>
          <c:showLegendKey val="0"/>
          <c:showVal val="1"/>
          <c:showCatName val="0"/>
          <c:showSerName val="0"/>
          <c:showPercent val="0"/>
          <c:showBubbleSize val="0"/>
        </c:dLbls>
        <c:axId val="379631487"/>
        <c:axId val="317639295"/>
      </c:areaChart>
      <c:catAx>
        <c:axId val="379631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rgbClr val="FFFF00"/>
                </a:solidFill>
                <a:latin typeface="Tw Cen MT" panose="020B0602020104020603" pitchFamily="34" charset="0"/>
                <a:ea typeface="+mn-ea"/>
                <a:cs typeface="+mn-cs"/>
              </a:defRPr>
            </a:pPr>
            <a:endParaRPr lang="en-US"/>
          </a:p>
        </c:txPr>
        <c:crossAx val="317639295"/>
        <c:crosses val="autoZero"/>
        <c:auto val="1"/>
        <c:lblAlgn val="ctr"/>
        <c:lblOffset val="100"/>
        <c:noMultiLvlLbl val="0"/>
      </c:catAx>
      <c:valAx>
        <c:axId val="31763929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FF00"/>
                </a:solidFill>
                <a:latin typeface="Tw Cen MT" panose="020B0602020104020603" pitchFamily="34" charset="0"/>
                <a:ea typeface="+mn-ea"/>
                <a:cs typeface="+mn-cs"/>
              </a:defRPr>
            </a:pPr>
            <a:endParaRPr lang="en-US"/>
          </a:p>
        </c:txPr>
        <c:crossAx val="379631487"/>
        <c:crosses val="autoZero"/>
        <c:crossBetween val="midCat"/>
      </c:valAx>
      <c:spPr>
        <a:noFill/>
        <a:ln>
          <a:noFill/>
        </a:ln>
        <a:effectLst/>
      </c:spPr>
    </c:plotArea>
    <c:legend>
      <c:legendPos val="t"/>
      <c:layout>
        <c:manualLayout>
          <c:xMode val="edge"/>
          <c:yMode val="edge"/>
          <c:x val="0.27788747451114815"/>
          <c:y val="0.17200995320337087"/>
          <c:w val="0.38422477276240757"/>
          <c:h val="0.12332166294917743"/>
        </c:manualLayout>
      </c:layout>
      <c:overlay val="0"/>
      <c:spPr>
        <a:noFill/>
        <a:ln>
          <a:noFill/>
        </a:ln>
        <a:effectLst/>
      </c:spPr>
      <c:txPr>
        <a:bodyPr rot="0" spcFirstLastPara="1" vertOverflow="ellipsis" vert="horz" wrap="square" anchor="ctr" anchorCtr="1"/>
        <a:lstStyle/>
        <a:p>
          <a:pPr>
            <a:defRPr sz="1400" b="1" i="0" u="none" strike="noStrike" kern="1200" baseline="0">
              <a:solidFill>
                <a:srgbClr val="FFFF00"/>
              </a:solidFill>
              <a:latin typeface="Tw Cen MT" panose="020B0602020104020603" pitchFamily="34" charset="0"/>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2000">
                <a:solidFill>
                  <a:schemeClr val="bg1"/>
                </a:solidFill>
                <a:latin typeface="Tw Cen MT" panose="020B0602020104020603" pitchFamily="34" charset="0"/>
              </a:rPr>
              <a:t>Win</a:t>
            </a:r>
            <a:r>
              <a:rPr lang="en-US" sz="2000" baseline="0">
                <a:solidFill>
                  <a:schemeClr val="bg1"/>
                </a:solidFill>
                <a:latin typeface="Tw Cen MT" panose="020B0602020104020603" pitchFamily="34" charset="0"/>
              </a:rPr>
              <a:t> vs Loose %</a:t>
            </a:r>
            <a:endParaRPr lang="en-US" sz="2000">
              <a:solidFill>
                <a:schemeClr val="bg1"/>
              </a:solidFill>
              <a:latin typeface="Tw Cen MT" panose="020B0602020104020603" pitchFamily="34" charset="0"/>
            </a:endParaRPr>
          </a:p>
        </c:rich>
      </c:tx>
      <c:layout>
        <c:manualLayout>
          <c:xMode val="edge"/>
          <c:yMode val="edge"/>
          <c:x val="0.28803217496393824"/>
          <c:y val="4.09269281693279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0.3182831127900182"/>
          <c:y val="0.1877744958483798"/>
          <c:w val="0.38078827131173215"/>
          <c:h val="0.64143499293791817"/>
        </c:manualLayout>
      </c:layout>
      <c:doughnutChart>
        <c:varyColors val="1"/>
        <c:ser>
          <c:idx val="0"/>
          <c:order val="0"/>
          <c:tx>
            <c:strRef>
              <c:f>'Pivot charts'!$L$2:$M$2</c:f>
              <c:strCache>
                <c:ptCount val="2"/>
                <c:pt idx="0">
                  <c:v>T20-2024</c:v>
                </c:pt>
                <c:pt idx="1">
                  <c:v>Sri Lanka</c:v>
                </c:pt>
              </c:strCache>
            </c:strRef>
          </c:tx>
          <c:spPr>
            <a:ln>
              <a:noFill/>
            </a:ln>
          </c:spPr>
          <c:dPt>
            <c:idx val="0"/>
            <c:bubble3D val="0"/>
            <c:spPr>
              <a:solidFill>
                <a:srgbClr val="00B050"/>
              </a:solidFill>
              <a:ln w="19050">
                <a:noFill/>
              </a:ln>
              <a:effectLst/>
            </c:spPr>
            <c:extLst>
              <c:ext xmlns:c16="http://schemas.microsoft.com/office/drawing/2014/chart" uri="{C3380CC4-5D6E-409C-BE32-E72D297353CC}">
                <c16:uniqueId val="{00000001-6B26-41EA-819E-35F2F9F6EFE4}"/>
              </c:ext>
            </c:extLst>
          </c:dPt>
          <c:dPt>
            <c:idx val="1"/>
            <c:bubble3D val="0"/>
            <c:spPr>
              <a:solidFill>
                <a:schemeClr val="accent1"/>
              </a:solidFill>
              <a:ln w="19050">
                <a:noFill/>
              </a:ln>
              <a:effectLst/>
            </c:spPr>
            <c:extLst>
              <c:ext xmlns:c16="http://schemas.microsoft.com/office/drawing/2014/chart" uri="{C3380CC4-5D6E-409C-BE32-E72D297353CC}">
                <c16:uniqueId val="{00000003-6B26-41EA-819E-35F2F9F6EFE4}"/>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Tw Cen MT" panose="020B0602020104020603"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charts'!$N$1:$O$1</c:f>
              <c:strCache>
                <c:ptCount val="2"/>
                <c:pt idx="0">
                  <c:v>Winning %</c:v>
                </c:pt>
                <c:pt idx="1">
                  <c:v>Loosing %</c:v>
                </c:pt>
              </c:strCache>
            </c:strRef>
          </c:cat>
          <c:val>
            <c:numRef>
              <c:f>'Pivot charts'!$N$2:$O$2</c:f>
              <c:numCache>
                <c:formatCode>0%</c:formatCode>
                <c:ptCount val="2"/>
                <c:pt idx="0">
                  <c:v>0.33333333333333331</c:v>
                </c:pt>
                <c:pt idx="1">
                  <c:v>0.66666666666666663</c:v>
                </c:pt>
              </c:numCache>
            </c:numRef>
          </c:val>
          <c:extLst>
            <c:ext xmlns:c16="http://schemas.microsoft.com/office/drawing/2014/chart" uri="{C3380CC4-5D6E-409C-BE32-E72D297353CC}">
              <c16:uniqueId val="{00000004-6B26-41EA-819E-35F2F9F6EFE4}"/>
            </c:ext>
          </c:extLst>
        </c:ser>
        <c:dLbls>
          <c:showLegendKey val="0"/>
          <c:showVal val="1"/>
          <c:showCatName val="0"/>
          <c:showSerName val="0"/>
          <c:showPercent val="0"/>
          <c:showBubbleSize val="0"/>
          <c:showLeaderLines val="1"/>
        </c:dLbls>
        <c:firstSliceAng val="0"/>
        <c:holeSize val="46"/>
      </c:doughnutChart>
      <c:spPr>
        <a:noFill/>
        <a:ln>
          <a:noFill/>
        </a:ln>
        <a:effectLst>
          <a:glow>
            <a:schemeClr val="accent1">
              <a:alpha val="47000"/>
            </a:schemeClr>
          </a:glow>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Tw Cen MT" panose="020B06020201040206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sz="2400">
              <a:solidFill>
                <a:schemeClr val="bg1"/>
              </a:solidFill>
              <a:latin typeface="Tw Cen MT" panose="020B0602020104020603" pitchFamily="34" charset="0"/>
              <a:ea typeface="Tw Cen MT" panose="020B0602020104020603" pitchFamily="34" charset="0"/>
              <a:cs typeface="Tw Cen MT" panose="020B0602020104020603" pitchFamily="34" charset="0"/>
            </a:defRPr>
          </a:pPr>
          <a:r>
            <a:rPr lang="en-US" sz="2400" b="0" i="0" u="none" strike="noStrike" baseline="0">
              <a:solidFill>
                <a:schemeClr val="bg1"/>
              </a:solidFill>
              <a:latin typeface="Tw Cen MT" panose="020B0602020104020603" pitchFamily="34" charset="0"/>
            </a:rPr>
            <a:t>Title Winners</a:t>
          </a:r>
        </a:p>
      </cx:txPr>
    </cx:title>
    <cx:plotArea>
      <cx:plotAreaRegion>
        <cx:series layoutId="treemap" uniqueId="{EA45DEE4-2A61-42D9-97B6-C3F3BF456DA5}">
          <cx:tx>
            <cx:txData>
              <cx:f>_xlchart.v1.1</cx:f>
              <cx:v>Winner Count</cx:v>
            </cx:txData>
          </cx:tx>
          <cx:spPr>
            <a:ln>
              <a:noFill/>
            </a:ln>
          </cx:spPr>
          <cx:dataLabels>
            <cx:numFmt formatCode="General" sourceLinked="0"/>
            <cx:spPr>
              <a:noFill/>
              <a:ln>
                <a:noFill/>
              </a:ln>
              <a:effectLst>
                <a:softEdge rad="0"/>
              </a:effectLst>
            </cx:spPr>
            <cx:txPr>
              <a:bodyPr spcFirstLastPara="1" vertOverflow="ellipsis" horzOverflow="overflow" wrap="square" lIns="0" tIns="0" rIns="0" bIns="0" anchor="ctr" anchorCtr="1"/>
              <a:lstStyle/>
              <a:p>
                <a:pPr algn="ctr" rtl="0">
                  <a:defRPr sz="1400" b="1">
                    <a:latin typeface="Tw Cen MT" panose="020B0602020104020603" pitchFamily="34" charset="0"/>
                    <a:ea typeface="Tw Cen MT" panose="020B0602020104020603" pitchFamily="34" charset="0"/>
                    <a:cs typeface="Tw Cen MT" panose="020B0602020104020603" pitchFamily="34" charset="0"/>
                  </a:defRPr>
                </a:pPr>
                <a:endParaRPr lang="en-US" sz="1400" b="1" i="0" u="none" strike="noStrike" baseline="0">
                  <a:solidFill>
                    <a:sysClr val="window" lastClr="FFFFFF"/>
                  </a:solidFill>
                  <a:latin typeface="Tw Cen MT" panose="020B0602020104020603" pitchFamily="34" charset="0"/>
                </a:endParaRPr>
              </a:p>
            </cx:txPr>
            <cx:visibility seriesName="0" categoryName="1" value="1"/>
            <cx:separator>
</cx:separator>
            <cx:dataLabel idx="0">
              <cx:txPr>
                <a:bodyPr spcFirstLastPara="1" vertOverflow="ellipsis" horzOverflow="overflow" wrap="square" lIns="0" tIns="0" rIns="0" bIns="0" anchor="ctr" anchorCtr="1"/>
                <a:lstStyle/>
                <a:p>
                  <a:pPr algn="ctr" rtl="0">
                    <a:defRPr sz="1400"/>
                  </a:pPr>
                  <a:r>
                    <a:rPr lang="en-US" sz="1400" b="1" i="0" u="none" strike="noStrike" baseline="0">
                      <a:solidFill>
                        <a:sysClr val="window" lastClr="FFFFFF"/>
                      </a:solidFill>
                      <a:latin typeface="Tw Cen MT" panose="020B0602020104020603" pitchFamily="34" charset="0"/>
                    </a:rPr>
                    <a:t>India
2</a:t>
                  </a:r>
                </a:p>
              </cx:txPr>
            </cx:dataLabel>
            <cx:dataLabel idx="4">
              <cx:txPr>
                <a:bodyPr spcFirstLastPara="1" vertOverflow="ellipsis" horzOverflow="overflow" wrap="square" lIns="0" tIns="0" rIns="0" bIns="0" anchor="ctr" anchorCtr="1"/>
                <a:lstStyle/>
                <a:p>
                  <a:pPr algn="ctr" rtl="0">
                    <a:defRPr/>
                  </a:pPr>
                  <a:r>
                    <a:rPr lang="en-US" sz="1400" b="1" i="0" u="none" strike="noStrike" baseline="0">
                      <a:solidFill>
                        <a:sysClr val="window" lastClr="FFFFFF"/>
                      </a:solidFill>
                      <a:latin typeface="Tw Cen MT" panose="020B0602020104020603" pitchFamily="34" charset="0"/>
                    </a:rPr>
                    <a:t>Sri Lanka
1</a:t>
                  </a:r>
                </a:p>
              </cx:txPr>
            </cx:dataLabel>
          </cx:dataLabels>
          <cx:dataId val="0"/>
          <cx:layoutPr>
            <cx:parentLabelLayout val="none"/>
          </cx:layoutPr>
        </cx:series>
      </cx:plotAreaRegion>
    </cx:plotArea>
    <cx:legend pos="t" align="ctr" overlay="0">
      <cx:txPr>
        <a:bodyPr spcFirstLastPara="1" vertOverflow="ellipsis" horzOverflow="overflow" wrap="square" lIns="0" tIns="0" rIns="0" bIns="0" anchor="ctr" anchorCtr="1"/>
        <a:lstStyle/>
        <a:p>
          <a:pPr algn="ctr" rtl="0">
            <a:defRPr sz="1100">
              <a:solidFill>
                <a:schemeClr val="bg1"/>
              </a:solidFill>
              <a:latin typeface="Tw Cen MT" panose="020B0602020104020603" pitchFamily="34" charset="0"/>
              <a:ea typeface="Tw Cen MT" panose="020B0602020104020603" pitchFamily="34" charset="0"/>
              <a:cs typeface="Tw Cen MT" panose="020B0602020104020603" pitchFamily="34" charset="0"/>
            </a:defRPr>
          </a:pPr>
          <a:endParaRPr lang="en-US" sz="1100" b="0" i="0" u="none" strike="noStrike" baseline="0">
            <a:solidFill>
              <a:schemeClr val="bg1"/>
            </a:solidFill>
            <a:latin typeface="Tw Cen MT" panose="020B0602020104020603" pitchFamily="34" charset="0"/>
          </a:endParaRPr>
        </a:p>
      </cx:txPr>
    </cx:legend>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microsoft.com/office/2014/relationships/chartEx" Target="../charts/chartEx1.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69696</xdr:colOff>
      <xdr:row>0</xdr:row>
      <xdr:rowOff>0</xdr:rowOff>
    </xdr:from>
    <xdr:to>
      <xdr:col>25</xdr:col>
      <xdr:colOff>345760</xdr:colOff>
      <xdr:row>38</xdr:row>
      <xdr:rowOff>162622</xdr:rowOff>
    </xdr:to>
    <xdr:pic>
      <xdr:nvPicPr>
        <xdr:cNvPr id="8" name="Picture 7">
          <a:extLst>
            <a:ext uri="{FF2B5EF4-FFF2-40B4-BE49-F238E27FC236}">
              <a16:creationId xmlns:a16="http://schemas.microsoft.com/office/drawing/2014/main" id="{CA2EF676-03AF-403B-B322-F5A1331B04A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artisticCrisscrossEtching/>
                  </a14:imgEffect>
                  <a14:imgEffect>
                    <a14:sharpenSoften amount="-50000"/>
                  </a14:imgEffect>
                  <a14:imgEffect>
                    <a14:colorTemperature colorTemp="11200"/>
                  </a14:imgEffect>
                  <a14:imgEffect>
                    <a14:saturation sat="33000"/>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9696" y="0"/>
          <a:ext cx="15376674" cy="7248293"/>
        </a:xfrm>
        <a:prstGeom prst="rect">
          <a:avLst/>
        </a:prstGeom>
      </xdr:spPr>
    </xdr:pic>
    <xdr:clientData/>
  </xdr:twoCellAnchor>
  <xdr:twoCellAnchor>
    <xdr:from>
      <xdr:col>0</xdr:col>
      <xdr:colOff>11615</xdr:colOff>
      <xdr:row>10</xdr:row>
      <xdr:rowOff>135211</xdr:rowOff>
    </xdr:from>
    <xdr:to>
      <xdr:col>8</xdr:col>
      <xdr:colOff>64350</xdr:colOff>
      <xdr:row>24</xdr:row>
      <xdr:rowOff>92926</xdr:rowOff>
    </xdr:to>
    <xdr:graphicFrame macro="">
      <xdr:nvGraphicFramePr>
        <xdr:cNvPr id="13" name="Chart 12">
          <a:extLst>
            <a:ext uri="{FF2B5EF4-FFF2-40B4-BE49-F238E27FC236}">
              <a16:creationId xmlns:a16="http://schemas.microsoft.com/office/drawing/2014/main" id="{DEDD13B1-CE10-442C-9BAD-74A576E50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83479</xdr:colOff>
      <xdr:row>0</xdr:row>
      <xdr:rowOff>87119</xdr:rowOff>
    </xdr:from>
    <xdr:to>
      <xdr:col>10</xdr:col>
      <xdr:colOff>507006</xdr:colOff>
      <xdr:row>4</xdr:row>
      <xdr:rowOff>34847</xdr:rowOff>
    </xdr:to>
    <xdr:grpSp>
      <xdr:nvGrpSpPr>
        <xdr:cNvPr id="10" name="Group 9">
          <a:extLst>
            <a:ext uri="{FF2B5EF4-FFF2-40B4-BE49-F238E27FC236}">
              <a16:creationId xmlns:a16="http://schemas.microsoft.com/office/drawing/2014/main" id="{2A271292-EAFC-468C-838C-F3F2C1B3B706}"/>
            </a:ext>
          </a:extLst>
        </xdr:cNvPr>
        <xdr:cNvGrpSpPr/>
      </xdr:nvGrpSpPr>
      <xdr:grpSpPr>
        <a:xfrm>
          <a:off x="4311650" y="87119"/>
          <a:ext cx="2235600" cy="691143"/>
          <a:chOff x="3786768" y="162622"/>
          <a:chExt cx="1932111" cy="778262"/>
        </a:xfrm>
      </xdr:grpSpPr>
      <xdr:sp macro="" textlink="'Pivot charts'!F1">
        <xdr:nvSpPr>
          <xdr:cNvPr id="4" name="Arrow: Pentagon 3">
            <a:extLst>
              <a:ext uri="{FF2B5EF4-FFF2-40B4-BE49-F238E27FC236}">
                <a16:creationId xmlns:a16="http://schemas.microsoft.com/office/drawing/2014/main" id="{ADE66A2E-70AD-4C88-B96E-64CFEFE1BB7D}"/>
              </a:ext>
            </a:extLst>
          </xdr:cNvPr>
          <xdr:cNvSpPr/>
        </xdr:nvSpPr>
        <xdr:spPr>
          <a:xfrm>
            <a:off x="3786768" y="162622"/>
            <a:ext cx="1932111" cy="475158"/>
          </a:xfrm>
          <a:prstGeom prst="homePlate">
            <a:avLst>
              <a:gd name="adj" fmla="val 52430"/>
            </a:avLst>
          </a:prstGeom>
          <a:solidFill>
            <a:srgbClr val="F02E5C"/>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024EA2C7-B54A-421E-8ACD-CF3FBDE66615}" type="TxLink">
              <a:rPr lang="en-US" sz="1600" b="0" i="0" u="none" strike="noStrike" cap="none" spc="0">
                <a:ln w="0"/>
                <a:solidFill>
                  <a:schemeClr val="bg1"/>
                </a:solidFill>
                <a:effectLst>
                  <a:outerShdw blurRad="38100" dist="19050" dir="2700000" algn="tl" rotWithShape="0">
                    <a:schemeClr val="dk1">
                      <a:alpha val="40000"/>
                    </a:schemeClr>
                  </a:outerShdw>
                </a:effectLst>
                <a:latin typeface="Tw Cen MT" panose="020B0602020104020603" pitchFamily="34" charset="0"/>
                <a:cs typeface="Arial"/>
              </a:rPr>
              <a:pPr algn="ctr"/>
              <a:t>Winner</a:t>
            </a:fld>
            <a:endParaRPr lang="en-IN" sz="1400" b="0" cap="none" spc="0">
              <a:ln w="0"/>
              <a:solidFill>
                <a:schemeClr val="bg1"/>
              </a:solidFill>
              <a:effectLst>
                <a:outerShdw blurRad="38100" dist="19050" dir="2700000" algn="tl" rotWithShape="0">
                  <a:schemeClr val="dk1">
                    <a:alpha val="40000"/>
                  </a:schemeClr>
                </a:outerShdw>
              </a:effectLst>
              <a:latin typeface="Tw Cen MT" panose="020B0602020104020603" pitchFamily="34" charset="0"/>
            </a:endParaRPr>
          </a:p>
        </xdr:txBody>
      </xdr:sp>
      <xdr:sp macro="" textlink="'Pivot charts'!F2">
        <xdr:nvSpPr>
          <xdr:cNvPr id="5" name="Rectangle: Rounded Corners 4">
            <a:extLst>
              <a:ext uri="{FF2B5EF4-FFF2-40B4-BE49-F238E27FC236}">
                <a16:creationId xmlns:a16="http://schemas.microsoft.com/office/drawing/2014/main" id="{7012B3F9-4EFB-4393-A2D6-EC8B05D54F33}"/>
              </a:ext>
            </a:extLst>
          </xdr:cNvPr>
          <xdr:cNvSpPr/>
        </xdr:nvSpPr>
        <xdr:spPr>
          <a:xfrm>
            <a:off x="4085010" y="473977"/>
            <a:ext cx="1599377" cy="466907"/>
          </a:xfrm>
          <a:prstGeom prst="roundRect">
            <a:avLst/>
          </a:prstGeom>
          <a:solidFill>
            <a:srgbClr val="0070C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marL="0" indent="0" algn="ctr"/>
            <a:fld id="{4CADC35A-8699-472A-8443-B9ED064A938B}" type="TxLink">
              <a:rPr lang="en-US" sz="1600" b="1" i="0" u="none" strike="noStrike" cap="none" spc="0">
                <a:ln w="0"/>
                <a:solidFill>
                  <a:schemeClr val="bg1"/>
                </a:solidFill>
                <a:effectLst>
                  <a:outerShdw blurRad="38100" dist="19050" dir="2700000" algn="tl" rotWithShape="0">
                    <a:schemeClr val="dk1">
                      <a:alpha val="40000"/>
                    </a:schemeClr>
                  </a:outerShdw>
                </a:effectLst>
                <a:latin typeface="Tw Cen MT" panose="020B0602020104020603" pitchFamily="34" charset="0"/>
                <a:ea typeface="+mn-ea"/>
                <a:cs typeface="Arial"/>
              </a:rPr>
              <a:pPr marL="0" indent="0" algn="ctr"/>
              <a:t>India</a:t>
            </a:fld>
            <a:endParaRPr lang="en-IN" sz="1600" b="1" i="0" u="none" strike="noStrike" cap="none" spc="0">
              <a:ln w="0"/>
              <a:solidFill>
                <a:schemeClr val="bg1"/>
              </a:solidFill>
              <a:effectLst>
                <a:outerShdw blurRad="38100" dist="19050" dir="2700000" algn="tl" rotWithShape="0">
                  <a:schemeClr val="dk1">
                    <a:alpha val="40000"/>
                  </a:schemeClr>
                </a:outerShdw>
              </a:effectLst>
              <a:latin typeface="Tw Cen MT" panose="020B0602020104020603" pitchFamily="34" charset="0"/>
              <a:ea typeface="+mn-ea"/>
              <a:cs typeface="Arial"/>
            </a:endParaRPr>
          </a:p>
        </xdr:txBody>
      </xdr:sp>
    </xdr:grpSp>
    <xdr:clientData/>
  </xdr:twoCellAnchor>
  <xdr:twoCellAnchor>
    <xdr:from>
      <xdr:col>11</xdr:col>
      <xdr:colOff>544023</xdr:colOff>
      <xdr:row>0</xdr:row>
      <xdr:rowOff>87119</xdr:rowOff>
    </xdr:from>
    <xdr:to>
      <xdr:col>15</xdr:col>
      <xdr:colOff>362012</xdr:colOff>
      <xdr:row>4</xdr:row>
      <xdr:rowOff>23231</xdr:rowOff>
    </xdr:to>
    <xdr:grpSp>
      <xdr:nvGrpSpPr>
        <xdr:cNvPr id="9" name="Group 8">
          <a:extLst>
            <a:ext uri="{FF2B5EF4-FFF2-40B4-BE49-F238E27FC236}">
              <a16:creationId xmlns:a16="http://schemas.microsoft.com/office/drawing/2014/main" id="{29788314-E6B7-4BD2-96B4-57B7DC0B80F1}"/>
            </a:ext>
          </a:extLst>
        </xdr:cNvPr>
        <xdr:cNvGrpSpPr/>
      </xdr:nvGrpSpPr>
      <xdr:grpSpPr>
        <a:xfrm>
          <a:off x="7188291" y="87119"/>
          <a:ext cx="2234087" cy="679527"/>
          <a:chOff x="6028619" y="162622"/>
          <a:chExt cx="1932084" cy="778262"/>
        </a:xfrm>
      </xdr:grpSpPr>
      <xdr:sp macro="" textlink="'Pivot charts'!G1">
        <xdr:nvSpPr>
          <xdr:cNvPr id="16" name="Arrow: Pentagon 15">
            <a:extLst>
              <a:ext uri="{FF2B5EF4-FFF2-40B4-BE49-F238E27FC236}">
                <a16:creationId xmlns:a16="http://schemas.microsoft.com/office/drawing/2014/main" id="{FC9C32A3-32FA-4BD8-9B42-87B97F62133E}"/>
              </a:ext>
            </a:extLst>
          </xdr:cNvPr>
          <xdr:cNvSpPr/>
        </xdr:nvSpPr>
        <xdr:spPr>
          <a:xfrm>
            <a:off x="6028619" y="162622"/>
            <a:ext cx="1932084" cy="475158"/>
          </a:xfrm>
          <a:prstGeom prst="homePlate">
            <a:avLst>
              <a:gd name="adj" fmla="val 52430"/>
            </a:avLst>
          </a:prstGeom>
          <a:solidFill>
            <a:srgbClr val="F02E5C"/>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B3BFE658-98CD-417A-9034-976CDDF9DE8F}" type="TxLink">
              <a:rPr lang="en-US" sz="1600" b="0" i="0" u="none" strike="noStrike" cap="none" spc="0">
                <a:ln w="0"/>
                <a:solidFill>
                  <a:schemeClr val="bg1"/>
                </a:solidFill>
                <a:effectLst>
                  <a:outerShdw blurRad="38100" dist="19050" dir="2700000" algn="tl" rotWithShape="0">
                    <a:schemeClr val="dk1">
                      <a:alpha val="40000"/>
                    </a:schemeClr>
                  </a:outerShdw>
                </a:effectLst>
                <a:latin typeface="Tw Cen MT" panose="020B0602020104020603" pitchFamily="34" charset="0"/>
                <a:ea typeface="+mn-ea"/>
                <a:cs typeface="Arial"/>
              </a:rPr>
              <a:pPr marL="0" indent="0" algn="ctr"/>
              <a:t>Runner up</a:t>
            </a:fld>
            <a:endParaRPr lang="en-IN" sz="1600" b="0" i="0" u="none" strike="noStrike" cap="none" spc="0">
              <a:ln w="0"/>
              <a:solidFill>
                <a:schemeClr val="bg1"/>
              </a:solidFill>
              <a:effectLst>
                <a:outerShdw blurRad="38100" dist="19050" dir="2700000" algn="tl" rotWithShape="0">
                  <a:schemeClr val="dk1">
                    <a:alpha val="40000"/>
                  </a:schemeClr>
                </a:outerShdw>
              </a:effectLst>
              <a:latin typeface="Tw Cen MT" panose="020B0602020104020603" pitchFamily="34" charset="0"/>
              <a:ea typeface="+mn-ea"/>
              <a:cs typeface="Arial"/>
            </a:endParaRPr>
          </a:p>
        </xdr:txBody>
      </xdr:sp>
      <xdr:sp macro="" textlink="'Pivot charts'!G2">
        <xdr:nvSpPr>
          <xdr:cNvPr id="19" name="Rectangle: Rounded Corners 18">
            <a:extLst>
              <a:ext uri="{FF2B5EF4-FFF2-40B4-BE49-F238E27FC236}">
                <a16:creationId xmlns:a16="http://schemas.microsoft.com/office/drawing/2014/main" id="{D050439A-33BC-46EF-B9A8-4F836A09E195}"/>
              </a:ext>
            </a:extLst>
          </xdr:cNvPr>
          <xdr:cNvSpPr/>
        </xdr:nvSpPr>
        <xdr:spPr>
          <a:xfrm>
            <a:off x="6333899" y="473977"/>
            <a:ext cx="1599376" cy="466907"/>
          </a:xfrm>
          <a:prstGeom prst="roundRect">
            <a:avLst/>
          </a:prstGeom>
          <a:solidFill>
            <a:srgbClr val="0070C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marL="0" indent="0" algn="ctr"/>
            <a:fld id="{8F00324F-398F-4435-B028-C0AB178799D1}" type="TxLink">
              <a:rPr lang="en-US" sz="1600" b="1" i="0" u="none" strike="noStrike" cap="none" spc="0">
                <a:ln w="0"/>
                <a:solidFill>
                  <a:schemeClr val="bg1"/>
                </a:solidFill>
                <a:effectLst>
                  <a:outerShdw blurRad="38100" dist="19050" dir="2700000" algn="tl" rotWithShape="0">
                    <a:schemeClr val="dk1">
                      <a:alpha val="40000"/>
                    </a:schemeClr>
                  </a:outerShdw>
                </a:effectLst>
                <a:latin typeface="Tw Cen MT" panose="020B0602020104020603" pitchFamily="34" charset="0"/>
                <a:ea typeface="+mn-ea"/>
                <a:cs typeface="Arial"/>
              </a:rPr>
              <a:pPr marL="0" indent="0" algn="ctr"/>
              <a:t>South Africa</a:t>
            </a:fld>
            <a:endParaRPr lang="en-IN" sz="1600" b="1" i="0" u="none" strike="noStrike" cap="none" spc="0">
              <a:ln w="0"/>
              <a:solidFill>
                <a:schemeClr val="bg1"/>
              </a:solidFill>
              <a:effectLst>
                <a:outerShdw blurRad="38100" dist="19050" dir="2700000" algn="tl" rotWithShape="0">
                  <a:schemeClr val="dk1">
                    <a:alpha val="40000"/>
                  </a:schemeClr>
                </a:outerShdw>
              </a:effectLst>
              <a:latin typeface="Tw Cen MT" panose="020B0602020104020603" pitchFamily="34" charset="0"/>
              <a:ea typeface="+mn-ea"/>
              <a:cs typeface="Arial"/>
            </a:endParaRPr>
          </a:p>
        </xdr:txBody>
      </xdr:sp>
    </xdr:grpSp>
    <xdr:clientData/>
  </xdr:twoCellAnchor>
  <xdr:twoCellAnchor>
    <xdr:from>
      <xdr:col>16</xdr:col>
      <xdr:colOff>399029</xdr:colOff>
      <xdr:row>0</xdr:row>
      <xdr:rowOff>121967</xdr:rowOff>
    </xdr:from>
    <xdr:to>
      <xdr:col>20</xdr:col>
      <xdr:colOff>218531</xdr:colOff>
      <xdr:row>4</xdr:row>
      <xdr:rowOff>11616</xdr:rowOff>
    </xdr:to>
    <xdr:grpSp>
      <xdr:nvGrpSpPr>
        <xdr:cNvPr id="7" name="Group 6">
          <a:extLst>
            <a:ext uri="{FF2B5EF4-FFF2-40B4-BE49-F238E27FC236}">
              <a16:creationId xmlns:a16="http://schemas.microsoft.com/office/drawing/2014/main" id="{97F3D04B-12D3-4597-BB9C-D97C2E6E3EB0}"/>
            </a:ext>
          </a:extLst>
        </xdr:cNvPr>
        <xdr:cNvGrpSpPr/>
      </xdr:nvGrpSpPr>
      <xdr:grpSpPr>
        <a:xfrm>
          <a:off x="10063419" y="121967"/>
          <a:ext cx="2235600" cy="633064"/>
          <a:chOff x="8196553" y="162622"/>
          <a:chExt cx="1932084" cy="778262"/>
        </a:xfrm>
      </xdr:grpSpPr>
      <xdr:sp macro="" textlink="'Pivot charts'!H1">
        <xdr:nvSpPr>
          <xdr:cNvPr id="17" name="Arrow: Pentagon 16">
            <a:extLst>
              <a:ext uri="{FF2B5EF4-FFF2-40B4-BE49-F238E27FC236}">
                <a16:creationId xmlns:a16="http://schemas.microsoft.com/office/drawing/2014/main" id="{69FC7795-341E-4532-9BA3-16DE28AF7B59}"/>
              </a:ext>
            </a:extLst>
          </xdr:cNvPr>
          <xdr:cNvSpPr/>
        </xdr:nvSpPr>
        <xdr:spPr>
          <a:xfrm>
            <a:off x="8196553" y="162622"/>
            <a:ext cx="1932084" cy="475158"/>
          </a:xfrm>
          <a:prstGeom prst="homePlate">
            <a:avLst>
              <a:gd name="adj" fmla="val 52430"/>
            </a:avLst>
          </a:prstGeom>
          <a:solidFill>
            <a:srgbClr val="F02E5C"/>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E6BD7B49-E6B8-45DC-864E-1F9F23AF512E}" type="TxLink">
              <a:rPr lang="en-US" sz="1400" b="0" i="0" u="none" strike="noStrike" cap="none" spc="0">
                <a:ln w="0"/>
                <a:solidFill>
                  <a:schemeClr val="bg1"/>
                </a:solidFill>
                <a:effectLst>
                  <a:outerShdw blurRad="38100" dist="19050" dir="2700000" algn="tl" rotWithShape="0">
                    <a:schemeClr val="dk1">
                      <a:alpha val="40000"/>
                    </a:schemeClr>
                  </a:outerShdw>
                </a:effectLst>
                <a:latin typeface="Tw Cen MT" panose="020B0602020104020603" pitchFamily="34" charset="0"/>
                <a:ea typeface="+mn-ea"/>
                <a:cs typeface="Arial"/>
              </a:rPr>
              <a:pPr marL="0" indent="0" algn="ctr"/>
              <a:t>Player of the Match</a:t>
            </a:fld>
            <a:endParaRPr lang="en-IN" sz="1400" b="0" i="0" u="none" strike="noStrike" cap="none" spc="0">
              <a:ln w="0"/>
              <a:solidFill>
                <a:schemeClr val="bg1"/>
              </a:solidFill>
              <a:effectLst>
                <a:outerShdw blurRad="38100" dist="19050" dir="2700000" algn="tl" rotWithShape="0">
                  <a:schemeClr val="dk1">
                    <a:alpha val="40000"/>
                  </a:schemeClr>
                </a:outerShdw>
              </a:effectLst>
              <a:latin typeface="Tw Cen MT" panose="020B0602020104020603" pitchFamily="34" charset="0"/>
              <a:ea typeface="+mn-ea"/>
              <a:cs typeface="Arial"/>
            </a:endParaRPr>
          </a:p>
        </xdr:txBody>
      </xdr:sp>
      <xdr:sp macro="" textlink="'Pivot charts'!H2">
        <xdr:nvSpPr>
          <xdr:cNvPr id="20" name="Rectangle: Rounded Corners 19">
            <a:extLst>
              <a:ext uri="{FF2B5EF4-FFF2-40B4-BE49-F238E27FC236}">
                <a16:creationId xmlns:a16="http://schemas.microsoft.com/office/drawing/2014/main" id="{ECBA76D5-4B2C-4D69-90FD-BB7CA2BE3171}"/>
              </a:ext>
            </a:extLst>
          </xdr:cNvPr>
          <xdr:cNvSpPr/>
        </xdr:nvSpPr>
        <xdr:spPr>
          <a:xfrm>
            <a:off x="8355645" y="473977"/>
            <a:ext cx="1715764" cy="466907"/>
          </a:xfrm>
          <a:prstGeom prst="roundRect">
            <a:avLst/>
          </a:prstGeom>
          <a:solidFill>
            <a:srgbClr val="0070C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marL="0" indent="0" algn="ctr"/>
            <a:fld id="{5C02ECA0-994F-49A4-B742-6768ADC36899}" type="TxLink">
              <a:rPr lang="en-US" sz="1400" b="1" i="0" u="none" strike="noStrike" cap="none" spc="0">
                <a:ln w="0"/>
                <a:solidFill>
                  <a:schemeClr val="bg1"/>
                </a:solidFill>
                <a:effectLst>
                  <a:outerShdw blurRad="38100" dist="19050" dir="2700000" algn="tl" rotWithShape="0">
                    <a:schemeClr val="dk1">
                      <a:alpha val="40000"/>
                    </a:schemeClr>
                  </a:outerShdw>
                </a:effectLst>
                <a:latin typeface="Tw Cen MT" panose="020B0602020104020603" pitchFamily="34" charset="0"/>
                <a:ea typeface="+mn-ea"/>
                <a:cs typeface="Arial"/>
              </a:rPr>
              <a:pPr marL="0" indent="0" algn="ctr"/>
              <a:t>Virat Kohli</a:t>
            </a:fld>
            <a:endParaRPr lang="en-IN" sz="1400" b="1" i="0" u="none" strike="noStrike" cap="none" spc="0">
              <a:ln w="0"/>
              <a:solidFill>
                <a:schemeClr val="bg1"/>
              </a:solidFill>
              <a:effectLst>
                <a:outerShdw blurRad="38100" dist="19050" dir="2700000" algn="tl" rotWithShape="0">
                  <a:schemeClr val="dk1">
                    <a:alpha val="40000"/>
                  </a:schemeClr>
                </a:outerShdw>
              </a:effectLst>
              <a:latin typeface="Tw Cen MT" panose="020B0602020104020603" pitchFamily="34" charset="0"/>
              <a:ea typeface="+mn-ea"/>
              <a:cs typeface="Arial"/>
            </a:endParaRPr>
          </a:p>
        </xdr:txBody>
      </xdr:sp>
    </xdr:grpSp>
    <xdr:clientData/>
  </xdr:twoCellAnchor>
  <xdr:twoCellAnchor>
    <xdr:from>
      <xdr:col>21</xdr:col>
      <xdr:colOff>255548</xdr:colOff>
      <xdr:row>0</xdr:row>
      <xdr:rowOff>87119</xdr:rowOff>
    </xdr:from>
    <xdr:to>
      <xdr:col>25</xdr:col>
      <xdr:colOff>75050</xdr:colOff>
      <xdr:row>4</xdr:row>
      <xdr:rowOff>23231</xdr:rowOff>
    </xdr:to>
    <xdr:grpSp>
      <xdr:nvGrpSpPr>
        <xdr:cNvPr id="6" name="Group 5">
          <a:extLst>
            <a:ext uri="{FF2B5EF4-FFF2-40B4-BE49-F238E27FC236}">
              <a16:creationId xmlns:a16="http://schemas.microsoft.com/office/drawing/2014/main" id="{EBFFE21C-7EAC-454A-A53D-2BF3AF35849A}"/>
            </a:ext>
          </a:extLst>
        </xdr:cNvPr>
        <xdr:cNvGrpSpPr/>
      </xdr:nvGrpSpPr>
      <xdr:grpSpPr>
        <a:xfrm>
          <a:off x="12940060" y="87119"/>
          <a:ext cx="2235600" cy="679527"/>
          <a:chOff x="10405785" y="162622"/>
          <a:chExt cx="1932084" cy="778262"/>
        </a:xfrm>
      </xdr:grpSpPr>
      <xdr:sp macro="" textlink="'Pivot charts'!I1">
        <xdr:nvSpPr>
          <xdr:cNvPr id="18" name="Arrow: Pentagon 17">
            <a:extLst>
              <a:ext uri="{FF2B5EF4-FFF2-40B4-BE49-F238E27FC236}">
                <a16:creationId xmlns:a16="http://schemas.microsoft.com/office/drawing/2014/main" id="{F994360B-36E4-4FCA-BF88-02B641902A0A}"/>
              </a:ext>
            </a:extLst>
          </xdr:cNvPr>
          <xdr:cNvSpPr/>
        </xdr:nvSpPr>
        <xdr:spPr>
          <a:xfrm>
            <a:off x="10405785" y="162622"/>
            <a:ext cx="1932084" cy="475158"/>
          </a:xfrm>
          <a:prstGeom prst="homePlate">
            <a:avLst>
              <a:gd name="adj" fmla="val 52430"/>
            </a:avLst>
          </a:prstGeom>
          <a:solidFill>
            <a:srgbClr val="F02E5C"/>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DCFABA6C-9B26-409D-9E72-A5CCD57FA314}" type="TxLink">
              <a:rPr lang="en-US" sz="1600" b="0" i="0" u="none" strike="noStrike" cap="none" spc="0">
                <a:ln w="0"/>
                <a:solidFill>
                  <a:schemeClr val="bg1"/>
                </a:solidFill>
                <a:effectLst>
                  <a:outerShdw blurRad="38100" dist="19050" dir="2700000" algn="tl" rotWithShape="0">
                    <a:schemeClr val="dk1">
                      <a:alpha val="40000"/>
                    </a:schemeClr>
                  </a:outerShdw>
                </a:effectLst>
                <a:latin typeface="Tw Cen MT" panose="020B0602020104020603" pitchFamily="34" charset="0"/>
                <a:ea typeface="+mn-ea"/>
                <a:cs typeface="Arial"/>
              </a:rPr>
              <a:pPr marL="0" indent="0" algn="ctr"/>
              <a:t>Player of the Series</a:t>
            </a:fld>
            <a:endParaRPr lang="en-IN" sz="1600" b="0" i="0" u="none" strike="noStrike" cap="none" spc="0">
              <a:ln w="0"/>
              <a:solidFill>
                <a:schemeClr val="bg1"/>
              </a:solidFill>
              <a:effectLst>
                <a:outerShdw blurRad="38100" dist="19050" dir="2700000" algn="tl" rotWithShape="0">
                  <a:schemeClr val="dk1">
                    <a:alpha val="40000"/>
                  </a:schemeClr>
                </a:outerShdw>
              </a:effectLst>
              <a:latin typeface="Tw Cen MT" panose="020B0602020104020603" pitchFamily="34" charset="0"/>
              <a:ea typeface="+mn-ea"/>
              <a:cs typeface="Arial"/>
            </a:endParaRPr>
          </a:p>
        </xdr:txBody>
      </xdr:sp>
      <xdr:sp macro="" textlink="'Pivot charts'!I2">
        <xdr:nvSpPr>
          <xdr:cNvPr id="21" name="Rectangle: Rounded Corners 20">
            <a:extLst>
              <a:ext uri="{FF2B5EF4-FFF2-40B4-BE49-F238E27FC236}">
                <a16:creationId xmlns:a16="http://schemas.microsoft.com/office/drawing/2014/main" id="{695F3C57-0A32-4250-939A-DF6C25265313}"/>
              </a:ext>
            </a:extLst>
          </xdr:cNvPr>
          <xdr:cNvSpPr/>
        </xdr:nvSpPr>
        <xdr:spPr>
          <a:xfrm>
            <a:off x="10681500" y="473977"/>
            <a:ext cx="1599376" cy="466907"/>
          </a:xfrm>
          <a:prstGeom prst="roundRect">
            <a:avLst/>
          </a:prstGeom>
          <a:solidFill>
            <a:srgbClr val="0070C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b"/>
          <a:lstStyle/>
          <a:p>
            <a:pPr marL="0" indent="0" algn="ctr"/>
            <a:fld id="{CC8F1014-65C9-40FE-8081-1D76B0F9618D}" type="TxLink">
              <a:rPr lang="en-US" sz="1400" b="1" i="0" u="none" strike="noStrike" cap="none" spc="0">
                <a:ln w="0"/>
                <a:solidFill>
                  <a:schemeClr val="bg1"/>
                </a:solidFill>
                <a:effectLst>
                  <a:outerShdw blurRad="38100" dist="19050" dir="2700000" algn="tl" rotWithShape="0">
                    <a:schemeClr val="dk1">
                      <a:alpha val="40000"/>
                    </a:schemeClr>
                  </a:outerShdw>
                </a:effectLst>
                <a:latin typeface="Tw Cen MT" panose="020B0602020104020603" pitchFamily="34" charset="0"/>
                <a:ea typeface="+mn-ea"/>
                <a:cs typeface="Arial"/>
              </a:rPr>
              <a:pPr marL="0" indent="0" algn="ctr"/>
              <a:t>Jasprit Bumrah</a:t>
            </a:fld>
            <a:endParaRPr lang="en-IN" sz="1400" b="1" i="0" u="none" strike="noStrike" cap="none" spc="0">
              <a:ln w="0"/>
              <a:solidFill>
                <a:schemeClr val="bg1"/>
              </a:solidFill>
              <a:effectLst>
                <a:outerShdw blurRad="38100" dist="19050" dir="2700000" algn="tl" rotWithShape="0">
                  <a:schemeClr val="dk1">
                    <a:alpha val="40000"/>
                  </a:schemeClr>
                </a:outerShdw>
              </a:effectLst>
              <a:latin typeface="Tw Cen MT" panose="020B0602020104020603" pitchFamily="34" charset="0"/>
              <a:ea typeface="+mn-ea"/>
              <a:cs typeface="Arial"/>
            </a:endParaRPr>
          </a:p>
        </xdr:txBody>
      </xdr:sp>
    </xdr:grpSp>
    <xdr:clientData/>
  </xdr:twoCellAnchor>
  <xdr:twoCellAnchor>
    <xdr:from>
      <xdr:col>8</xdr:col>
      <xdr:colOff>69693</xdr:colOff>
      <xdr:row>22</xdr:row>
      <xdr:rowOff>69695</xdr:rowOff>
    </xdr:from>
    <xdr:to>
      <xdr:col>19</xdr:col>
      <xdr:colOff>255549</xdr:colOff>
      <xdr:row>38</xdr:row>
      <xdr:rowOff>179648</xdr:rowOff>
    </xdr:to>
    <xdr:graphicFrame macro="">
      <xdr:nvGraphicFramePr>
        <xdr:cNvPr id="23" name="Chart 22">
          <a:extLst>
            <a:ext uri="{FF2B5EF4-FFF2-40B4-BE49-F238E27FC236}">
              <a16:creationId xmlns:a16="http://schemas.microsoft.com/office/drawing/2014/main" id="{28A556B6-CC23-468B-99CD-0BC6D8B5D7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46463</xdr:colOff>
      <xdr:row>0</xdr:row>
      <xdr:rowOff>69695</xdr:rowOff>
    </xdr:from>
    <xdr:to>
      <xdr:col>6</xdr:col>
      <xdr:colOff>46463</xdr:colOff>
      <xdr:row>4</xdr:row>
      <xdr:rowOff>104542</xdr:rowOff>
    </xdr:to>
    <xdr:grpSp>
      <xdr:nvGrpSpPr>
        <xdr:cNvPr id="22" name="Group 21">
          <a:extLst>
            <a:ext uri="{FF2B5EF4-FFF2-40B4-BE49-F238E27FC236}">
              <a16:creationId xmlns:a16="http://schemas.microsoft.com/office/drawing/2014/main" id="{FE7A1689-35EF-45BA-8390-B7A98E48437B}"/>
            </a:ext>
          </a:extLst>
        </xdr:cNvPr>
        <xdr:cNvGrpSpPr/>
      </xdr:nvGrpSpPr>
      <xdr:grpSpPr>
        <a:xfrm>
          <a:off x="46463" y="69695"/>
          <a:ext cx="3624146" cy="778262"/>
          <a:chOff x="46463" y="69695"/>
          <a:chExt cx="3624146" cy="673719"/>
        </a:xfrm>
      </xdr:grpSpPr>
      <xdr:sp macro="" textlink="">
        <xdr:nvSpPr>
          <xdr:cNvPr id="14" name="Rectangle: Diagonal Corners Rounded 13">
            <a:extLst>
              <a:ext uri="{FF2B5EF4-FFF2-40B4-BE49-F238E27FC236}">
                <a16:creationId xmlns:a16="http://schemas.microsoft.com/office/drawing/2014/main" id="{727B757F-0B4F-4A0E-B7B5-D7713294BEB5}"/>
              </a:ext>
            </a:extLst>
          </xdr:cNvPr>
          <xdr:cNvSpPr/>
        </xdr:nvSpPr>
        <xdr:spPr>
          <a:xfrm>
            <a:off x="46463" y="69695"/>
            <a:ext cx="3624146" cy="673719"/>
          </a:xfrm>
          <a:prstGeom prst="round2DiagRect">
            <a:avLst>
              <a:gd name="adj1" fmla="val 50000"/>
              <a:gd name="adj2" fmla="val 0"/>
            </a:avLst>
          </a:prstGeom>
          <a:solidFill>
            <a:srgbClr val="F02E5C"/>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IN" sz="2800" b="0">
              <a:solidFill>
                <a:schemeClr val="bg1"/>
              </a:solidFill>
              <a:latin typeface="Tw Cen MT" panose="020B0602020104020603" pitchFamily="34" charset="0"/>
            </a:endParaRPr>
          </a:p>
        </xdr:txBody>
      </xdr:sp>
      <xdr:sp macro="" textlink="">
        <xdr:nvSpPr>
          <xdr:cNvPr id="11" name="TextBox 10">
            <a:extLst>
              <a:ext uri="{FF2B5EF4-FFF2-40B4-BE49-F238E27FC236}">
                <a16:creationId xmlns:a16="http://schemas.microsoft.com/office/drawing/2014/main" id="{32664BDC-6F78-4292-B493-674360588D55}"/>
              </a:ext>
            </a:extLst>
          </xdr:cNvPr>
          <xdr:cNvSpPr txBox="1"/>
        </xdr:nvSpPr>
        <xdr:spPr>
          <a:xfrm>
            <a:off x="813109" y="328953"/>
            <a:ext cx="2079238" cy="2712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solidFill>
                  <a:schemeClr val="bg1"/>
                </a:solidFill>
                <a:latin typeface="Tw Cen MT" panose="020B0602020104020603" pitchFamily="34" charset="0"/>
              </a:rPr>
              <a:t>Analysis</a:t>
            </a:r>
          </a:p>
        </xdr:txBody>
      </xdr:sp>
    </xdr:grpSp>
    <xdr:clientData/>
  </xdr:twoCellAnchor>
  <xdr:twoCellAnchor>
    <xdr:from>
      <xdr:col>13</xdr:col>
      <xdr:colOff>69696</xdr:colOff>
      <xdr:row>10</xdr:row>
      <xdr:rowOff>139389</xdr:rowOff>
    </xdr:from>
    <xdr:to>
      <xdr:col>19</xdr:col>
      <xdr:colOff>255549</xdr:colOff>
      <xdr:row>22</xdr:row>
      <xdr:rowOff>58079</xdr:rowOff>
    </xdr:to>
    <xdr:graphicFrame macro="">
      <xdr:nvGraphicFramePr>
        <xdr:cNvPr id="25" name="Chart 24">
          <a:extLst>
            <a:ext uri="{FF2B5EF4-FFF2-40B4-BE49-F238E27FC236}">
              <a16:creationId xmlns:a16="http://schemas.microsoft.com/office/drawing/2014/main" id="{75E2D173-F61E-4402-A643-2A540903D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394939</xdr:colOff>
      <xdr:row>0</xdr:row>
      <xdr:rowOff>58079</xdr:rowOff>
    </xdr:from>
    <xdr:to>
      <xdr:col>5</xdr:col>
      <xdr:colOff>302012</xdr:colOff>
      <xdr:row>2</xdr:row>
      <xdr:rowOff>34848</xdr:rowOff>
    </xdr:to>
    <xdr:sp macro="" textlink="">
      <xdr:nvSpPr>
        <xdr:cNvPr id="2" name="TextBox 1">
          <a:extLst>
            <a:ext uri="{FF2B5EF4-FFF2-40B4-BE49-F238E27FC236}">
              <a16:creationId xmlns:a16="http://schemas.microsoft.com/office/drawing/2014/main" id="{20EDB5D4-EEB0-4713-835F-2213C856EBAE}"/>
            </a:ext>
          </a:extLst>
        </xdr:cNvPr>
        <xdr:cNvSpPr txBox="1"/>
      </xdr:nvSpPr>
      <xdr:spPr>
        <a:xfrm>
          <a:off x="394939" y="58079"/>
          <a:ext cx="2927195" cy="348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000" b="0">
              <a:solidFill>
                <a:schemeClr val="bg1"/>
              </a:solidFill>
              <a:effectLst/>
              <a:latin typeface="Tw Cen MT" panose="020B0602020104020603" pitchFamily="34" charset="0"/>
              <a:ea typeface="+mn-ea"/>
              <a:cs typeface="+mn-cs"/>
            </a:rPr>
            <a:t>T20 </a:t>
          </a:r>
          <a:r>
            <a:rPr lang="en-IN" sz="2400" b="0">
              <a:solidFill>
                <a:schemeClr val="bg1"/>
              </a:solidFill>
              <a:effectLst/>
              <a:latin typeface="Tw Cen MT" panose="020B0602020104020603" pitchFamily="34" charset="0"/>
              <a:ea typeface="+mn-ea"/>
              <a:cs typeface="+mn-cs"/>
            </a:rPr>
            <a:t>World</a:t>
          </a:r>
          <a:r>
            <a:rPr lang="en-IN" sz="2000" b="0">
              <a:solidFill>
                <a:schemeClr val="bg1"/>
              </a:solidFill>
              <a:effectLst/>
              <a:latin typeface="Tw Cen MT" panose="020B0602020104020603" pitchFamily="34" charset="0"/>
              <a:ea typeface="+mn-ea"/>
              <a:cs typeface="+mn-cs"/>
            </a:rPr>
            <a:t> Cup</a:t>
          </a:r>
          <a:endParaRPr lang="en-IN" sz="2000" b="0">
            <a:solidFill>
              <a:schemeClr val="bg1"/>
            </a:solidFill>
            <a:effectLst/>
            <a:latin typeface="Tw Cen MT" panose="020B0602020104020603" pitchFamily="34" charset="0"/>
          </a:endParaRPr>
        </a:p>
      </xdr:txBody>
    </xdr:sp>
    <xdr:clientData/>
  </xdr:twoCellAnchor>
  <xdr:twoCellAnchor>
    <xdr:from>
      <xdr:col>0</xdr:col>
      <xdr:colOff>11616</xdr:colOff>
      <xdr:row>4</xdr:row>
      <xdr:rowOff>116155</xdr:rowOff>
    </xdr:from>
    <xdr:to>
      <xdr:col>25</xdr:col>
      <xdr:colOff>255548</xdr:colOff>
      <xdr:row>10</xdr:row>
      <xdr:rowOff>139389</xdr:rowOff>
    </xdr:to>
    <xdr:grpSp>
      <xdr:nvGrpSpPr>
        <xdr:cNvPr id="24" name="Group 23">
          <a:extLst>
            <a:ext uri="{FF2B5EF4-FFF2-40B4-BE49-F238E27FC236}">
              <a16:creationId xmlns:a16="http://schemas.microsoft.com/office/drawing/2014/main" id="{3F2A9865-6094-445D-9273-213D578ABC52}"/>
            </a:ext>
          </a:extLst>
        </xdr:cNvPr>
        <xdr:cNvGrpSpPr/>
      </xdr:nvGrpSpPr>
      <xdr:grpSpPr>
        <a:xfrm>
          <a:off x="11616" y="859570"/>
          <a:ext cx="15344542" cy="1138356"/>
          <a:chOff x="11616" y="859570"/>
          <a:chExt cx="15344542" cy="1138356"/>
        </a:xfrm>
      </xdr:grpSpPr>
      <mc:AlternateContent xmlns:mc="http://schemas.openxmlformats.org/markup-compatibility/2006" xmlns:a14="http://schemas.microsoft.com/office/drawing/2010/main">
        <mc:Choice Requires="a14">
          <xdr:graphicFrame macro="">
            <xdr:nvGraphicFramePr>
              <xdr:cNvPr id="15" name="Season">
                <a:extLst>
                  <a:ext uri="{FF2B5EF4-FFF2-40B4-BE49-F238E27FC236}">
                    <a16:creationId xmlns:a16="http://schemas.microsoft.com/office/drawing/2014/main" id="{06A81968-2A7C-4748-8171-8ACCC4FD14D5}"/>
                  </a:ext>
                </a:extLst>
              </xdr:cNvPr>
              <xdr:cNvGraphicFramePr/>
            </xdr:nvGraphicFramePr>
            <xdr:xfrm>
              <a:off x="11616" y="859570"/>
              <a:ext cx="15344542" cy="40888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616" y="859570"/>
                <a:ext cx="15344542" cy="408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6" name="Teams ID">
                <a:extLst>
                  <a:ext uri="{FF2B5EF4-FFF2-40B4-BE49-F238E27FC236}">
                    <a16:creationId xmlns:a16="http://schemas.microsoft.com/office/drawing/2014/main" id="{3DDA5687-C544-481C-9D1B-7DD1C781726E}"/>
                  </a:ext>
                </a:extLst>
              </xdr:cNvPr>
              <xdr:cNvGraphicFramePr/>
            </xdr:nvGraphicFramePr>
            <xdr:xfrm>
              <a:off x="12287" y="1266128"/>
              <a:ext cx="15343200" cy="731798"/>
            </xdr:xfrm>
            <a:graphic>
              <a:graphicData uri="http://schemas.microsoft.com/office/drawing/2010/slicer">
                <sle:slicer xmlns:sle="http://schemas.microsoft.com/office/drawing/2010/slicer" name="Teams ID"/>
              </a:graphicData>
            </a:graphic>
          </xdr:graphicFrame>
        </mc:Choice>
        <mc:Fallback xmlns="">
          <xdr:sp macro="" textlink="">
            <xdr:nvSpPr>
              <xdr:cNvPr id="0" name=""/>
              <xdr:cNvSpPr>
                <a:spLocks noTextEdit="1"/>
              </xdr:cNvSpPr>
            </xdr:nvSpPr>
            <xdr:spPr>
              <a:xfrm>
                <a:off x="12287" y="1266128"/>
                <a:ext cx="15343200" cy="7317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8</xdr:col>
      <xdr:colOff>81312</xdr:colOff>
      <xdr:row>10</xdr:row>
      <xdr:rowOff>139390</xdr:rowOff>
    </xdr:from>
    <xdr:to>
      <xdr:col>13</xdr:col>
      <xdr:colOff>69695</xdr:colOff>
      <xdr:row>22</xdr:row>
      <xdr:rowOff>58079</xdr:rowOff>
    </xdr:to>
    <xdr:graphicFrame macro="">
      <xdr:nvGraphicFramePr>
        <xdr:cNvPr id="27" name="Chart 26">
          <a:extLst>
            <a:ext uri="{FF2B5EF4-FFF2-40B4-BE49-F238E27FC236}">
              <a16:creationId xmlns:a16="http://schemas.microsoft.com/office/drawing/2014/main" id="{E75D80F7-7422-4620-A90F-F012374E3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11615</xdr:colOff>
      <xdr:row>24</xdr:row>
      <xdr:rowOff>104543</xdr:rowOff>
    </xdr:from>
    <xdr:to>
      <xdr:col>8</xdr:col>
      <xdr:colOff>64620</xdr:colOff>
      <xdr:row>38</xdr:row>
      <xdr:rowOff>174238</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D3622532-4739-4B2D-9691-A5507EA551D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1615" y="4695593"/>
              <a:ext cx="4929805" cy="273669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278781</xdr:colOff>
      <xdr:row>10</xdr:row>
      <xdr:rowOff>140785</xdr:rowOff>
    </xdr:from>
    <xdr:to>
      <xdr:col>25</xdr:col>
      <xdr:colOff>245325</xdr:colOff>
      <xdr:row>13</xdr:row>
      <xdr:rowOff>94921</xdr:rowOff>
    </xdr:to>
    <xdr:grpSp>
      <xdr:nvGrpSpPr>
        <xdr:cNvPr id="29" name="Group 28">
          <a:extLst>
            <a:ext uri="{FF2B5EF4-FFF2-40B4-BE49-F238E27FC236}">
              <a16:creationId xmlns:a16="http://schemas.microsoft.com/office/drawing/2014/main" id="{31AEC806-5C43-4AFD-8B76-BF4E04E06BCC}"/>
            </a:ext>
          </a:extLst>
        </xdr:cNvPr>
        <xdr:cNvGrpSpPr/>
      </xdr:nvGrpSpPr>
      <xdr:grpSpPr>
        <a:xfrm>
          <a:off x="11755244" y="1999322"/>
          <a:ext cx="3590691" cy="511697"/>
          <a:chOff x="-244867" y="69696"/>
          <a:chExt cx="3915476" cy="601864"/>
        </a:xfrm>
      </xdr:grpSpPr>
      <xdr:sp macro="" textlink="">
        <xdr:nvSpPr>
          <xdr:cNvPr id="30" name="Rectangle: Diagonal Corners Rounded 29">
            <a:extLst>
              <a:ext uri="{FF2B5EF4-FFF2-40B4-BE49-F238E27FC236}">
                <a16:creationId xmlns:a16="http://schemas.microsoft.com/office/drawing/2014/main" id="{C776009D-5285-41E2-BE18-E6D740688160}"/>
              </a:ext>
            </a:extLst>
          </xdr:cNvPr>
          <xdr:cNvSpPr/>
        </xdr:nvSpPr>
        <xdr:spPr>
          <a:xfrm>
            <a:off x="-244867" y="69696"/>
            <a:ext cx="3915476" cy="601864"/>
          </a:xfrm>
          <a:prstGeom prst="round2DiagRect">
            <a:avLst>
              <a:gd name="adj1" fmla="val 50000"/>
              <a:gd name="adj2" fmla="val 0"/>
            </a:avLst>
          </a:prstGeom>
          <a:solidFill>
            <a:srgbClr val="F02E5C"/>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IN" sz="2800" b="0">
              <a:solidFill>
                <a:schemeClr val="bg1"/>
              </a:solidFill>
              <a:latin typeface="Tw Cen MT" panose="020B0602020104020603" pitchFamily="34" charset="0"/>
            </a:endParaRPr>
          </a:p>
        </xdr:txBody>
      </xdr:sp>
      <xdr:sp macro="" textlink="">
        <xdr:nvSpPr>
          <xdr:cNvPr id="31" name="TextBox 30">
            <a:extLst>
              <a:ext uri="{FF2B5EF4-FFF2-40B4-BE49-F238E27FC236}">
                <a16:creationId xmlns:a16="http://schemas.microsoft.com/office/drawing/2014/main" id="{6DF8B8B8-F679-473D-9175-30FC932F7C88}"/>
              </a:ext>
            </a:extLst>
          </xdr:cNvPr>
          <xdr:cNvSpPr txBox="1"/>
        </xdr:nvSpPr>
        <xdr:spPr>
          <a:xfrm>
            <a:off x="-54869" y="138384"/>
            <a:ext cx="3470628" cy="4078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a:solidFill>
                  <a:schemeClr val="bg1"/>
                </a:solidFill>
                <a:latin typeface="Tw Cen MT" panose="020B0602020104020603" pitchFamily="34" charset="0"/>
              </a:rPr>
              <a:t>T20</a:t>
            </a:r>
            <a:r>
              <a:rPr lang="en-IN" sz="2000" baseline="0">
                <a:solidFill>
                  <a:schemeClr val="bg1"/>
                </a:solidFill>
                <a:latin typeface="Tw Cen MT" panose="020B0602020104020603" pitchFamily="34" charset="0"/>
              </a:rPr>
              <a:t> World Cup Highlights</a:t>
            </a:r>
            <a:endParaRPr lang="en-IN" sz="2000">
              <a:solidFill>
                <a:schemeClr val="bg1"/>
              </a:solidFill>
              <a:latin typeface="Tw Cen MT" panose="020B0602020104020603" pitchFamily="34" charset="0"/>
            </a:endParaRPr>
          </a:p>
        </xdr:txBody>
      </xdr:sp>
    </xdr:grpSp>
    <xdr:clientData/>
  </xdr:twoCellAnchor>
  <xdr:twoCellAnchor>
    <xdr:from>
      <xdr:col>19</xdr:col>
      <xdr:colOff>592408</xdr:colOff>
      <xdr:row>12</xdr:row>
      <xdr:rowOff>92927</xdr:rowOff>
    </xdr:from>
    <xdr:to>
      <xdr:col>24</xdr:col>
      <xdr:colOff>580792</xdr:colOff>
      <xdr:row>17</xdr:row>
      <xdr:rowOff>174238</xdr:rowOff>
    </xdr:to>
    <xdr:sp macro="" textlink="">
      <xdr:nvSpPr>
        <xdr:cNvPr id="3" name="Scroll: Horizontal 2">
          <a:extLst>
            <a:ext uri="{FF2B5EF4-FFF2-40B4-BE49-F238E27FC236}">
              <a16:creationId xmlns:a16="http://schemas.microsoft.com/office/drawing/2014/main" id="{FDE01A78-F23F-4D42-85B3-E57C9464AFD5}"/>
            </a:ext>
          </a:extLst>
        </xdr:cNvPr>
        <xdr:cNvSpPr/>
      </xdr:nvSpPr>
      <xdr:spPr>
        <a:xfrm>
          <a:off x="12068871" y="2323171"/>
          <a:ext cx="3008506" cy="1010579"/>
        </a:xfrm>
        <a:prstGeom prst="horizontalScroll">
          <a:avLst>
            <a:gd name="adj" fmla="val 19253"/>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196771</xdr:colOff>
      <xdr:row>14</xdr:row>
      <xdr:rowOff>34848</xdr:rowOff>
    </xdr:from>
    <xdr:to>
      <xdr:col>24</xdr:col>
      <xdr:colOff>22533</xdr:colOff>
      <xdr:row>16</xdr:row>
      <xdr:rowOff>46462</xdr:rowOff>
    </xdr:to>
    <xdr:sp macro="" textlink="'Pivot charts'!R76">
      <xdr:nvSpPr>
        <xdr:cNvPr id="32" name="TextBox 31">
          <a:extLst>
            <a:ext uri="{FF2B5EF4-FFF2-40B4-BE49-F238E27FC236}">
              <a16:creationId xmlns:a16="http://schemas.microsoft.com/office/drawing/2014/main" id="{F5A128C8-C19F-45F6-9B04-6AB270C0D785}"/>
            </a:ext>
          </a:extLst>
        </xdr:cNvPr>
        <xdr:cNvSpPr txBox="1"/>
      </xdr:nvSpPr>
      <xdr:spPr>
        <a:xfrm>
          <a:off x="12881283" y="2636799"/>
          <a:ext cx="1637835" cy="383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7345024-DFD7-41E0-B260-83A60391B289}" type="TxLink">
            <a:rPr lang="en-US" sz="2800" b="0" i="0" u="none" strike="noStrike">
              <a:solidFill>
                <a:schemeClr val="bg1"/>
              </a:solidFill>
              <a:latin typeface="Tw Cen MT" panose="020B0602020104020603" pitchFamily="34" charset="0"/>
              <a:ea typeface="+mn-ea"/>
              <a:cs typeface="Calibri"/>
            </a:rPr>
            <a:pPr marL="0" indent="0" algn="ctr"/>
            <a:t>T20-2024</a:t>
          </a:fld>
          <a:endParaRPr lang="en-IN" sz="2800" b="0" i="0" u="none" strike="noStrike">
            <a:solidFill>
              <a:schemeClr val="bg1"/>
            </a:solidFill>
            <a:latin typeface="Tw Cen MT" panose="020B0602020104020603" pitchFamily="34" charset="0"/>
            <a:ea typeface="+mn-ea"/>
            <a:cs typeface="Calibri"/>
          </a:endParaRPr>
        </a:p>
      </xdr:txBody>
    </xdr:sp>
    <xdr:clientData/>
  </xdr:twoCellAnchor>
  <xdr:twoCellAnchor>
    <xdr:from>
      <xdr:col>20</xdr:col>
      <xdr:colOff>336861</xdr:colOff>
      <xdr:row>14</xdr:row>
      <xdr:rowOff>121618</xdr:rowOff>
    </xdr:from>
    <xdr:to>
      <xdr:col>21</xdr:col>
      <xdr:colOff>174239</xdr:colOff>
      <xdr:row>15</xdr:row>
      <xdr:rowOff>145547</xdr:rowOff>
    </xdr:to>
    <xdr:grpSp>
      <xdr:nvGrpSpPr>
        <xdr:cNvPr id="35" name="Group 34">
          <a:extLst>
            <a:ext uri="{FF2B5EF4-FFF2-40B4-BE49-F238E27FC236}">
              <a16:creationId xmlns:a16="http://schemas.microsoft.com/office/drawing/2014/main" id="{2878C3C0-EC7F-4819-B353-3D2621A21DE5}"/>
            </a:ext>
          </a:extLst>
        </xdr:cNvPr>
        <xdr:cNvGrpSpPr/>
      </xdr:nvGrpSpPr>
      <xdr:grpSpPr>
        <a:xfrm>
          <a:off x="12417349" y="2723569"/>
          <a:ext cx="441402" cy="209783"/>
          <a:chOff x="12511669" y="2764573"/>
          <a:chExt cx="300617" cy="233711"/>
        </a:xfrm>
      </xdr:grpSpPr>
      <xdr:sp macro="" textlink="">
        <xdr:nvSpPr>
          <xdr:cNvPr id="12" name="Arrow: Chevron 11">
            <a:extLst>
              <a:ext uri="{FF2B5EF4-FFF2-40B4-BE49-F238E27FC236}">
                <a16:creationId xmlns:a16="http://schemas.microsoft.com/office/drawing/2014/main" id="{1161AA36-40F1-4CEA-8C97-80030F99344A}"/>
              </a:ext>
            </a:extLst>
          </xdr:cNvPr>
          <xdr:cNvSpPr/>
        </xdr:nvSpPr>
        <xdr:spPr>
          <a:xfrm>
            <a:off x="12649665" y="2764573"/>
            <a:ext cx="162621" cy="232317"/>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34" name="Arrow: Chevron 33">
            <a:extLst>
              <a:ext uri="{FF2B5EF4-FFF2-40B4-BE49-F238E27FC236}">
                <a16:creationId xmlns:a16="http://schemas.microsoft.com/office/drawing/2014/main" id="{85FFCAD1-57F0-48F8-B891-68D9582A7DED}"/>
              </a:ext>
            </a:extLst>
          </xdr:cNvPr>
          <xdr:cNvSpPr/>
        </xdr:nvSpPr>
        <xdr:spPr>
          <a:xfrm>
            <a:off x="12511669" y="2765967"/>
            <a:ext cx="162621" cy="232317"/>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24</xdr:col>
      <xdr:colOff>45065</xdr:colOff>
      <xdr:row>14</xdr:row>
      <xdr:rowOff>121618</xdr:rowOff>
    </xdr:from>
    <xdr:to>
      <xdr:col>24</xdr:col>
      <xdr:colOff>487865</xdr:colOff>
      <xdr:row>15</xdr:row>
      <xdr:rowOff>145547</xdr:rowOff>
    </xdr:to>
    <xdr:grpSp>
      <xdr:nvGrpSpPr>
        <xdr:cNvPr id="36" name="Group 35">
          <a:extLst>
            <a:ext uri="{FF2B5EF4-FFF2-40B4-BE49-F238E27FC236}">
              <a16:creationId xmlns:a16="http://schemas.microsoft.com/office/drawing/2014/main" id="{5BB9294B-FD9B-4CD4-91F4-EBE917B33CEA}"/>
            </a:ext>
          </a:extLst>
        </xdr:cNvPr>
        <xdr:cNvGrpSpPr/>
      </xdr:nvGrpSpPr>
      <xdr:grpSpPr>
        <a:xfrm rot="10800000">
          <a:off x="14541650" y="2723569"/>
          <a:ext cx="442800" cy="209783"/>
          <a:chOff x="12511669" y="2764573"/>
          <a:chExt cx="300617" cy="233711"/>
        </a:xfrm>
      </xdr:grpSpPr>
      <xdr:sp macro="" textlink="">
        <xdr:nvSpPr>
          <xdr:cNvPr id="37" name="Arrow: Chevron 36">
            <a:extLst>
              <a:ext uri="{FF2B5EF4-FFF2-40B4-BE49-F238E27FC236}">
                <a16:creationId xmlns:a16="http://schemas.microsoft.com/office/drawing/2014/main" id="{981E1B4E-3461-4BE4-AA6F-4C1CF6785C5F}"/>
              </a:ext>
            </a:extLst>
          </xdr:cNvPr>
          <xdr:cNvSpPr/>
        </xdr:nvSpPr>
        <xdr:spPr>
          <a:xfrm>
            <a:off x="12649665" y="2764573"/>
            <a:ext cx="162621" cy="232317"/>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38" name="Arrow: Chevron 37">
            <a:extLst>
              <a:ext uri="{FF2B5EF4-FFF2-40B4-BE49-F238E27FC236}">
                <a16:creationId xmlns:a16="http://schemas.microsoft.com/office/drawing/2014/main" id="{E4FCBA4F-3031-44EE-B314-56430EFC1499}"/>
              </a:ext>
            </a:extLst>
          </xdr:cNvPr>
          <xdr:cNvSpPr/>
        </xdr:nvSpPr>
        <xdr:spPr>
          <a:xfrm>
            <a:off x="12511669" y="2765967"/>
            <a:ext cx="162621" cy="232317"/>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clientData/>
  </xdr:twoCellAnchor>
  <xdr:twoCellAnchor>
    <xdr:from>
      <xdr:col>19</xdr:col>
      <xdr:colOff>383324</xdr:colOff>
      <xdr:row>17</xdr:row>
      <xdr:rowOff>174238</xdr:rowOff>
    </xdr:from>
    <xdr:to>
      <xdr:col>25</xdr:col>
      <xdr:colOff>269950</xdr:colOff>
      <xdr:row>38</xdr:row>
      <xdr:rowOff>139390</xdr:rowOff>
    </xdr:to>
    <xdr:grpSp>
      <xdr:nvGrpSpPr>
        <xdr:cNvPr id="45" name="Group 44">
          <a:extLst>
            <a:ext uri="{FF2B5EF4-FFF2-40B4-BE49-F238E27FC236}">
              <a16:creationId xmlns:a16="http://schemas.microsoft.com/office/drawing/2014/main" id="{BDB7611B-C496-40AB-9AEC-45523B48F030}"/>
            </a:ext>
          </a:extLst>
        </xdr:cNvPr>
        <xdr:cNvGrpSpPr/>
      </xdr:nvGrpSpPr>
      <xdr:grpSpPr>
        <a:xfrm>
          <a:off x="11859787" y="3333750"/>
          <a:ext cx="3510773" cy="3891311"/>
          <a:chOff x="11859787" y="3333750"/>
          <a:chExt cx="3510773" cy="3891311"/>
        </a:xfrm>
      </xdr:grpSpPr>
      <xdr:sp macro="" textlink="'Pivot charts'!S76">
        <xdr:nvSpPr>
          <xdr:cNvPr id="39" name="Rectangle: Rounded Corners 38">
            <a:extLst>
              <a:ext uri="{FF2B5EF4-FFF2-40B4-BE49-F238E27FC236}">
                <a16:creationId xmlns:a16="http://schemas.microsoft.com/office/drawing/2014/main" id="{6BA43532-DC38-4282-9908-EC4E5990F645}"/>
              </a:ext>
            </a:extLst>
          </xdr:cNvPr>
          <xdr:cNvSpPr/>
        </xdr:nvSpPr>
        <xdr:spPr>
          <a:xfrm>
            <a:off x="11859787" y="3333750"/>
            <a:ext cx="3426676" cy="388193"/>
          </a:xfrm>
          <a:prstGeom prst="roundRect">
            <a:avLst>
              <a:gd name="adj" fmla="val 3130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A78AC4DD-EE8E-4D78-A7F8-AA3D24558355}" type="TxLink">
              <a:rPr lang="en-US" sz="1800" b="0" i="0" u="none" strike="noStrike">
                <a:solidFill>
                  <a:schemeClr val="bg1"/>
                </a:solidFill>
                <a:latin typeface="Tw Cen MT" panose="020B0602020104020603" pitchFamily="34" charset="0"/>
                <a:ea typeface="+mn-ea"/>
                <a:cs typeface="Calibri"/>
              </a:rPr>
              <a:pPr marL="0" indent="0" algn="l"/>
              <a:t>India's Triumph:</a:t>
            </a:fld>
            <a:endParaRPr lang="en-IN" sz="1800" b="0" i="0" u="none" strike="noStrike">
              <a:solidFill>
                <a:schemeClr val="bg1"/>
              </a:solidFill>
              <a:latin typeface="Tw Cen MT" panose="020B0602020104020603" pitchFamily="34" charset="0"/>
              <a:ea typeface="+mn-ea"/>
              <a:cs typeface="Calibri"/>
            </a:endParaRPr>
          </a:p>
        </xdr:txBody>
      </xdr:sp>
      <xdr:sp macro="" textlink="'Pivot charts'!T76">
        <xdr:nvSpPr>
          <xdr:cNvPr id="40" name="Rectangle: Rounded Corners 39">
            <a:extLst>
              <a:ext uri="{FF2B5EF4-FFF2-40B4-BE49-F238E27FC236}">
                <a16:creationId xmlns:a16="http://schemas.microsoft.com/office/drawing/2014/main" id="{8AAD1411-756C-48E2-ACED-03F516FAE910}"/>
              </a:ext>
            </a:extLst>
          </xdr:cNvPr>
          <xdr:cNvSpPr/>
        </xdr:nvSpPr>
        <xdr:spPr>
          <a:xfrm>
            <a:off x="12185030" y="3717073"/>
            <a:ext cx="3160905" cy="918307"/>
          </a:xfrm>
          <a:prstGeom prst="roundRect">
            <a:avLst>
              <a:gd name="adj" fmla="val 31301"/>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91A37862-9E0E-4052-B96F-CDFE3B70AA4A}" type="TxLink">
              <a:rPr lang="en-US" sz="1400" b="0" i="0" u="none" strike="noStrike">
                <a:solidFill>
                  <a:schemeClr val="bg1"/>
                </a:solidFill>
                <a:latin typeface="Tw Cen MT" panose="020B0602020104020603" pitchFamily="34" charset="0"/>
                <a:ea typeface="+mn-ea"/>
                <a:cs typeface="Calibri"/>
              </a:rPr>
              <a:pPr marL="0" indent="0" algn="l"/>
              <a:t>India won their 2nd T20 World Cup, beating South Africa in the final, with Kohli’s 76 and Suryakumar’s iconic catch.</a:t>
            </a:fld>
            <a:endParaRPr lang="en-IN" sz="1400" b="0" i="0" u="none" strike="noStrike">
              <a:solidFill>
                <a:schemeClr val="bg1"/>
              </a:solidFill>
              <a:latin typeface="Tw Cen MT" panose="020B0602020104020603" pitchFamily="34" charset="0"/>
              <a:ea typeface="+mn-ea"/>
              <a:cs typeface="Calibri"/>
            </a:endParaRPr>
          </a:p>
        </xdr:txBody>
      </xdr:sp>
      <xdr:sp macro="" textlink="'Pivot charts'!S77">
        <xdr:nvSpPr>
          <xdr:cNvPr id="41" name="Rectangle: Rounded Corners 40">
            <a:extLst>
              <a:ext uri="{FF2B5EF4-FFF2-40B4-BE49-F238E27FC236}">
                <a16:creationId xmlns:a16="http://schemas.microsoft.com/office/drawing/2014/main" id="{BE951611-AE37-4571-A1FD-EA04EE0921F5}"/>
              </a:ext>
            </a:extLst>
          </xdr:cNvPr>
          <xdr:cNvSpPr/>
        </xdr:nvSpPr>
        <xdr:spPr>
          <a:xfrm>
            <a:off x="11884412" y="4654566"/>
            <a:ext cx="3426676" cy="388193"/>
          </a:xfrm>
          <a:prstGeom prst="roundRect">
            <a:avLst>
              <a:gd name="adj" fmla="val 3130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70AD2C32-69E2-4EBE-B721-3A4DD6405485}" type="TxLink">
              <a:rPr lang="en-US" sz="1800" b="0" i="0" u="none" strike="noStrike">
                <a:solidFill>
                  <a:schemeClr val="bg1"/>
                </a:solidFill>
                <a:latin typeface="Tw Cen MT" panose="020B0602020104020603" pitchFamily="34" charset="0"/>
                <a:ea typeface="+mn-ea"/>
                <a:cs typeface="Calibri"/>
              </a:rPr>
              <a:pPr marL="0" indent="0" algn="l"/>
              <a:t>USA’s Historic Upset:</a:t>
            </a:fld>
            <a:endParaRPr lang="en-IN" sz="1800" b="0" i="0" u="none" strike="noStrike">
              <a:solidFill>
                <a:schemeClr val="bg1"/>
              </a:solidFill>
              <a:latin typeface="Tw Cen MT" panose="020B0602020104020603" pitchFamily="34" charset="0"/>
              <a:ea typeface="+mn-ea"/>
              <a:cs typeface="Calibri"/>
            </a:endParaRPr>
          </a:p>
        </xdr:txBody>
      </xdr:sp>
      <xdr:sp macro="" textlink="'Pivot charts'!T77">
        <xdr:nvSpPr>
          <xdr:cNvPr id="42" name="Rectangle: Rounded Corners 41">
            <a:extLst>
              <a:ext uri="{FF2B5EF4-FFF2-40B4-BE49-F238E27FC236}">
                <a16:creationId xmlns:a16="http://schemas.microsoft.com/office/drawing/2014/main" id="{894D5179-08FB-4B2D-9CF7-CE5AF48E0B13}"/>
              </a:ext>
            </a:extLst>
          </xdr:cNvPr>
          <xdr:cNvSpPr/>
        </xdr:nvSpPr>
        <xdr:spPr>
          <a:xfrm>
            <a:off x="12279349" y="5067006"/>
            <a:ext cx="3091211" cy="882656"/>
          </a:xfrm>
          <a:prstGeom prst="roundRect">
            <a:avLst>
              <a:gd name="adj" fmla="val 31301"/>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D85E8A89-AAC0-4285-B387-7C19037519A9}" type="TxLink">
              <a:rPr lang="en-US" sz="1400" b="0" i="0" u="none" strike="noStrike">
                <a:solidFill>
                  <a:schemeClr val="bg1"/>
                </a:solidFill>
                <a:latin typeface="Tw Cen MT" panose="020B0602020104020603" pitchFamily="34" charset="0"/>
                <a:ea typeface="+mn-ea"/>
                <a:cs typeface="Calibri"/>
              </a:rPr>
              <a:pPr marL="0" indent="0" algn="l"/>
              <a:t>The USA stunned Pakistan in a Super Over, marking a major win for associate nations.</a:t>
            </a:fld>
            <a:endParaRPr lang="en-IN" sz="1400" b="0" i="0" u="none" strike="noStrike">
              <a:solidFill>
                <a:schemeClr val="bg1"/>
              </a:solidFill>
              <a:latin typeface="Tw Cen MT" panose="020B0602020104020603" pitchFamily="34" charset="0"/>
              <a:ea typeface="+mn-ea"/>
              <a:cs typeface="Calibri"/>
            </a:endParaRPr>
          </a:p>
        </xdr:txBody>
      </xdr:sp>
      <xdr:sp macro="" textlink="'Pivot charts'!S78">
        <xdr:nvSpPr>
          <xdr:cNvPr id="43" name="Rectangle: Rounded Corners 42">
            <a:extLst>
              <a:ext uri="{FF2B5EF4-FFF2-40B4-BE49-F238E27FC236}">
                <a16:creationId xmlns:a16="http://schemas.microsoft.com/office/drawing/2014/main" id="{FC5F3F2F-CD2F-4F6F-8607-23E52201FB75}"/>
              </a:ext>
            </a:extLst>
          </xdr:cNvPr>
          <xdr:cNvSpPr/>
        </xdr:nvSpPr>
        <xdr:spPr>
          <a:xfrm>
            <a:off x="11862574" y="5975381"/>
            <a:ext cx="3426676" cy="388193"/>
          </a:xfrm>
          <a:prstGeom prst="roundRect">
            <a:avLst>
              <a:gd name="adj" fmla="val 3130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9300559E-B147-4EE6-B405-EEA36C6F4F7C}" type="TxLink">
              <a:rPr lang="en-US" sz="1800" b="0" i="0" u="none" strike="noStrike">
                <a:solidFill>
                  <a:schemeClr val="bg1"/>
                </a:solidFill>
                <a:latin typeface="Tw Cen MT" panose="020B0602020104020603" pitchFamily="34" charset="0"/>
                <a:ea typeface="+mn-ea"/>
                <a:cs typeface="Calibri"/>
              </a:rPr>
              <a:pPr marL="0" indent="0" algn="l"/>
              <a:t>Afghanistan’s Milestone:</a:t>
            </a:fld>
            <a:endParaRPr lang="en-IN" sz="1800" b="0" i="0" u="none" strike="noStrike">
              <a:solidFill>
                <a:schemeClr val="bg1"/>
              </a:solidFill>
              <a:latin typeface="Tw Cen MT" panose="020B0602020104020603" pitchFamily="34" charset="0"/>
              <a:ea typeface="+mn-ea"/>
              <a:cs typeface="Calibri"/>
            </a:endParaRPr>
          </a:p>
        </xdr:txBody>
      </xdr:sp>
      <xdr:sp macro="" textlink="'Pivot charts'!T78">
        <xdr:nvSpPr>
          <xdr:cNvPr id="44" name="Rectangle: Rounded Corners 43">
            <a:extLst>
              <a:ext uri="{FF2B5EF4-FFF2-40B4-BE49-F238E27FC236}">
                <a16:creationId xmlns:a16="http://schemas.microsoft.com/office/drawing/2014/main" id="{511818E5-9DC5-4808-A0CD-FC2D81AFC36D}"/>
              </a:ext>
            </a:extLst>
          </xdr:cNvPr>
          <xdr:cNvSpPr/>
        </xdr:nvSpPr>
        <xdr:spPr>
          <a:xfrm>
            <a:off x="12269128" y="6381287"/>
            <a:ext cx="3091211" cy="843774"/>
          </a:xfrm>
          <a:prstGeom prst="roundRect">
            <a:avLst>
              <a:gd name="adj" fmla="val 31301"/>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fld id="{81E2FC22-F286-499B-8D9C-DECF0FC64FBA}" type="TxLink">
              <a:rPr lang="en-US" sz="1400" b="0" i="0" u="none" strike="noStrike">
                <a:solidFill>
                  <a:schemeClr val="bg1"/>
                </a:solidFill>
                <a:latin typeface="Tw Cen MT" panose="020B0602020104020603" pitchFamily="34" charset="0"/>
                <a:ea typeface="+mn-ea"/>
                <a:cs typeface="Calibri"/>
              </a:rPr>
              <a:pPr marL="0" indent="0" algn="l"/>
              <a:t>Afghanistan secured their first-ever T20I win against New Zealand, dominating with bat and ball.</a:t>
            </a:fld>
            <a:endParaRPr lang="en-IN" sz="1400" b="0" i="0" u="none" strike="noStrike">
              <a:solidFill>
                <a:schemeClr val="bg1"/>
              </a:solidFill>
              <a:latin typeface="Tw Cen MT" panose="020B0602020104020603" pitchFamily="34" charset="0"/>
              <a:ea typeface="+mn-ea"/>
              <a:cs typeface="Calibri"/>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Kumar" refreshedDate="45615.68925949074" createdVersion="6" refreshedVersion="6" minRefreshableVersion="3" recordCount="634" xr:uid="{D042FB3B-5D49-4417-8B27-4ED0B55DD950}">
  <cacheSource type="worksheet">
    <worksheetSource name="all_t20_world_cup_matches_results__3__3"/>
  </cacheSource>
  <cacheFields count="23">
    <cacheField name="Season" numFmtId="0">
      <sharedItems count="9">
        <s v="T20-2007"/>
        <s v="T20-2009"/>
        <s v="T20-2010"/>
        <s v="T20-2012"/>
        <s v="T20-2014"/>
        <s v="T20-2016"/>
        <s v="T20-2021"/>
        <s v="T20-2022"/>
        <s v="T20-2024"/>
      </sharedItems>
    </cacheField>
    <cacheField name="Team1" numFmtId="0">
      <sharedItems/>
    </cacheField>
    <cacheField name="Team2" numFmtId="0">
      <sharedItems/>
    </cacheField>
    <cacheField name="Teams" numFmtId="0">
      <sharedItems/>
    </cacheField>
    <cacheField name="Winner" numFmtId="0">
      <sharedItems count="24">
        <s v="South Africa"/>
        <s v="New Zealand"/>
        <s v="Pakistan"/>
        <s v="Zimbabwe"/>
        <s v="Bangladesh"/>
        <s v="England"/>
        <s v="no result"/>
        <s v="Sri Lanka"/>
        <s v="Australia"/>
        <s v="tied"/>
        <s v="India"/>
        <s v="Netherlands"/>
        <s v="West Indies"/>
        <s v="Ireland"/>
        <s v="Nepal"/>
        <s v="Afghanistan"/>
        <s v="Hong Kong"/>
        <s v="Oman"/>
        <s v="Scotland"/>
        <s v="Namibia"/>
        <s v="U.A.E."/>
        <s v="U.S.A."/>
        <s v="Uganda"/>
        <s v="Canada"/>
      </sharedItems>
    </cacheField>
    <cacheField name="Margin" numFmtId="0">
      <sharedItems/>
    </cacheField>
    <cacheField name="Ground" numFmtId="0">
      <sharedItems/>
    </cacheField>
    <cacheField name="Match Date" numFmtId="22">
      <sharedItems containsSemiMixedTypes="0" containsNonDate="0" containsDate="1" containsString="0" minDate="2007-09-11T00:00:00" maxDate="2024-06-30T00:00:00"/>
    </cacheField>
    <cacheField name="Match number" numFmtId="0">
      <sharedItems containsSemiMixedTypes="0" containsString="0" containsNumber="1" containsInteger="1" minValue="20" maxValue="2729"/>
    </cacheField>
    <cacheField name="Margin (Numbers)" numFmtId="0">
      <sharedItems containsMixedTypes="1" containsNumber="1" containsInteger="1" minValue="1" maxValue="172"/>
    </cacheField>
    <cacheField name="Runs/Wickets" numFmtId="0">
      <sharedItems containsBlank="1" count="5">
        <s v="wickets"/>
        <s v="runs"/>
        <s v="  "/>
        <m/>
        <s v="run" u="1"/>
      </sharedItems>
    </cacheField>
    <cacheField name="Match ID" numFmtId="0">
      <sharedItems count="634">
        <s v="20-South Africa"/>
        <s v="20-West Indies"/>
        <s v="21-Kenya"/>
        <s v="21-New Zealand"/>
        <s v="22-Pakistan"/>
        <s v="22-Scotland"/>
        <s v="23-Australia"/>
        <s v="23-Zimbabwe"/>
        <s v="24-Bangladesh"/>
        <s v="24-West Indies"/>
        <s v="25-England"/>
        <s v="25-Zimbabwe"/>
        <s v="26-India"/>
        <s v="26-Scotland"/>
        <s v="27-Kenya"/>
        <s v="27-Sri Lanka"/>
        <s v="28-Australia"/>
        <s v="28-England"/>
        <s v="29-India"/>
        <s v="29-Pakistan"/>
        <s v="30-New Zealand"/>
        <s v="30-Sri Lanka"/>
        <s v="31-South Africa"/>
        <s v="31-Bangladesh"/>
        <s v="32-India"/>
        <s v="32-New Zealand"/>
        <s v="33-Australia"/>
        <s v="33-Bangladesh"/>
        <s v="34-South Africa"/>
        <s v="34-England"/>
        <s v="35-Pakistan"/>
        <s v="35-Sri Lanka"/>
        <s v="36-England"/>
        <s v="36-New Zealand"/>
        <s v="37-Australia"/>
        <s v="37-Pakistan"/>
        <s v="38-Bangladesh"/>
        <s v="38-Sri Lanka"/>
        <s v="39-South Africa"/>
        <s v="39-New Zealand"/>
        <s v="40-England"/>
        <s v="40-India"/>
        <s v="41-Australia"/>
        <s v="41-Sri Lanka"/>
        <s v="42-Bangladesh"/>
        <s v="42-Pakistan"/>
        <s v="43-South Africa"/>
        <s v="43-India"/>
        <s v="44-New Zealand"/>
        <s v="44-Pakistan"/>
        <s v="45-Australia"/>
        <s v="45-India"/>
        <s v="46-India"/>
        <s v="46-Pakistan"/>
        <s v="90-England"/>
        <s v="90-Netherlands"/>
        <s v="91-New Zealand"/>
        <s v="91-Scotland"/>
        <s v="92-Australia"/>
        <s v="92-West Indies"/>
        <s v="93-Bangladesh"/>
        <s v="93-India"/>
        <s v="94-Scotland"/>
        <s v="94-South Africa"/>
        <s v="95-England"/>
        <s v="95-Pakistan"/>
        <s v="96-Bangladesh"/>
        <s v="96-Ireland"/>
        <s v="97-Australia"/>
        <s v="97-Sri Lanka"/>
        <s v="98-Netherlands"/>
        <s v="98-Pakistan"/>
        <s v="99-New Zealand"/>
        <s v="99-South Africa"/>
        <s v="100-Sri Lanka"/>
        <s v="100-West Indies"/>
        <s v="101-India"/>
        <s v="101-Ireland"/>
        <s v="102-Ireland"/>
        <s v="102-New Zealand"/>
        <s v="103-England"/>
        <s v="103-South Africa"/>
        <s v="104-Pakistan"/>
        <s v="104-Sri Lanka"/>
        <s v="105-India"/>
        <s v="105-West Indies"/>
        <s v="106-South Africa"/>
        <s v="106-West Indies"/>
        <s v="107-New Zealand"/>
        <s v="107-Pakistan"/>
        <s v="108-Ireland"/>
        <s v="108-Sri Lanka"/>
        <s v="109-England"/>
        <s v="109-India"/>
        <s v="110-Ireland"/>
        <s v="110-Pakistan"/>
        <s v="111-England"/>
        <s v="111-West Indies"/>
        <s v="112-New Zealand"/>
        <s v="112-Sri Lanka"/>
        <s v="113-India"/>
        <s v="113-South Africa"/>
        <s v="114-Pakistan"/>
        <s v="114-South Africa"/>
        <s v="115-Sri Lanka"/>
        <s v="115-West Indies"/>
        <s v="116-Pakistan"/>
        <s v="116-Sri Lanka"/>
        <s v="151-New Zealand"/>
        <s v="151-Sri Lanka"/>
        <s v="152-West Indies"/>
        <s v="152-Ireland"/>
        <s v="153-Afghanistan"/>
        <s v="153-India"/>
        <s v="154-Bangladesh"/>
        <s v="154-Pakistan"/>
        <s v="155-India"/>
        <s v="155-South Africa"/>
        <s v="156-Australia"/>
        <s v="156-Pakistan"/>
        <s v="157-Sri Lanka"/>
        <s v="157-Zimbabwe"/>
        <s v="158-West Indies"/>
        <s v="158-England"/>
        <s v="159-New Zealand"/>
        <s v="159-Zimbabwe"/>
        <s v="160-England"/>
        <s v="160-Ireland"/>
        <s v="161-Australia"/>
        <s v="161-Bangladesh"/>
        <s v="162-Afghanistan"/>
        <s v="162-South Africa"/>
        <s v="163-England"/>
        <s v="163-Pakistan"/>
        <s v="164-New Zealand"/>
        <s v="164-South Africa"/>
        <s v="165-Australia"/>
        <s v="165-India"/>
        <s v="166-West Indies"/>
        <s v="166-Sri Lanka"/>
        <s v="167-New Zealand"/>
        <s v="167-Pakistan"/>
        <s v="168-England"/>
        <s v="168-South Africa"/>
        <s v="169-West Indies"/>
        <s v="169-India"/>
        <s v="170-Australia"/>
        <s v="170-Sri Lanka"/>
        <s v="171-Pakistan"/>
        <s v="171-South Africa"/>
        <s v="172-England"/>
        <s v="172-New Zealand"/>
        <s v="173-India"/>
        <s v="173-Sri Lanka"/>
        <s v="174-West Indies"/>
        <s v="174-Australia"/>
        <s v="175-England"/>
        <s v="175-Sri Lanka"/>
        <s v="176-Australia"/>
        <s v="176-Pakistan"/>
        <s v="177-Australia"/>
        <s v="177-England"/>
        <s v="263-Sri Lanka"/>
        <s v="263-Zimbabwe"/>
        <s v="264-Australia"/>
        <s v="264-Ireland"/>
        <s v="265-Afghanistan"/>
        <s v="265-India"/>
        <s v="266-South Africa"/>
        <s v="266-Zimbabwe"/>
        <s v="267-Bangladesh"/>
        <s v="267-New Zealand"/>
        <s v="268-Afghanistan"/>
        <s v="268-England"/>
        <s v="269-Sri Lanka"/>
        <s v="269-South Africa"/>
        <s v="270-Australia"/>
        <s v="270-West Indies"/>
        <s v="271-New Zealand"/>
        <s v="271-Pakistan"/>
        <s v="272-England"/>
        <s v="272-India"/>
        <s v="273-Ireland"/>
        <s v="273-West Indies"/>
        <s v="274-Bangladesh"/>
        <s v="274-Pakistan"/>
        <s v="275-Sri Lanka"/>
        <s v="275-New Zealand"/>
        <s v="276-England"/>
        <s v="276-West Indies"/>
        <s v="277-Pakistan"/>
        <s v="277-South Africa"/>
        <s v="278-Australia"/>
        <s v="278-India"/>
        <s v="279-England"/>
        <s v="279-New Zealand"/>
        <s v="280-Sri Lanka"/>
        <s v="280-West Indies"/>
        <s v="281-Australia"/>
        <s v="281-South Africa"/>
        <s v="282-India"/>
        <s v="282-Pakistan"/>
        <s v="283-New Zealand"/>
        <s v="283-West Indies"/>
        <s v="284-Sri Lanka"/>
        <s v="284-England"/>
        <s v="285-Australia"/>
        <s v="285-Pakistan"/>
        <s v="286-India"/>
        <s v="286-South Africa"/>
        <s v="287-Sri Lanka"/>
        <s v="287-Pakistan"/>
        <s v="288-Australia"/>
        <s v="288-West Indies"/>
        <s v="289-Sri Lanka"/>
        <s v="289-West Indies"/>
        <s v="366-Bangladesh"/>
        <s v="366-Afghanistan"/>
        <s v="367-Hong Kong"/>
        <s v="367-Nepal"/>
        <s v="368-Ireland"/>
        <s v="368-Zimbabwe"/>
        <s v="369-Netherlands"/>
        <s v="369-U.A.E."/>
        <s v="370-Afghanistan"/>
        <s v="370-Hong Kong"/>
        <s v="371-Bangladesh"/>
        <s v="371-Nepal"/>
        <s v="372-Netherlands"/>
        <s v="372-Zimbabwe"/>
        <s v="373-Ireland"/>
        <s v="373-U.A.E."/>
        <s v="374-Afghanistan"/>
        <s v="374-Nepal"/>
        <s v="375-Bangladesh"/>
        <s v="375-Hong Kong"/>
        <s v="376-U.A.E."/>
        <s v="376-Zimbabwe"/>
        <s v="377-Ireland"/>
        <s v="377-Netherlands"/>
        <s v="378-India"/>
        <s v="378-Pakistan"/>
        <s v="379-South Africa"/>
        <s v="379-Sri Lanka"/>
        <s v="380-England"/>
        <s v="380-New Zealand"/>
        <s v="381-Australia"/>
        <s v="381-Pakistan"/>
        <s v="382-India"/>
        <s v="382-West Indies"/>
        <s v="383-New Zealand"/>
        <s v="383-South Africa"/>
        <s v="384-Netherlands"/>
        <s v="384-Sri Lanka"/>
        <s v="385-Bangladesh"/>
        <s v="385-West Indies"/>
        <s v="386-Netherlands"/>
        <s v="386-South Africa"/>
        <s v="387-England"/>
        <s v="387-Sri Lanka"/>
        <s v="388-Australia"/>
        <s v="388-West Indies"/>
        <s v="389-Bangladesh"/>
        <s v="389-India"/>
        <s v="390-Netherlands"/>
        <s v="390-New Zealand"/>
        <s v="391-England"/>
        <s v="391-South Africa"/>
        <s v="392-Bangladesh"/>
        <s v="392-Pakistan"/>
        <s v="393-Australia"/>
        <s v="393-India"/>
        <s v="394-England"/>
        <s v="394-Netherlands"/>
        <s v="395-New Zealand"/>
        <s v="395-Sri Lanka"/>
        <s v="396-Bangladesh"/>
        <s v="396-Australia"/>
        <s v="397-Pakistan"/>
        <s v="397-West Indies"/>
        <s v="398-Sri Lanka"/>
        <s v="398-West Indies"/>
        <s v="399-India"/>
        <s v="399-South Africa"/>
        <s v="400-India"/>
        <s v="400-Sri Lanka"/>
        <s v="522-Hong Kong"/>
        <s v="522-Zimbabwe"/>
        <s v="523-Afghanistan"/>
        <s v="523-Scotland"/>
        <s v="524-Bangladesh"/>
        <s v="524-Netherlands"/>
        <s v="525-Ireland"/>
        <s v="525-Oman"/>
        <s v="527-Scotland"/>
        <s v="527-Zimbabwe"/>
        <s v="528-Afghanistan"/>
        <s v="528-Hong Kong"/>
        <s v="529-Netherlands"/>
        <s v="529-Oman"/>
        <s v="530-Bangladesh"/>
        <s v="530-Ireland"/>
        <s v="531-Afghanistan"/>
        <s v="531-Zimbabwe"/>
        <s v="532-Hong Kong"/>
        <s v="532-Scotland"/>
        <s v="533-Ireland"/>
        <s v="533-Netherlands"/>
        <s v="534-Bangladesh"/>
        <s v="534-Oman"/>
        <s v="535-India"/>
        <s v="535-New Zealand"/>
        <s v="536-Bangladesh"/>
        <s v="536-Pakistan"/>
        <s v="537-England"/>
        <s v="537-West Indies"/>
        <s v="538-Afghanistan"/>
        <s v="538-Sri Lanka"/>
        <s v="539-Australia"/>
        <s v="539-New Zealand"/>
        <s v="540-England"/>
        <s v="540-South Africa"/>
        <s v="541-India"/>
        <s v="541-Pakistan"/>
        <s v="542-Afghanistan"/>
        <s v="542-South Africa"/>
        <s v="543-Sri Lanka"/>
        <s v="543-West Indies"/>
        <s v="544-Australia"/>
        <s v="544-Bangladesh"/>
        <s v="545-New Zealand"/>
        <s v="545-Pakistan"/>
        <s v="546-Afghanistan"/>
        <s v="546-England"/>
        <s v="547-India"/>
        <s v="547-Bangladesh"/>
        <s v="548-Australia"/>
        <s v="548-Pakistan"/>
        <s v="549-South Africa"/>
        <s v="549-West Indies"/>
        <s v="550-Bangladesh"/>
        <s v="550-New Zealand"/>
        <s v="551-England"/>
        <s v="551-Sri Lanka"/>
        <s v="552-Afghanistan"/>
        <s v="552-West Indies"/>
        <s v="553-India"/>
        <s v="553-Australia"/>
        <s v="554-South Africa"/>
        <s v="554-Sri Lanka"/>
        <s v="555-England"/>
        <s v="555-New Zealand"/>
        <s v="556-India"/>
        <s v="556-West Indies"/>
        <s v="557-England"/>
        <s v="557-West Indies"/>
        <s v="1307-Oman"/>
        <s v="1307-P.N.G."/>
        <s v="1311-Bangladesh"/>
        <s v="1311-Scotland"/>
        <s v="1312-Ireland"/>
        <s v="1312-Netherlands"/>
        <s v="1313-Namibia"/>
        <s v="1313-Sri Lanka"/>
        <s v="1318-P.N.G."/>
        <s v="1318-Scotland"/>
        <s v="1322-Oman"/>
        <s v="1322-Bangladesh"/>
        <s v="1327-Namibia"/>
        <s v="1327-Netherlands"/>
        <s v="1331-Ireland"/>
        <s v="1331-Sri Lanka"/>
        <s v="1334-Bangladesh"/>
        <s v="1334-P.N.G."/>
        <s v="1338-Oman"/>
        <s v="1338-Scotland"/>
        <s v="1342-Ireland"/>
        <s v="1342-Namibia"/>
        <s v="1346-Netherlands"/>
        <s v="1346-Sri Lanka"/>
        <s v="1351-Australia"/>
        <s v="1351-South Africa"/>
        <s v="1354-England"/>
        <s v="1354-West Indies"/>
        <s v="1357-Bangladesh"/>
        <s v="1357-Sri Lanka"/>
        <s v="1361-India"/>
        <s v="1361-Pakistan"/>
        <s v="1364-Afghanistan"/>
        <s v="1364-Scotland"/>
        <s v="1366-South Africa"/>
        <s v="1366-West Indies"/>
        <s v="1367-New Zealand"/>
        <s v="1367-Pakistan"/>
        <s v="1369-Bangladesh"/>
        <s v="1369-England"/>
        <s v="1371-Namibia"/>
        <s v="1371-Scotland"/>
        <s v="1374-Australia"/>
        <s v="1374-Sri Lanka"/>
        <s v="1375-Bangladesh"/>
        <s v="1375-West Indies"/>
        <s v="1377-Afghanistan"/>
        <s v="1377-Pakistan"/>
        <s v="1378-South Africa"/>
        <s v="1378-Sri Lanka"/>
        <s v="1379-Australia"/>
        <s v="1379-England"/>
        <s v="1380-Afghanistan"/>
        <s v="1380-Namibia"/>
        <s v="1381-India"/>
        <s v="1381-New Zealand"/>
        <s v="1382-England"/>
        <s v="1382-Sri Lanka"/>
        <s v="1384-Bangladesh"/>
        <s v="1384-South Africa"/>
        <s v="1386-Namibia"/>
        <s v="1386-Pakistan"/>
        <s v="1388-New Zealand"/>
        <s v="1388-Scotland"/>
        <s v="1390-Afghanistan"/>
        <s v="1390-India"/>
        <s v="1391-Australia"/>
        <s v="1391-Bangladesh"/>
        <s v="1392-Sri Lanka"/>
        <s v="1392-West Indies"/>
        <s v="1394-Namibia"/>
        <s v="1394-New Zealand"/>
        <s v="1396-India"/>
        <s v="1396-Scotland"/>
        <s v="1398-Australia"/>
        <s v="1398-West Indies"/>
        <s v="1400-England"/>
        <s v="1400-South Africa"/>
        <s v="1402-Afghanistan"/>
        <s v="1402-New Zealand"/>
        <s v="1406-Pakistan"/>
        <s v="1406-Scotland"/>
        <s v="1410-India"/>
        <s v="1410-Namibia"/>
        <s v="1415-England"/>
        <s v="1415-New Zealand"/>
        <s v="1420-Australia"/>
        <s v="1420-Pakistan"/>
        <s v="1428-Australia"/>
        <s v="1428-New Zealand"/>
        <s v="1823-Namibia"/>
        <s v="1823-Sri Lanka"/>
        <s v="1825-Netherlands"/>
        <s v="1825-U.A.E."/>
        <s v="1826-Scotland"/>
        <s v="1826-West Indies"/>
        <s v="1828-Ireland"/>
        <s v="1828-Zimbabwe"/>
        <s v="1830-Namibia"/>
        <s v="1830-Netherlands"/>
        <s v="1832-Sri Lanka"/>
        <s v="1832-U.A.E."/>
        <s v="1833-Ireland"/>
        <s v="1833-Scotland"/>
        <s v="1834-West Indies"/>
        <s v="1834-Zimbabwe"/>
        <s v="1835-Netherlands"/>
        <s v="1835-Sri Lanka"/>
        <s v="1836-Namibia"/>
        <s v="1836-U.A.E."/>
        <s v="1837-Ireland"/>
        <s v="1837-West Indies"/>
        <s v="1838-Scotland"/>
        <s v="1838-Zimbabwe"/>
        <s v="1839-Australia"/>
        <s v="1839-New Zealand"/>
        <s v="1840-Afghanistan"/>
        <s v="1840-England"/>
        <s v="1841-Ireland"/>
        <s v="1841-Sri Lanka"/>
        <s v="1842-India"/>
        <s v="1842-Pakistan"/>
        <s v="1843-Bangladesh"/>
        <s v="1843-Netherlands"/>
        <s v="1844-South Africa"/>
        <s v="1844-Zimbabwe"/>
        <s v="1845-Australia"/>
        <s v="1845-Sri Lanka"/>
        <s v="1846-England"/>
        <s v="1846-Ireland"/>
        <s v="1847-Bangladesh"/>
        <s v="1847-South Africa"/>
        <s v="1848-India"/>
        <s v="1848-Netherlands"/>
        <s v="1849-Pakistan"/>
        <s v="1849-Zimbabwe"/>
        <s v="1850-New Zealand"/>
        <s v="1850-Sri Lanka"/>
        <s v="1851-Bangladesh"/>
        <s v="1851-Zimbabwe"/>
        <s v="1852-Netherlands"/>
        <s v="1852-Pakistan"/>
        <s v="1853-India"/>
        <s v="1853-South Africa"/>
        <s v="1855-Australia"/>
        <s v="1855-Ireland"/>
        <s v="1856-Afghanistan"/>
        <s v="1856-Sri Lanka"/>
        <s v="1858-England"/>
        <s v="1858-New Zealand"/>
        <s v="1859-Netherlands"/>
        <s v="1859-Zimbabwe"/>
        <s v="1860-Bangladesh"/>
        <s v="1860-India"/>
        <s v="1861-Pakistan"/>
        <s v="1861-South Africa"/>
        <s v="1862-Ireland"/>
        <s v="1862-New Zealand"/>
        <s v="1864-Australia"/>
        <s v="1864-Afghanistan"/>
        <s v="1867-England"/>
        <s v="1867-Sri Lanka"/>
        <s v="1871-Netherlands"/>
        <s v="1871-South Africa"/>
        <s v="1872-Bangladesh"/>
        <s v="1872-Pakistan"/>
        <s v="1873-India"/>
        <s v="1873-Zimbabwe"/>
        <s v="1877-New Zealand"/>
        <s v="1877-Pakistan"/>
        <s v="1878-England"/>
        <s v="1878-India"/>
        <s v="1879-England"/>
        <s v="1879-Pakistan"/>
        <s v="2632-U.S.A."/>
        <s v="2632-Canada"/>
        <s v="2633-West Indies"/>
        <s v="2633-P.N.G."/>
        <s v="2634-Namibia"/>
        <s v="2634-Oman"/>
        <s v="2635-South Africa"/>
        <s v="2635-Sri Lanka"/>
        <s v="2636-Afghanistan"/>
        <s v="2636-Uganda"/>
        <s v="2637-England"/>
        <s v="2637-Scotland"/>
        <s v="2638-Nepal"/>
        <s v="2638-Netherlands"/>
        <s v="2639-India"/>
        <s v="2639-Ireland"/>
        <s v="2640-P.N.G."/>
        <s v="2640-Uganda"/>
        <s v="2641-Australia"/>
        <s v="2641-Oman"/>
        <s v="2642-U.S.A."/>
        <s v="2642-Pakistan"/>
        <s v="2643-Namibia"/>
        <s v="2643-Scotland"/>
        <s v="2644-Canada"/>
        <s v="2644-Ireland"/>
        <s v="2645-Afghanistan"/>
        <s v="2645-New Zealand"/>
        <s v="2646-Bangladesh"/>
        <s v="2646-Sri Lanka"/>
        <s v="2649-Netherlands"/>
        <s v="2649-South Africa"/>
        <s v="2650-Australia"/>
        <s v="2650-England"/>
        <s v="2651-West Indies"/>
        <s v="2651-Uganda"/>
        <s v="2658-India"/>
        <s v="2658-Pakistan"/>
        <s v="2659-Oman"/>
        <s v="2659-Scotland"/>
        <s v="2664-Bangladesh"/>
        <s v="2664-South Africa"/>
        <s v="2665-Canada"/>
        <s v="2665-Pakistan"/>
        <s v="2666-Australia"/>
        <s v="2666-Namibia"/>
        <s v="2671-U.S.A."/>
        <s v="2671-India"/>
        <s v="2672-West Indies"/>
        <s v="2672-New Zealand"/>
        <s v="2677-Bangladesh"/>
        <s v="2677-Netherlands"/>
        <s v="2678-England"/>
        <s v="2678-Oman"/>
        <s v="2679-Afghanistan"/>
        <s v="2679-P.N.G."/>
        <s v="2681-Nepal"/>
        <s v="2681-South Africa"/>
        <s v="2682-New Zealand"/>
        <s v="2682-Uganda"/>
        <s v="2688-England"/>
        <s v="2688-Namibia"/>
        <s v="2689-Australia"/>
        <s v="2689-Scotland"/>
        <s v="2697-Ireland"/>
        <s v="2697-Pakistan"/>
        <s v="2698-Bangladesh"/>
        <s v="2698-Nepal"/>
        <s v="2699-Netherlands"/>
        <s v="2699-Sri Lanka"/>
        <s v="2702-New Zealand"/>
        <s v="2702-P.N.G."/>
        <s v="2703-West Indies"/>
        <s v="2703-Afghanistan"/>
        <s v="2708-South Africa"/>
        <s v="2708-U.S.A."/>
        <s v="2709-West Indies"/>
        <s v="2709-England"/>
        <s v="2710-Afghanistan"/>
        <s v="2710-India"/>
        <s v="2711-Australia"/>
        <s v="2711-Bangladesh"/>
        <s v="2712-England"/>
        <s v="2712-South Africa"/>
        <s v="2713-West Indies"/>
        <s v="2713-U.S.A."/>
        <s v="2716-Bangladesh"/>
        <s v="2716-India"/>
        <s v="2717-Afghanistan"/>
        <s v="2717-Australia"/>
        <s v="2719-England"/>
        <s v="2719-U.S.A."/>
        <s v="2720-West Indies"/>
        <s v="2720-South Africa"/>
        <s v="2721-Australia"/>
        <s v="2721-India"/>
        <s v="2722-Afghanistan"/>
        <s v="2722-Bangladesh"/>
        <s v="2723-Afghanistan"/>
        <s v="2723-South Africa"/>
        <s v="2724-England"/>
        <s v="2724-India"/>
        <s v="2729-India"/>
        <s v="2729-South Africa"/>
      </sharedItems>
    </cacheField>
    <cacheField name="Teams ID" numFmtId="0">
      <sharedItems count="24">
        <s v="South Africa"/>
        <s v="West Indies"/>
        <s v="Kenya"/>
        <s v="New Zealand"/>
        <s v="Pakistan"/>
        <s v="Scotland"/>
        <s v="Australia"/>
        <s v="Zimbabwe"/>
        <s v="Bangladesh"/>
        <s v="England"/>
        <s v="India"/>
        <s v="Sri Lanka"/>
        <s v="Netherlands"/>
        <s v="Ireland"/>
        <s v="Afghanistan"/>
        <s v="Hong Kong"/>
        <s v="Nepal"/>
        <s v="U.A.E."/>
        <s v="Oman"/>
        <s v="P.N.G."/>
        <s v="Namibia"/>
        <s v="U.S.A."/>
        <s v="Canada"/>
        <s v="Uganda"/>
      </sharedItems>
    </cacheField>
    <cacheField name="Winner Count" numFmtId="0">
      <sharedItems containsSemiMixedTypes="0" containsString="0" containsNumber="1" containsInteger="1" minValue="0" maxValue="1"/>
    </cacheField>
    <cacheField name="Losers" numFmtId="0">
      <sharedItems/>
    </cacheField>
    <cacheField name="Losers Count" numFmtId="0">
      <sharedItems containsSemiMixedTypes="0" containsString="0" containsNumber="1" containsInteger="1" minValue="0" maxValue="1"/>
    </cacheField>
    <cacheField name="Total matches won" numFmtId="0">
      <sharedItems containsSemiMixedTypes="0" containsString="0" containsNumber="1" containsInteger="1" minValue="0" maxValue="8"/>
    </cacheField>
    <cacheField name="Total matches played" numFmtId="0">
      <sharedItems containsSemiMixedTypes="0" containsString="0" containsNumber="1" containsInteger="1" minValue="2" maxValue="9"/>
    </cacheField>
    <cacheField name="Total match lose" numFmtId="0">
      <sharedItems containsSemiMixedTypes="0" containsString="0" containsNumber="1" containsInteger="1" minValue="0" maxValue="6"/>
    </cacheField>
    <cacheField name="Winning %" numFmtId="9">
      <sharedItems containsSemiMixedTypes="0" containsString="0" containsNumber="1" minValue="0" maxValue="1"/>
    </cacheField>
    <cacheField name="Losing %" numFmtId="9">
      <sharedItems containsMixedTypes="1" containsNumber="1" minValue="0" maxValue="0.83333333333333337"/>
    </cacheField>
    <cacheField name="Win percentage" numFmtId="0" formula="'Total matches won'/'Total matches played'" databaseField="0"/>
    <cacheField name="Losing percentage" numFmtId="0" formula="'Total match lose'/'Total matches played'" databaseField="0"/>
  </cacheFields>
  <extLst>
    <ext xmlns:x14="http://schemas.microsoft.com/office/spreadsheetml/2009/9/main" uri="{725AE2AE-9491-48be-B2B4-4EB974FC3084}">
      <x14:pivotCacheDefinition pivotCacheId="9310992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4">
  <r>
    <x v="0"/>
    <s v="South Africa"/>
    <s v="West Indies"/>
    <s v="South Africa vs West Indies"/>
    <x v="0"/>
    <s v="8 wickets"/>
    <s v="Johannesburg"/>
    <d v="2007-09-11T00:00:00"/>
    <n v="20"/>
    <n v="8"/>
    <x v="0"/>
    <x v="0"/>
    <x v="0"/>
    <n v="1"/>
    <s v="West Indies"/>
    <n v="0"/>
    <n v="4"/>
    <n v="5"/>
    <n v="1"/>
    <n v="0.8"/>
    <n v="0.19999999999999996"/>
  </r>
  <r>
    <x v="0"/>
    <s v="South Africa"/>
    <s v="West Indies"/>
    <s v="South Africa vs West Indies"/>
    <x v="0"/>
    <s v="8 wickets"/>
    <s v="Johannesburg"/>
    <d v="2007-09-11T00:00:00"/>
    <n v="20"/>
    <n v="8"/>
    <x v="0"/>
    <x v="1"/>
    <x v="1"/>
    <n v="0"/>
    <s v="West Indies"/>
    <n v="1"/>
    <n v="0"/>
    <n v="2"/>
    <n v="2"/>
    <n v="0"/>
    <s v=""/>
  </r>
  <r>
    <x v="0"/>
    <s v="Kenya"/>
    <s v="New Zealand"/>
    <s v="Kenya vs New Zealand"/>
    <x v="1"/>
    <s v="9 wickets"/>
    <s v="Durban"/>
    <d v="2007-09-12T00:00:00"/>
    <n v="21"/>
    <n v="9"/>
    <x v="0"/>
    <x v="2"/>
    <x v="2"/>
    <n v="0"/>
    <s v="Kenya"/>
    <n v="1"/>
    <n v="0"/>
    <n v="2"/>
    <n v="2"/>
    <n v="0"/>
    <s v=""/>
  </r>
  <r>
    <x v="0"/>
    <s v="Kenya"/>
    <s v="New Zealand"/>
    <s v="Kenya vs New Zealand"/>
    <x v="1"/>
    <s v="9 wickets"/>
    <s v="Durban"/>
    <d v="2007-09-12T00:00:00"/>
    <n v="21"/>
    <n v="9"/>
    <x v="0"/>
    <x v="3"/>
    <x v="3"/>
    <n v="1"/>
    <s v="Kenya"/>
    <n v="0"/>
    <n v="3"/>
    <n v="6"/>
    <n v="3"/>
    <n v="0.5"/>
    <n v="0.5"/>
  </r>
  <r>
    <x v="0"/>
    <s v="Pakistan"/>
    <s v="Scotland"/>
    <s v="Pakistan vs Scotland"/>
    <x v="2"/>
    <s v="51 runs"/>
    <s v="Durban"/>
    <d v="2007-09-12T00:00:00"/>
    <n v="22"/>
    <n v="51"/>
    <x v="1"/>
    <x v="4"/>
    <x v="4"/>
    <n v="1"/>
    <s v="Scotland"/>
    <n v="0"/>
    <n v="5"/>
    <n v="7"/>
    <n v="2"/>
    <n v="0.7142857142857143"/>
    <n v="0.2857142857142857"/>
  </r>
  <r>
    <x v="0"/>
    <s v="Pakistan"/>
    <s v="Scotland"/>
    <s v="Pakistan vs Scotland"/>
    <x v="2"/>
    <s v="51 runs"/>
    <s v="Durban"/>
    <d v="2007-09-12T00:00:00"/>
    <n v="22"/>
    <n v="51"/>
    <x v="1"/>
    <x v="5"/>
    <x v="5"/>
    <n v="0"/>
    <s v="Scotland"/>
    <n v="1"/>
    <n v="0"/>
    <n v="2"/>
    <n v="2"/>
    <n v="0"/>
    <s v=""/>
  </r>
  <r>
    <x v="0"/>
    <s v="Australia"/>
    <s v="Zimbabwe"/>
    <s v="Australia vs Zimbabwe"/>
    <x v="3"/>
    <s v="5 wickets"/>
    <s v="Cape Town"/>
    <d v="2007-09-12T00:00:00"/>
    <n v="23"/>
    <n v="5"/>
    <x v="0"/>
    <x v="6"/>
    <x v="6"/>
    <n v="0"/>
    <s v="Australia"/>
    <n v="1"/>
    <n v="3"/>
    <n v="6"/>
    <n v="3"/>
    <n v="0.5"/>
    <n v="0.5"/>
  </r>
  <r>
    <x v="0"/>
    <s v="Australia"/>
    <s v="Zimbabwe"/>
    <s v="Australia vs Zimbabwe"/>
    <x v="3"/>
    <s v="5 wickets"/>
    <s v="Cape Town"/>
    <d v="2007-09-12T00:00:00"/>
    <n v="23"/>
    <n v="5"/>
    <x v="0"/>
    <x v="7"/>
    <x v="7"/>
    <n v="1"/>
    <s v="Australia"/>
    <n v="0"/>
    <n v="1"/>
    <n v="2"/>
    <n v="1"/>
    <n v="0.5"/>
    <n v="0.5"/>
  </r>
  <r>
    <x v="0"/>
    <s v="Bangladesh"/>
    <s v="West Indies"/>
    <s v="Bangladesh vs West Indies"/>
    <x v="4"/>
    <s v="6 wickets"/>
    <s v="Johannesburg"/>
    <d v="2007-09-13T00:00:00"/>
    <n v="24"/>
    <n v="6"/>
    <x v="0"/>
    <x v="8"/>
    <x v="8"/>
    <n v="1"/>
    <s v="West Indies"/>
    <n v="0"/>
    <n v="1"/>
    <n v="5"/>
    <n v="4"/>
    <n v="0.2"/>
    <n v="0.8"/>
  </r>
  <r>
    <x v="0"/>
    <s v="Bangladesh"/>
    <s v="West Indies"/>
    <s v="Bangladesh vs West Indies"/>
    <x v="4"/>
    <s v="6 wickets"/>
    <s v="Johannesburg"/>
    <d v="2007-09-13T00:00:00"/>
    <n v="24"/>
    <n v="6"/>
    <x v="0"/>
    <x v="9"/>
    <x v="1"/>
    <n v="0"/>
    <s v="West Indies"/>
    <n v="1"/>
    <n v="0"/>
    <n v="2"/>
    <n v="2"/>
    <n v="0"/>
    <s v=""/>
  </r>
  <r>
    <x v="0"/>
    <s v="England"/>
    <s v="Zimbabwe"/>
    <s v="England vs Zimbabwe"/>
    <x v="5"/>
    <s v="50 runs"/>
    <s v="Cape Town"/>
    <d v="2007-09-13T00:00:00"/>
    <n v="25"/>
    <n v="50"/>
    <x v="1"/>
    <x v="10"/>
    <x v="9"/>
    <n v="1"/>
    <s v="Zimbabwe"/>
    <n v="0"/>
    <n v="1"/>
    <n v="5"/>
    <n v="4"/>
    <n v="0.2"/>
    <n v="0.8"/>
  </r>
  <r>
    <x v="0"/>
    <s v="England"/>
    <s v="Zimbabwe"/>
    <s v="England vs Zimbabwe"/>
    <x v="5"/>
    <s v="50 runs"/>
    <s v="Cape Town"/>
    <d v="2007-09-13T00:00:00"/>
    <n v="25"/>
    <n v="50"/>
    <x v="1"/>
    <x v="11"/>
    <x v="7"/>
    <n v="0"/>
    <s v="Zimbabwe"/>
    <n v="1"/>
    <n v="1"/>
    <n v="2"/>
    <n v="1"/>
    <n v="0.5"/>
    <n v="0.5"/>
  </r>
  <r>
    <x v="0"/>
    <s v="India"/>
    <s v="Scotland"/>
    <s v="India vs Scotland"/>
    <x v="6"/>
    <s v=" "/>
    <s v="Durban"/>
    <d v="2007-09-13T00:00:00"/>
    <n v="26"/>
    <s v=" "/>
    <x v="2"/>
    <x v="12"/>
    <x v="10"/>
    <n v="0"/>
    <s v="India"/>
    <n v="1"/>
    <n v="4"/>
    <n v="7"/>
    <n v="3"/>
    <n v="0.5714285714285714"/>
    <n v="0.4285714285714286"/>
  </r>
  <r>
    <x v="0"/>
    <s v="India"/>
    <s v="Scotland"/>
    <s v="India vs Scotland"/>
    <x v="6"/>
    <s v=" "/>
    <s v="Durban"/>
    <d v="2007-09-13T00:00:00"/>
    <n v="26"/>
    <s v=" "/>
    <x v="3"/>
    <x v="13"/>
    <x v="5"/>
    <n v="0"/>
    <s v="India"/>
    <n v="0"/>
    <n v="0"/>
    <n v="2"/>
    <n v="2"/>
    <n v="0"/>
    <s v=""/>
  </r>
  <r>
    <x v="0"/>
    <s v="Kenya"/>
    <s v="Sri Lanka"/>
    <s v="Kenya vs Sri Lanka"/>
    <x v="7"/>
    <s v="172 runs"/>
    <s v="Johannesburg"/>
    <d v="2007-09-14T00:00:00"/>
    <n v="27"/>
    <n v="172"/>
    <x v="1"/>
    <x v="14"/>
    <x v="2"/>
    <n v="0"/>
    <s v="Kenya"/>
    <n v="1"/>
    <n v="0"/>
    <n v="2"/>
    <n v="2"/>
    <n v="0"/>
    <s v=""/>
  </r>
  <r>
    <x v="0"/>
    <s v="Kenya"/>
    <s v="Sri Lanka"/>
    <s v="Kenya vs Sri Lanka"/>
    <x v="7"/>
    <s v="172 runs"/>
    <s v="Johannesburg"/>
    <d v="2007-09-14T00:00:00"/>
    <n v="27"/>
    <n v="172"/>
    <x v="1"/>
    <x v="15"/>
    <x v="11"/>
    <n v="1"/>
    <s v="Kenya"/>
    <n v="0"/>
    <n v="3"/>
    <n v="5"/>
    <n v="2"/>
    <n v="0.6"/>
    <n v="0.4"/>
  </r>
  <r>
    <x v="0"/>
    <s v="Australia"/>
    <s v="England"/>
    <s v="Australia vs England"/>
    <x v="8"/>
    <s v="8 wickets"/>
    <s v="Cape Town"/>
    <d v="2007-09-14T00:00:00"/>
    <n v="28"/>
    <n v="8"/>
    <x v="0"/>
    <x v="16"/>
    <x v="6"/>
    <n v="1"/>
    <s v="England"/>
    <n v="0"/>
    <n v="3"/>
    <n v="6"/>
    <n v="3"/>
    <n v="0.5"/>
    <n v="0.5"/>
  </r>
  <r>
    <x v="0"/>
    <s v="Australia"/>
    <s v="England"/>
    <s v="Australia vs England"/>
    <x v="8"/>
    <s v="8 wickets"/>
    <s v="Cape Town"/>
    <d v="2007-09-14T00:00:00"/>
    <n v="28"/>
    <n v="8"/>
    <x v="0"/>
    <x v="17"/>
    <x v="9"/>
    <n v="0"/>
    <s v="England"/>
    <n v="1"/>
    <n v="1"/>
    <n v="5"/>
    <n v="4"/>
    <n v="0.2"/>
    <n v="0.8"/>
  </r>
  <r>
    <x v="0"/>
    <s v="India"/>
    <s v="Pakistan"/>
    <s v="India vs Pakistan"/>
    <x v="9"/>
    <s v=" "/>
    <s v="Durban"/>
    <d v="2007-09-14T00:00:00"/>
    <n v="29"/>
    <s v=" "/>
    <x v="3"/>
    <x v="18"/>
    <x v="10"/>
    <n v="0"/>
    <s v="India"/>
    <n v="1"/>
    <n v="4"/>
    <n v="7"/>
    <n v="3"/>
    <n v="0.5714285714285714"/>
    <n v="0.4285714285714286"/>
  </r>
  <r>
    <x v="0"/>
    <s v="India"/>
    <s v="Pakistan"/>
    <s v="India vs Pakistan"/>
    <x v="9"/>
    <s v=" "/>
    <s v="Durban"/>
    <d v="2007-09-14T00:00:00"/>
    <n v="29"/>
    <s v=" "/>
    <x v="3"/>
    <x v="19"/>
    <x v="4"/>
    <n v="0"/>
    <s v="India"/>
    <n v="0"/>
    <n v="5"/>
    <n v="7"/>
    <n v="2"/>
    <n v="0.7142857142857143"/>
    <n v="0.2857142857142857"/>
  </r>
  <r>
    <x v="0"/>
    <s v="New Zealand"/>
    <s v="Sri Lanka"/>
    <s v="New Zealand vs Sri Lanka"/>
    <x v="7"/>
    <s v="7 wickets"/>
    <s v="Johannesburg"/>
    <d v="2007-09-15T00:00:00"/>
    <n v="30"/>
    <n v="7"/>
    <x v="0"/>
    <x v="20"/>
    <x v="3"/>
    <n v="0"/>
    <s v="New Zealand"/>
    <n v="1"/>
    <n v="3"/>
    <n v="6"/>
    <n v="3"/>
    <n v="0.5"/>
    <n v="0.5"/>
  </r>
  <r>
    <x v="0"/>
    <s v="New Zealand"/>
    <s v="Sri Lanka"/>
    <s v="New Zealand vs Sri Lanka"/>
    <x v="7"/>
    <s v="7 wickets"/>
    <s v="Johannesburg"/>
    <d v="2007-09-15T00:00:00"/>
    <n v="30"/>
    <n v="7"/>
    <x v="0"/>
    <x v="21"/>
    <x v="11"/>
    <n v="1"/>
    <s v="New Zealand"/>
    <n v="0"/>
    <n v="3"/>
    <n v="5"/>
    <n v="2"/>
    <n v="0.6"/>
    <n v="0.4"/>
  </r>
  <r>
    <x v="0"/>
    <s v="South Africa"/>
    <s v="Bangladesh"/>
    <s v="South Africa vs Bangladesh"/>
    <x v="0"/>
    <s v="7 wickets"/>
    <s v="Cape Town"/>
    <d v="2007-09-15T00:00:00"/>
    <n v="31"/>
    <n v="7"/>
    <x v="0"/>
    <x v="22"/>
    <x v="0"/>
    <n v="1"/>
    <s v="Bangladesh"/>
    <n v="0"/>
    <n v="4"/>
    <n v="5"/>
    <n v="1"/>
    <n v="0.8"/>
    <n v="0.19999999999999996"/>
  </r>
  <r>
    <x v="0"/>
    <s v="South Africa"/>
    <s v="Bangladesh"/>
    <s v="South Africa vs Bangladesh"/>
    <x v="0"/>
    <s v="7 wickets"/>
    <s v="Cape Town"/>
    <d v="2007-09-15T00:00:00"/>
    <n v="31"/>
    <n v="7"/>
    <x v="0"/>
    <x v="23"/>
    <x v="8"/>
    <n v="0"/>
    <s v="Bangladesh"/>
    <n v="1"/>
    <n v="1"/>
    <n v="5"/>
    <n v="4"/>
    <n v="0.2"/>
    <n v="0.8"/>
  </r>
  <r>
    <x v="0"/>
    <s v="India"/>
    <s v="New Zealand"/>
    <s v="India vs New Zealand"/>
    <x v="1"/>
    <s v="10 runs"/>
    <s v="Johannesburg"/>
    <d v="2007-09-16T00:00:00"/>
    <n v="32"/>
    <n v="10"/>
    <x v="1"/>
    <x v="24"/>
    <x v="10"/>
    <n v="0"/>
    <s v="India"/>
    <n v="1"/>
    <n v="4"/>
    <n v="7"/>
    <n v="3"/>
    <n v="0.5714285714285714"/>
    <n v="0.4285714285714286"/>
  </r>
  <r>
    <x v="0"/>
    <s v="India"/>
    <s v="New Zealand"/>
    <s v="India vs New Zealand"/>
    <x v="1"/>
    <s v="10 runs"/>
    <s v="Johannesburg"/>
    <d v="2007-09-16T00:00:00"/>
    <n v="32"/>
    <n v="10"/>
    <x v="1"/>
    <x v="25"/>
    <x v="3"/>
    <n v="1"/>
    <s v="India"/>
    <n v="0"/>
    <n v="3"/>
    <n v="6"/>
    <n v="3"/>
    <n v="0.5"/>
    <n v="0.5"/>
  </r>
  <r>
    <x v="0"/>
    <s v="Australia"/>
    <s v="Bangladesh"/>
    <s v="Australia vs Bangladesh"/>
    <x v="8"/>
    <s v="9 wickets"/>
    <s v="Cape Town"/>
    <d v="2007-09-16T00:00:00"/>
    <n v="33"/>
    <n v="9"/>
    <x v="0"/>
    <x v="26"/>
    <x v="6"/>
    <n v="1"/>
    <s v="Bangladesh"/>
    <n v="0"/>
    <n v="3"/>
    <n v="6"/>
    <n v="3"/>
    <n v="0.5"/>
    <n v="0.5"/>
  </r>
  <r>
    <x v="0"/>
    <s v="Australia"/>
    <s v="Bangladesh"/>
    <s v="Australia vs Bangladesh"/>
    <x v="8"/>
    <s v="9 wickets"/>
    <s v="Cape Town"/>
    <d v="2007-09-16T00:00:00"/>
    <n v="33"/>
    <n v="9"/>
    <x v="0"/>
    <x v="27"/>
    <x v="8"/>
    <n v="0"/>
    <s v="Bangladesh"/>
    <n v="1"/>
    <n v="1"/>
    <n v="5"/>
    <n v="4"/>
    <n v="0.2"/>
    <n v="0.8"/>
  </r>
  <r>
    <x v="0"/>
    <s v="South Africa"/>
    <s v="England"/>
    <s v="South Africa vs England"/>
    <x v="0"/>
    <s v="19 runs"/>
    <s v="Cape Town"/>
    <d v="2007-09-16T00:00:00"/>
    <n v="34"/>
    <n v="19"/>
    <x v="1"/>
    <x v="28"/>
    <x v="0"/>
    <n v="1"/>
    <s v="England"/>
    <n v="0"/>
    <n v="4"/>
    <n v="5"/>
    <n v="1"/>
    <n v="0.8"/>
    <n v="0.19999999999999996"/>
  </r>
  <r>
    <x v="0"/>
    <s v="South Africa"/>
    <s v="England"/>
    <s v="South Africa vs England"/>
    <x v="0"/>
    <s v="19 runs"/>
    <s v="Cape Town"/>
    <d v="2007-09-16T00:00:00"/>
    <n v="34"/>
    <n v="19"/>
    <x v="1"/>
    <x v="29"/>
    <x v="9"/>
    <n v="0"/>
    <s v="England"/>
    <n v="1"/>
    <n v="1"/>
    <n v="5"/>
    <n v="4"/>
    <n v="0.2"/>
    <n v="0.8"/>
  </r>
  <r>
    <x v="0"/>
    <s v="Pakistan"/>
    <s v="Sri Lanka"/>
    <s v="Pakistan vs Sri Lanka"/>
    <x v="2"/>
    <s v="33 runs"/>
    <s v="Johannesburg"/>
    <d v="2007-09-17T00:00:00"/>
    <n v="35"/>
    <n v="33"/>
    <x v="1"/>
    <x v="30"/>
    <x v="4"/>
    <n v="1"/>
    <s v="Sri Lanka"/>
    <n v="0"/>
    <n v="5"/>
    <n v="7"/>
    <n v="2"/>
    <n v="0.7142857142857143"/>
    <n v="0.2857142857142857"/>
  </r>
  <r>
    <x v="0"/>
    <s v="Pakistan"/>
    <s v="Sri Lanka"/>
    <s v="Pakistan vs Sri Lanka"/>
    <x v="2"/>
    <s v="33 runs"/>
    <s v="Johannesburg"/>
    <d v="2007-09-17T00:00:00"/>
    <n v="35"/>
    <n v="33"/>
    <x v="1"/>
    <x v="31"/>
    <x v="11"/>
    <n v="0"/>
    <s v="Sri Lanka"/>
    <n v="1"/>
    <n v="3"/>
    <n v="5"/>
    <n v="2"/>
    <n v="0.6"/>
    <n v="0.4"/>
  </r>
  <r>
    <x v="0"/>
    <s v="England"/>
    <s v="New Zealand"/>
    <s v="England vs New Zealand"/>
    <x v="1"/>
    <s v="5 runs"/>
    <s v="Durban"/>
    <d v="2007-09-18T00:00:00"/>
    <n v="36"/>
    <n v="5"/>
    <x v="1"/>
    <x v="32"/>
    <x v="9"/>
    <n v="0"/>
    <s v="England"/>
    <n v="1"/>
    <n v="1"/>
    <n v="5"/>
    <n v="4"/>
    <n v="0.2"/>
    <n v="0.8"/>
  </r>
  <r>
    <x v="0"/>
    <s v="England"/>
    <s v="New Zealand"/>
    <s v="England vs New Zealand"/>
    <x v="1"/>
    <s v="5 runs"/>
    <s v="Durban"/>
    <d v="2007-09-18T00:00:00"/>
    <n v="36"/>
    <n v="5"/>
    <x v="1"/>
    <x v="33"/>
    <x v="3"/>
    <n v="1"/>
    <s v="England"/>
    <n v="0"/>
    <n v="3"/>
    <n v="6"/>
    <n v="3"/>
    <n v="0.5"/>
    <n v="0.5"/>
  </r>
  <r>
    <x v="0"/>
    <s v="Australia"/>
    <s v="Pakistan"/>
    <s v="Australia vs Pakistan"/>
    <x v="2"/>
    <s v="6 wickets"/>
    <s v="Johannesburg"/>
    <d v="2007-09-18T00:00:00"/>
    <n v="37"/>
    <n v="6"/>
    <x v="0"/>
    <x v="34"/>
    <x v="6"/>
    <n v="0"/>
    <s v="Australia"/>
    <n v="1"/>
    <n v="3"/>
    <n v="6"/>
    <n v="3"/>
    <n v="0.5"/>
    <n v="0.5"/>
  </r>
  <r>
    <x v="0"/>
    <s v="Australia"/>
    <s v="Pakistan"/>
    <s v="Australia vs Pakistan"/>
    <x v="2"/>
    <s v="6 wickets"/>
    <s v="Johannesburg"/>
    <d v="2007-09-18T00:00:00"/>
    <n v="37"/>
    <n v="6"/>
    <x v="0"/>
    <x v="35"/>
    <x v="4"/>
    <n v="1"/>
    <s v="Australia"/>
    <n v="0"/>
    <n v="5"/>
    <n v="7"/>
    <n v="2"/>
    <n v="0.7142857142857143"/>
    <n v="0.2857142857142857"/>
  </r>
  <r>
    <x v="0"/>
    <s v="Bangladesh"/>
    <s v="Sri Lanka"/>
    <s v="Bangladesh vs Sri Lanka"/>
    <x v="7"/>
    <s v="64 runs"/>
    <s v="Johannesburg"/>
    <d v="2007-09-18T00:00:00"/>
    <n v="38"/>
    <n v="64"/>
    <x v="1"/>
    <x v="36"/>
    <x v="8"/>
    <n v="0"/>
    <s v="Bangladesh"/>
    <n v="1"/>
    <n v="1"/>
    <n v="5"/>
    <n v="4"/>
    <n v="0.2"/>
    <n v="0.8"/>
  </r>
  <r>
    <x v="0"/>
    <s v="Bangladesh"/>
    <s v="Sri Lanka"/>
    <s v="Bangladesh vs Sri Lanka"/>
    <x v="7"/>
    <s v="64 runs"/>
    <s v="Johannesburg"/>
    <d v="2007-09-18T00:00:00"/>
    <n v="38"/>
    <n v="64"/>
    <x v="1"/>
    <x v="37"/>
    <x v="11"/>
    <n v="1"/>
    <s v="Bangladesh"/>
    <n v="0"/>
    <n v="3"/>
    <n v="5"/>
    <n v="2"/>
    <n v="0.6"/>
    <n v="0.4"/>
  </r>
  <r>
    <x v="0"/>
    <s v="South Africa"/>
    <s v="New Zealand"/>
    <s v="South Africa vs New Zealand"/>
    <x v="0"/>
    <s v="6 wickets"/>
    <s v="Durban"/>
    <d v="2007-09-19T00:00:00"/>
    <n v="39"/>
    <n v="6"/>
    <x v="0"/>
    <x v="38"/>
    <x v="0"/>
    <n v="1"/>
    <s v="New Zealand"/>
    <n v="0"/>
    <n v="4"/>
    <n v="5"/>
    <n v="1"/>
    <n v="0.8"/>
    <n v="0.19999999999999996"/>
  </r>
  <r>
    <x v="0"/>
    <s v="South Africa"/>
    <s v="New Zealand"/>
    <s v="South Africa vs New Zealand"/>
    <x v="0"/>
    <s v="6 wickets"/>
    <s v="Durban"/>
    <d v="2007-09-19T00:00:00"/>
    <n v="39"/>
    <n v="6"/>
    <x v="0"/>
    <x v="39"/>
    <x v="3"/>
    <n v="0"/>
    <s v="New Zealand"/>
    <n v="1"/>
    <n v="3"/>
    <n v="6"/>
    <n v="3"/>
    <n v="0.5"/>
    <n v="0.5"/>
  </r>
  <r>
    <x v="0"/>
    <s v="England"/>
    <s v="India"/>
    <s v="England vs India"/>
    <x v="10"/>
    <s v="18 runs"/>
    <s v="Durban"/>
    <d v="2007-09-19T00:00:00"/>
    <n v="40"/>
    <n v="18"/>
    <x v="1"/>
    <x v="40"/>
    <x v="9"/>
    <n v="0"/>
    <s v="England"/>
    <n v="1"/>
    <n v="1"/>
    <n v="5"/>
    <n v="4"/>
    <n v="0.2"/>
    <n v="0.8"/>
  </r>
  <r>
    <x v="0"/>
    <s v="England"/>
    <s v="India"/>
    <s v="England vs India"/>
    <x v="10"/>
    <s v="18 runs"/>
    <s v="Durban"/>
    <d v="2007-09-19T00:00:00"/>
    <n v="40"/>
    <n v="18"/>
    <x v="1"/>
    <x v="41"/>
    <x v="10"/>
    <n v="1"/>
    <s v="England"/>
    <n v="0"/>
    <n v="4"/>
    <n v="7"/>
    <n v="3"/>
    <n v="0.5714285714285714"/>
    <n v="0.4285714285714286"/>
  </r>
  <r>
    <x v="0"/>
    <s v="Australia"/>
    <s v="Sri Lanka"/>
    <s v="Australia vs Sri Lanka"/>
    <x v="8"/>
    <s v="10 wickets"/>
    <s v="Cape Town"/>
    <d v="2007-09-20T00:00:00"/>
    <n v="41"/>
    <n v="10"/>
    <x v="0"/>
    <x v="42"/>
    <x v="6"/>
    <n v="1"/>
    <s v="Sri Lanka"/>
    <n v="0"/>
    <n v="3"/>
    <n v="6"/>
    <n v="3"/>
    <n v="0.5"/>
    <n v="0.5"/>
  </r>
  <r>
    <x v="0"/>
    <s v="Australia"/>
    <s v="Sri Lanka"/>
    <s v="Australia vs Sri Lanka"/>
    <x v="8"/>
    <s v="10 wickets"/>
    <s v="Cape Town"/>
    <d v="2007-09-20T00:00:00"/>
    <n v="41"/>
    <n v="10"/>
    <x v="0"/>
    <x v="43"/>
    <x v="11"/>
    <n v="0"/>
    <s v="Sri Lanka"/>
    <n v="1"/>
    <n v="3"/>
    <n v="5"/>
    <n v="2"/>
    <n v="0.6"/>
    <n v="0.4"/>
  </r>
  <r>
    <x v="0"/>
    <s v="Bangladesh"/>
    <s v="Pakistan"/>
    <s v="Bangladesh vs Pakistan"/>
    <x v="2"/>
    <s v="4 wickets"/>
    <s v="Cape Town"/>
    <d v="2007-09-20T00:00:00"/>
    <n v="42"/>
    <n v="4"/>
    <x v="0"/>
    <x v="44"/>
    <x v="8"/>
    <n v="0"/>
    <s v="Bangladesh"/>
    <n v="1"/>
    <n v="1"/>
    <n v="5"/>
    <n v="4"/>
    <n v="0.2"/>
    <n v="0.8"/>
  </r>
  <r>
    <x v="0"/>
    <s v="Bangladesh"/>
    <s v="Pakistan"/>
    <s v="Bangladesh vs Pakistan"/>
    <x v="2"/>
    <s v="4 wickets"/>
    <s v="Cape Town"/>
    <d v="2007-09-20T00:00:00"/>
    <n v="42"/>
    <n v="4"/>
    <x v="0"/>
    <x v="45"/>
    <x v="4"/>
    <n v="1"/>
    <s v="Bangladesh"/>
    <n v="0"/>
    <n v="5"/>
    <n v="7"/>
    <n v="2"/>
    <n v="0.7142857142857143"/>
    <n v="0.2857142857142857"/>
  </r>
  <r>
    <x v="0"/>
    <s v="South Africa"/>
    <s v="India"/>
    <s v="South Africa vs India"/>
    <x v="10"/>
    <s v="37 runs"/>
    <s v="Durban"/>
    <d v="2007-09-20T00:00:00"/>
    <n v="43"/>
    <n v="37"/>
    <x v="1"/>
    <x v="46"/>
    <x v="0"/>
    <n v="0"/>
    <s v="South Africa"/>
    <n v="1"/>
    <n v="4"/>
    <n v="5"/>
    <n v="1"/>
    <n v="0.8"/>
    <n v="0.19999999999999996"/>
  </r>
  <r>
    <x v="0"/>
    <s v="South Africa"/>
    <s v="India"/>
    <s v="South Africa vs India"/>
    <x v="10"/>
    <s v="37 runs"/>
    <s v="Durban"/>
    <d v="2007-09-20T00:00:00"/>
    <n v="43"/>
    <n v="37"/>
    <x v="1"/>
    <x v="47"/>
    <x v="10"/>
    <n v="1"/>
    <s v="South Africa"/>
    <n v="0"/>
    <n v="4"/>
    <n v="7"/>
    <n v="3"/>
    <n v="0.5714285714285714"/>
    <n v="0.4285714285714286"/>
  </r>
  <r>
    <x v="0"/>
    <s v="New Zealand"/>
    <s v="Pakistan"/>
    <s v="New Zealand vs Pakistan"/>
    <x v="2"/>
    <s v="6 wickets"/>
    <s v="Cape Town"/>
    <d v="2007-09-22T00:00:00"/>
    <n v="44"/>
    <n v="6"/>
    <x v="0"/>
    <x v="48"/>
    <x v="3"/>
    <n v="0"/>
    <s v="New Zealand"/>
    <n v="1"/>
    <n v="3"/>
    <n v="6"/>
    <n v="3"/>
    <n v="0.5"/>
    <n v="0.5"/>
  </r>
  <r>
    <x v="0"/>
    <s v="New Zealand"/>
    <s v="Pakistan"/>
    <s v="New Zealand vs Pakistan"/>
    <x v="2"/>
    <s v="6 wickets"/>
    <s v="Cape Town"/>
    <d v="2007-09-22T00:00:00"/>
    <n v="44"/>
    <n v="6"/>
    <x v="0"/>
    <x v="49"/>
    <x v="4"/>
    <n v="1"/>
    <s v="New Zealand"/>
    <n v="0"/>
    <n v="5"/>
    <n v="7"/>
    <n v="2"/>
    <n v="0.7142857142857143"/>
    <n v="0.2857142857142857"/>
  </r>
  <r>
    <x v="0"/>
    <s v="Australia"/>
    <s v="India"/>
    <s v="Australia vs India"/>
    <x v="10"/>
    <s v="15 runs"/>
    <s v="Durban"/>
    <d v="2007-09-22T00:00:00"/>
    <n v="45"/>
    <n v="15"/>
    <x v="1"/>
    <x v="50"/>
    <x v="6"/>
    <n v="0"/>
    <s v="Australia"/>
    <n v="1"/>
    <n v="3"/>
    <n v="6"/>
    <n v="3"/>
    <n v="0.5"/>
    <n v="0.5"/>
  </r>
  <r>
    <x v="0"/>
    <s v="Australia"/>
    <s v="India"/>
    <s v="Australia vs India"/>
    <x v="10"/>
    <s v="15 runs"/>
    <s v="Durban"/>
    <d v="2007-09-22T00:00:00"/>
    <n v="45"/>
    <n v="15"/>
    <x v="1"/>
    <x v="51"/>
    <x v="10"/>
    <n v="1"/>
    <s v="Australia"/>
    <n v="0"/>
    <n v="4"/>
    <n v="7"/>
    <n v="3"/>
    <n v="0.5714285714285714"/>
    <n v="0.4285714285714286"/>
  </r>
  <r>
    <x v="0"/>
    <s v="India"/>
    <s v="Pakistan"/>
    <s v="India vs Pakistan"/>
    <x v="10"/>
    <s v="5 runs"/>
    <s v="Johannesburg"/>
    <d v="2007-09-24T00:00:00"/>
    <n v="46"/>
    <n v="5"/>
    <x v="1"/>
    <x v="52"/>
    <x v="10"/>
    <n v="1"/>
    <s v="Pakistan"/>
    <n v="0"/>
    <n v="4"/>
    <n v="7"/>
    <n v="3"/>
    <n v="0.5714285714285714"/>
    <n v="0.4285714285714286"/>
  </r>
  <r>
    <x v="0"/>
    <s v="India"/>
    <s v="Pakistan"/>
    <s v="India vs Pakistan"/>
    <x v="10"/>
    <s v="5 runs"/>
    <s v="Johannesburg"/>
    <d v="2007-09-24T00:00:00"/>
    <n v="46"/>
    <n v="5"/>
    <x v="1"/>
    <x v="53"/>
    <x v="4"/>
    <n v="0"/>
    <s v="Pakistan"/>
    <n v="1"/>
    <n v="5"/>
    <n v="7"/>
    <n v="2"/>
    <n v="0.7142857142857143"/>
    <n v="0.2857142857142857"/>
  </r>
  <r>
    <x v="1"/>
    <s v="England"/>
    <s v="Netherlands"/>
    <s v="England vs Netherlands"/>
    <x v="11"/>
    <s v="4 wickets"/>
    <s v="Lord's"/>
    <d v="2009-06-05T00:00:00"/>
    <n v="90"/>
    <n v="4"/>
    <x v="0"/>
    <x v="54"/>
    <x v="9"/>
    <n v="0"/>
    <s v="England"/>
    <n v="1"/>
    <n v="2"/>
    <n v="5"/>
    <n v="3"/>
    <n v="0.4"/>
    <n v="0.6"/>
  </r>
  <r>
    <x v="1"/>
    <s v="England"/>
    <s v="Netherlands"/>
    <s v="England vs Netherlands"/>
    <x v="11"/>
    <s v="4 wickets"/>
    <s v="Lord's"/>
    <d v="2009-06-05T00:00:00"/>
    <n v="90"/>
    <n v="4"/>
    <x v="0"/>
    <x v="55"/>
    <x v="12"/>
    <n v="1"/>
    <s v="England"/>
    <n v="0"/>
    <n v="1"/>
    <n v="2"/>
    <n v="1"/>
    <n v="0.5"/>
    <n v="0.5"/>
  </r>
  <r>
    <x v="1"/>
    <s v="New Zealand"/>
    <s v="Scotland"/>
    <s v="New Zealand vs Scotland"/>
    <x v="1"/>
    <s v="7 wickets"/>
    <s v="The Oval"/>
    <d v="2009-06-06T00:00:00"/>
    <n v="91"/>
    <n v="7"/>
    <x v="0"/>
    <x v="56"/>
    <x v="3"/>
    <n v="1"/>
    <s v="Scotland"/>
    <n v="0"/>
    <n v="2"/>
    <n v="5"/>
    <n v="3"/>
    <n v="0.4"/>
    <n v="0.6"/>
  </r>
  <r>
    <x v="1"/>
    <s v="New Zealand"/>
    <s v="Scotland"/>
    <s v="New Zealand vs Scotland"/>
    <x v="1"/>
    <s v="7 wickets"/>
    <s v="The Oval"/>
    <d v="2009-06-06T00:00:00"/>
    <n v="91"/>
    <n v="7"/>
    <x v="0"/>
    <x v="57"/>
    <x v="5"/>
    <n v="0"/>
    <s v="Scotland"/>
    <n v="1"/>
    <n v="0"/>
    <n v="2"/>
    <n v="2"/>
    <n v="0"/>
    <s v=""/>
  </r>
  <r>
    <x v="1"/>
    <s v="Australia"/>
    <s v="West Indies"/>
    <s v="Australia vs West Indies"/>
    <x v="12"/>
    <s v="7 wickets"/>
    <s v="The Oval"/>
    <d v="2009-06-06T00:00:00"/>
    <n v="92"/>
    <n v="7"/>
    <x v="0"/>
    <x v="58"/>
    <x v="6"/>
    <n v="0"/>
    <s v="Australia"/>
    <n v="1"/>
    <n v="0"/>
    <n v="2"/>
    <n v="2"/>
    <n v="0"/>
    <s v=""/>
  </r>
  <r>
    <x v="1"/>
    <s v="Australia"/>
    <s v="West Indies"/>
    <s v="Australia vs West Indies"/>
    <x v="12"/>
    <s v="7 wickets"/>
    <s v="The Oval"/>
    <d v="2009-06-06T00:00:00"/>
    <n v="92"/>
    <n v="7"/>
    <x v="0"/>
    <x v="59"/>
    <x v="1"/>
    <n v="1"/>
    <s v="Australia"/>
    <n v="0"/>
    <n v="3"/>
    <n v="6"/>
    <n v="3"/>
    <n v="0.5"/>
    <n v="0.5"/>
  </r>
  <r>
    <x v="1"/>
    <s v="Bangladesh"/>
    <s v="India"/>
    <s v="Bangladesh vs India"/>
    <x v="10"/>
    <s v="25 runs"/>
    <s v="Nottingham"/>
    <d v="2009-06-06T00:00:00"/>
    <n v="93"/>
    <n v="25"/>
    <x v="1"/>
    <x v="60"/>
    <x v="8"/>
    <n v="0"/>
    <s v="Bangladesh"/>
    <n v="1"/>
    <n v="0"/>
    <n v="2"/>
    <n v="2"/>
    <n v="0"/>
    <s v=""/>
  </r>
  <r>
    <x v="1"/>
    <s v="Bangladesh"/>
    <s v="India"/>
    <s v="Bangladesh vs India"/>
    <x v="10"/>
    <s v="25 runs"/>
    <s v="Nottingham"/>
    <d v="2009-06-06T00:00:00"/>
    <n v="93"/>
    <n v="25"/>
    <x v="1"/>
    <x v="61"/>
    <x v="10"/>
    <n v="1"/>
    <s v="Bangladesh"/>
    <n v="0"/>
    <n v="2"/>
    <n v="5"/>
    <n v="3"/>
    <n v="0.4"/>
    <n v="0.6"/>
  </r>
  <r>
    <x v="1"/>
    <s v="Scotland"/>
    <s v="South Africa"/>
    <s v="Scotland vs South Africa"/>
    <x v="0"/>
    <s v="130 runs"/>
    <s v="The Oval"/>
    <d v="2009-06-07T00:00:00"/>
    <n v="94"/>
    <n v="130"/>
    <x v="1"/>
    <x v="62"/>
    <x v="5"/>
    <n v="0"/>
    <s v="Scotland"/>
    <n v="1"/>
    <n v="0"/>
    <n v="2"/>
    <n v="2"/>
    <n v="0"/>
    <s v=""/>
  </r>
  <r>
    <x v="1"/>
    <s v="Scotland"/>
    <s v="South Africa"/>
    <s v="Scotland vs South Africa"/>
    <x v="0"/>
    <s v="130 runs"/>
    <s v="The Oval"/>
    <d v="2009-06-07T00:00:00"/>
    <n v="94"/>
    <n v="130"/>
    <x v="1"/>
    <x v="63"/>
    <x v="0"/>
    <n v="1"/>
    <s v="Scotland"/>
    <n v="0"/>
    <n v="5"/>
    <n v="6"/>
    <n v="1"/>
    <n v="0.83333333333333337"/>
    <n v="0.16666666666666663"/>
  </r>
  <r>
    <x v="1"/>
    <s v="England"/>
    <s v="Pakistan"/>
    <s v="England vs Pakistan"/>
    <x v="5"/>
    <s v="48 runs"/>
    <s v="The Oval"/>
    <d v="2009-06-07T00:00:00"/>
    <n v="95"/>
    <n v="48"/>
    <x v="1"/>
    <x v="64"/>
    <x v="9"/>
    <n v="1"/>
    <s v="Pakistan"/>
    <n v="0"/>
    <n v="2"/>
    <n v="5"/>
    <n v="3"/>
    <n v="0.4"/>
    <n v="0.6"/>
  </r>
  <r>
    <x v="1"/>
    <s v="England"/>
    <s v="Pakistan"/>
    <s v="England vs Pakistan"/>
    <x v="5"/>
    <s v="48 runs"/>
    <s v="The Oval"/>
    <d v="2009-06-07T00:00:00"/>
    <n v="95"/>
    <n v="48"/>
    <x v="1"/>
    <x v="65"/>
    <x v="4"/>
    <n v="0"/>
    <s v="Pakistan"/>
    <n v="1"/>
    <n v="5"/>
    <n v="7"/>
    <n v="2"/>
    <n v="0.7142857142857143"/>
    <n v="0.2857142857142857"/>
  </r>
  <r>
    <x v="1"/>
    <s v="Bangladesh"/>
    <s v="Ireland"/>
    <s v="Bangladesh vs Ireland"/>
    <x v="13"/>
    <s v="6 wickets"/>
    <s v="Nottingham"/>
    <d v="2009-06-08T00:00:00"/>
    <n v="96"/>
    <n v="6"/>
    <x v="0"/>
    <x v="66"/>
    <x v="8"/>
    <n v="0"/>
    <s v="Bangladesh"/>
    <n v="1"/>
    <n v="0"/>
    <n v="2"/>
    <n v="2"/>
    <n v="0"/>
    <s v=""/>
  </r>
  <r>
    <x v="1"/>
    <s v="Bangladesh"/>
    <s v="Ireland"/>
    <s v="Bangladesh vs Ireland"/>
    <x v="13"/>
    <s v="6 wickets"/>
    <s v="Nottingham"/>
    <d v="2009-06-08T00:00:00"/>
    <n v="96"/>
    <n v="6"/>
    <x v="0"/>
    <x v="67"/>
    <x v="13"/>
    <n v="1"/>
    <s v="Bangladesh"/>
    <n v="0"/>
    <n v="1"/>
    <n v="5"/>
    <n v="4"/>
    <n v="0.2"/>
    <n v="0.8"/>
  </r>
  <r>
    <x v="1"/>
    <s v="Australia"/>
    <s v="Sri Lanka"/>
    <s v="Australia vs Sri Lanka"/>
    <x v="7"/>
    <s v="6 wickets"/>
    <s v="Nottingham"/>
    <d v="2009-06-08T00:00:00"/>
    <n v="97"/>
    <n v="6"/>
    <x v="0"/>
    <x v="68"/>
    <x v="6"/>
    <n v="0"/>
    <s v="Australia"/>
    <n v="1"/>
    <n v="0"/>
    <n v="2"/>
    <n v="2"/>
    <n v="0"/>
    <s v=""/>
  </r>
  <r>
    <x v="1"/>
    <s v="Australia"/>
    <s v="Sri Lanka"/>
    <s v="Australia vs Sri Lanka"/>
    <x v="7"/>
    <s v="6 wickets"/>
    <s v="Nottingham"/>
    <d v="2009-06-08T00:00:00"/>
    <n v="97"/>
    <n v="6"/>
    <x v="0"/>
    <x v="69"/>
    <x v="11"/>
    <n v="1"/>
    <s v="Australia"/>
    <n v="0"/>
    <n v="6"/>
    <n v="7"/>
    <n v="1"/>
    <n v="0.8571428571428571"/>
    <n v="0.1428571428571429"/>
  </r>
  <r>
    <x v="1"/>
    <s v="Netherlands"/>
    <s v="Pakistan"/>
    <s v="Netherlands vs Pakistan"/>
    <x v="2"/>
    <s v="82 runs"/>
    <s v="Lord's"/>
    <d v="2009-06-09T00:00:00"/>
    <n v="98"/>
    <n v="82"/>
    <x v="1"/>
    <x v="70"/>
    <x v="12"/>
    <n v="0"/>
    <s v="Netherlands"/>
    <n v="1"/>
    <n v="1"/>
    <n v="2"/>
    <n v="1"/>
    <n v="0.5"/>
    <n v="0.5"/>
  </r>
  <r>
    <x v="1"/>
    <s v="Netherlands"/>
    <s v="Pakistan"/>
    <s v="Netherlands vs Pakistan"/>
    <x v="2"/>
    <s v="82 runs"/>
    <s v="Lord's"/>
    <d v="2009-06-09T00:00:00"/>
    <n v="98"/>
    <n v="82"/>
    <x v="1"/>
    <x v="71"/>
    <x v="4"/>
    <n v="1"/>
    <s v="Netherlands"/>
    <n v="0"/>
    <n v="5"/>
    <n v="7"/>
    <n v="2"/>
    <n v="0.7142857142857143"/>
    <n v="0.2857142857142857"/>
  </r>
  <r>
    <x v="1"/>
    <s v="New Zealand"/>
    <s v="South Africa"/>
    <s v="New Zealand vs South Africa"/>
    <x v="0"/>
    <s v="1 run"/>
    <s v="Lord's"/>
    <d v="2009-06-09T00:00:00"/>
    <n v="99"/>
    <n v="1"/>
    <x v="1"/>
    <x v="72"/>
    <x v="3"/>
    <n v="0"/>
    <s v="New Zealand"/>
    <n v="1"/>
    <n v="2"/>
    <n v="5"/>
    <n v="3"/>
    <n v="0.4"/>
    <n v="0.6"/>
  </r>
  <r>
    <x v="1"/>
    <s v="New Zealand"/>
    <s v="South Africa"/>
    <s v="New Zealand vs South Africa"/>
    <x v="0"/>
    <s v="1 run"/>
    <s v="Lord's"/>
    <d v="2009-06-09T00:00:00"/>
    <n v="99"/>
    <n v="1"/>
    <x v="1"/>
    <x v="73"/>
    <x v="0"/>
    <n v="1"/>
    <s v="New Zealand"/>
    <n v="0"/>
    <n v="5"/>
    <n v="6"/>
    <n v="1"/>
    <n v="0.83333333333333337"/>
    <n v="0.16666666666666663"/>
  </r>
  <r>
    <x v="1"/>
    <s v="Sri Lanka"/>
    <s v="West Indies"/>
    <s v="Sri Lanka vs West Indies"/>
    <x v="7"/>
    <s v="15 runs"/>
    <s v="Nottingham"/>
    <d v="2009-06-10T00:00:00"/>
    <n v="100"/>
    <n v="15"/>
    <x v="1"/>
    <x v="74"/>
    <x v="11"/>
    <n v="1"/>
    <s v="West Indies"/>
    <n v="0"/>
    <n v="6"/>
    <n v="7"/>
    <n v="1"/>
    <n v="0.8571428571428571"/>
    <n v="0.1428571428571429"/>
  </r>
  <r>
    <x v="1"/>
    <s v="Sri Lanka"/>
    <s v="West Indies"/>
    <s v="Sri Lanka vs West Indies"/>
    <x v="7"/>
    <s v="15 runs"/>
    <s v="Nottingham"/>
    <d v="2009-06-10T00:00:00"/>
    <n v="100"/>
    <n v="15"/>
    <x v="1"/>
    <x v="75"/>
    <x v="1"/>
    <n v="0"/>
    <s v="West Indies"/>
    <n v="1"/>
    <n v="3"/>
    <n v="6"/>
    <n v="3"/>
    <n v="0.5"/>
    <n v="0.5"/>
  </r>
  <r>
    <x v="1"/>
    <s v="India"/>
    <s v="Ireland"/>
    <s v="India vs Ireland"/>
    <x v="10"/>
    <s v="8 wickets"/>
    <s v="Nottingham"/>
    <d v="2009-06-10T00:00:00"/>
    <n v="101"/>
    <n v="8"/>
    <x v="0"/>
    <x v="76"/>
    <x v="10"/>
    <n v="1"/>
    <s v="Ireland"/>
    <n v="0"/>
    <n v="2"/>
    <n v="5"/>
    <n v="3"/>
    <n v="0.4"/>
    <n v="0.6"/>
  </r>
  <r>
    <x v="1"/>
    <s v="India"/>
    <s v="Ireland"/>
    <s v="India vs Ireland"/>
    <x v="10"/>
    <s v="8 wickets"/>
    <s v="Nottingham"/>
    <d v="2009-06-10T00:00:00"/>
    <n v="101"/>
    <n v="8"/>
    <x v="0"/>
    <x v="77"/>
    <x v="13"/>
    <n v="0"/>
    <s v="Ireland"/>
    <n v="1"/>
    <n v="1"/>
    <n v="5"/>
    <n v="4"/>
    <n v="0.2"/>
    <n v="0.8"/>
  </r>
  <r>
    <x v="1"/>
    <s v="Ireland"/>
    <s v="New Zealand"/>
    <s v="Ireland vs New Zealand"/>
    <x v="1"/>
    <s v="83 runs"/>
    <s v="Nottingham"/>
    <d v="2009-06-11T00:00:00"/>
    <n v="102"/>
    <n v="83"/>
    <x v="1"/>
    <x v="78"/>
    <x v="13"/>
    <n v="0"/>
    <s v="Ireland"/>
    <n v="1"/>
    <n v="1"/>
    <n v="5"/>
    <n v="4"/>
    <n v="0.2"/>
    <n v="0.8"/>
  </r>
  <r>
    <x v="1"/>
    <s v="Ireland"/>
    <s v="New Zealand"/>
    <s v="Ireland vs New Zealand"/>
    <x v="1"/>
    <s v="83 runs"/>
    <s v="Nottingham"/>
    <d v="2009-06-11T00:00:00"/>
    <n v="102"/>
    <n v="83"/>
    <x v="1"/>
    <x v="79"/>
    <x v="3"/>
    <n v="1"/>
    <s v="Ireland"/>
    <n v="0"/>
    <n v="2"/>
    <n v="5"/>
    <n v="3"/>
    <n v="0.4"/>
    <n v="0.6"/>
  </r>
  <r>
    <x v="1"/>
    <s v="England"/>
    <s v="South Africa"/>
    <s v="England vs South Africa"/>
    <x v="0"/>
    <s v="7 wickets"/>
    <s v="Nottingham"/>
    <d v="2009-06-11T00:00:00"/>
    <n v="103"/>
    <n v="7"/>
    <x v="0"/>
    <x v="80"/>
    <x v="9"/>
    <n v="0"/>
    <s v="England"/>
    <n v="1"/>
    <n v="2"/>
    <n v="5"/>
    <n v="3"/>
    <n v="0.4"/>
    <n v="0.6"/>
  </r>
  <r>
    <x v="1"/>
    <s v="England"/>
    <s v="South Africa"/>
    <s v="England vs South Africa"/>
    <x v="0"/>
    <s v="7 wickets"/>
    <s v="Nottingham"/>
    <d v="2009-06-11T00:00:00"/>
    <n v="103"/>
    <n v="7"/>
    <x v="0"/>
    <x v="81"/>
    <x v="0"/>
    <n v="1"/>
    <s v="England"/>
    <n v="0"/>
    <n v="5"/>
    <n v="6"/>
    <n v="1"/>
    <n v="0.83333333333333337"/>
    <n v="0.16666666666666663"/>
  </r>
  <r>
    <x v="1"/>
    <s v="Pakistan"/>
    <s v="Sri Lanka"/>
    <s v="Pakistan vs Sri Lanka"/>
    <x v="7"/>
    <s v="19 runs"/>
    <s v="Lord's"/>
    <d v="2009-06-12T00:00:00"/>
    <n v="104"/>
    <n v="19"/>
    <x v="1"/>
    <x v="82"/>
    <x v="4"/>
    <n v="0"/>
    <s v="Pakistan"/>
    <n v="1"/>
    <n v="5"/>
    <n v="7"/>
    <n v="2"/>
    <n v="0.7142857142857143"/>
    <n v="0.2857142857142857"/>
  </r>
  <r>
    <x v="1"/>
    <s v="Pakistan"/>
    <s v="Sri Lanka"/>
    <s v="Pakistan vs Sri Lanka"/>
    <x v="7"/>
    <s v="19 runs"/>
    <s v="Lord's"/>
    <d v="2009-06-12T00:00:00"/>
    <n v="104"/>
    <n v="19"/>
    <x v="1"/>
    <x v="83"/>
    <x v="11"/>
    <n v="1"/>
    <s v="Pakistan"/>
    <n v="0"/>
    <n v="6"/>
    <n v="7"/>
    <n v="1"/>
    <n v="0.8571428571428571"/>
    <n v="0.1428571428571429"/>
  </r>
  <r>
    <x v="1"/>
    <s v="India"/>
    <s v="West Indies"/>
    <s v="India vs West Indies"/>
    <x v="12"/>
    <s v="7 wickets"/>
    <s v="Lord's"/>
    <d v="2009-06-12T00:00:00"/>
    <n v="105"/>
    <n v="7"/>
    <x v="0"/>
    <x v="84"/>
    <x v="10"/>
    <n v="0"/>
    <s v="India"/>
    <n v="1"/>
    <n v="2"/>
    <n v="5"/>
    <n v="3"/>
    <n v="0.4"/>
    <n v="0.6"/>
  </r>
  <r>
    <x v="1"/>
    <s v="India"/>
    <s v="West Indies"/>
    <s v="India vs West Indies"/>
    <x v="12"/>
    <s v="7 wickets"/>
    <s v="Lord's"/>
    <d v="2009-06-12T00:00:00"/>
    <n v="105"/>
    <n v="7"/>
    <x v="0"/>
    <x v="85"/>
    <x v="1"/>
    <n v="1"/>
    <s v="India"/>
    <n v="0"/>
    <n v="3"/>
    <n v="6"/>
    <n v="3"/>
    <n v="0.5"/>
    <n v="0.5"/>
  </r>
  <r>
    <x v="1"/>
    <s v="South Africa"/>
    <s v="West Indies"/>
    <s v="South Africa vs West Indies"/>
    <x v="0"/>
    <s v="20 runs"/>
    <s v="The Oval"/>
    <d v="2009-06-13T00:00:00"/>
    <n v="106"/>
    <n v="20"/>
    <x v="1"/>
    <x v="86"/>
    <x v="0"/>
    <n v="1"/>
    <s v="West Indies"/>
    <n v="0"/>
    <n v="5"/>
    <n v="6"/>
    <n v="1"/>
    <n v="0.83333333333333337"/>
    <n v="0.16666666666666663"/>
  </r>
  <r>
    <x v="1"/>
    <s v="South Africa"/>
    <s v="West Indies"/>
    <s v="South Africa vs West Indies"/>
    <x v="0"/>
    <s v="20 runs"/>
    <s v="The Oval"/>
    <d v="2009-06-13T00:00:00"/>
    <n v="106"/>
    <n v="20"/>
    <x v="1"/>
    <x v="87"/>
    <x v="1"/>
    <n v="0"/>
    <s v="West Indies"/>
    <n v="1"/>
    <n v="3"/>
    <n v="6"/>
    <n v="3"/>
    <n v="0.5"/>
    <n v="0.5"/>
  </r>
  <r>
    <x v="1"/>
    <s v="New Zealand"/>
    <s v="Pakistan"/>
    <s v="New Zealand vs Pakistan"/>
    <x v="2"/>
    <s v="6 wickets"/>
    <s v="The Oval"/>
    <d v="2009-06-13T00:00:00"/>
    <n v="107"/>
    <n v="6"/>
    <x v="0"/>
    <x v="88"/>
    <x v="3"/>
    <n v="0"/>
    <s v="New Zealand"/>
    <n v="1"/>
    <n v="2"/>
    <n v="5"/>
    <n v="3"/>
    <n v="0.4"/>
    <n v="0.6"/>
  </r>
  <r>
    <x v="1"/>
    <s v="New Zealand"/>
    <s v="Pakistan"/>
    <s v="New Zealand vs Pakistan"/>
    <x v="2"/>
    <s v="6 wickets"/>
    <s v="The Oval"/>
    <d v="2009-06-13T00:00:00"/>
    <n v="107"/>
    <n v="6"/>
    <x v="0"/>
    <x v="89"/>
    <x v="4"/>
    <n v="1"/>
    <s v="New Zealand"/>
    <n v="0"/>
    <n v="5"/>
    <n v="7"/>
    <n v="2"/>
    <n v="0.7142857142857143"/>
    <n v="0.2857142857142857"/>
  </r>
  <r>
    <x v="1"/>
    <s v="Ireland"/>
    <s v="Sri Lanka"/>
    <s v="Ireland vs Sri Lanka"/>
    <x v="7"/>
    <s v="9 runs"/>
    <s v="Lord's"/>
    <d v="2009-06-14T00:00:00"/>
    <n v="108"/>
    <n v="9"/>
    <x v="1"/>
    <x v="90"/>
    <x v="13"/>
    <n v="0"/>
    <s v="Ireland"/>
    <n v="1"/>
    <n v="1"/>
    <n v="5"/>
    <n v="4"/>
    <n v="0.2"/>
    <n v="0.8"/>
  </r>
  <r>
    <x v="1"/>
    <s v="Ireland"/>
    <s v="Sri Lanka"/>
    <s v="Ireland vs Sri Lanka"/>
    <x v="7"/>
    <s v="9 runs"/>
    <s v="Lord's"/>
    <d v="2009-06-14T00:00:00"/>
    <n v="108"/>
    <n v="9"/>
    <x v="1"/>
    <x v="91"/>
    <x v="11"/>
    <n v="1"/>
    <s v="Ireland"/>
    <n v="0"/>
    <n v="6"/>
    <n v="7"/>
    <n v="1"/>
    <n v="0.8571428571428571"/>
    <n v="0.1428571428571429"/>
  </r>
  <r>
    <x v="1"/>
    <s v="England"/>
    <s v="India"/>
    <s v="England vs India"/>
    <x v="5"/>
    <s v="3 runs"/>
    <s v="Lord's"/>
    <d v="2009-06-14T00:00:00"/>
    <n v="109"/>
    <n v="3"/>
    <x v="1"/>
    <x v="92"/>
    <x v="9"/>
    <n v="1"/>
    <s v="India"/>
    <n v="0"/>
    <n v="2"/>
    <n v="5"/>
    <n v="3"/>
    <n v="0.4"/>
    <n v="0.6"/>
  </r>
  <r>
    <x v="1"/>
    <s v="England"/>
    <s v="India"/>
    <s v="England vs India"/>
    <x v="5"/>
    <s v="3 runs"/>
    <s v="Lord's"/>
    <d v="2009-06-14T00:00:00"/>
    <n v="109"/>
    <n v="3"/>
    <x v="1"/>
    <x v="93"/>
    <x v="10"/>
    <n v="0"/>
    <s v="India"/>
    <n v="1"/>
    <n v="2"/>
    <n v="5"/>
    <n v="3"/>
    <n v="0.4"/>
    <n v="0.6"/>
  </r>
  <r>
    <x v="1"/>
    <s v="Ireland"/>
    <s v="Pakistan"/>
    <s v="Ireland vs Pakistan"/>
    <x v="2"/>
    <s v="39 runs"/>
    <s v="The Oval"/>
    <d v="2009-06-15T00:00:00"/>
    <n v="110"/>
    <n v="39"/>
    <x v="1"/>
    <x v="94"/>
    <x v="13"/>
    <n v="0"/>
    <s v="Ireland"/>
    <n v="1"/>
    <n v="1"/>
    <n v="5"/>
    <n v="4"/>
    <n v="0.2"/>
    <n v="0.8"/>
  </r>
  <r>
    <x v="1"/>
    <s v="Ireland"/>
    <s v="Pakistan"/>
    <s v="Ireland vs Pakistan"/>
    <x v="2"/>
    <s v="39 runs"/>
    <s v="The Oval"/>
    <d v="2009-06-15T00:00:00"/>
    <n v="110"/>
    <n v="39"/>
    <x v="1"/>
    <x v="95"/>
    <x v="4"/>
    <n v="1"/>
    <s v="Ireland"/>
    <n v="0"/>
    <n v="5"/>
    <n v="7"/>
    <n v="2"/>
    <n v="0.7142857142857143"/>
    <n v="0.2857142857142857"/>
  </r>
  <r>
    <x v="1"/>
    <s v="England"/>
    <s v="West Indies"/>
    <s v="England vs West Indies"/>
    <x v="12"/>
    <s v="5 wickets"/>
    <s v="The Oval"/>
    <d v="2009-06-15T00:00:00"/>
    <n v="111"/>
    <n v="5"/>
    <x v="0"/>
    <x v="96"/>
    <x v="9"/>
    <n v="0"/>
    <s v="England"/>
    <n v="1"/>
    <n v="2"/>
    <n v="5"/>
    <n v="3"/>
    <n v="0.4"/>
    <n v="0.6"/>
  </r>
  <r>
    <x v="1"/>
    <s v="England"/>
    <s v="West Indies"/>
    <s v="England vs West Indies"/>
    <x v="12"/>
    <s v="5 wickets"/>
    <s v="The Oval"/>
    <d v="2009-06-15T00:00:00"/>
    <n v="111"/>
    <n v="5"/>
    <x v="0"/>
    <x v="97"/>
    <x v="1"/>
    <n v="1"/>
    <s v="England"/>
    <n v="0"/>
    <n v="3"/>
    <n v="6"/>
    <n v="3"/>
    <n v="0.5"/>
    <n v="0.5"/>
  </r>
  <r>
    <x v="1"/>
    <s v="New Zealand"/>
    <s v="Sri Lanka"/>
    <s v="New Zealand vs Sri Lanka"/>
    <x v="7"/>
    <s v="48 runs"/>
    <s v="Nottingham"/>
    <d v="2009-06-16T00:00:00"/>
    <n v="112"/>
    <n v="48"/>
    <x v="1"/>
    <x v="98"/>
    <x v="3"/>
    <n v="0"/>
    <s v="New Zealand"/>
    <n v="1"/>
    <n v="2"/>
    <n v="5"/>
    <n v="3"/>
    <n v="0.4"/>
    <n v="0.6"/>
  </r>
  <r>
    <x v="1"/>
    <s v="New Zealand"/>
    <s v="Sri Lanka"/>
    <s v="New Zealand vs Sri Lanka"/>
    <x v="7"/>
    <s v="48 runs"/>
    <s v="Nottingham"/>
    <d v="2009-06-16T00:00:00"/>
    <n v="112"/>
    <n v="48"/>
    <x v="1"/>
    <x v="99"/>
    <x v="11"/>
    <n v="1"/>
    <s v="New Zealand"/>
    <n v="0"/>
    <n v="6"/>
    <n v="7"/>
    <n v="1"/>
    <n v="0.8571428571428571"/>
    <n v="0.1428571428571429"/>
  </r>
  <r>
    <x v="1"/>
    <s v="India"/>
    <s v="South Africa"/>
    <s v="India vs South Africa"/>
    <x v="0"/>
    <s v="12 runs"/>
    <s v="Nottingham"/>
    <d v="2009-06-16T00:00:00"/>
    <n v="113"/>
    <n v="12"/>
    <x v="1"/>
    <x v="100"/>
    <x v="10"/>
    <n v="0"/>
    <s v="India"/>
    <n v="1"/>
    <n v="2"/>
    <n v="5"/>
    <n v="3"/>
    <n v="0.4"/>
    <n v="0.6"/>
  </r>
  <r>
    <x v="1"/>
    <s v="India"/>
    <s v="South Africa"/>
    <s v="India vs South Africa"/>
    <x v="0"/>
    <s v="12 runs"/>
    <s v="Nottingham"/>
    <d v="2009-06-16T00:00:00"/>
    <n v="113"/>
    <n v="12"/>
    <x v="1"/>
    <x v="101"/>
    <x v="0"/>
    <n v="1"/>
    <s v="India"/>
    <n v="0"/>
    <n v="5"/>
    <n v="6"/>
    <n v="1"/>
    <n v="0.83333333333333337"/>
    <n v="0.16666666666666663"/>
  </r>
  <r>
    <x v="1"/>
    <s v="Pakistan"/>
    <s v="South Africa"/>
    <s v="Pakistan vs South Africa"/>
    <x v="2"/>
    <s v="7 runs"/>
    <s v="Nottingham"/>
    <d v="2009-06-18T00:00:00"/>
    <n v="114"/>
    <n v="7"/>
    <x v="1"/>
    <x v="102"/>
    <x v="4"/>
    <n v="1"/>
    <s v="South Africa"/>
    <n v="0"/>
    <n v="5"/>
    <n v="7"/>
    <n v="2"/>
    <n v="0.7142857142857143"/>
    <n v="0.2857142857142857"/>
  </r>
  <r>
    <x v="1"/>
    <s v="Pakistan"/>
    <s v="South Africa"/>
    <s v="Pakistan vs South Africa"/>
    <x v="2"/>
    <s v="7 runs"/>
    <s v="Nottingham"/>
    <d v="2009-06-18T00:00:00"/>
    <n v="114"/>
    <n v="7"/>
    <x v="1"/>
    <x v="103"/>
    <x v="0"/>
    <n v="0"/>
    <s v="South Africa"/>
    <n v="1"/>
    <n v="5"/>
    <n v="6"/>
    <n v="1"/>
    <n v="0.83333333333333337"/>
    <n v="0.16666666666666663"/>
  </r>
  <r>
    <x v="1"/>
    <s v="Sri Lanka"/>
    <s v="West Indies"/>
    <s v="Sri Lanka vs West Indies"/>
    <x v="7"/>
    <s v="57 runs"/>
    <s v="The Oval"/>
    <d v="2009-06-19T00:00:00"/>
    <n v="115"/>
    <n v="57"/>
    <x v="1"/>
    <x v="104"/>
    <x v="11"/>
    <n v="1"/>
    <s v="West Indies"/>
    <n v="0"/>
    <n v="6"/>
    <n v="7"/>
    <n v="1"/>
    <n v="0.8571428571428571"/>
    <n v="0.1428571428571429"/>
  </r>
  <r>
    <x v="1"/>
    <s v="Sri Lanka"/>
    <s v="West Indies"/>
    <s v="Sri Lanka vs West Indies"/>
    <x v="7"/>
    <s v="57 runs"/>
    <s v="The Oval"/>
    <d v="2009-06-19T00:00:00"/>
    <n v="115"/>
    <n v="57"/>
    <x v="1"/>
    <x v="105"/>
    <x v="1"/>
    <n v="0"/>
    <s v="West Indies"/>
    <n v="1"/>
    <n v="3"/>
    <n v="6"/>
    <n v="3"/>
    <n v="0.5"/>
    <n v="0.5"/>
  </r>
  <r>
    <x v="1"/>
    <s v="Pakistan"/>
    <s v="Sri Lanka"/>
    <s v="Pakistan vs Sri Lanka"/>
    <x v="2"/>
    <s v="8 wickets"/>
    <s v="Lord's"/>
    <d v="2009-06-21T00:00:00"/>
    <n v="116"/>
    <n v="8"/>
    <x v="0"/>
    <x v="106"/>
    <x v="4"/>
    <n v="1"/>
    <s v="Sri Lanka"/>
    <n v="0"/>
    <n v="5"/>
    <n v="7"/>
    <n v="2"/>
    <n v="0.7142857142857143"/>
    <n v="0.2857142857142857"/>
  </r>
  <r>
    <x v="1"/>
    <s v="Pakistan"/>
    <s v="Sri Lanka"/>
    <s v="Pakistan vs Sri Lanka"/>
    <x v="2"/>
    <s v="8 wickets"/>
    <s v="Lord's"/>
    <d v="2009-06-21T00:00:00"/>
    <n v="116"/>
    <n v="8"/>
    <x v="0"/>
    <x v="107"/>
    <x v="11"/>
    <n v="0"/>
    <s v="Sri Lanka"/>
    <n v="1"/>
    <n v="6"/>
    <n v="7"/>
    <n v="1"/>
    <n v="0.8571428571428571"/>
    <n v="0.1428571428571429"/>
  </r>
  <r>
    <x v="2"/>
    <s v="New Zealand"/>
    <s v="Sri Lanka"/>
    <s v="New Zealand vs Sri Lanka"/>
    <x v="1"/>
    <s v="2 wickets"/>
    <s v="Providence"/>
    <d v="2010-04-30T00:00:00"/>
    <n v="151"/>
    <n v="2"/>
    <x v="0"/>
    <x v="108"/>
    <x v="3"/>
    <n v="1"/>
    <s v="Sri Lanka"/>
    <n v="0"/>
    <n v="3"/>
    <n v="5"/>
    <n v="2"/>
    <n v="0.6"/>
    <n v="0.4"/>
  </r>
  <r>
    <x v="2"/>
    <s v="New Zealand"/>
    <s v="Sri Lanka"/>
    <s v="New Zealand vs Sri Lanka"/>
    <x v="1"/>
    <s v="2 wickets"/>
    <s v="Providence"/>
    <d v="2010-04-30T00:00:00"/>
    <n v="151"/>
    <n v="2"/>
    <x v="0"/>
    <x v="109"/>
    <x v="11"/>
    <n v="0"/>
    <s v="Sri Lanka"/>
    <n v="1"/>
    <n v="3"/>
    <n v="6"/>
    <n v="3"/>
    <n v="0.5"/>
    <n v="0.5"/>
  </r>
  <r>
    <x v="2"/>
    <s v="West Indies"/>
    <s v="Ireland"/>
    <s v="West Indies vs Ireland"/>
    <x v="12"/>
    <s v="70 runs"/>
    <s v="Providence"/>
    <d v="2010-04-30T00:00:00"/>
    <n v="152"/>
    <n v="70"/>
    <x v="1"/>
    <x v="110"/>
    <x v="1"/>
    <n v="1"/>
    <s v="Ireland"/>
    <n v="0"/>
    <n v="3"/>
    <n v="5"/>
    <n v="2"/>
    <n v="0.6"/>
    <n v="0.4"/>
  </r>
  <r>
    <x v="2"/>
    <s v="West Indies"/>
    <s v="Ireland"/>
    <s v="West Indies vs Ireland"/>
    <x v="12"/>
    <s v="70 runs"/>
    <s v="Providence"/>
    <d v="2010-04-30T00:00:00"/>
    <n v="152"/>
    <n v="70"/>
    <x v="1"/>
    <x v="111"/>
    <x v="13"/>
    <n v="0"/>
    <s v="Ireland"/>
    <n v="1"/>
    <n v="0"/>
    <n v="2"/>
    <n v="2"/>
    <n v="0"/>
    <s v=""/>
  </r>
  <r>
    <x v="2"/>
    <s v="Afghanistan"/>
    <s v="India"/>
    <s v="Afghanistan vs India"/>
    <x v="10"/>
    <s v="7 wickets"/>
    <s v="Gros Islet"/>
    <d v="2010-05-01T00:00:00"/>
    <n v="153"/>
    <n v="7"/>
    <x v="0"/>
    <x v="112"/>
    <x v="14"/>
    <n v="0"/>
    <s v="Afghanistan"/>
    <n v="1"/>
    <n v="0"/>
    <n v="2"/>
    <n v="2"/>
    <n v="0"/>
    <s v=""/>
  </r>
  <r>
    <x v="2"/>
    <s v="Afghanistan"/>
    <s v="India"/>
    <s v="Afghanistan vs India"/>
    <x v="10"/>
    <s v="7 wickets"/>
    <s v="Gros Islet"/>
    <d v="2010-05-01T00:00:00"/>
    <n v="153"/>
    <n v="7"/>
    <x v="0"/>
    <x v="113"/>
    <x v="10"/>
    <n v="1"/>
    <s v="Afghanistan"/>
    <n v="0"/>
    <n v="2"/>
    <n v="5"/>
    <n v="3"/>
    <n v="0.4"/>
    <n v="0.6"/>
  </r>
  <r>
    <x v="2"/>
    <s v="Bangladesh"/>
    <s v="Pakistan"/>
    <s v="Bangladesh vs Pakistan"/>
    <x v="2"/>
    <s v="21 runs"/>
    <s v="Gros Islet"/>
    <d v="2010-05-01T00:00:00"/>
    <n v="154"/>
    <n v="21"/>
    <x v="1"/>
    <x v="114"/>
    <x v="8"/>
    <n v="0"/>
    <s v="Bangladesh"/>
    <n v="1"/>
    <n v="0"/>
    <n v="2"/>
    <n v="2"/>
    <n v="0"/>
    <s v=""/>
  </r>
  <r>
    <x v="2"/>
    <s v="Bangladesh"/>
    <s v="Pakistan"/>
    <s v="Bangladesh vs Pakistan"/>
    <x v="2"/>
    <s v="21 runs"/>
    <s v="Gros Islet"/>
    <d v="2010-05-01T00:00:00"/>
    <n v="154"/>
    <n v="21"/>
    <x v="1"/>
    <x v="115"/>
    <x v="4"/>
    <n v="1"/>
    <s v="Bangladesh"/>
    <n v="0"/>
    <n v="2"/>
    <n v="6"/>
    <n v="4"/>
    <n v="0.33333333333333331"/>
    <n v="0.66666666666666674"/>
  </r>
  <r>
    <x v="2"/>
    <s v="India"/>
    <s v="South Africa"/>
    <s v="India vs South Africa"/>
    <x v="10"/>
    <s v="14 runs"/>
    <s v="Gros Islet"/>
    <d v="2010-05-02T00:00:00"/>
    <n v="155"/>
    <n v="14"/>
    <x v="1"/>
    <x v="116"/>
    <x v="10"/>
    <n v="1"/>
    <s v="South Africa"/>
    <n v="0"/>
    <n v="2"/>
    <n v="5"/>
    <n v="3"/>
    <n v="0.4"/>
    <n v="0.6"/>
  </r>
  <r>
    <x v="2"/>
    <s v="India"/>
    <s v="South Africa"/>
    <s v="India vs South Africa"/>
    <x v="10"/>
    <s v="14 runs"/>
    <s v="Gros Islet"/>
    <d v="2010-05-02T00:00:00"/>
    <n v="155"/>
    <n v="14"/>
    <x v="1"/>
    <x v="117"/>
    <x v="0"/>
    <n v="0"/>
    <s v="South Africa"/>
    <n v="1"/>
    <n v="2"/>
    <n v="5"/>
    <n v="3"/>
    <n v="0.4"/>
    <n v="0.6"/>
  </r>
  <r>
    <x v="2"/>
    <s v="Australia"/>
    <s v="Pakistan"/>
    <s v="Australia vs Pakistan"/>
    <x v="8"/>
    <s v="34 runs"/>
    <s v="Gros Islet"/>
    <d v="2010-05-02T00:00:00"/>
    <n v="156"/>
    <n v="34"/>
    <x v="1"/>
    <x v="118"/>
    <x v="6"/>
    <n v="1"/>
    <s v="Pakistan"/>
    <n v="0"/>
    <n v="6"/>
    <n v="7"/>
    <n v="1"/>
    <n v="0.8571428571428571"/>
    <n v="0.1428571428571429"/>
  </r>
  <r>
    <x v="2"/>
    <s v="Australia"/>
    <s v="Pakistan"/>
    <s v="Australia vs Pakistan"/>
    <x v="8"/>
    <s v="34 runs"/>
    <s v="Gros Islet"/>
    <d v="2010-05-02T00:00:00"/>
    <n v="156"/>
    <n v="34"/>
    <x v="1"/>
    <x v="119"/>
    <x v="4"/>
    <n v="0"/>
    <s v="Pakistan"/>
    <n v="1"/>
    <n v="2"/>
    <n v="6"/>
    <n v="4"/>
    <n v="0.33333333333333331"/>
    <n v="0.66666666666666674"/>
  </r>
  <r>
    <x v="2"/>
    <s v="Sri Lanka"/>
    <s v="Zimbabwe"/>
    <s v="Sri Lanka vs Zimbabwe"/>
    <x v="7"/>
    <s v="14 runs"/>
    <s v="Providence"/>
    <d v="2010-05-03T00:00:00"/>
    <n v="157"/>
    <n v="14"/>
    <x v="1"/>
    <x v="120"/>
    <x v="11"/>
    <n v="1"/>
    <s v="Zimbabwe"/>
    <n v="0"/>
    <n v="3"/>
    <n v="6"/>
    <n v="3"/>
    <n v="0.5"/>
    <n v="0.5"/>
  </r>
  <r>
    <x v="2"/>
    <s v="Sri Lanka"/>
    <s v="Zimbabwe"/>
    <s v="Sri Lanka vs Zimbabwe"/>
    <x v="7"/>
    <s v="14 runs"/>
    <s v="Providence"/>
    <d v="2010-05-03T00:00:00"/>
    <n v="157"/>
    <n v="14"/>
    <x v="1"/>
    <x v="121"/>
    <x v="7"/>
    <n v="0"/>
    <s v="Zimbabwe"/>
    <n v="1"/>
    <n v="0"/>
    <n v="2"/>
    <n v="2"/>
    <n v="0"/>
    <s v=""/>
  </r>
  <r>
    <x v="2"/>
    <s v="West Indies"/>
    <s v="England"/>
    <s v="West Indies vs England"/>
    <x v="12"/>
    <s v="8 wickets"/>
    <s v="Providence"/>
    <d v="2010-05-03T00:00:00"/>
    <n v="158"/>
    <n v="8"/>
    <x v="0"/>
    <x v="122"/>
    <x v="1"/>
    <n v="1"/>
    <s v="England"/>
    <n v="0"/>
    <n v="3"/>
    <n v="5"/>
    <n v="2"/>
    <n v="0.6"/>
    <n v="0.4"/>
  </r>
  <r>
    <x v="2"/>
    <s v="West Indies"/>
    <s v="England"/>
    <s v="West Indies vs England"/>
    <x v="12"/>
    <s v="8 wickets"/>
    <s v="Providence"/>
    <d v="2010-05-03T00:00:00"/>
    <n v="158"/>
    <n v="8"/>
    <x v="0"/>
    <x v="123"/>
    <x v="9"/>
    <n v="0"/>
    <s v="England"/>
    <n v="1"/>
    <n v="5"/>
    <n v="7"/>
    <n v="2"/>
    <n v="0.7142857142857143"/>
    <n v="0.2857142857142857"/>
  </r>
  <r>
    <x v="2"/>
    <s v="New Zealand"/>
    <s v="Zimbabwe"/>
    <s v="New Zealand vs Zimbabwe"/>
    <x v="1"/>
    <s v="7 runs"/>
    <s v="Providence"/>
    <d v="2010-05-04T00:00:00"/>
    <n v="159"/>
    <n v="7"/>
    <x v="1"/>
    <x v="124"/>
    <x v="3"/>
    <n v="1"/>
    <s v="Zimbabwe"/>
    <n v="0"/>
    <n v="3"/>
    <n v="5"/>
    <n v="2"/>
    <n v="0.6"/>
    <n v="0.4"/>
  </r>
  <r>
    <x v="2"/>
    <s v="New Zealand"/>
    <s v="Zimbabwe"/>
    <s v="New Zealand vs Zimbabwe"/>
    <x v="1"/>
    <s v="7 runs"/>
    <s v="Providence"/>
    <d v="2010-05-04T00:00:00"/>
    <n v="159"/>
    <n v="7"/>
    <x v="1"/>
    <x v="125"/>
    <x v="7"/>
    <n v="0"/>
    <s v="Zimbabwe"/>
    <n v="1"/>
    <n v="0"/>
    <n v="2"/>
    <n v="2"/>
    <n v="0"/>
    <s v=""/>
  </r>
  <r>
    <x v="2"/>
    <s v="England"/>
    <s v="Ireland"/>
    <s v="England vs Ireland"/>
    <x v="6"/>
    <s v=" "/>
    <s v="Providence"/>
    <d v="2010-05-04T00:00:00"/>
    <n v="160"/>
    <s v=" "/>
    <x v="3"/>
    <x v="126"/>
    <x v="9"/>
    <n v="0"/>
    <s v="England"/>
    <n v="1"/>
    <n v="5"/>
    <n v="7"/>
    <n v="2"/>
    <n v="0.7142857142857143"/>
    <n v="0.2857142857142857"/>
  </r>
  <r>
    <x v="2"/>
    <s v="England"/>
    <s v="Ireland"/>
    <s v="England vs Ireland"/>
    <x v="6"/>
    <s v=" "/>
    <s v="Providence"/>
    <d v="2010-05-04T00:00:00"/>
    <n v="160"/>
    <s v=" "/>
    <x v="2"/>
    <x v="127"/>
    <x v="13"/>
    <n v="0"/>
    <s v="England"/>
    <n v="0"/>
    <n v="0"/>
    <n v="2"/>
    <n v="2"/>
    <n v="0"/>
    <s v=""/>
  </r>
  <r>
    <x v="2"/>
    <s v="Australia"/>
    <s v="Bangladesh"/>
    <s v="Australia vs Bangladesh"/>
    <x v="8"/>
    <s v="27 runs"/>
    <s v="Bridgetown"/>
    <d v="2010-05-05T00:00:00"/>
    <n v="161"/>
    <n v="27"/>
    <x v="1"/>
    <x v="128"/>
    <x v="6"/>
    <n v="1"/>
    <s v="Bangladesh"/>
    <n v="0"/>
    <n v="6"/>
    <n v="7"/>
    <n v="1"/>
    <n v="0.8571428571428571"/>
    <n v="0.1428571428571429"/>
  </r>
  <r>
    <x v="2"/>
    <s v="Australia"/>
    <s v="Bangladesh"/>
    <s v="Australia vs Bangladesh"/>
    <x v="8"/>
    <s v="27 runs"/>
    <s v="Bridgetown"/>
    <d v="2010-05-05T00:00:00"/>
    <n v="161"/>
    <n v="27"/>
    <x v="1"/>
    <x v="129"/>
    <x v="8"/>
    <n v="0"/>
    <s v="Bangladesh"/>
    <n v="1"/>
    <n v="0"/>
    <n v="2"/>
    <n v="2"/>
    <n v="0"/>
    <s v=""/>
  </r>
  <r>
    <x v="2"/>
    <s v="Afghanistan"/>
    <s v="South Africa"/>
    <s v="Afghanistan vs South Africa"/>
    <x v="0"/>
    <s v="59 runs"/>
    <s v="Bridgetown"/>
    <d v="2010-05-05T00:00:00"/>
    <n v="162"/>
    <n v="59"/>
    <x v="1"/>
    <x v="130"/>
    <x v="14"/>
    <n v="0"/>
    <s v="Afghanistan"/>
    <n v="1"/>
    <n v="0"/>
    <n v="2"/>
    <n v="2"/>
    <n v="0"/>
    <s v=""/>
  </r>
  <r>
    <x v="2"/>
    <s v="Afghanistan"/>
    <s v="South Africa"/>
    <s v="Afghanistan vs South Africa"/>
    <x v="0"/>
    <s v="59 runs"/>
    <s v="Bridgetown"/>
    <d v="2010-05-05T00:00:00"/>
    <n v="162"/>
    <n v="59"/>
    <x v="1"/>
    <x v="131"/>
    <x v="0"/>
    <n v="1"/>
    <s v="Afghanistan"/>
    <n v="0"/>
    <n v="2"/>
    <n v="5"/>
    <n v="3"/>
    <n v="0.4"/>
    <n v="0.6"/>
  </r>
  <r>
    <x v="2"/>
    <s v="England"/>
    <s v="Pakistan"/>
    <s v="England vs Pakistan"/>
    <x v="5"/>
    <s v="6 wickets"/>
    <s v="Bridgetown"/>
    <d v="2010-05-06T00:00:00"/>
    <n v="163"/>
    <n v="6"/>
    <x v="0"/>
    <x v="132"/>
    <x v="9"/>
    <n v="1"/>
    <s v="Pakistan"/>
    <n v="0"/>
    <n v="5"/>
    <n v="7"/>
    <n v="2"/>
    <n v="0.7142857142857143"/>
    <n v="0.2857142857142857"/>
  </r>
  <r>
    <x v="2"/>
    <s v="England"/>
    <s v="Pakistan"/>
    <s v="England vs Pakistan"/>
    <x v="5"/>
    <s v="6 wickets"/>
    <s v="Bridgetown"/>
    <d v="2010-05-06T00:00:00"/>
    <n v="163"/>
    <n v="6"/>
    <x v="0"/>
    <x v="133"/>
    <x v="4"/>
    <n v="0"/>
    <s v="Pakistan"/>
    <n v="1"/>
    <n v="2"/>
    <n v="6"/>
    <n v="4"/>
    <n v="0.33333333333333331"/>
    <n v="0.66666666666666674"/>
  </r>
  <r>
    <x v="2"/>
    <s v="New Zealand"/>
    <s v="South Africa"/>
    <s v="New Zealand vs South Africa"/>
    <x v="0"/>
    <s v="13 runs"/>
    <s v="Bridgetown"/>
    <d v="2010-05-06T00:00:00"/>
    <n v="164"/>
    <n v="13"/>
    <x v="1"/>
    <x v="134"/>
    <x v="3"/>
    <n v="0"/>
    <s v="New Zealand"/>
    <n v="1"/>
    <n v="3"/>
    <n v="5"/>
    <n v="2"/>
    <n v="0.6"/>
    <n v="0.4"/>
  </r>
  <r>
    <x v="2"/>
    <s v="New Zealand"/>
    <s v="South Africa"/>
    <s v="New Zealand vs South Africa"/>
    <x v="0"/>
    <s v="13 runs"/>
    <s v="Bridgetown"/>
    <d v="2010-05-06T00:00:00"/>
    <n v="164"/>
    <n v="13"/>
    <x v="1"/>
    <x v="135"/>
    <x v="0"/>
    <n v="1"/>
    <s v="New Zealand"/>
    <n v="0"/>
    <n v="2"/>
    <n v="5"/>
    <n v="3"/>
    <n v="0.4"/>
    <n v="0.6"/>
  </r>
  <r>
    <x v="2"/>
    <s v="Australia"/>
    <s v="India"/>
    <s v="Australia vs India"/>
    <x v="8"/>
    <s v="49 runs"/>
    <s v="Bridgetown"/>
    <d v="2010-05-07T00:00:00"/>
    <n v="165"/>
    <n v="49"/>
    <x v="1"/>
    <x v="136"/>
    <x v="6"/>
    <n v="1"/>
    <s v="India"/>
    <n v="0"/>
    <n v="6"/>
    <n v="7"/>
    <n v="1"/>
    <n v="0.8571428571428571"/>
    <n v="0.1428571428571429"/>
  </r>
  <r>
    <x v="2"/>
    <s v="Australia"/>
    <s v="India"/>
    <s v="Australia vs India"/>
    <x v="8"/>
    <s v="49 runs"/>
    <s v="Bridgetown"/>
    <d v="2010-05-07T00:00:00"/>
    <n v="165"/>
    <n v="49"/>
    <x v="1"/>
    <x v="137"/>
    <x v="10"/>
    <n v="0"/>
    <s v="India"/>
    <n v="1"/>
    <n v="2"/>
    <n v="5"/>
    <n v="3"/>
    <n v="0.4"/>
    <n v="0.6"/>
  </r>
  <r>
    <x v="2"/>
    <s v="West Indies"/>
    <s v="Sri Lanka"/>
    <s v="West Indies vs Sri Lanka"/>
    <x v="7"/>
    <s v="57 runs"/>
    <s v="Bridgetown"/>
    <d v="2010-05-07T00:00:00"/>
    <n v="166"/>
    <n v="57"/>
    <x v="1"/>
    <x v="138"/>
    <x v="1"/>
    <n v="0"/>
    <s v="West Indies"/>
    <n v="1"/>
    <n v="3"/>
    <n v="5"/>
    <n v="2"/>
    <n v="0.6"/>
    <n v="0.4"/>
  </r>
  <r>
    <x v="2"/>
    <s v="West Indies"/>
    <s v="Sri Lanka"/>
    <s v="West Indies vs Sri Lanka"/>
    <x v="7"/>
    <s v="57 runs"/>
    <s v="Bridgetown"/>
    <d v="2010-05-07T00:00:00"/>
    <n v="166"/>
    <n v="57"/>
    <x v="1"/>
    <x v="139"/>
    <x v="11"/>
    <n v="1"/>
    <s v="West Indies"/>
    <n v="0"/>
    <n v="3"/>
    <n v="6"/>
    <n v="3"/>
    <n v="0.5"/>
    <n v="0.5"/>
  </r>
  <r>
    <x v="2"/>
    <s v="New Zealand"/>
    <s v="Pakistan"/>
    <s v="New Zealand vs Pakistan"/>
    <x v="1"/>
    <s v="1 run"/>
    <s v="Bridgetown"/>
    <d v="2010-05-08T00:00:00"/>
    <n v="167"/>
    <n v="1"/>
    <x v="1"/>
    <x v="140"/>
    <x v="3"/>
    <n v="1"/>
    <s v="Pakistan"/>
    <n v="0"/>
    <n v="3"/>
    <n v="5"/>
    <n v="2"/>
    <n v="0.6"/>
    <n v="0.4"/>
  </r>
  <r>
    <x v="2"/>
    <s v="New Zealand"/>
    <s v="Pakistan"/>
    <s v="New Zealand vs Pakistan"/>
    <x v="1"/>
    <s v="1 run"/>
    <s v="Bridgetown"/>
    <d v="2010-05-08T00:00:00"/>
    <n v="167"/>
    <n v="1"/>
    <x v="1"/>
    <x v="141"/>
    <x v="4"/>
    <n v="0"/>
    <s v="Pakistan"/>
    <n v="1"/>
    <n v="2"/>
    <n v="6"/>
    <n v="4"/>
    <n v="0.33333333333333331"/>
    <n v="0.66666666666666674"/>
  </r>
  <r>
    <x v="2"/>
    <s v="England"/>
    <s v="South Africa"/>
    <s v="England vs South Africa"/>
    <x v="5"/>
    <s v="39 runs"/>
    <s v="Bridgetown"/>
    <d v="2010-05-08T00:00:00"/>
    <n v="168"/>
    <n v="39"/>
    <x v="1"/>
    <x v="142"/>
    <x v="9"/>
    <n v="1"/>
    <s v="South Africa"/>
    <n v="0"/>
    <n v="5"/>
    <n v="7"/>
    <n v="2"/>
    <n v="0.7142857142857143"/>
    <n v="0.2857142857142857"/>
  </r>
  <r>
    <x v="2"/>
    <s v="England"/>
    <s v="South Africa"/>
    <s v="England vs South Africa"/>
    <x v="5"/>
    <s v="39 runs"/>
    <s v="Bridgetown"/>
    <d v="2010-05-08T00:00:00"/>
    <n v="168"/>
    <n v="39"/>
    <x v="1"/>
    <x v="143"/>
    <x v="0"/>
    <n v="0"/>
    <s v="South Africa"/>
    <n v="1"/>
    <n v="2"/>
    <n v="5"/>
    <n v="3"/>
    <n v="0.4"/>
    <n v="0.6"/>
  </r>
  <r>
    <x v="2"/>
    <s v="West Indies"/>
    <s v="India"/>
    <s v="West Indies vs India"/>
    <x v="12"/>
    <s v="14 runs"/>
    <s v="Bridgetown"/>
    <d v="2010-05-09T00:00:00"/>
    <n v="169"/>
    <n v="14"/>
    <x v="1"/>
    <x v="144"/>
    <x v="1"/>
    <n v="1"/>
    <s v="India"/>
    <n v="0"/>
    <n v="3"/>
    <n v="5"/>
    <n v="2"/>
    <n v="0.6"/>
    <n v="0.4"/>
  </r>
  <r>
    <x v="2"/>
    <s v="West Indies"/>
    <s v="India"/>
    <s v="West Indies vs India"/>
    <x v="12"/>
    <s v="14 runs"/>
    <s v="Bridgetown"/>
    <d v="2010-05-09T00:00:00"/>
    <n v="169"/>
    <n v="14"/>
    <x v="1"/>
    <x v="145"/>
    <x v="10"/>
    <n v="0"/>
    <s v="India"/>
    <n v="1"/>
    <n v="2"/>
    <n v="5"/>
    <n v="3"/>
    <n v="0.4"/>
    <n v="0.6"/>
  </r>
  <r>
    <x v="2"/>
    <s v="Australia"/>
    <s v="Sri Lanka"/>
    <s v="Australia vs Sri Lanka"/>
    <x v="8"/>
    <s v="81 runs"/>
    <s v="Bridgetown"/>
    <d v="2010-05-09T00:00:00"/>
    <n v="170"/>
    <n v="81"/>
    <x v="1"/>
    <x v="146"/>
    <x v="6"/>
    <n v="1"/>
    <s v="Sri Lanka"/>
    <n v="0"/>
    <n v="6"/>
    <n v="7"/>
    <n v="1"/>
    <n v="0.8571428571428571"/>
    <n v="0.1428571428571429"/>
  </r>
  <r>
    <x v="2"/>
    <s v="Australia"/>
    <s v="Sri Lanka"/>
    <s v="Australia vs Sri Lanka"/>
    <x v="8"/>
    <s v="81 runs"/>
    <s v="Bridgetown"/>
    <d v="2010-05-09T00:00:00"/>
    <n v="170"/>
    <n v="81"/>
    <x v="1"/>
    <x v="147"/>
    <x v="11"/>
    <n v="0"/>
    <s v="Sri Lanka"/>
    <n v="1"/>
    <n v="3"/>
    <n v="6"/>
    <n v="3"/>
    <n v="0.5"/>
    <n v="0.5"/>
  </r>
  <r>
    <x v="2"/>
    <s v="Pakistan"/>
    <s v="South Africa"/>
    <s v="Pakistan vs South Africa"/>
    <x v="2"/>
    <s v="11 runs"/>
    <s v="Gros Islet"/>
    <d v="2010-05-10T00:00:00"/>
    <n v="171"/>
    <n v="11"/>
    <x v="1"/>
    <x v="148"/>
    <x v="4"/>
    <n v="1"/>
    <s v="South Africa"/>
    <n v="0"/>
    <n v="2"/>
    <n v="6"/>
    <n v="4"/>
    <n v="0.33333333333333331"/>
    <n v="0.66666666666666674"/>
  </r>
  <r>
    <x v="2"/>
    <s v="Pakistan"/>
    <s v="South Africa"/>
    <s v="Pakistan vs South Africa"/>
    <x v="2"/>
    <s v="11 runs"/>
    <s v="Gros Islet"/>
    <d v="2010-05-10T00:00:00"/>
    <n v="171"/>
    <n v="11"/>
    <x v="1"/>
    <x v="149"/>
    <x v="0"/>
    <n v="0"/>
    <s v="South Africa"/>
    <n v="1"/>
    <n v="2"/>
    <n v="5"/>
    <n v="3"/>
    <n v="0.4"/>
    <n v="0.6"/>
  </r>
  <r>
    <x v="2"/>
    <s v="England"/>
    <s v="New Zealand"/>
    <s v="England vs New Zealand"/>
    <x v="5"/>
    <s v="3 wickets"/>
    <s v="Gros Islet"/>
    <d v="2010-05-10T00:00:00"/>
    <n v="172"/>
    <n v="3"/>
    <x v="0"/>
    <x v="150"/>
    <x v="9"/>
    <n v="1"/>
    <s v="New Zealand"/>
    <n v="0"/>
    <n v="5"/>
    <n v="7"/>
    <n v="2"/>
    <n v="0.7142857142857143"/>
    <n v="0.2857142857142857"/>
  </r>
  <r>
    <x v="2"/>
    <s v="England"/>
    <s v="New Zealand"/>
    <s v="England vs New Zealand"/>
    <x v="5"/>
    <s v="3 wickets"/>
    <s v="Gros Islet"/>
    <d v="2010-05-10T00:00:00"/>
    <n v="172"/>
    <n v="3"/>
    <x v="0"/>
    <x v="151"/>
    <x v="3"/>
    <n v="0"/>
    <s v="New Zealand"/>
    <n v="1"/>
    <n v="3"/>
    <n v="5"/>
    <n v="2"/>
    <n v="0.6"/>
    <n v="0.4"/>
  </r>
  <r>
    <x v="2"/>
    <s v="India"/>
    <s v="Sri Lanka"/>
    <s v="India vs Sri Lanka"/>
    <x v="7"/>
    <s v="5 wickets"/>
    <s v="Gros Islet"/>
    <d v="2010-05-11T00:00:00"/>
    <n v="173"/>
    <n v="5"/>
    <x v="0"/>
    <x v="152"/>
    <x v="10"/>
    <n v="0"/>
    <s v="India"/>
    <n v="1"/>
    <n v="2"/>
    <n v="5"/>
    <n v="3"/>
    <n v="0.4"/>
    <n v="0.6"/>
  </r>
  <r>
    <x v="2"/>
    <s v="India"/>
    <s v="Sri Lanka"/>
    <s v="India vs Sri Lanka"/>
    <x v="7"/>
    <s v="5 wickets"/>
    <s v="Gros Islet"/>
    <d v="2010-05-11T00:00:00"/>
    <n v="173"/>
    <n v="5"/>
    <x v="0"/>
    <x v="153"/>
    <x v="11"/>
    <n v="1"/>
    <s v="India"/>
    <n v="0"/>
    <n v="3"/>
    <n v="6"/>
    <n v="3"/>
    <n v="0.5"/>
    <n v="0.5"/>
  </r>
  <r>
    <x v="2"/>
    <s v="West Indies"/>
    <s v="Australia"/>
    <s v="West Indies vs Australia"/>
    <x v="8"/>
    <s v="6 wickets"/>
    <s v="Gros Islet"/>
    <d v="2010-05-11T00:00:00"/>
    <n v="174"/>
    <n v="6"/>
    <x v="0"/>
    <x v="154"/>
    <x v="1"/>
    <n v="0"/>
    <s v="West Indies"/>
    <n v="1"/>
    <n v="3"/>
    <n v="5"/>
    <n v="2"/>
    <n v="0.6"/>
    <n v="0.4"/>
  </r>
  <r>
    <x v="2"/>
    <s v="West Indies"/>
    <s v="Australia"/>
    <s v="West Indies vs Australia"/>
    <x v="8"/>
    <s v="6 wickets"/>
    <s v="Gros Islet"/>
    <d v="2010-05-11T00:00:00"/>
    <n v="174"/>
    <n v="6"/>
    <x v="0"/>
    <x v="155"/>
    <x v="6"/>
    <n v="1"/>
    <s v="West Indies"/>
    <n v="0"/>
    <n v="6"/>
    <n v="7"/>
    <n v="1"/>
    <n v="0.8571428571428571"/>
    <n v="0.1428571428571429"/>
  </r>
  <r>
    <x v="2"/>
    <s v="England"/>
    <s v="Sri Lanka"/>
    <s v="England vs Sri Lanka"/>
    <x v="5"/>
    <s v="7 wickets"/>
    <s v="Gros Islet"/>
    <d v="2010-05-13T00:00:00"/>
    <n v="175"/>
    <n v="7"/>
    <x v="0"/>
    <x v="156"/>
    <x v="9"/>
    <n v="1"/>
    <s v="Sri Lanka"/>
    <n v="0"/>
    <n v="5"/>
    <n v="7"/>
    <n v="2"/>
    <n v="0.7142857142857143"/>
    <n v="0.2857142857142857"/>
  </r>
  <r>
    <x v="2"/>
    <s v="England"/>
    <s v="Sri Lanka"/>
    <s v="England vs Sri Lanka"/>
    <x v="5"/>
    <s v="7 wickets"/>
    <s v="Gros Islet"/>
    <d v="2010-05-13T00:00:00"/>
    <n v="175"/>
    <n v="7"/>
    <x v="0"/>
    <x v="157"/>
    <x v="11"/>
    <n v="0"/>
    <s v="Sri Lanka"/>
    <n v="1"/>
    <n v="3"/>
    <n v="6"/>
    <n v="3"/>
    <n v="0.5"/>
    <n v="0.5"/>
  </r>
  <r>
    <x v="2"/>
    <s v="Australia"/>
    <s v="Pakistan"/>
    <s v="Australia vs Pakistan"/>
    <x v="8"/>
    <s v="3 wickets"/>
    <s v="Gros Islet"/>
    <d v="2010-05-14T00:00:00"/>
    <n v="176"/>
    <n v="3"/>
    <x v="0"/>
    <x v="158"/>
    <x v="6"/>
    <n v="1"/>
    <s v="Pakistan"/>
    <n v="0"/>
    <n v="6"/>
    <n v="7"/>
    <n v="1"/>
    <n v="0.8571428571428571"/>
    <n v="0.1428571428571429"/>
  </r>
  <r>
    <x v="2"/>
    <s v="Australia"/>
    <s v="Pakistan"/>
    <s v="Australia vs Pakistan"/>
    <x v="8"/>
    <s v="3 wickets"/>
    <s v="Gros Islet"/>
    <d v="2010-05-14T00:00:00"/>
    <n v="176"/>
    <n v="3"/>
    <x v="0"/>
    <x v="159"/>
    <x v="4"/>
    <n v="0"/>
    <s v="Pakistan"/>
    <n v="1"/>
    <n v="2"/>
    <n v="6"/>
    <n v="4"/>
    <n v="0.33333333333333331"/>
    <n v="0.66666666666666674"/>
  </r>
  <r>
    <x v="2"/>
    <s v="Australia"/>
    <s v="England"/>
    <s v="Australia vs England"/>
    <x v="5"/>
    <s v="7 wickets"/>
    <s v="Bridgetown"/>
    <d v="2010-05-16T00:00:00"/>
    <n v="177"/>
    <n v="7"/>
    <x v="0"/>
    <x v="160"/>
    <x v="6"/>
    <n v="0"/>
    <s v="Australia"/>
    <n v="1"/>
    <n v="6"/>
    <n v="7"/>
    <n v="1"/>
    <n v="0.8571428571428571"/>
    <n v="0.1428571428571429"/>
  </r>
  <r>
    <x v="2"/>
    <s v="Australia"/>
    <s v="England"/>
    <s v="Australia vs England"/>
    <x v="5"/>
    <s v="7 wickets"/>
    <s v="Bridgetown"/>
    <d v="2010-05-16T00:00:00"/>
    <n v="177"/>
    <n v="7"/>
    <x v="0"/>
    <x v="161"/>
    <x v="9"/>
    <n v="1"/>
    <s v="Australia"/>
    <n v="0"/>
    <n v="5"/>
    <n v="7"/>
    <n v="2"/>
    <n v="0.7142857142857143"/>
    <n v="0.2857142857142857"/>
  </r>
  <r>
    <x v="3"/>
    <s v="Sri Lanka"/>
    <s v="Zimbabwe"/>
    <s v="Sri Lanka vs Zimbabwe"/>
    <x v="7"/>
    <s v="82 runs"/>
    <s v="Hambantota"/>
    <d v="2012-09-18T00:00:00"/>
    <n v="263"/>
    <n v="82"/>
    <x v="1"/>
    <x v="162"/>
    <x v="11"/>
    <n v="1"/>
    <s v="Zimbabwe"/>
    <n v="0"/>
    <n v="4"/>
    <n v="7"/>
    <n v="3"/>
    <n v="0.5714285714285714"/>
    <n v="0.4285714285714286"/>
  </r>
  <r>
    <x v="3"/>
    <s v="Sri Lanka"/>
    <s v="Zimbabwe"/>
    <s v="Sri Lanka vs Zimbabwe"/>
    <x v="7"/>
    <s v="82 runs"/>
    <s v="Hambantota"/>
    <d v="2012-09-18T00:00:00"/>
    <n v="263"/>
    <n v="82"/>
    <x v="1"/>
    <x v="163"/>
    <x v="7"/>
    <n v="0"/>
    <s v="Zimbabwe"/>
    <n v="1"/>
    <n v="0"/>
    <n v="2"/>
    <n v="2"/>
    <n v="0"/>
    <s v=""/>
  </r>
  <r>
    <x v="3"/>
    <s v="Australia"/>
    <s v="Ireland"/>
    <s v="Australia vs Ireland"/>
    <x v="8"/>
    <s v="7 wickets"/>
    <s v="Colombo (RPS)"/>
    <d v="2012-09-19T00:00:00"/>
    <n v="264"/>
    <n v="7"/>
    <x v="0"/>
    <x v="164"/>
    <x v="6"/>
    <n v="1"/>
    <s v="Ireland"/>
    <n v="0"/>
    <n v="4"/>
    <n v="6"/>
    <n v="2"/>
    <n v="0.66666666666666663"/>
    <n v="0.33333333333333337"/>
  </r>
  <r>
    <x v="3"/>
    <s v="Australia"/>
    <s v="Ireland"/>
    <s v="Australia vs Ireland"/>
    <x v="8"/>
    <s v="7 wickets"/>
    <s v="Colombo (RPS)"/>
    <d v="2012-09-19T00:00:00"/>
    <n v="264"/>
    <n v="7"/>
    <x v="0"/>
    <x v="165"/>
    <x v="13"/>
    <n v="0"/>
    <s v="Ireland"/>
    <n v="1"/>
    <n v="0"/>
    <n v="2"/>
    <n v="2"/>
    <n v="0"/>
    <s v=""/>
  </r>
  <r>
    <x v="3"/>
    <s v="Afghanistan"/>
    <s v="India"/>
    <s v="Afghanistan vs India"/>
    <x v="10"/>
    <s v="23 runs"/>
    <s v="Colombo (RPS)"/>
    <d v="2012-09-19T00:00:00"/>
    <n v="265"/>
    <n v="23"/>
    <x v="1"/>
    <x v="166"/>
    <x v="14"/>
    <n v="0"/>
    <s v="Afghanistan"/>
    <n v="1"/>
    <n v="0"/>
    <n v="2"/>
    <n v="2"/>
    <n v="0"/>
    <s v=""/>
  </r>
  <r>
    <x v="3"/>
    <s v="Afghanistan"/>
    <s v="India"/>
    <s v="Afghanistan vs India"/>
    <x v="10"/>
    <s v="23 runs"/>
    <s v="Colombo (RPS)"/>
    <d v="2012-09-19T00:00:00"/>
    <n v="265"/>
    <n v="23"/>
    <x v="1"/>
    <x v="167"/>
    <x v="10"/>
    <n v="1"/>
    <s v="Afghanistan"/>
    <n v="0"/>
    <n v="4"/>
    <n v="5"/>
    <n v="1"/>
    <n v="0.8"/>
    <n v="0.19999999999999996"/>
  </r>
  <r>
    <x v="3"/>
    <s v="South Africa"/>
    <s v="Zimbabwe"/>
    <s v="South Africa vs Zimbabwe"/>
    <x v="0"/>
    <s v="10 wickets"/>
    <s v="Hambantota"/>
    <d v="2012-09-20T00:00:00"/>
    <n v="266"/>
    <n v="10"/>
    <x v="0"/>
    <x v="168"/>
    <x v="0"/>
    <n v="1"/>
    <s v="Zimbabwe"/>
    <n v="0"/>
    <n v="2"/>
    <n v="5"/>
    <n v="3"/>
    <n v="0.4"/>
    <n v="0.6"/>
  </r>
  <r>
    <x v="3"/>
    <s v="South Africa"/>
    <s v="Zimbabwe"/>
    <s v="South Africa vs Zimbabwe"/>
    <x v="0"/>
    <s v="10 wickets"/>
    <s v="Hambantota"/>
    <d v="2012-09-20T00:00:00"/>
    <n v="266"/>
    <n v="10"/>
    <x v="0"/>
    <x v="169"/>
    <x v="7"/>
    <n v="0"/>
    <s v="Zimbabwe"/>
    <n v="1"/>
    <n v="0"/>
    <n v="2"/>
    <n v="2"/>
    <n v="0"/>
    <s v=""/>
  </r>
  <r>
    <x v="3"/>
    <s v="Bangladesh"/>
    <s v="New Zealand"/>
    <s v="Bangladesh vs New Zealand"/>
    <x v="1"/>
    <s v="59 runs"/>
    <s v="Pallekele"/>
    <d v="2012-09-21T00:00:00"/>
    <n v="267"/>
    <n v="59"/>
    <x v="1"/>
    <x v="170"/>
    <x v="8"/>
    <n v="0"/>
    <s v="Bangladesh"/>
    <n v="1"/>
    <n v="0"/>
    <n v="2"/>
    <n v="2"/>
    <n v="0"/>
    <s v=""/>
  </r>
  <r>
    <x v="3"/>
    <s v="Bangladesh"/>
    <s v="New Zealand"/>
    <s v="Bangladesh vs New Zealand"/>
    <x v="1"/>
    <s v="59 runs"/>
    <s v="Pallekele"/>
    <d v="2012-09-21T00:00:00"/>
    <n v="267"/>
    <n v="59"/>
    <x v="1"/>
    <x v="171"/>
    <x v="3"/>
    <n v="1"/>
    <s v="Bangladesh"/>
    <n v="0"/>
    <n v="1"/>
    <n v="5"/>
    <n v="4"/>
    <n v="0.2"/>
    <n v="0.8"/>
  </r>
  <r>
    <x v="3"/>
    <s v="Afghanistan"/>
    <s v="England"/>
    <s v="Afghanistan vs England"/>
    <x v="5"/>
    <s v="116 runs"/>
    <s v="Colombo (RPS)"/>
    <d v="2012-09-21T00:00:00"/>
    <n v="268"/>
    <n v="116"/>
    <x v="1"/>
    <x v="172"/>
    <x v="14"/>
    <n v="0"/>
    <s v="Afghanistan"/>
    <n v="1"/>
    <n v="0"/>
    <n v="2"/>
    <n v="2"/>
    <n v="0"/>
    <s v=""/>
  </r>
  <r>
    <x v="3"/>
    <s v="Afghanistan"/>
    <s v="England"/>
    <s v="Afghanistan vs England"/>
    <x v="5"/>
    <s v="116 runs"/>
    <s v="Colombo (RPS)"/>
    <d v="2012-09-21T00:00:00"/>
    <n v="268"/>
    <n v="116"/>
    <x v="1"/>
    <x v="173"/>
    <x v="9"/>
    <n v="1"/>
    <s v="Afghanistan"/>
    <n v="0"/>
    <n v="2"/>
    <n v="5"/>
    <n v="3"/>
    <n v="0.4"/>
    <n v="0.6"/>
  </r>
  <r>
    <x v="3"/>
    <s v="Sri Lanka"/>
    <s v="South Africa"/>
    <s v="Sri Lanka vs South Africa"/>
    <x v="0"/>
    <s v="32 runs"/>
    <s v="Hambantota"/>
    <d v="2012-09-22T00:00:00"/>
    <n v="269"/>
    <n v="32"/>
    <x v="1"/>
    <x v="174"/>
    <x v="11"/>
    <n v="0"/>
    <s v="Sri Lanka"/>
    <n v="1"/>
    <n v="4"/>
    <n v="7"/>
    <n v="3"/>
    <n v="0.5714285714285714"/>
    <n v="0.4285714285714286"/>
  </r>
  <r>
    <x v="3"/>
    <s v="Sri Lanka"/>
    <s v="South Africa"/>
    <s v="Sri Lanka vs South Africa"/>
    <x v="0"/>
    <s v="32 runs"/>
    <s v="Hambantota"/>
    <d v="2012-09-22T00:00:00"/>
    <n v="269"/>
    <n v="32"/>
    <x v="1"/>
    <x v="175"/>
    <x v="0"/>
    <n v="1"/>
    <s v="Sri Lanka"/>
    <n v="0"/>
    <n v="2"/>
    <n v="5"/>
    <n v="3"/>
    <n v="0.4"/>
    <n v="0.6"/>
  </r>
  <r>
    <x v="3"/>
    <s v="Australia"/>
    <s v="West Indies"/>
    <s v="Australia vs West Indies"/>
    <x v="8"/>
    <s v="17 runs"/>
    <s v="Colombo (RPS)"/>
    <d v="2012-09-22T00:00:00"/>
    <n v="270"/>
    <n v="17"/>
    <x v="1"/>
    <x v="176"/>
    <x v="6"/>
    <n v="1"/>
    <s v="West Indies"/>
    <n v="0"/>
    <n v="4"/>
    <n v="6"/>
    <n v="2"/>
    <n v="0.66666666666666663"/>
    <n v="0.33333333333333337"/>
  </r>
  <r>
    <x v="3"/>
    <s v="Australia"/>
    <s v="West Indies"/>
    <s v="Australia vs West Indies"/>
    <x v="8"/>
    <s v="17 runs"/>
    <s v="Colombo (RPS)"/>
    <d v="2012-09-22T00:00:00"/>
    <n v="270"/>
    <n v="17"/>
    <x v="1"/>
    <x v="177"/>
    <x v="1"/>
    <n v="0"/>
    <s v="West Indies"/>
    <n v="1"/>
    <n v="3"/>
    <n v="7"/>
    <n v="4"/>
    <n v="0.42857142857142855"/>
    <n v="0.5714285714285714"/>
  </r>
  <r>
    <x v="3"/>
    <s v="New Zealand"/>
    <s v="Pakistan"/>
    <s v="New Zealand vs Pakistan"/>
    <x v="2"/>
    <s v="13 runs"/>
    <s v="Pallekele"/>
    <d v="2012-09-23T00:00:00"/>
    <n v="271"/>
    <n v="13"/>
    <x v="1"/>
    <x v="178"/>
    <x v="3"/>
    <n v="0"/>
    <s v="New Zealand"/>
    <n v="1"/>
    <n v="1"/>
    <n v="5"/>
    <n v="4"/>
    <n v="0.2"/>
    <n v="0.8"/>
  </r>
  <r>
    <x v="3"/>
    <s v="New Zealand"/>
    <s v="Pakistan"/>
    <s v="New Zealand vs Pakistan"/>
    <x v="2"/>
    <s v="13 runs"/>
    <s v="Pallekele"/>
    <d v="2012-09-23T00:00:00"/>
    <n v="271"/>
    <n v="13"/>
    <x v="1"/>
    <x v="179"/>
    <x v="4"/>
    <n v="1"/>
    <s v="New Zealand"/>
    <n v="0"/>
    <n v="4"/>
    <n v="6"/>
    <n v="2"/>
    <n v="0.66666666666666663"/>
    <n v="0.33333333333333337"/>
  </r>
  <r>
    <x v="3"/>
    <s v="England"/>
    <s v="India"/>
    <s v="England vs India"/>
    <x v="10"/>
    <s v="90 runs"/>
    <s v="Colombo (RPS)"/>
    <d v="2012-09-23T00:00:00"/>
    <n v="272"/>
    <n v="90"/>
    <x v="1"/>
    <x v="180"/>
    <x v="9"/>
    <n v="0"/>
    <s v="England"/>
    <n v="1"/>
    <n v="2"/>
    <n v="5"/>
    <n v="3"/>
    <n v="0.4"/>
    <n v="0.6"/>
  </r>
  <r>
    <x v="3"/>
    <s v="England"/>
    <s v="India"/>
    <s v="England vs India"/>
    <x v="10"/>
    <s v="90 runs"/>
    <s v="Colombo (RPS)"/>
    <d v="2012-09-23T00:00:00"/>
    <n v="272"/>
    <n v="90"/>
    <x v="1"/>
    <x v="181"/>
    <x v="10"/>
    <n v="1"/>
    <s v="England"/>
    <n v="0"/>
    <n v="4"/>
    <n v="5"/>
    <n v="1"/>
    <n v="0.8"/>
    <n v="0.19999999999999996"/>
  </r>
  <r>
    <x v="3"/>
    <s v="Ireland"/>
    <s v="West Indies"/>
    <s v="Ireland vs West Indies"/>
    <x v="6"/>
    <s v=" "/>
    <s v="Colombo (RPS)"/>
    <d v="2012-09-24T00:00:00"/>
    <n v="273"/>
    <s v=" "/>
    <x v="3"/>
    <x v="182"/>
    <x v="13"/>
    <n v="0"/>
    <s v="Ireland"/>
    <n v="1"/>
    <n v="0"/>
    <n v="2"/>
    <n v="2"/>
    <n v="0"/>
    <s v=""/>
  </r>
  <r>
    <x v="3"/>
    <s v="Ireland"/>
    <s v="West Indies"/>
    <s v="Ireland vs West Indies"/>
    <x v="6"/>
    <s v=" "/>
    <s v="Colombo (RPS)"/>
    <d v="2012-09-24T00:00:00"/>
    <n v="273"/>
    <s v=" "/>
    <x v="3"/>
    <x v="183"/>
    <x v="1"/>
    <n v="0"/>
    <s v="Ireland"/>
    <n v="0"/>
    <n v="3"/>
    <n v="7"/>
    <n v="4"/>
    <n v="0.42857142857142855"/>
    <n v="0.5714285714285714"/>
  </r>
  <r>
    <x v="3"/>
    <s v="Bangladesh"/>
    <s v="Pakistan"/>
    <s v="Bangladesh vs Pakistan"/>
    <x v="2"/>
    <s v="8 wickets"/>
    <s v="Pallekele"/>
    <d v="2012-09-25T00:00:00"/>
    <n v="274"/>
    <n v="8"/>
    <x v="0"/>
    <x v="184"/>
    <x v="8"/>
    <n v="0"/>
    <s v="Bangladesh"/>
    <n v="1"/>
    <n v="0"/>
    <n v="2"/>
    <n v="2"/>
    <n v="0"/>
    <s v=""/>
  </r>
  <r>
    <x v="3"/>
    <s v="Bangladesh"/>
    <s v="Pakistan"/>
    <s v="Bangladesh vs Pakistan"/>
    <x v="2"/>
    <s v="8 wickets"/>
    <s v="Pallekele"/>
    <d v="2012-09-25T00:00:00"/>
    <n v="274"/>
    <n v="8"/>
    <x v="0"/>
    <x v="185"/>
    <x v="4"/>
    <n v="1"/>
    <s v="Bangladesh"/>
    <n v="0"/>
    <n v="4"/>
    <n v="6"/>
    <n v="2"/>
    <n v="0.66666666666666663"/>
    <n v="0.33333333333333337"/>
  </r>
  <r>
    <x v="3"/>
    <s v="Sri Lanka"/>
    <s v="New Zealand"/>
    <s v="Sri Lanka vs New Zealand"/>
    <x v="9"/>
    <s v=" "/>
    <s v="Pallekele"/>
    <d v="2012-09-27T00:00:00"/>
    <n v="275"/>
    <s v=" "/>
    <x v="3"/>
    <x v="186"/>
    <x v="11"/>
    <n v="0"/>
    <s v="Sri Lanka"/>
    <n v="1"/>
    <n v="4"/>
    <n v="7"/>
    <n v="3"/>
    <n v="0.5714285714285714"/>
    <n v="0.4285714285714286"/>
  </r>
  <r>
    <x v="3"/>
    <s v="Sri Lanka"/>
    <s v="New Zealand"/>
    <s v="Sri Lanka vs New Zealand"/>
    <x v="9"/>
    <s v=" "/>
    <s v="Pallekele"/>
    <d v="2012-09-27T00:00:00"/>
    <n v="275"/>
    <s v=" "/>
    <x v="3"/>
    <x v="187"/>
    <x v="3"/>
    <n v="0"/>
    <s v="Sri Lanka"/>
    <n v="0"/>
    <n v="1"/>
    <n v="5"/>
    <n v="4"/>
    <n v="0.2"/>
    <n v="0.8"/>
  </r>
  <r>
    <x v="3"/>
    <s v="England"/>
    <s v="West Indies"/>
    <s v="England vs West Indies"/>
    <x v="12"/>
    <s v="15 runs"/>
    <s v="Pallekele"/>
    <d v="2012-09-27T00:00:00"/>
    <n v="276"/>
    <n v="15"/>
    <x v="1"/>
    <x v="188"/>
    <x v="9"/>
    <n v="0"/>
    <s v="England"/>
    <n v="1"/>
    <n v="2"/>
    <n v="5"/>
    <n v="3"/>
    <n v="0.4"/>
    <n v="0.6"/>
  </r>
  <r>
    <x v="3"/>
    <s v="England"/>
    <s v="West Indies"/>
    <s v="England vs West Indies"/>
    <x v="12"/>
    <s v="15 runs"/>
    <s v="Pallekele"/>
    <d v="2012-09-27T00:00:00"/>
    <n v="276"/>
    <n v="15"/>
    <x v="1"/>
    <x v="189"/>
    <x v="1"/>
    <n v="1"/>
    <s v="England"/>
    <n v="0"/>
    <n v="3"/>
    <n v="7"/>
    <n v="4"/>
    <n v="0.42857142857142855"/>
    <n v="0.5714285714285714"/>
  </r>
  <r>
    <x v="3"/>
    <s v="Pakistan"/>
    <s v="South Africa"/>
    <s v="Pakistan vs South Africa"/>
    <x v="2"/>
    <s v="2 wickets"/>
    <s v="Colombo (RPS)"/>
    <d v="2012-09-28T00:00:00"/>
    <n v="277"/>
    <n v="2"/>
    <x v="0"/>
    <x v="190"/>
    <x v="4"/>
    <n v="1"/>
    <s v="South Africa"/>
    <n v="0"/>
    <n v="4"/>
    <n v="6"/>
    <n v="2"/>
    <n v="0.66666666666666663"/>
    <n v="0.33333333333333337"/>
  </r>
  <r>
    <x v="3"/>
    <s v="Pakistan"/>
    <s v="South Africa"/>
    <s v="Pakistan vs South Africa"/>
    <x v="2"/>
    <s v="2 wickets"/>
    <s v="Colombo (RPS)"/>
    <d v="2012-09-28T00:00:00"/>
    <n v="277"/>
    <n v="2"/>
    <x v="0"/>
    <x v="191"/>
    <x v="0"/>
    <n v="0"/>
    <s v="South Africa"/>
    <n v="1"/>
    <n v="2"/>
    <n v="5"/>
    <n v="3"/>
    <n v="0.4"/>
    <n v="0.6"/>
  </r>
  <r>
    <x v="3"/>
    <s v="Australia"/>
    <s v="India"/>
    <s v="Australia vs India"/>
    <x v="8"/>
    <s v="9 wickets"/>
    <s v="Colombo (RPS)"/>
    <d v="2012-09-28T00:00:00"/>
    <n v="278"/>
    <n v="9"/>
    <x v="0"/>
    <x v="192"/>
    <x v="6"/>
    <n v="1"/>
    <s v="India"/>
    <n v="0"/>
    <n v="4"/>
    <n v="6"/>
    <n v="2"/>
    <n v="0.66666666666666663"/>
    <n v="0.33333333333333337"/>
  </r>
  <r>
    <x v="3"/>
    <s v="Australia"/>
    <s v="India"/>
    <s v="Australia vs India"/>
    <x v="8"/>
    <s v="9 wickets"/>
    <s v="Colombo (RPS)"/>
    <d v="2012-09-28T00:00:00"/>
    <n v="278"/>
    <n v="9"/>
    <x v="0"/>
    <x v="193"/>
    <x v="10"/>
    <n v="0"/>
    <s v="India"/>
    <n v="1"/>
    <n v="4"/>
    <n v="5"/>
    <n v="1"/>
    <n v="0.8"/>
    <n v="0.19999999999999996"/>
  </r>
  <r>
    <x v="3"/>
    <s v="England"/>
    <s v="New Zealand"/>
    <s v="England vs New Zealand"/>
    <x v="5"/>
    <s v="6 wickets"/>
    <s v="Pallekele"/>
    <d v="2012-09-29T00:00:00"/>
    <n v="279"/>
    <n v="6"/>
    <x v="0"/>
    <x v="194"/>
    <x v="9"/>
    <n v="1"/>
    <s v="New Zealand"/>
    <n v="0"/>
    <n v="2"/>
    <n v="5"/>
    <n v="3"/>
    <n v="0.4"/>
    <n v="0.6"/>
  </r>
  <r>
    <x v="3"/>
    <s v="England"/>
    <s v="New Zealand"/>
    <s v="England vs New Zealand"/>
    <x v="5"/>
    <s v="6 wickets"/>
    <s v="Pallekele"/>
    <d v="2012-09-29T00:00:00"/>
    <n v="279"/>
    <n v="6"/>
    <x v="0"/>
    <x v="195"/>
    <x v="3"/>
    <n v="0"/>
    <s v="New Zealand"/>
    <n v="1"/>
    <n v="1"/>
    <n v="5"/>
    <n v="4"/>
    <n v="0.2"/>
    <n v="0.8"/>
  </r>
  <r>
    <x v="3"/>
    <s v="Sri Lanka"/>
    <s v="West Indies"/>
    <s v="Sri Lanka vs West Indies"/>
    <x v="7"/>
    <s v="9 wickets"/>
    <s v="Pallekele"/>
    <d v="2012-09-29T00:00:00"/>
    <n v="280"/>
    <n v="9"/>
    <x v="0"/>
    <x v="196"/>
    <x v="11"/>
    <n v="1"/>
    <s v="West Indies"/>
    <n v="0"/>
    <n v="4"/>
    <n v="7"/>
    <n v="3"/>
    <n v="0.5714285714285714"/>
    <n v="0.4285714285714286"/>
  </r>
  <r>
    <x v="3"/>
    <s v="Sri Lanka"/>
    <s v="West Indies"/>
    <s v="Sri Lanka vs West Indies"/>
    <x v="7"/>
    <s v="9 wickets"/>
    <s v="Pallekele"/>
    <d v="2012-09-29T00:00:00"/>
    <n v="280"/>
    <n v="9"/>
    <x v="0"/>
    <x v="197"/>
    <x v="1"/>
    <n v="0"/>
    <s v="West Indies"/>
    <n v="1"/>
    <n v="3"/>
    <n v="7"/>
    <n v="4"/>
    <n v="0.42857142857142855"/>
    <n v="0.5714285714285714"/>
  </r>
  <r>
    <x v="3"/>
    <s v="Australia"/>
    <s v="South Africa"/>
    <s v="Australia vs South Africa"/>
    <x v="8"/>
    <s v="8 wickets"/>
    <s v="Colombo (RPS)"/>
    <d v="2012-09-30T00:00:00"/>
    <n v="281"/>
    <n v="8"/>
    <x v="0"/>
    <x v="198"/>
    <x v="6"/>
    <n v="1"/>
    <s v="South Africa"/>
    <n v="0"/>
    <n v="4"/>
    <n v="6"/>
    <n v="2"/>
    <n v="0.66666666666666663"/>
    <n v="0.33333333333333337"/>
  </r>
  <r>
    <x v="3"/>
    <s v="Australia"/>
    <s v="South Africa"/>
    <s v="Australia vs South Africa"/>
    <x v="8"/>
    <s v="8 wickets"/>
    <s v="Colombo (RPS)"/>
    <d v="2012-09-30T00:00:00"/>
    <n v="281"/>
    <n v="8"/>
    <x v="0"/>
    <x v="199"/>
    <x v="0"/>
    <n v="0"/>
    <s v="South Africa"/>
    <n v="1"/>
    <n v="2"/>
    <n v="5"/>
    <n v="3"/>
    <n v="0.4"/>
    <n v="0.6"/>
  </r>
  <r>
    <x v="3"/>
    <s v="India"/>
    <s v="Pakistan"/>
    <s v="India vs Pakistan"/>
    <x v="10"/>
    <s v="8 wickets"/>
    <s v="Colombo (RPS)"/>
    <d v="2012-09-30T00:00:00"/>
    <n v="282"/>
    <n v="8"/>
    <x v="0"/>
    <x v="200"/>
    <x v="10"/>
    <n v="1"/>
    <s v="Pakistan"/>
    <n v="0"/>
    <n v="4"/>
    <n v="5"/>
    <n v="1"/>
    <n v="0.8"/>
    <n v="0.19999999999999996"/>
  </r>
  <r>
    <x v="3"/>
    <s v="India"/>
    <s v="Pakistan"/>
    <s v="India vs Pakistan"/>
    <x v="10"/>
    <s v="8 wickets"/>
    <s v="Colombo (RPS)"/>
    <d v="2012-09-30T00:00:00"/>
    <n v="282"/>
    <n v="8"/>
    <x v="0"/>
    <x v="201"/>
    <x v="4"/>
    <n v="0"/>
    <s v="Pakistan"/>
    <n v="1"/>
    <n v="4"/>
    <n v="6"/>
    <n v="2"/>
    <n v="0.66666666666666663"/>
    <n v="0.33333333333333337"/>
  </r>
  <r>
    <x v="3"/>
    <s v="New Zealand"/>
    <s v="West Indies"/>
    <s v="New Zealand vs West Indies"/>
    <x v="9"/>
    <s v=" "/>
    <s v="Pallekele"/>
    <d v="2012-10-01T00:00:00"/>
    <n v="283"/>
    <s v=" "/>
    <x v="3"/>
    <x v="202"/>
    <x v="3"/>
    <n v="0"/>
    <s v="New Zealand"/>
    <n v="1"/>
    <n v="1"/>
    <n v="5"/>
    <n v="4"/>
    <n v="0.2"/>
    <n v="0.8"/>
  </r>
  <r>
    <x v="3"/>
    <s v="New Zealand"/>
    <s v="West Indies"/>
    <s v="New Zealand vs West Indies"/>
    <x v="9"/>
    <s v=" "/>
    <s v="Pallekele"/>
    <d v="2012-10-01T00:00:00"/>
    <n v="283"/>
    <s v=" "/>
    <x v="3"/>
    <x v="203"/>
    <x v="1"/>
    <n v="0"/>
    <s v="New Zealand"/>
    <n v="0"/>
    <n v="3"/>
    <n v="7"/>
    <n v="4"/>
    <n v="0.42857142857142855"/>
    <n v="0.5714285714285714"/>
  </r>
  <r>
    <x v="3"/>
    <s v="Sri Lanka"/>
    <s v="England"/>
    <s v="Sri Lanka vs England"/>
    <x v="7"/>
    <s v="19 runs"/>
    <s v="Pallekele"/>
    <d v="2012-10-01T00:00:00"/>
    <n v="284"/>
    <n v="19"/>
    <x v="1"/>
    <x v="204"/>
    <x v="11"/>
    <n v="1"/>
    <s v="England"/>
    <n v="0"/>
    <n v="4"/>
    <n v="7"/>
    <n v="3"/>
    <n v="0.5714285714285714"/>
    <n v="0.4285714285714286"/>
  </r>
  <r>
    <x v="3"/>
    <s v="Sri Lanka"/>
    <s v="England"/>
    <s v="Sri Lanka vs England"/>
    <x v="7"/>
    <s v="19 runs"/>
    <s v="Pallekele"/>
    <d v="2012-10-01T00:00:00"/>
    <n v="284"/>
    <n v="19"/>
    <x v="1"/>
    <x v="205"/>
    <x v="9"/>
    <n v="0"/>
    <s v="England"/>
    <n v="1"/>
    <n v="2"/>
    <n v="5"/>
    <n v="3"/>
    <n v="0.4"/>
    <n v="0.6"/>
  </r>
  <r>
    <x v="3"/>
    <s v="Australia"/>
    <s v="Pakistan"/>
    <s v="Australia vs Pakistan"/>
    <x v="2"/>
    <s v="32 runs"/>
    <s v="Colombo (RPS)"/>
    <d v="2012-10-02T00:00:00"/>
    <n v="285"/>
    <n v="32"/>
    <x v="1"/>
    <x v="206"/>
    <x v="6"/>
    <n v="0"/>
    <s v="Australia"/>
    <n v="1"/>
    <n v="4"/>
    <n v="6"/>
    <n v="2"/>
    <n v="0.66666666666666663"/>
    <n v="0.33333333333333337"/>
  </r>
  <r>
    <x v="3"/>
    <s v="Australia"/>
    <s v="Pakistan"/>
    <s v="Australia vs Pakistan"/>
    <x v="2"/>
    <s v="32 runs"/>
    <s v="Colombo (RPS)"/>
    <d v="2012-10-02T00:00:00"/>
    <n v="285"/>
    <n v="32"/>
    <x v="1"/>
    <x v="207"/>
    <x v="4"/>
    <n v="1"/>
    <s v="Australia"/>
    <n v="0"/>
    <n v="4"/>
    <n v="6"/>
    <n v="2"/>
    <n v="0.66666666666666663"/>
    <n v="0.33333333333333337"/>
  </r>
  <r>
    <x v="3"/>
    <s v="India"/>
    <s v="South Africa"/>
    <s v="India vs South Africa"/>
    <x v="10"/>
    <s v="1 run"/>
    <s v="Colombo (RPS)"/>
    <d v="2012-10-02T00:00:00"/>
    <n v="286"/>
    <n v="1"/>
    <x v="1"/>
    <x v="208"/>
    <x v="10"/>
    <n v="1"/>
    <s v="South Africa"/>
    <n v="0"/>
    <n v="4"/>
    <n v="5"/>
    <n v="1"/>
    <n v="0.8"/>
    <n v="0.19999999999999996"/>
  </r>
  <r>
    <x v="3"/>
    <s v="India"/>
    <s v="South Africa"/>
    <s v="India vs South Africa"/>
    <x v="10"/>
    <s v="1 run"/>
    <s v="Colombo (RPS)"/>
    <d v="2012-10-02T00:00:00"/>
    <n v="286"/>
    <n v="1"/>
    <x v="1"/>
    <x v="209"/>
    <x v="0"/>
    <n v="0"/>
    <s v="South Africa"/>
    <n v="1"/>
    <n v="2"/>
    <n v="5"/>
    <n v="3"/>
    <n v="0.4"/>
    <n v="0.6"/>
  </r>
  <r>
    <x v="3"/>
    <s v="Sri Lanka"/>
    <s v="Pakistan"/>
    <s v="Sri Lanka vs Pakistan"/>
    <x v="7"/>
    <s v="16 runs"/>
    <s v="Colombo (RPS)"/>
    <d v="2012-10-04T00:00:00"/>
    <n v="287"/>
    <n v="16"/>
    <x v="1"/>
    <x v="210"/>
    <x v="11"/>
    <n v="1"/>
    <s v="Pakistan"/>
    <n v="0"/>
    <n v="4"/>
    <n v="7"/>
    <n v="3"/>
    <n v="0.5714285714285714"/>
    <n v="0.4285714285714286"/>
  </r>
  <r>
    <x v="3"/>
    <s v="Sri Lanka"/>
    <s v="Pakistan"/>
    <s v="Sri Lanka vs Pakistan"/>
    <x v="7"/>
    <s v="16 runs"/>
    <s v="Colombo (RPS)"/>
    <d v="2012-10-04T00:00:00"/>
    <n v="287"/>
    <n v="16"/>
    <x v="1"/>
    <x v="211"/>
    <x v="4"/>
    <n v="0"/>
    <s v="Pakistan"/>
    <n v="1"/>
    <n v="4"/>
    <n v="6"/>
    <n v="2"/>
    <n v="0.66666666666666663"/>
    <n v="0.33333333333333337"/>
  </r>
  <r>
    <x v="3"/>
    <s v="Australia"/>
    <s v="West Indies"/>
    <s v="Australia vs West Indies"/>
    <x v="12"/>
    <s v="74 runs"/>
    <s v="Colombo (RPS)"/>
    <d v="2012-10-05T00:00:00"/>
    <n v="288"/>
    <n v="74"/>
    <x v="1"/>
    <x v="212"/>
    <x v="6"/>
    <n v="0"/>
    <s v="Australia"/>
    <n v="1"/>
    <n v="4"/>
    <n v="6"/>
    <n v="2"/>
    <n v="0.66666666666666663"/>
    <n v="0.33333333333333337"/>
  </r>
  <r>
    <x v="3"/>
    <s v="Australia"/>
    <s v="West Indies"/>
    <s v="Australia vs West Indies"/>
    <x v="12"/>
    <s v="74 runs"/>
    <s v="Colombo (RPS)"/>
    <d v="2012-10-05T00:00:00"/>
    <n v="288"/>
    <n v="74"/>
    <x v="1"/>
    <x v="213"/>
    <x v="1"/>
    <n v="1"/>
    <s v="Australia"/>
    <n v="0"/>
    <n v="3"/>
    <n v="7"/>
    <n v="4"/>
    <n v="0.42857142857142855"/>
    <n v="0.5714285714285714"/>
  </r>
  <r>
    <x v="3"/>
    <s v="Sri Lanka"/>
    <s v="West Indies"/>
    <s v="Sri Lanka vs West Indies"/>
    <x v="12"/>
    <s v="36 runs"/>
    <s v="Colombo (RPS)"/>
    <d v="2012-10-07T00:00:00"/>
    <n v="289"/>
    <n v="36"/>
    <x v="1"/>
    <x v="214"/>
    <x v="11"/>
    <n v="0"/>
    <s v="Sri Lanka"/>
    <n v="1"/>
    <n v="4"/>
    <n v="7"/>
    <n v="3"/>
    <n v="0.5714285714285714"/>
    <n v="0.4285714285714286"/>
  </r>
  <r>
    <x v="3"/>
    <s v="Sri Lanka"/>
    <s v="West Indies"/>
    <s v="Sri Lanka vs West Indies"/>
    <x v="12"/>
    <s v="36 runs"/>
    <s v="Colombo (RPS)"/>
    <d v="2012-10-07T00:00:00"/>
    <n v="289"/>
    <n v="36"/>
    <x v="1"/>
    <x v="215"/>
    <x v="1"/>
    <n v="1"/>
    <s v="Sri Lanka"/>
    <n v="0"/>
    <n v="3"/>
    <n v="7"/>
    <n v="4"/>
    <n v="0.42857142857142855"/>
    <n v="0.5714285714285714"/>
  </r>
  <r>
    <x v="4"/>
    <s v="Bangladesh"/>
    <s v="Afghanistan"/>
    <s v="Bangladesh vs Afghanistan"/>
    <x v="4"/>
    <s v="9 wickets"/>
    <s v="Mirpur"/>
    <d v="2014-03-16T00:00:00"/>
    <n v="366"/>
    <n v="9"/>
    <x v="0"/>
    <x v="216"/>
    <x v="8"/>
    <n v="1"/>
    <s v="Afghanistan"/>
    <n v="0"/>
    <n v="2"/>
    <n v="7"/>
    <n v="5"/>
    <n v="0.2857142857142857"/>
    <n v="0.7142857142857143"/>
  </r>
  <r>
    <x v="4"/>
    <s v="Bangladesh"/>
    <s v="Afghanistan"/>
    <s v="Bangladesh vs Afghanistan"/>
    <x v="4"/>
    <s v="9 wickets"/>
    <s v="Mirpur"/>
    <d v="2014-03-16T00:00:00"/>
    <n v="366"/>
    <n v="9"/>
    <x v="0"/>
    <x v="217"/>
    <x v="14"/>
    <n v="0"/>
    <s v="Afghanistan"/>
    <n v="1"/>
    <n v="1"/>
    <n v="3"/>
    <n v="2"/>
    <n v="0.33333333333333331"/>
    <n v="0.66666666666666674"/>
  </r>
  <r>
    <x v="4"/>
    <s v="Hong Kong"/>
    <s v="Nepal"/>
    <s v="Hong Kong vs Nepal"/>
    <x v="14"/>
    <s v="80 runs"/>
    <s v="Chattogram"/>
    <d v="2014-03-16T00:00:00"/>
    <n v="367"/>
    <n v="80"/>
    <x v="1"/>
    <x v="218"/>
    <x v="15"/>
    <n v="0"/>
    <s v="Hong Kong"/>
    <n v="1"/>
    <n v="1"/>
    <n v="3"/>
    <n v="2"/>
    <n v="0.33333333333333331"/>
    <n v="0.66666666666666674"/>
  </r>
  <r>
    <x v="4"/>
    <s v="Hong Kong"/>
    <s v="Nepal"/>
    <s v="Hong Kong vs Nepal"/>
    <x v="14"/>
    <s v="80 runs"/>
    <s v="Chattogram"/>
    <d v="2014-03-16T00:00:00"/>
    <n v="367"/>
    <n v="80"/>
    <x v="1"/>
    <x v="219"/>
    <x v="16"/>
    <n v="1"/>
    <s v="Hong Kong"/>
    <n v="0"/>
    <n v="2"/>
    <n v="3"/>
    <n v="1"/>
    <n v="0.66666666666666663"/>
    <n v="0.33333333333333337"/>
  </r>
  <r>
    <x v="4"/>
    <s v="Ireland"/>
    <s v="Zimbabwe"/>
    <s v="Ireland vs Zimbabwe"/>
    <x v="13"/>
    <s v="3 wickets"/>
    <s v="Sylhet"/>
    <d v="2014-03-17T00:00:00"/>
    <n v="368"/>
    <n v="3"/>
    <x v="0"/>
    <x v="220"/>
    <x v="13"/>
    <n v="1"/>
    <s v="Zimbabwe"/>
    <n v="0"/>
    <n v="2"/>
    <n v="3"/>
    <n v="1"/>
    <n v="0.66666666666666663"/>
    <n v="0.33333333333333337"/>
  </r>
  <r>
    <x v="4"/>
    <s v="Ireland"/>
    <s v="Zimbabwe"/>
    <s v="Ireland vs Zimbabwe"/>
    <x v="13"/>
    <s v="3 wickets"/>
    <s v="Sylhet"/>
    <d v="2014-03-17T00:00:00"/>
    <n v="368"/>
    <n v="3"/>
    <x v="0"/>
    <x v="221"/>
    <x v="7"/>
    <n v="0"/>
    <s v="Zimbabwe"/>
    <n v="1"/>
    <n v="2"/>
    <n v="3"/>
    <n v="1"/>
    <n v="0.66666666666666663"/>
    <n v="0.33333333333333337"/>
  </r>
  <r>
    <x v="4"/>
    <s v="Netherlands"/>
    <s v="U.A.E."/>
    <s v="Netherlands vs U.A.E."/>
    <x v="11"/>
    <s v="6 wickets"/>
    <s v="Sylhet"/>
    <d v="2014-03-17T00:00:00"/>
    <n v="369"/>
    <n v="6"/>
    <x v="0"/>
    <x v="222"/>
    <x v="12"/>
    <n v="1"/>
    <s v="U.A.E."/>
    <n v="0"/>
    <n v="3"/>
    <n v="7"/>
    <n v="4"/>
    <n v="0.42857142857142855"/>
    <n v="0.5714285714285714"/>
  </r>
  <r>
    <x v="4"/>
    <s v="Netherlands"/>
    <s v="U.A.E."/>
    <s v="Netherlands vs U.A.E."/>
    <x v="11"/>
    <s v="6 wickets"/>
    <s v="Sylhet"/>
    <d v="2014-03-17T00:00:00"/>
    <n v="369"/>
    <n v="6"/>
    <x v="0"/>
    <x v="223"/>
    <x v="17"/>
    <n v="0"/>
    <s v="U.A.E."/>
    <n v="1"/>
    <n v="0"/>
    <n v="3"/>
    <n v="3"/>
    <n v="0"/>
    <s v=""/>
  </r>
  <r>
    <x v="4"/>
    <s v="Afghanistan"/>
    <s v="Hong Kong"/>
    <s v="Afghanistan vs Hong Kong"/>
    <x v="15"/>
    <s v="7 wickets"/>
    <s v="Chattogram"/>
    <d v="2014-03-18T00:00:00"/>
    <n v="370"/>
    <n v="7"/>
    <x v="0"/>
    <x v="224"/>
    <x v="14"/>
    <n v="1"/>
    <s v="Hong Kong"/>
    <n v="0"/>
    <n v="1"/>
    <n v="3"/>
    <n v="2"/>
    <n v="0.33333333333333331"/>
    <n v="0.66666666666666674"/>
  </r>
  <r>
    <x v="4"/>
    <s v="Afghanistan"/>
    <s v="Hong Kong"/>
    <s v="Afghanistan vs Hong Kong"/>
    <x v="15"/>
    <s v="7 wickets"/>
    <s v="Chattogram"/>
    <d v="2014-03-18T00:00:00"/>
    <n v="370"/>
    <n v="7"/>
    <x v="0"/>
    <x v="225"/>
    <x v="15"/>
    <n v="0"/>
    <s v="Hong Kong"/>
    <n v="1"/>
    <n v="1"/>
    <n v="3"/>
    <n v="2"/>
    <n v="0.33333333333333331"/>
    <n v="0.66666666666666674"/>
  </r>
  <r>
    <x v="4"/>
    <s v="Bangladesh"/>
    <s v="Nepal"/>
    <s v="Bangladesh vs Nepal"/>
    <x v="4"/>
    <s v="8 wickets"/>
    <s v="Chattogram"/>
    <d v="2014-03-18T00:00:00"/>
    <n v="371"/>
    <n v="8"/>
    <x v="0"/>
    <x v="226"/>
    <x v="8"/>
    <n v="1"/>
    <s v="Nepal"/>
    <n v="0"/>
    <n v="2"/>
    <n v="7"/>
    <n v="5"/>
    <n v="0.2857142857142857"/>
    <n v="0.7142857142857143"/>
  </r>
  <r>
    <x v="4"/>
    <s v="Bangladesh"/>
    <s v="Nepal"/>
    <s v="Bangladesh vs Nepal"/>
    <x v="4"/>
    <s v="8 wickets"/>
    <s v="Chattogram"/>
    <d v="2014-03-18T00:00:00"/>
    <n v="371"/>
    <n v="8"/>
    <x v="0"/>
    <x v="227"/>
    <x v="16"/>
    <n v="0"/>
    <s v="Nepal"/>
    <n v="1"/>
    <n v="2"/>
    <n v="3"/>
    <n v="1"/>
    <n v="0.66666666666666663"/>
    <n v="0.33333333333333337"/>
  </r>
  <r>
    <x v="4"/>
    <s v="Netherlands"/>
    <s v="Zimbabwe"/>
    <s v="Netherlands vs Zimbabwe"/>
    <x v="3"/>
    <s v="5 wickets"/>
    <s v="Sylhet"/>
    <d v="2014-03-19T00:00:00"/>
    <n v="372"/>
    <n v="5"/>
    <x v="0"/>
    <x v="228"/>
    <x v="12"/>
    <n v="0"/>
    <s v="Netherlands"/>
    <n v="1"/>
    <n v="3"/>
    <n v="7"/>
    <n v="4"/>
    <n v="0.42857142857142855"/>
    <n v="0.5714285714285714"/>
  </r>
  <r>
    <x v="4"/>
    <s v="Netherlands"/>
    <s v="Zimbabwe"/>
    <s v="Netherlands vs Zimbabwe"/>
    <x v="3"/>
    <s v="5 wickets"/>
    <s v="Sylhet"/>
    <d v="2014-03-19T00:00:00"/>
    <n v="372"/>
    <n v="5"/>
    <x v="0"/>
    <x v="229"/>
    <x v="7"/>
    <n v="1"/>
    <s v="Netherlands"/>
    <n v="0"/>
    <n v="2"/>
    <n v="3"/>
    <n v="1"/>
    <n v="0.66666666666666663"/>
    <n v="0.33333333333333337"/>
  </r>
  <r>
    <x v="4"/>
    <s v="Ireland"/>
    <s v="U.A.E."/>
    <s v="Ireland vs U.A.E."/>
    <x v="13"/>
    <s v="21 runs"/>
    <s v="Sylhet"/>
    <d v="2014-03-19T00:00:00"/>
    <n v="373"/>
    <n v="21"/>
    <x v="1"/>
    <x v="230"/>
    <x v="13"/>
    <n v="1"/>
    <s v="U.A.E."/>
    <n v="0"/>
    <n v="2"/>
    <n v="3"/>
    <n v="1"/>
    <n v="0.66666666666666663"/>
    <n v="0.33333333333333337"/>
  </r>
  <r>
    <x v="4"/>
    <s v="Ireland"/>
    <s v="U.A.E."/>
    <s v="Ireland vs U.A.E."/>
    <x v="13"/>
    <s v="21 runs"/>
    <s v="Sylhet"/>
    <d v="2014-03-19T00:00:00"/>
    <n v="373"/>
    <n v="21"/>
    <x v="1"/>
    <x v="231"/>
    <x v="17"/>
    <n v="0"/>
    <s v="U.A.E."/>
    <n v="1"/>
    <n v="0"/>
    <n v="3"/>
    <n v="3"/>
    <n v="0"/>
    <s v=""/>
  </r>
  <r>
    <x v="4"/>
    <s v="Afghanistan"/>
    <s v="Nepal"/>
    <s v="Afghanistan vs Nepal"/>
    <x v="14"/>
    <s v="9 runs"/>
    <s v="Chattogram"/>
    <d v="2014-03-20T00:00:00"/>
    <n v="374"/>
    <n v="9"/>
    <x v="1"/>
    <x v="232"/>
    <x v="14"/>
    <n v="0"/>
    <s v="Afghanistan"/>
    <n v="1"/>
    <n v="1"/>
    <n v="3"/>
    <n v="2"/>
    <n v="0.33333333333333331"/>
    <n v="0.66666666666666674"/>
  </r>
  <r>
    <x v="4"/>
    <s v="Afghanistan"/>
    <s v="Nepal"/>
    <s v="Afghanistan vs Nepal"/>
    <x v="14"/>
    <s v="9 runs"/>
    <s v="Chattogram"/>
    <d v="2014-03-20T00:00:00"/>
    <n v="374"/>
    <n v="9"/>
    <x v="1"/>
    <x v="233"/>
    <x v="16"/>
    <n v="1"/>
    <s v="Afghanistan"/>
    <n v="0"/>
    <n v="2"/>
    <n v="3"/>
    <n v="1"/>
    <n v="0.66666666666666663"/>
    <n v="0.33333333333333337"/>
  </r>
  <r>
    <x v="4"/>
    <s v="Bangladesh"/>
    <s v="Hong Kong"/>
    <s v="Bangladesh vs Hong Kong"/>
    <x v="16"/>
    <s v="2 wickets"/>
    <s v="Chattogram"/>
    <d v="2014-03-20T00:00:00"/>
    <n v="375"/>
    <n v="2"/>
    <x v="0"/>
    <x v="234"/>
    <x v="8"/>
    <n v="0"/>
    <s v="Bangladesh"/>
    <n v="1"/>
    <n v="2"/>
    <n v="7"/>
    <n v="5"/>
    <n v="0.2857142857142857"/>
    <n v="0.7142857142857143"/>
  </r>
  <r>
    <x v="4"/>
    <s v="Bangladesh"/>
    <s v="Hong Kong"/>
    <s v="Bangladesh vs Hong Kong"/>
    <x v="16"/>
    <s v="2 wickets"/>
    <s v="Chattogram"/>
    <d v="2014-03-20T00:00:00"/>
    <n v="375"/>
    <n v="2"/>
    <x v="0"/>
    <x v="235"/>
    <x v="15"/>
    <n v="1"/>
    <s v="Bangladesh"/>
    <n v="0"/>
    <n v="1"/>
    <n v="3"/>
    <n v="2"/>
    <n v="0.33333333333333331"/>
    <n v="0.66666666666666674"/>
  </r>
  <r>
    <x v="4"/>
    <s v="U.A.E."/>
    <s v="Zimbabwe"/>
    <s v="U.A.E. vs Zimbabwe"/>
    <x v="3"/>
    <s v="5 wickets"/>
    <s v="Sylhet"/>
    <d v="2014-03-21T00:00:00"/>
    <n v="376"/>
    <n v="5"/>
    <x v="0"/>
    <x v="236"/>
    <x v="17"/>
    <n v="0"/>
    <s v="U.A.E."/>
    <n v="1"/>
    <n v="0"/>
    <n v="3"/>
    <n v="3"/>
    <n v="0"/>
    <s v=""/>
  </r>
  <r>
    <x v="4"/>
    <s v="U.A.E."/>
    <s v="Zimbabwe"/>
    <s v="U.A.E. vs Zimbabwe"/>
    <x v="3"/>
    <s v="5 wickets"/>
    <s v="Sylhet"/>
    <d v="2014-03-21T00:00:00"/>
    <n v="376"/>
    <n v="5"/>
    <x v="0"/>
    <x v="237"/>
    <x v="7"/>
    <n v="1"/>
    <s v="U.A.E."/>
    <n v="0"/>
    <n v="2"/>
    <n v="3"/>
    <n v="1"/>
    <n v="0.66666666666666663"/>
    <n v="0.33333333333333337"/>
  </r>
  <r>
    <x v="4"/>
    <s v="Ireland"/>
    <s v="Netherlands"/>
    <s v="Ireland vs Netherlands"/>
    <x v="11"/>
    <s v="6 wickets"/>
    <s v="Sylhet"/>
    <d v="2014-03-21T00:00:00"/>
    <n v="377"/>
    <n v="6"/>
    <x v="0"/>
    <x v="238"/>
    <x v="13"/>
    <n v="0"/>
    <s v="Ireland"/>
    <n v="1"/>
    <n v="2"/>
    <n v="3"/>
    <n v="1"/>
    <n v="0.66666666666666663"/>
    <n v="0.33333333333333337"/>
  </r>
  <r>
    <x v="4"/>
    <s v="Ireland"/>
    <s v="Netherlands"/>
    <s v="Ireland vs Netherlands"/>
    <x v="11"/>
    <s v="6 wickets"/>
    <s v="Sylhet"/>
    <d v="2014-03-21T00:00:00"/>
    <n v="377"/>
    <n v="6"/>
    <x v="0"/>
    <x v="239"/>
    <x v="12"/>
    <n v="1"/>
    <s v="Ireland"/>
    <n v="0"/>
    <n v="3"/>
    <n v="7"/>
    <n v="4"/>
    <n v="0.42857142857142855"/>
    <n v="0.5714285714285714"/>
  </r>
  <r>
    <x v="4"/>
    <s v="India"/>
    <s v="Pakistan"/>
    <s v="India vs Pakistan"/>
    <x v="10"/>
    <s v="7 wickets"/>
    <s v="Mirpur"/>
    <d v="2014-03-21T00:00:00"/>
    <n v="378"/>
    <n v="7"/>
    <x v="0"/>
    <x v="240"/>
    <x v="10"/>
    <n v="1"/>
    <s v="Pakistan"/>
    <n v="0"/>
    <n v="5"/>
    <n v="6"/>
    <n v="1"/>
    <n v="0.83333333333333337"/>
    <n v="0.16666666666666663"/>
  </r>
  <r>
    <x v="4"/>
    <s v="India"/>
    <s v="Pakistan"/>
    <s v="India vs Pakistan"/>
    <x v="10"/>
    <s v="7 wickets"/>
    <s v="Mirpur"/>
    <d v="2014-03-21T00:00:00"/>
    <n v="378"/>
    <n v="7"/>
    <x v="0"/>
    <x v="241"/>
    <x v="4"/>
    <n v="0"/>
    <s v="Pakistan"/>
    <n v="1"/>
    <n v="2"/>
    <n v="4"/>
    <n v="2"/>
    <n v="0.5"/>
    <n v="0.5"/>
  </r>
  <r>
    <x v="4"/>
    <s v="South Africa"/>
    <s v="Sri Lanka"/>
    <s v="South Africa vs Sri Lanka"/>
    <x v="7"/>
    <s v="5 runs"/>
    <s v="Chattogram"/>
    <d v="2014-03-22T00:00:00"/>
    <n v="379"/>
    <n v="5"/>
    <x v="1"/>
    <x v="242"/>
    <x v="0"/>
    <n v="0"/>
    <s v="South Africa"/>
    <n v="1"/>
    <n v="3"/>
    <n v="5"/>
    <n v="2"/>
    <n v="0.6"/>
    <n v="0.4"/>
  </r>
  <r>
    <x v="4"/>
    <s v="South Africa"/>
    <s v="Sri Lanka"/>
    <s v="South Africa vs Sri Lanka"/>
    <x v="7"/>
    <s v="5 runs"/>
    <s v="Chattogram"/>
    <d v="2014-03-22T00:00:00"/>
    <n v="379"/>
    <n v="5"/>
    <x v="1"/>
    <x v="243"/>
    <x v="11"/>
    <n v="1"/>
    <s v="South Africa"/>
    <n v="0"/>
    <n v="5"/>
    <n v="6"/>
    <n v="1"/>
    <n v="0.83333333333333337"/>
    <n v="0.16666666666666663"/>
  </r>
  <r>
    <x v="4"/>
    <s v="England"/>
    <s v="New Zealand"/>
    <s v="England vs New Zealand"/>
    <x v="1"/>
    <s v="9 runs"/>
    <s v="Chattogram"/>
    <d v="2014-03-22T00:00:00"/>
    <n v="380"/>
    <n v="9"/>
    <x v="1"/>
    <x v="244"/>
    <x v="9"/>
    <n v="0"/>
    <s v="England"/>
    <n v="1"/>
    <n v="1"/>
    <n v="4"/>
    <n v="3"/>
    <n v="0.25"/>
    <n v="0.75"/>
  </r>
  <r>
    <x v="4"/>
    <s v="England"/>
    <s v="New Zealand"/>
    <s v="England vs New Zealand"/>
    <x v="1"/>
    <s v="9 runs"/>
    <s v="Chattogram"/>
    <d v="2014-03-22T00:00:00"/>
    <n v="380"/>
    <n v="9"/>
    <x v="1"/>
    <x v="245"/>
    <x v="3"/>
    <n v="1"/>
    <s v="England"/>
    <n v="0"/>
    <n v="2"/>
    <n v="4"/>
    <n v="2"/>
    <n v="0.5"/>
    <n v="0.5"/>
  </r>
  <r>
    <x v="4"/>
    <s v="Australia"/>
    <s v="Pakistan"/>
    <s v="Australia vs Pakistan"/>
    <x v="2"/>
    <s v="16 runs"/>
    <s v="Mirpur"/>
    <d v="2014-03-23T00:00:00"/>
    <n v="381"/>
    <n v="16"/>
    <x v="1"/>
    <x v="246"/>
    <x v="6"/>
    <n v="0"/>
    <s v="Australia"/>
    <n v="1"/>
    <n v="1"/>
    <n v="4"/>
    <n v="3"/>
    <n v="0.25"/>
    <n v="0.75"/>
  </r>
  <r>
    <x v="4"/>
    <s v="Australia"/>
    <s v="Pakistan"/>
    <s v="Australia vs Pakistan"/>
    <x v="2"/>
    <s v="16 runs"/>
    <s v="Mirpur"/>
    <d v="2014-03-23T00:00:00"/>
    <n v="381"/>
    <n v="16"/>
    <x v="1"/>
    <x v="247"/>
    <x v="4"/>
    <n v="1"/>
    <s v="Australia"/>
    <n v="0"/>
    <n v="2"/>
    <n v="4"/>
    <n v="2"/>
    <n v="0.5"/>
    <n v="0.5"/>
  </r>
  <r>
    <x v="4"/>
    <s v="India"/>
    <s v="West Indies"/>
    <s v="India vs West Indies"/>
    <x v="10"/>
    <s v="7 wickets"/>
    <s v="Mirpur"/>
    <d v="2014-03-23T00:00:00"/>
    <n v="382"/>
    <n v="7"/>
    <x v="0"/>
    <x v="248"/>
    <x v="10"/>
    <n v="1"/>
    <s v="West Indies"/>
    <n v="0"/>
    <n v="5"/>
    <n v="6"/>
    <n v="1"/>
    <n v="0.83333333333333337"/>
    <n v="0.16666666666666663"/>
  </r>
  <r>
    <x v="4"/>
    <s v="India"/>
    <s v="West Indies"/>
    <s v="India vs West Indies"/>
    <x v="10"/>
    <s v="7 wickets"/>
    <s v="Mirpur"/>
    <d v="2014-03-23T00:00:00"/>
    <n v="382"/>
    <n v="7"/>
    <x v="0"/>
    <x v="249"/>
    <x v="1"/>
    <n v="0"/>
    <s v="West Indies"/>
    <n v="1"/>
    <n v="3"/>
    <n v="5"/>
    <n v="2"/>
    <n v="0.6"/>
    <n v="0.4"/>
  </r>
  <r>
    <x v="4"/>
    <s v="New Zealand"/>
    <s v="South Africa"/>
    <s v="New Zealand vs South Africa"/>
    <x v="0"/>
    <s v="2 runs"/>
    <s v="Chattogram"/>
    <d v="2014-03-24T00:00:00"/>
    <n v="383"/>
    <n v="2"/>
    <x v="1"/>
    <x v="250"/>
    <x v="3"/>
    <n v="0"/>
    <s v="New Zealand"/>
    <n v="1"/>
    <n v="2"/>
    <n v="4"/>
    <n v="2"/>
    <n v="0.5"/>
    <n v="0.5"/>
  </r>
  <r>
    <x v="4"/>
    <s v="New Zealand"/>
    <s v="South Africa"/>
    <s v="New Zealand vs South Africa"/>
    <x v="0"/>
    <s v="2 runs"/>
    <s v="Chattogram"/>
    <d v="2014-03-24T00:00:00"/>
    <n v="383"/>
    <n v="2"/>
    <x v="1"/>
    <x v="251"/>
    <x v="0"/>
    <n v="1"/>
    <s v="New Zealand"/>
    <n v="0"/>
    <n v="3"/>
    <n v="5"/>
    <n v="2"/>
    <n v="0.6"/>
    <n v="0.4"/>
  </r>
  <r>
    <x v="4"/>
    <s v="Netherlands"/>
    <s v="Sri Lanka"/>
    <s v="Netherlands vs Sri Lanka"/>
    <x v="7"/>
    <s v="9 wickets"/>
    <s v="Chattogram"/>
    <d v="2014-03-24T00:00:00"/>
    <n v="384"/>
    <n v="9"/>
    <x v="0"/>
    <x v="252"/>
    <x v="12"/>
    <n v="0"/>
    <s v="Netherlands"/>
    <n v="1"/>
    <n v="3"/>
    <n v="7"/>
    <n v="4"/>
    <n v="0.42857142857142855"/>
    <n v="0.5714285714285714"/>
  </r>
  <r>
    <x v="4"/>
    <s v="Netherlands"/>
    <s v="Sri Lanka"/>
    <s v="Netherlands vs Sri Lanka"/>
    <x v="7"/>
    <s v="9 wickets"/>
    <s v="Chattogram"/>
    <d v="2014-03-24T00:00:00"/>
    <n v="384"/>
    <n v="9"/>
    <x v="0"/>
    <x v="253"/>
    <x v="11"/>
    <n v="1"/>
    <s v="Netherlands"/>
    <n v="0"/>
    <n v="5"/>
    <n v="6"/>
    <n v="1"/>
    <n v="0.83333333333333337"/>
    <n v="0.16666666666666663"/>
  </r>
  <r>
    <x v="4"/>
    <s v="Bangladesh"/>
    <s v="West Indies"/>
    <s v="Bangladesh vs West Indies"/>
    <x v="12"/>
    <s v="73 runs"/>
    <s v="Mirpur"/>
    <d v="2014-03-25T00:00:00"/>
    <n v="385"/>
    <n v="73"/>
    <x v="1"/>
    <x v="254"/>
    <x v="8"/>
    <n v="0"/>
    <s v="Bangladesh"/>
    <n v="1"/>
    <n v="2"/>
    <n v="7"/>
    <n v="5"/>
    <n v="0.2857142857142857"/>
    <n v="0.7142857142857143"/>
  </r>
  <r>
    <x v="4"/>
    <s v="Bangladesh"/>
    <s v="West Indies"/>
    <s v="Bangladesh vs West Indies"/>
    <x v="12"/>
    <s v="73 runs"/>
    <s v="Mirpur"/>
    <d v="2014-03-25T00:00:00"/>
    <n v="385"/>
    <n v="73"/>
    <x v="1"/>
    <x v="255"/>
    <x v="1"/>
    <n v="1"/>
    <s v="Bangladesh"/>
    <n v="0"/>
    <n v="3"/>
    <n v="5"/>
    <n v="2"/>
    <n v="0.6"/>
    <n v="0.4"/>
  </r>
  <r>
    <x v="4"/>
    <s v="Netherlands"/>
    <s v="South Africa"/>
    <s v="Netherlands vs South Africa"/>
    <x v="0"/>
    <s v="6 runs"/>
    <s v="Chattogram"/>
    <d v="2014-03-27T00:00:00"/>
    <n v="386"/>
    <n v="6"/>
    <x v="1"/>
    <x v="256"/>
    <x v="12"/>
    <n v="0"/>
    <s v="Netherlands"/>
    <n v="1"/>
    <n v="3"/>
    <n v="7"/>
    <n v="4"/>
    <n v="0.42857142857142855"/>
    <n v="0.5714285714285714"/>
  </r>
  <r>
    <x v="4"/>
    <s v="Netherlands"/>
    <s v="South Africa"/>
    <s v="Netherlands vs South Africa"/>
    <x v="0"/>
    <s v="6 runs"/>
    <s v="Chattogram"/>
    <d v="2014-03-27T00:00:00"/>
    <n v="386"/>
    <n v="6"/>
    <x v="1"/>
    <x v="257"/>
    <x v="0"/>
    <n v="1"/>
    <s v="Netherlands"/>
    <n v="0"/>
    <n v="3"/>
    <n v="5"/>
    <n v="2"/>
    <n v="0.6"/>
    <n v="0.4"/>
  </r>
  <r>
    <x v="4"/>
    <s v="England"/>
    <s v="Sri Lanka"/>
    <s v="England vs Sri Lanka"/>
    <x v="5"/>
    <s v="6 wickets"/>
    <s v="Chattogram"/>
    <d v="2014-03-27T00:00:00"/>
    <n v="387"/>
    <n v="6"/>
    <x v="0"/>
    <x v="258"/>
    <x v="9"/>
    <n v="1"/>
    <s v="Sri Lanka"/>
    <n v="0"/>
    <n v="1"/>
    <n v="4"/>
    <n v="3"/>
    <n v="0.25"/>
    <n v="0.75"/>
  </r>
  <r>
    <x v="4"/>
    <s v="England"/>
    <s v="Sri Lanka"/>
    <s v="England vs Sri Lanka"/>
    <x v="5"/>
    <s v="6 wickets"/>
    <s v="Chattogram"/>
    <d v="2014-03-27T00:00:00"/>
    <n v="387"/>
    <n v="6"/>
    <x v="0"/>
    <x v="259"/>
    <x v="11"/>
    <n v="0"/>
    <s v="Sri Lanka"/>
    <n v="1"/>
    <n v="5"/>
    <n v="6"/>
    <n v="1"/>
    <n v="0.83333333333333337"/>
    <n v="0.16666666666666663"/>
  </r>
  <r>
    <x v="4"/>
    <s v="Australia"/>
    <s v="West Indies"/>
    <s v="Australia vs West Indies"/>
    <x v="12"/>
    <s v="6 wickets"/>
    <s v="Mirpur"/>
    <d v="2014-03-28T00:00:00"/>
    <n v="388"/>
    <n v="6"/>
    <x v="0"/>
    <x v="260"/>
    <x v="6"/>
    <n v="0"/>
    <s v="Australia"/>
    <n v="1"/>
    <n v="1"/>
    <n v="4"/>
    <n v="3"/>
    <n v="0.25"/>
    <n v="0.75"/>
  </r>
  <r>
    <x v="4"/>
    <s v="Australia"/>
    <s v="West Indies"/>
    <s v="Australia vs West Indies"/>
    <x v="12"/>
    <s v="6 wickets"/>
    <s v="Mirpur"/>
    <d v="2014-03-28T00:00:00"/>
    <n v="388"/>
    <n v="6"/>
    <x v="0"/>
    <x v="261"/>
    <x v="1"/>
    <n v="1"/>
    <s v="Australia"/>
    <n v="0"/>
    <n v="3"/>
    <n v="5"/>
    <n v="2"/>
    <n v="0.6"/>
    <n v="0.4"/>
  </r>
  <r>
    <x v="4"/>
    <s v="Bangladesh"/>
    <s v="India"/>
    <s v="Bangladesh vs India"/>
    <x v="10"/>
    <s v="8 wickets"/>
    <s v="Mirpur"/>
    <d v="2014-03-28T00:00:00"/>
    <n v="389"/>
    <n v="8"/>
    <x v="0"/>
    <x v="262"/>
    <x v="8"/>
    <n v="0"/>
    <s v="Bangladesh"/>
    <n v="1"/>
    <n v="2"/>
    <n v="7"/>
    <n v="5"/>
    <n v="0.2857142857142857"/>
    <n v="0.7142857142857143"/>
  </r>
  <r>
    <x v="4"/>
    <s v="Bangladesh"/>
    <s v="India"/>
    <s v="Bangladesh vs India"/>
    <x v="10"/>
    <s v="8 wickets"/>
    <s v="Mirpur"/>
    <d v="2014-03-28T00:00:00"/>
    <n v="389"/>
    <n v="8"/>
    <x v="0"/>
    <x v="263"/>
    <x v="10"/>
    <n v="1"/>
    <s v="Bangladesh"/>
    <n v="0"/>
    <n v="5"/>
    <n v="6"/>
    <n v="1"/>
    <n v="0.83333333333333337"/>
    <n v="0.16666666666666663"/>
  </r>
  <r>
    <x v="4"/>
    <s v="Netherlands"/>
    <s v="New Zealand"/>
    <s v="Netherlands vs New Zealand"/>
    <x v="1"/>
    <s v="6 wickets"/>
    <s v="Chattogram"/>
    <d v="2014-03-29T00:00:00"/>
    <n v="390"/>
    <n v="6"/>
    <x v="0"/>
    <x v="264"/>
    <x v="12"/>
    <n v="0"/>
    <s v="Netherlands"/>
    <n v="1"/>
    <n v="3"/>
    <n v="7"/>
    <n v="4"/>
    <n v="0.42857142857142855"/>
    <n v="0.5714285714285714"/>
  </r>
  <r>
    <x v="4"/>
    <s v="Netherlands"/>
    <s v="New Zealand"/>
    <s v="Netherlands vs New Zealand"/>
    <x v="1"/>
    <s v="6 wickets"/>
    <s v="Chattogram"/>
    <d v="2014-03-29T00:00:00"/>
    <n v="390"/>
    <n v="6"/>
    <x v="0"/>
    <x v="265"/>
    <x v="3"/>
    <n v="1"/>
    <s v="Netherlands"/>
    <n v="0"/>
    <n v="2"/>
    <n v="4"/>
    <n v="2"/>
    <n v="0.5"/>
    <n v="0.5"/>
  </r>
  <r>
    <x v="4"/>
    <s v="England"/>
    <s v="South Africa"/>
    <s v="England vs South Africa"/>
    <x v="0"/>
    <s v="3 runs"/>
    <s v="Chattogram"/>
    <d v="2014-03-29T00:00:00"/>
    <n v="391"/>
    <n v="3"/>
    <x v="1"/>
    <x v="266"/>
    <x v="9"/>
    <n v="0"/>
    <s v="England"/>
    <n v="1"/>
    <n v="1"/>
    <n v="4"/>
    <n v="3"/>
    <n v="0.25"/>
    <n v="0.75"/>
  </r>
  <r>
    <x v="4"/>
    <s v="England"/>
    <s v="South Africa"/>
    <s v="England vs South Africa"/>
    <x v="0"/>
    <s v="3 runs"/>
    <s v="Chattogram"/>
    <d v="2014-03-29T00:00:00"/>
    <n v="391"/>
    <n v="3"/>
    <x v="1"/>
    <x v="267"/>
    <x v="0"/>
    <n v="1"/>
    <s v="England"/>
    <n v="0"/>
    <n v="3"/>
    <n v="5"/>
    <n v="2"/>
    <n v="0.6"/>
    <n v="0.4"/>
  </r>
  <r>
    <x v="4"/>
    <s v="Bangladesh"/>
    <s v="Pakistan"/>
    <s v="Bangladesh vs Pakistan"/>
    <x v="2"/>
    <s v="50 runs"/>
    <s v="Mirpur"/>
    <d v="2014-03-30T00:00:00"/>
    <n v="392"/>
    <n v="50"/>
    <x v="1"/>
    <x v="268"/>
    <x v="8"/>
    <n v="0"/>
    <s v="Bangladesh"/>
    <n v="1"/>
    <n v="2"/>
    <n v="7"/>
    <n v="5"/>
    <n v="0.2857142857142857"/>
    <n v="0.7142857142857143"/>
  </r>
  <r>
    <x v="4"/>
    <s v="Bangladesh"/>
    <s v="Pakistan"/>
    <s v="Bangladesh vs Pakistan"/>
    <x v="2"/>
    <s v="50 runs"/>
    <s v="Mirpur"/>
    <d v="2014-03-30T00:00:00"/>
    <n v="392"/>
    <n v="50"/>
    <x v="1"/>
    <x v="269"/>
    <x v="4"/>
    <n v="1"/>
    <s v="Bangladesh"/>
    <n v="0"/>
    <n v="2"/>
    <n v="4"/>
    <n v="2"/>
    <n v="0.5"/>
    <n v="0.5"/>
  </r>
  <r>
    <x v="4"/>
    <s v="Australia"/>
    <s v="India"/>
    <s v="Australia vs India"/>
    <x v="10"/>
    <s v="73 runs"/>
    <s v="Mirpur"/>
    <d v="2014-03-30T00:00:00"/>
    <n v="393"/>
    <n v="73"/>
    <x v="1"/>
    <x v="270"/>
    <x v="6"/>
    <n v="0"/>
    <s v="Australia"/>
    <n v="1"/>
    <n v="1"/>
    <n v="4"/>
    <n v="3"/>
    <n v="0.25"/>
    <n v="0.75"/>
  </r>
  <r>
    <x v="4"/>
    <s v="Australia"/>
    <s v="India"/>
    <s v="Australia vs India"/>
    <x v="10"/>
    <s v="73 runs"/>
    <s v="Mirpur"/>
    <d v="2014-03-30T00:00:00"/>
    <n v="393"/>
    <n v="73"/>
    <x v="1"/>
    <x v="271"/>
    <x v="10"/>
    <n v="1"/>
    <s v="Australia"/>
    <n v="0"/>
    <n v="5"/>
    <n v="6"/>
    <n v="1"/>
    <n v="0.83333333333333337"/>
    <n v="0.16666666666666663"/>
  </r>
  <r>
    <x v="4"/>
    <s v="England"/>
    <s v="Netherlands"/>
    <s v="England vs Netherlands"/>
    <x v="11"/>
    <s v="45 runs"/>
    <s v="Chattogram"/>
    <d v="2014-03-31T00:00:00"/>
    <n v="394"/>
    <n v="45"/>
    <x v="1"/>
    <x v="272"/>
    <x v="9"/>
    <n v="0"/>
    <s v="England"/>
    <n v="1"/>
    <n v="1"/>
    <n v="4"/>
    <n v="3"/>
    <n v="0.25"/>
    <n v="0.75"/>
  </r>
  <r>
    <x v="4"/>
    <s v="England"/>
    <s v="Netherlands"/>
    <s v="England vs Netherlands"/>
    <x v="11"/>
    <s v="45 runs"/>
    <s v="Chattogram"/>
    <d v="2014-03-31T00:00:00"/>
    <n v="394"/>
    <n v="45"/>
    <x v="1"/>
    <x v="273"/>
    <x v="12"/>
    <n v="1"/>
    <s v="England"/>
    <n v="0"/>
    <n v="3"/>
    <n v="7"/>
    <n v="4"/>
    <n v="0.42857142857142855"/>
    <n v="0.5714285714285714"/>
  </r>
  <r>
    <x v="4"/>
    <s v="New Zealand"/>
    <s v="Sri Lanka"/>
    <s v="New Zealand vs Sri Lanka"/>
    <x v="7"/>
    <s v="59 runs"/>
    <s v="Chattogram"/>
    <d v="2014-03-31T00:00:00"/>
    <n v="395"/>
    <n v="59"/>
    <x v="1"/>
    <x v="274"/>
    <x v="3"/>
    <n v="0"/>
    <s v="New Zealand"/>
    <n v="1"/>
    <n v="2"/>
    <n v="4"/>
    <n v="2"/>
    <n v="0.5"/>
    <n v="0.5"/>
  </r>
  <r>
    <x v="4"/>
    <s v="New Zealand"/>
    <s v="Sri Lanka"/>
    <s v="New Zealand vs Sri Lanka"/>
    <x v="7"/>
    <s v="59 runs"/>
    <s v="Chattogram"/>
    <d v="2014-03-31T00:00:00"/>
    <n v="395"/>
    <n v="59"/>
    <x v="1"/>
    <x v="275"/>
    <x v="11"/>
    <n v="1"/>
    <s v="New Zealand"/>
    <n v="0"/>
    <n v="5"/>
    <n v="6"/>
    <n v="1"/>
    <n v="0.83333333333333337"/>
    <n v="0.16666666666666663"/>
  </r>
  <r>
    <x v="4"/>
    <s v="Bangladesh"/>
    <s v="Australia"/>
    <s v="Bangladesh vs Australia"/>
    <x v="8"/>
    <s v="7 wickets"/>
    <s v="Mirpur"/>
    <d v="2014-04-01T00:00:00"/>
    <n v="396"/>
    <n v="7"/>
    <x v="0"/>
    <x v="276"/>
    <x v="8"/>
    <n v="0"/>
    <s v="Bangladesh"/>
    <n v="1"/>
    <n v="2"/>
    <n v="7"/>
    <n v="5"/>
    <n v="0.2857142857142857"/>
    <n v="0.7142857142857143"/>
  </r>
  <r>
    <x v="4"/>
    <s v="Bangladesh"/>
    <s v="Australia"/>
    <s v="Bangladesh vs Australia"/>
    <x v="8"/>
    <s v="7 wickets"/>
    <s v="Mirpur"/>
    <d v="2014-04-01T00:00:00"/>
    <n v="396"/>
    <n v="7"/>
    <x v="0"/>
    <x v="277"/>
    <x v="6"/>
    <n v="1"/>
    <s v="Bangladesh"/>
    <n v="0"/>
    <n v="1"/>
    <n v="4"/>
    <n v="3"/>
    <n v="0.25"/>
    <n v="0.75"/>
  </r>
  <r>
    <x v="4"/>
    <s v="Pakistan"/>
    <s v="West Indies"/>
    <s v="Pakistan vs West Indies"/>
    <x v="12"/>
    <s v="84 runs"/>
    <s v="Mirpur"/>
    <d v="2014-04-01T00:00:00"/>
    <n v="397"/>
    <n v="84"/>
    <x v="1"/>
    <x v="278"/>
    <x v="4"/>
    <n v="0"/>
    <s v="Pakistan"/>
    <n v="1"/>
    <n v="2"/>
    <n v="4"/>
    <n v="2"/>
    <n v="0.5"/>
    <n v="0.5"/>
  </r>
  <r>
    <x v="4"/>
    <s v="Pakistan"/>
    <s v="West Indies"/>
    <s v="Pakistan vs West Indies"/>
    <x v="12"/>
    <s v="84 runs"/>
    <s v="Mirpur"/>
    <d v="2014-04-01T00:00:00"/>
    <n v="397"/>
    <n v="84"/>
    <x v="1"/>
    <x v="279"/>
    <x v="1"/>
    <n v="1"/>
    <s v="Pakistan"/>
    <n v="0"/>
    <n v="3"/>
    <n v="5"/>
    <n v="2"/>
    <n v="0.6"/>
    <n v="0.4"/>
  </r>
  <r>
    <x v="4"/>
    <s v="Sri Lanka"/>
    <s v="West Indies"/>
    <s v="Sri Lanka vs West Indies"/>
    <x v="7"/>
    <s v="27 runs"/>
    <s v="Mirpur"/>
    <d v="2014-04-03T00:00:00"/>
    <n v="398"/>
    <n v="27"/>
    <x v="1"/>
    <x v="280"/>
    <x v="11"/>
    <n v="1"/>
    <s v="West Indies"/>
    <n v="0"/>
    <n v="5"/>
    <n v="6"/>
    <n v="1"/>
    <n v="0.83333333333333337"/>
    <n v="0.16666666666666663"/>
  </r>
  <r>
    <x v="4"/>
    <s v="Sri Lanka"/>
    <s v="West Indies"/>
    <s v="Sri Lanka vs West Indies"/>
    <x v="7"/>
    <s v="27 runs"/>
    <s v="Mirpur"/>
    <d v="2014-04-03T00:00:00"/>
    <n v="398"/>
    <n v="27"/>
    <x v="1"/>
    <x v="281"/>
    <x v="1"/>
    <n v="0"/>
    <s v="West Indies"/>
    <n v="1"/>
    <n v="3"/>
    <n v="5"/>
    <n v="2"/>
    <n v="0.6"/>
    <n v="0.4"/>
  </r>
  <r>
    <x v="4"/>
    <s v="India"/>
    <s v="South Africa"/>
    <s v="India vs South Africa"/>
    <x v="10"/>
    <s v="6 wickets"/>
    <s v="Mirpur"/>
    <d v="2014-04-04T00:00:00"/>
    <n v="399"/>
    <n v="6"/>
    <x v="0"/>
    <x v="282"/>
    <x v="10"/>
    <n v="1"/>
    <s v="South Africa"/>
    <n v="0"/>
    <n v="5"/>
    <n v="6"/>
    <n v="1"/>
    <n v="0.83333333333333337"/>
    <n v="0.16666666666666663"/>
  </r>
  <r>
    <x v="4"/>
    <s v="India"/>
    <s v="South Africa"/>
    <s v="India vs South Africa"/>
    <x v="10"/>
    <s v="6 wickets"/>
    <s v="Mirpur"/>
    <d v="2014-04-04T00:00:00"/>
    <n v="399"/>
    <n v="6"/>
    <x v="0"/>
    <x v="283"/>
    <x v="0"/>
    <n v="0"/>
    <s v="South Africa"/>
    <n v="1"/>
    <n v="3"/>
    <n v="5"/>
    <n v="2"/>
    <n v="0.6"/>
    <n v="0.4"/>
  </r>
  <r>
    <x v="4"/>
    <s v="India"/>
    <s v="Sri Lanka"/>
    <s v="India vs Sri Lanka"/>
    <x v="7"/>
    <s v="6 wickets"/>
    <s v="Mirpur"/>
    <d v="2014-04-06T00:00:00"/>
    <n v="400"/>
    <n v="6"/>
    <x v="0"/>
    <x v="284"/>
    <x v="10"/>
    <n v="0"/>
    <s v="India"/>
    <n v="1"/>
    <n v="5"/>
    <n v="6"/>
    <n v="1"/>
    <n v="0.83333333333333337"/>
    <n v="0.16666666666666663"/>
  </r>
  <r>
    <x v="4"/>
    <s v="India"/>
    <s v="Sri Lanka"/>
    <s v="India vs Sri Lanka"/>
    <x v="7"/>
    <s v="6 wickets"/>
    <s v="Mirpur"/>
    <d v="2014-04-06T00:00:00"/>
    <n v="400"/>
    <n v="6"/>
    <x v="0"/>
    <x v="285"/>
    <x v="11"/>
    <n v="1"/>
    <s v="India"/>
    <n v="0"/>
    <n v="5"/>
    <n v="6"/>
    <n v="1"/>
    <n v="0.83333333333333337"/>
    <n v="0.16666666666666663"/>
  </r>
  <r>
    <x v="5"/>
    <s v="Hong Kong"/>
    <s v="Zimbabwe"/>
    <s v="Hong Kong vs Zimbabwe"/>
    <x v="3"/>
    <s v="14 runs"/>
    <s v="Nagpur"/>
    <d v="2016-03-08T00:00:00"/>
    <n v="522"/>
    <n v="14"/>
    <x v="1"/>
    <x v="286"/>
    <x v="15"/>
    <n v="0"/>
    <s v="Hong Kong"/>
    <n v="1"/>
    <n v="0"/>
    <n v="3"/>
    <n v="3"/>
    <n v="0"/>
    <s v=""/>
  </r>
  <r>
    <x v="5"/>
    <s v="Hong Kong"/>
    <s v="Zimbabwe"/>
    <s v="Hong Kong vs Zimbabwe"/>
    <x v="3"/>
    <s v="14 runs"/>
    <s v="Nagpur"/>
    <d v="2016-03-08T00:00:00"/>
    <n v="522"/>
    <n v="14"/>
    <x v="1"/>
    <x v="287"/>
    <x v="7"/>
    <n v="1"/>
    <s v="Hong Kong"/>
    <n v="0"/>
    <n v="2"/>
    <n v="3"/>
    <n v="1"/>
    <n v="0.66666666666666663"/>
    <n v="0.33333333333333337"/>
  </r>
  <r>
    <x v="5"/>
    <s v="Afghanistan"/>
    <s v="Scotland"/>
    <s v="Afghanistan vs Scotland"/>
    <x v="15"/>
    <s v="14 runs"/>
    <s v="Nagpur"/>
    <d v="2016-03-08T00:00:00"/>
    <n v="523"/>
    <n v="14"/>
    <x v="1"/>
    <x v="288"/>
    <x v="14"/>
    <n v="1"/>
    <s v="Scotland"/>
    <n v="0"/>
    <n v="4"/>
    <n v="7"/>
    <n v="3"/>
    <n v="0.5714285714285714"/>
    <n v="0.4285714285714286"/>
  </r>
  <r>
    <x v="5"/>
    <s v="Afghanistan"/>
    <s v="Scotland"/>
    <s v="Afghanistan vs Scotland"/>
    <x v="15"/>
    <s v="14 runs"/>
    <s v="Nagpur"/>
    <d v="2016-03-08T00:00:00"/>
    <n v="523"/>
    <n v="14"/>
    <x v="1"/>
    <x v="289"/>
    <x v="5"/>
    <n v="0"/>
    <s v="Scotland"/>
    <n v="1"/>
    <n v="1"/>
    <n v="3"/>
    <n v="2"/>
    <n v="0.33333333333333331"/>
    <n v="0.66666666666666674"/>
  </r>
  <r>
    <x v="5"/>
    <s v="Bangladesh"/>
    <s v="Netherlands"/>
    <s v="Bangladesh vs Netherlands"/>
    <x v="4"/>
    <s v="8 runs"/>
    <s v="Dharamsala"/>
    <d v="2016-03-09T00:00:00"/>
    <n v="524"/>
    <n v="8"/>
    <x v="1"/>
    <x v="290"/>
    <x v="8"/>
    <n v="1"/>
    <s v="Netherlands"/>
    <n v="0"/>
    <n v="2"/>
    <n v="7"/>
    <n v="5"/>
    <n v="0.2857142857142857"/>
    <n v="0.7142857142857143"/>
  </r>
  <r>
    <x v="5"/>
    <s v="Bangladesh"/>
    <s v="Netherlands"/>
    <s v="Bangladesh vs Netherlands"/>
    <x v="4"/>
    <s v="8 runs"/>
    <s v="Dharamsala"/>
    <d v="2016-03-09T00:00:00"/>
    <n v="524"/>
    <n v="8"/>
    <x v="1"/>
    <x v="291"/>
    <x v="12"/>
    <n v="0"/>
    <s v="Netherlands"/>
    <n v="1"/>
    <n v="1"/>
    <n v="3"/>
    <n v="2"/>
    <n v="0.33333333333333331"/>
    <n v="0.66666666666666674"/>
  </r>
  <r>
    <x v="5"/>
    <s v="Ireland"/>
    <s v="Oman"/>
    <s v="Ireland vs Oman"/>
    <x v="17"/>
    <s v="2 wickets"/>
    <s v="Dharamsala"/>
    <d v="2016-03-09T00:00:00"/>
    <n v="525"/>
    <n v="2"/>
    <x v="0"/>
    <x v="292"/>
    <x v="13"/>
    <n v="0"/>
    <s v="Ireland"/>
    <n v="1"/>
    <n v="0"/>
    <n v="3"/>
    <n v="3"/>
    <n v="0"/>
    <s v=""/>
  </r>
  <r>
    <x v="5"/>
    <s v="Ireland"/>
    <s v="Oman"/>
    <s v="Ireland vs Oman"/>
    <x v="17"/>
    <s v="2 wickets"/>
    <s v="Dharamsala"/>
    <d v="2016-03-09T00:00:00"/>
    <n v="525"/>
    <n v="2"/>
    <x v="0"/>
    <x v="293"/>
    <x v="18"/>
    <n v="1"/>
    <s v="Ireland"/>
    <n v="0"/>
    <n v="1"/>
    <n v="3"/>
    <n v="2"/>
    <n v="0.33333333333333331"/>
    <n v="0.66666666666666674"/>
  </r>
  <r>
    <x v="5"/>
    <s v="Scotland"/>
    <s v="Zimbabwe"/>
    <s v="Scotland vs Zimbabwe"/>
    <x v="3"/>
    <s v="11 runs"/>
    <s v="Nagpur"/>
    <d v="2016-03-10T00:00:00"/>
    <n v="527"/>
    <n v="11"/>
    <x v="1"/>
    <x v="294"/>
    <x v="5"/>
    <n v="0"/>
    <s v="Scotland"/>
    <n v="1"/>
    <n v="1"/>
    <n v="3"/>
    <n v="2"/>
    <n v="0.33333333333333331"/>
    <n v="0.66666666666666674"/>
  </r>
  <r>
    <x v="5"/>
    <s v="Scotland"/>
    <s v="Zimbabwe"/>
    <s v="Scotland vs Zimbabwe"/>
    <x v="3"/>
    <s v="11 runs"/>
    <s v="Nagpur"/>
    <d v="2016-03-10T00:00:00"/>
    <n v="527"/>
    <n v="11"/>
    <x v="1"/>
    <x v="295"/>
    <x v="7"/>
    <n v="1"/>
    <s v="Scotland"/>
    <n v="0"/>
    <n v="2"/>
    <n v="3"/>
    <n v="1"/>
    <n v="0.66666666666666663"/>
    <n v="0.33333333333333337"/>
  </r>
  <r>
    <x v="5"/>
    <s v="Afghanistan"/>
    <s v="Hong Kong"/>
    <s v="Afghanistan vs Hong Kong"/>
    <x v="15"/>
    <s v="6 wickets"/>
    <s v="Nagpur"/>
    <d v="2016-03-10T00:00:00"/>
    <n v="528"/>
    <n v="6"/>
    <x v="0"/>
    <x v="296"/>
    <x v="14"/>
    <n v="1"/>
    <s v="Hong Kong"/>
    <n v="0"/>
    <n v="4"/>
    <n v="7"/>
    <n v="3"/>
    <n v="0.5714285714285714"/>
    <n v="0.4285714285714286"/>
  </r>
  <r>
    <x v="5"/>
    <s v="Afghanistan"/>
    <s v="Hong Kong"/>
    <s v="Afghanistan vs Hong Kong"/>
    <x v="15"/>
    <s v="6 wickets"/>
    <s v="Nagpur"/>
    <d v="2016-03-10T00:00:00"/>
    <n v="528"/>
    <n v="6"/>
    <x v="0"/>
    <x v="297"/>
    <x v="15"/>
    <n v="0"/>
    <s v="Hong Kong"/>
    <n v="1"/>
    <n v="0"/>
    <n v="3"/>
    <n v="3"/>
    <n v="0"/>
    <s v=""/>
  </r>
  <r>
    <x v="5"/>
    <s v="Netherlands"/>
    <s v="Oman"/>
    <s v="Netherlands vs Oman"/>
    <x v="6"/>
    <s v=" "/>
    <s v="Dharamsala"/>
    <d v="2016-03-11T00:00:00"/>
    <n v="529"/>
    <s v=" "/>
    <x v="3"/>
    <x v="298"/>
    <x v="12"/>
    <n v="0"/>
    <s v="Netherlands"/>
    <n v="1"/>
    <n v="1"/>
    <n v="3"/>
    <n v="2"/>
    <n v="0.33333333333333331"/>
    <n v="0.66666666666666674"/>
  </r>
  <r>
    <x v="5"/>
    <s v="Netherlands"/>
    <s v="Oman"/>
    <s v="Netherlands vs Oman"/>
    <x v="6"/>
    <s v=" "/>
    <s v="Dharamsala"/>
    <d v="2016-03-11T00:00:00"/>
    <n v="529"/>
    <s v=" "/>
    <x v="3"/>
    <x v="299"/>
    <x v="18"/>
    <n v="0"/>
    <s v="Netherlands"/>
    <n v="0"/>
    <n v="1"/>
    <n v="3"/>
    <n v="2"/>
    <n v="0.33333333333333331"/>
    <n v="0.66666666666666674"/>
  </r>
  <r>
    <x v="5"/>
    <s v="Bangladesh"/>
    <s v="Ireland"/>
    <s v="Bangladesh vs Ireland"/>
    <x v="6"/>
    <s v=" "/>
    <s v="Dharamsala"/>
    <d v="2016-03-11T00:00:00"/>
    <n v="530"/>
    <s v=" "/>
    <x v="3"/>
    <x v="300"/>
    <x v="8"/>
    <n v="0"/>
    <s v="Bangladesh"/>
    <n v="1"/>
    <n v="2"/>
    <n v="7"/>
    <n v="5"/>
    <n v="0.2857142857142857"/>
    <n v="0.7142857142857143"/>
  </r>
  <r>
    <x v="5"/>
    <s v="Bangladesh"/>
    <s v="Ireland"/>
    <s v="Bangladesh vs Ireland"/>
    <x v="6"/>
    <s v=" "/>
    <s v="Dharamsala"/>
    <d v="2016-03-11T00:00:00"/>
    <n v="530"/>
    <s v=" "/>
    <x v="3"/>
    <x v="301"/>
    <x v="13"/>
    <n v="0"/>
    <s v="Bangladesh"/>
    <n v="0"/>
    <n v="0"/>
    <n v="3"/>
    <n v="3"/>
    <n v="0"/>
    <s v=""/>
  </r>
  <r>
    <x v="5"/>
    <s v="Afghanistan"/>
    <s v="Zimbabwe"/>
    <s v="Afghanistan vs Zimbabwe"/>
    <x v="15"/>
    <s v="59 runs"/>
    <s v="Nagpur"/>
    <d v="2016-03-12T00:00:00"/>
    <n v="531"/>
    <n v="59"/>
    <x v="1"/>
    <x v="302"/>
    <x v="14"/>
    <n v="1"/>
    <s v="Zimbabwe"/>
    <n v="0"/>
    <n v="4"/>
    <n v="7"/>
    <n v="3"/>
    <n v="0.5714285714285714"/>
    <n v="0.4285714285714286"/>
  </r>
  <r>
    <x v="5"/>
    <s v="Afghanistan"/>
    <s v="Zimbabwe"/>
    <s v="Afghanistan vs Zimbabwe"/>
    <x v="15"/>
    <s v="59 runs"/>
    <s v="Nagpur"/>
    <d v="2016-03-12T00:00:00"/>
    <n v="531"/>
    <n v="59"/>
    <x v="1"/>
    <x v="303"/>
    <x v="7"/>
    <n v="0"/>
    <s v="Zimbabwe"/>
    <n v="1"/>
    <n v="2"/>
    <n v="3"/>
    <n v="1"/>
    <n v="0.66666666666666663"/>
    <n v="0.33333333333333337"/>
  </r>
  <r>
    <x v="5"/>
    <s v="Hong Kong"/>
    <s v="Scotland"/>
    <s v="Hong Kong vs Scotland"/>
    <x v="18"/>
    <s v="8 wickets"/>
    <s v="Nagpur"/>
    <d v="2016-03-12T00:00:00"/>
    <n v="532"/>
    <n v="8"/>
    <x v="0"/>
    <x v="304"/>
    <x v="15"/>
    <n v="0"/>
    <s v="Hong Kong"/>
    <n v="1"/>
    <n v="0"/>
    <n v="3"/>
    <n v="3"/>
    <n v="0"/>
    <s v=""/>
  </r>
  <r>
    <x v="5"/>
    <s v="Hong Kong"/>
    <s v="Scotland"/>
    <s v="Hong Kong vs Scotland"/>
    <x v="18"/>
    <s v="8 wickets"/>
    <s v="Nagpur"/>
    <d v="2016-03-12T00:00:00"/>
    <n v="532"/>
    <n v="8"/>
    <x v="0"/>
    <x v="305"/>
    <x v="5"/>
    <n v="1"/>
    <s v="Hong Kong"/>
    <n v="0"/>
    <n v="1"/>
    <n v="3"/>
    <n v="2"/>
    <n v="0.33333333333333331"/>
    <n v="0.66666666666666674"/>
  </r>
  <r>
    <x v="5"/>
    <s v="Ireland"/>
    <s v="Netherlands"/>
    <s v="Ireland vs Netherlands"/>
    <x v="11"/>
    <s v="12 runs"/>
    <s v="Dharamsala"/>
    <d v="2016-03-13T00:00:00"/>
    <n v="533"/>
    <n v="12"/>
    <x v="1"/>
    <x v="306"/>
    <x v="13"/>
    <n v="0"/>
    <s v="Ireland"/>
    <n v="1"/>
    <n v="0"/>
    <n v="3"/>
    <n v="3"/>
    <n v="0"/>
    <s v=""/>
  </r>
  <r>
    <x v="5"/>
    <s v="Ireland"/>
    <s v="Netherlands"/>
    <s v="Ireland vs Netherlands"/>
    <x v="11"/>
    <s v="12 runs"/>
    <s v="Dharamsala"/>
    <d v="2016-03-13T00:00:00"/>
    <n v="533"/>
    <n v="12"/>
    <x v="1"/>
    <x v="307"/>
    <x v="12"/>
    <n v="1"/>
    <s v="Ireland"/>
    <n v="0"/>
    <n v="1"/>
    <n v="3"/>
    <n v="2"/>
    <n v="0.33333333333333331"/>
    <n v="0.66666666666666674"/>
  </r>
  <r>
    <x v="5"/>
    <s v="Bangladesh"/>
    <s v="Oman"/>
    <s v="Bangladesh vs Oman"/>
    <x v="4"/>
    <s v="54 runs"/>
    <s v="Dharamsala"/>
    <d v="2016-03-13T00:00:00"/>
    <n v="534"/>
    <n v="54"/>
    <x v="1"/>
    <x v="308"/>
    <x v="8"/>
    <n v="1"/>
    <s v="Oman"/>
    <n v="0"/>
    <n v="2"/>
    <n v="7"/>
    <n v="5"/>
    <n v="0.2857142857142857"/>
    <n v="0.7142857142857143"/>
  </r>
  <r>
    <x v="5"/>
    <s v="Bangladesh"/>
    <s v="Oman"/>
    <s v="Bangladesh vs Oman"/>
    <x v="4"/>
    <s v="54 runs"/>
    <s v="Dharamsala"/>
    <d v="2016-03-13T00:00:00"/>
    <n v="534"/>
    <n v="54"/>
    <x v="1"/>
    <x v="309"/>
    <x v="18"/>
    <n v="0"/>
    <s v="Oman"/>
    <n v="1"/>
    <n v="1"/>
    <n v="3"/>
    <n v="2"/>
    <n v="0.33333333333333331"/>
    <n v="0.66666666666666674"/>
  </r>
  <r>
    <x v="5"/>
    <s v="India"/>
    <s v="New Zealand"/>
    <s v="India vs New Zealand"/>
    <x v="1"/>
    <s v="47 runs"/>
    <s v="Nagpur"/>
    <d v="2016-03-15T00:00:00"/>
    <n v="535"/>
    <n v="47"/>
    <x v="1"/>
    <x v="310"/>
    <x v="10"/>
    <n v="0"/>
    <s v="India"/>
    <n v="1"/>
    <n v="3"/>
    <n v="5"/>
    <n v="2"/>
    <n v="0.6"/>
    <n v="0.4"/>
  </r>
  <r>
    <x v="5"/>
    <s v="India"/>
    <s v="New Zealand"/>
    <s v="India vs New Zealand"/>
    <x v="1"/>
    <s v="47 runs"/>
    <s v="Nagpur"/>
    <d v="2016-03-15T00:00:00"/>
    <n v="535"/>
    <n v="47"/>
    <x v="1"/>
    <x v="311"/>
    <x v="3"/>
    <n v="1"/>
    <s v="India"/>
    <n v="0"/>
    <n v="4"/>
    <n v="5"/>
    <n v="1"/>
    <n v="0.8"/>
    <n v="0.19999999999999996"/>
  </r>
  <r>
    <x v="5"/>
    <s v="Bangladesh"/>
    <s v="Pakistan"/>
    <s v="Bangladesh vs Pakistan"/>
    <x v="2"/>
    <s v="55 runs"/>
    <s v="Eden Gardens"/>
    <d v="2016-03-16T00:00:00"/>
    <n v="536"/>
    <n v="55"/>
    <x v="1"/>
    <x v="312"/>
    <x v="8"/>
    <n v="0"/>
    <s v="Bangladesh"/>
    <n v="1"/>
    <n v="2"/>
    <n v="7"/>
    <n v="5"/>
    <n v="0.2857142857142857"/>
    <n v="0.7142857142857143"/>
  </r>
  <r>
    <x v="5"/>
    <s v="Bangladesh"/>
    <s v="Pakistan"/>
    <s v="Bangladesh vs Pakistan"/>
    <x v="2"/>
    <s v="55 runs"/>
    <s v="Eden Gardens"/>
    <d v="2016-03-16T00:00:00"/>
    <n v="536"/>
    <n v="55"/>
    <x v="1"/>
    <x v="313"/>
    <x v="4"/>
    <n v="1"/>
    <s v="Bangladesh"/>
    <n v="0"/>
    <n v="1"/>
    <n v="4"/>
    <n v="3"/>
    <n v="0.25"/>
    <n v="0.75"/>
  </r>
  <r>
    <x v="5"/>
    <s v="England"/>
    <s v="West Indies"/>
    <s v="England vs West Indies"/>
    <x v="12"/>
    <s v="6 wickets"/>
    <s v="Wankhede"/>
    <d v="2016-03-16T00:00:00"/>
    <n v="537"/>
    <n v="6"/>
    <x v="0"/>
    <x v="314"/>
    <x v="9"/>
    <n v="0"/>
    <s v="England"/>
    <n v="1"/>
    <n v="4"/>
    <n v="6"/>
    <n v="2"/>
    <n v="0.66666666666666663"/>
    <n v="0.33333333333333337"/>
  </r>
  <r>
    <x v="5"/>
    <s v="England"/>
    <s v="West Indies"/>
    <s v="England vs West Indies"/>
    <x v="12"/>
    <s v="6 wickets"/>
    <s v="Wankhede"/>
    <d v="2016-03-16T00:00:00"/>
    <n v="537"/>
    <n v="6"/>
    <x v="0"/>
    <x v="315"/>
    <x v="1"/>
    <n v="1"/>
    <s v="England"/>
    <n v="0"/>
    <n v="5"/>
    <n v="6"/>
    <n v="1"/>
    <n v="0.83333333333333337"/>
    <n v="0.16666666666666663"/>
  </r>
  <r>
    <x v="5"/>
    <s v="Afghanistan"/>
    <s v="Sri Lanka"/>
    <s v="Afghanistan vs Sri Lanka"/>
    <x v="7"/>
    <s v="6 wickets"/>
    <s v="Eden Gardens"/>
    <d v="2016-03-17T00:00:00"/>
    <n v="538"/>
    <n v="6"/>
    <x v="0"/>
    <x v="316"/>
    <x v="14"/>
    <n v="0"/>
    <s v="Afghanistan"/>
    <n v="1"/>
    <n v="4"/>
    <n v="7"/>
    <n v="3"/>
    <n v="0.5714285714285714"/>
    <n v="0.4285714285714286"/>
  </r>
  <r>
    <x v="5"/>
    <s v="Afghanistan"/>
    <s v="Sri Lanka"/>
    <s v="Afghanistan vs Sri Lanka"/>
    <x v="7"/>
    <s v="6 wickets"/>
    <s v="Eden Gardens"/>
    <d v="2016-03-17T00:00:00"/>
    <n v="538"/>
    <n v="6"/>
    <x v="0"/>
    <x v="317"/>
    <x v="11"/>
    <n v="1"/>
    <s v="Afghanistan"/>
    <n v="0"/>
    <n v="1"/>
    <n v="4"/>
    <n v="3"/>
    <n v="0.25"/>
    <n v="0.75"/>
  </r>
  <r>
    <x v="5"/>
    <s v="Australia"/>
    <s v="New Zealand"/>
    <s v="Australia vs New Zealand"/>
    <x v="1"/>
    <s v="8 runs"/>
    <s v="Dharamsala"/>
    <d v="2016-03-18T00:00:00"/>
    <n v="539"/>
    <n v="8"/>
    <x v="1"/>
    <x v="318"/>
    <x v="6"/>
    <n v="0"/>
    <s v="Australia"/>
    <n v="1"/>
    <n v="2"/>
    <n v="4"/>
    <n v="2"/>
    <n v="0.5"/>
    <n v="0.5"/>
  </r>
  <r>
    <x v="5"/>
    <s v="Australia"/>
    <s v="New Zealand"/>
    <s v="Australia vs New Zealand"/>
    <x v="1"/>
    <s v="8 runs"/>
    <s v="Dharamsala"/>
    <d v="2016-03-18T00:00:00"/>
    <n v="539"/>
    <n v="8"/>
    <x v="1"/>
    <x v="319"/>
    <x v="3"/>
    <n v="1"/>
    <s v="Australia"/>
    <n v="0"/>
    <n v="4"/>
    <n v="5"/>
    <n v="1"/>
    <n v="0.8"/>
    <n v="0.19999999999999996"/>
  </r>
  <r>
    <x v="5"/>
    <s v="England"/>
    <s v="South Africa"/>
    <s v="England vs South Africa"/>
    <x v="5"/>
    <s v="2 wickets"/>
    <s v="Wankhede"/>
    <d v="2016-03-18T00:00:00"/>
    <n v="540"/>
    <n v="2"/>
    <x v="0"/>
    <x v="320"/>
    <x v="9"/>
    <n v="1"/>
    <s v="South Africa"/>
    <n v="0"/>
    <n v="4"/>
    <n v="6"/>
    <n v="2"/>
    <n v="0.66666666666666663"/>
    <n v="0.33333333333333337"/>
  </r>
  <r>
    <x v="5"/>
    <s v="England"/>
    <s v="South Africa"/>
    <s v="England vs South Africa"/>
    <x v="5"/>
    <s v="2 wickets"/>
    <s v="Wankhede"/>
    <d v="2016-03-18T00:00:00"/>
    <n v="540"/>
    <n v="2"/>
    <x v="0"/>
    <x v="321"/>
    <x v="0"/>
    <n v="0"/>
    <s v="South Africa"/>
    <n v="1"/>
    <n v="2"/>
    <n v="4"/>
    <n v="2"/>
    <n v="0.5"/>
    <n v="0.5"/>
  </r>
  <r>
    <x v="5"/>
    <s v="India"/>
    <s v="Pakistan"/>
    <s v="India vs Pakistan"/>
    <x v="10"/>
    <s v="6 wickets"/>
    <s v="Eden Gardens"/>
    <d v="2016-03-19T00:00:00"/>
    <n v="541"/>
    <n v="6"/>
    <x v="0"/>
    <x v="322"/>
    <x v="10"/>
    <n v="1"/>
    <s v="Pakistan"/>
    <n v="0"/>
    <n v="3"/>
    <n v="5"/>
    <n v="2"/>
    <n v="0.6"/>
    <n v="0.4"/>
  </r>
  <r>
    <x v="5"/>
    <s v="India"/>
    <s v="Pakistan"/>
    <s v="India vs Pakistan"/>
    <x v="10"/>
    <s v="6 wickets"/>
    <s v="Eden Gardens"/>
    <d v="2016-03-19T00:00:00"/>
    <n v="541"/>
    <n v="6"/>
    <x v="0"/>
    <x v="323"/>
    <x v="4"/>
    <n v="0"/>
    <s v="Pakistan"/>
    <n v="1"/>
    <n v="1"/>
    <n v="4"/>
    <n v="3"/>
    <n v="0.25"/>
    <n v="0.75"/>
  </r>
  <r>
    <x v="5"/>
    <s v="Afghanistan"/>
    <s v="South Africa"/>
    <s v="Afghanistan vs South Africa"/>
    <x v="0"/>
    <s v="37 runs"/>
    <s v="Wankhede"/>
    <d v="2016-03-20T00:00:00"/>
    <n v="542"/>
    <n v="37"/>
    <x v="1"/>
    <x v="324"/>
    <x v="14"/>
    <n v="0"/>
    <s v="Afghanistan"/>
    <n v="1"/>
    <n v="4"/>
    <n v="7"/>
    <n v="3"/>
    <n v="0.5714285714285714"/>
    <n v="0.4285714285714286"/>
  </r>
  <r>
    <x v="5"/>
    <s v="Afghanistan"/>
    <s v="South Africa"/>
    <s v="Afghanistan vs South Africa"/>
    <x v="0"/>
    <s v="37 runs"/>
    <s v="Wankhede"/>
    <d v="2016-03-20T00:00:00"/>
    <n v="542"/>
    <n v="37"/>
    <x v="1"/>
    <x v="325"/>
    <x v="0"/>
    <n v="1"/>
    <s v="Afghanistan"/>
    <n v="0"/>
    <n v="2"/>
    <n v="4"/>
    <n v="2"/>
    <n v="0.5"/>
    <n v="0.5"/>
  </r>
  <r>
    <x v="5"/>
    <s v="Sri Lanka"/>
    <s v="West Indies"/>
    <s v="Sri Lanka vs West Indies"/>
    <x v="12"/>
    <s v="7 wickets"/>
    <s v="Bengaluru"/>
    <d v="2016-03-20T00:00:00"/>
    <n v="543"/>
    <n v="7"/>
    <x v="0"/>
    <x v="326"/>
    <x v="11"/>
    <n v="0"/>
    <s v="Sri Lanka"/>
    <n v="1"/>
    <n v="1"/>
    <n v="4"/>
    <n v="3"/>
    <n v="0.25"/>
    <n v="0.75"/>
  </r>
  <r>
    <x v="5"/>
    <s v="Sri Lanka"/>
    <s v="West Indies"/>
    <s v="Sri Lanka vs West Indies"/>
    <x v="12"/>
    <s v="7 wickets"/>
    <s v="Bengaluru"/>
    <d v="2016-03-20T00:00:00"/>
    <n v="543"/>
    <n v="7"/>
    <x v="0"/>
    <x v="327"/>
    <x v="1"/>
    <n v="1"/>
    <s v="Sri Lanka"/>
    <n v="0"/>
    <n v="5"/>
    <n v="6"/>
    <n v="1"/>
    <n v="0.83333333333333337"/>
    <n v="0.16666666666666663"/>
  </r>
  <r>
    <x v="5"/>
    <s v="Australia"/>
    <s v="Bangladesh"/>
    <s v="Australia vs Bangladesh"/>
    <x v="8"/>
    <s v="3 wickets"/>
    <s v="Bengaluru"/>
    <d v="2016-03-21T00:00:00"/>
    <n v="544"/>
    <n v="3"/>
    <x v="0"/>
    <x v="328"/>
    <x v="6"/>
    <n v="1"/>
    <s v="Bangladesh"/>
    <n v="0"/>
    <n v="2"/>
    <n v="4"/>
    <n v="2"/>
    <n v="0.5"/>
    <n v="0.5"/>
  </r>
  <r>
    <x v="5"/>
    <s v="Australia"/>
    <s v="Bangladesh"/>
    <s v="Australia vs Bangladesh"/>
    <x v="8"/>
    <s v="3 wickets"/>
    <s v="Bengaluru"/>
    <d v="2016-03-21T00:00:00"/>
    <n v="544"/>
    <n v="3"/>
    <x v="0"/>
    <x v="329"/>
    <x v="8"/>
    <n v="0"/>
    <s v="Bangladesh"/>
    <n v="1"/>
    <n v="2"/>
    <n v="7"/>
    <n v="5"/>
    <n v="0.2857142857142857"/>
    <n v="0.7142857142857143"/>
  </r>
  <r>
    <x v="5"/>
    <s v="New Zealand"/>
    <s v="Pakistan"/>
    <s v="New Zealand vs Pakistan"/>
    <x v="1"/>
    <s v="22 runs"/>
    <s v="Mohali"/>
    <d v="2016-03-22T00:00:00"/>
    <n v="545"/>
    <n v="22"/>
    <x v="1"/>
    <x v="330"/>
    <x v="3"/>
    <n v="1"/>
    <s v="Pakistan"/>
    <n v="0"/>
    <n v="4"/>
    <n v="5"/>
    <n v="1"/>
    <n v="0.8"/>
    <n v="0.19999999999999996"/>
  </r>
  <r>
    <x v="5"/>
    <s v="New Zealand"/>
    <s v="Pakistan"/>
    <s v="New Zealand vs Pakistan"/>
    <x v="1"/>
    <s v="22 runs"/>
    <s v="Mohali"/>
    <d v="2016-03-22T00:00:00"/>
    <n v="545"/>
    <n v="22"/>
    <x v="1"/>
    <x v="331"/>
    <x v="4"/>
    <n v="0"/>
    <s v="Pakistan"/>
    <n v="1"/>
    <n v="1"/>
    <n v="4"/>
    <n v="3"/>
    <n v="0.25"/>
    <n v="0.75"/>
  </r>
  <r>
    <x v="5"/>
    <s v="Afghanistan"/>
    <s v="England"/>
    <s v="Afghanistan vs England"/>
    <x v="5"/>
    <s v="15 runs"/>
    <s v="Delhi"/>
    <d v="2016-03-23T00:00:00"/>
    <n v="546"/>
    <n v="15"/>
    <x v="1"/>
    <x v="332"/>
    <x v="14"/>
    <n v="0"/>
    <s v="Afghanistan"/>
    <n v="1"/>
    <n v="4"/>
    <n v="7"/>
    <n v="3"/>
    <n v="0.5714285714285714"/>
    <n v="0.4285714285714286"/>
  </r>
  <r>
    <x v="5"/>
    <s v="Afghanistan"/>
    <s v="England"/>
    <s v="Afghanistan vs England"/>
    <x v="5"/>
    <s v="15 runs"/>
    <s v="Delhi"/>
    <d v="2016-03-23T00:00:00"/>
    <n v="546"/>
    <n v="15"/>
    <x v="1"/>
    <x v="333"/>
    <x v="9"/>
    <n v="1"/>
    <s v="Afghanistan"/>
    <n v="0"/>
    <n v="4"/>
    <n v="6"/>
    <n v="2"/>
    <n v="0.66666666666666663"/>
    <n v="0.33333333333333337"/>
  </r>
  <r>
    <x v="5"/>
    <s v="India"/>
    <s v="Bangladesh"/>
    <s v="India vs Bangladesh"/>
    <x v="10"/>
    <s v="1 run"/>
    <s v="Bengaluru"/>
    <d v="2016-03-23T00:00:00"/>
    <n v="547"/>
    <n v="1"/>
    <x v="1"/>
    <x v="334"/>
    <x v="10"/>
    <n v="1"/>
    <s v="Bangladesh"/>
    <n v="0"/>
    <n v="3"/>
    <n v="5"/>
    <n v="2"/>
    <n v="0.6"/>
    <n v="0.4"/>
  </r>
  <r>
    <x v="5"/>
    <s v="India"/>
    <s v="Bangladesh"/>
    <s v="India vs Bangladesh"/>
    <x v="10"/>
    <s v="1 run"/>
    <s v="Bengaluru"/>
    <d v="2016-03-23T00:00:00"/>
    <n v="547"/>
    <n v="1"/>
    <x v="1"/>
    <x v="335"/>
    <x v="8"/>
    <n v="0"/>
    <s v="Bangladesh"/>
    <n v="1"/>
    <n v="2"/>
    <n v="7"/>
    <n v="5"/>
    <n v="0.2857142857142857"/>
    <n v="0.7142857142857143"/>
  </r>
  <r>
    <x v="5"/>
    <s v="Australia"/>
    <s v="Pakistan"/>
    <s v="Australia vs Pakistan"/>
    <x v="8"/>
    <s v="21 runs"/>
    <s v="Mohali"/>
    <d v="2016-03-25T00:00:00"/>
    <n v="548"/>
    <n v="21"/>
    <x v="1"/>
    <x v="336"/>
    <x v="6"/>
    <n v="1"/>
    <s v="Pakistan"/>
    <n v="0"/>
    <n v="2"/>
    <n v="4"/>
    <n v="2"/>
    <n v="0.5"/>
    <n v="0.5"/>
  </r>
  <r>
    <x v="5"/>
    <s v="Australia"/>
    <s v="Pakistan"/>
    <s v="Australia vs Pakistan"/>
    <x v="8"/>
    <s v="21 runs"/>
    <s v="Mohali"/>
    <d v="2016-03-25T00:00:00"/>
    <n v="548"/>
    <n v="21"/>
    <x v="1"/>
    <x v="337"/>
    <x v="4"/>
    <n v="0"/>
    <s v="Pakistan"/>
    <n v="1"/>
    <n v="1"/>
    <n v="4"/>
    <n v="3"/>
    <n v="0.25"/>
    <n v="0.75"/>
  </r>
  <r>
    <x v="5"/>
    <s v="South Africa"/>
    <s v="West Indies"/>
    <s v="South Africa vs West Indies"/>
    <x v="12"/>
    <s v="3 wickets"/>
    <s v="Nagpur"/>
    <d v="2016-03-25T00:00:00"/>
    <n v="549"/>
    <n v="3"/>
    <x v="0"/>
    <x v="338"/>
    <x v="0"/>
    <n v="0"/>
    <s v="South Africa"/>
    <n v="1"/>
    <n v="2"/>
    <n v="4"/>
    <n v="2"/>
    <n v="0.5"/>
    <n v="0.5"/>
  </r>
  <r>
    <x v="5"/>
    <s v="South Africa"/>
    <s v="West Indies"/>
    <s v="South Africa vs West Indies"/>
    <x v="12"/>
    <s v="3 wickets"/>
    <s v="Nagpur"/>
    <d v="2016-03-25T00:00:00"/>
    <n v="549"/>
    <n v="3"/>
    <x v="0"/>
    <x v="339"/>
    <x v="1"/>
    <n v="1"/>
    <s v="South Africa"/>
    <n v="0"/>
    <n v="5"/>
    <n v="6"/>
    <n v="1"/>
    <n v="0.83333333333333337"/>
    <n v="0.16666666666666663"/>
  </r>
  <r>
    <x v="5"/>
    <s v="Bangladesh"/>
    <s v="New Zealand"/>
    <s v="Bangladesh vs New Zealand"/>
    <x v="1"/>
    <s v="75 runs"/>
    <s v="Eden Gardens"/>
    <d v="2016-03-26T00:00:00"/>
    <n v="550"/>
    <n v="75"/>
    <x v="1"/>
    <x v="340"/>
    <x v="8"/>
    <n v="0"/>
    <s v="Bangladesh"/>
    <n v="1"/>
    <n v="2"/>
    <n v="7"/>
    <n v="5"/>
    <n v="0.2857142857142857"/>
    <n v="0.7142857142857143"/>
  </r>
  <r>
    <x v="5"/>
    <s v="Bangladesh"/>
    <s v="New Zealand"/>
    <s v="Bangladesh vs New Zealand"/>
    <x v="1"/>
    <s v="75 runs"/>
    <s v="Eden Gardens"/>
    <d v="2016-03-26T00:00:00"/>
    <n v="550"/>
    <n v="75"/>
    <x v="1"/>
    <x v="341"/>
    <x v="3"/>
    <n v="1"/>
    <s v="Bangladesh"/>
    <n v="0"/>
    <n v="4"/>
    <n v="5"/>
    <n v="1"/>
    <n v="0.8"/>
    <n v="0.19999999999999996"/>
  </r>
  <r>
    <x v="5"/>
    <s v="England"/>
    <s v="Sri Lanka"/>
    <s v="England vs Sri Lanka"/>
    <x v="5"/>
    <s v="10 runs"/>
    <s v="Delhi"/>
    <d v="2016-03-26T00:00:00"/>
    <n v="551"/>
    <n v="10"/>
    <x v="1"/>
    <x v="342"/>
    <x v="9"/>
    <n v="1"/>
    <s v="Sri Lanka"/>
    <n v="0"/>
    <n v="4"/>
    <n v="6"/>
    <n v="2"/>
    <n v="0.66666666666666663"/>
    <n v="0.33333333333333337"/>
  </r>
  <r>
    <x v="5"/>
    <s v="England"/>
    <s v="Sri Lanka"/>
    <s v="England vs Sri Lanka"/>
    <x v="5"/>
    <s v="10 runs"/>
    <s v="Delhi"/>
    <d v="2016-03-26T00:00:00"/>
    <n v="551"/>
    <n v="10"/>
    <x v="1"/>
    <x v="343"/>
    <x v="11"/>
    <n v="0"/>
    <s v="Sri Lanka"/>
    <n v="1"/>
    <n v="1"/>
    <n v="4"/>
    <n v="3"/>
    <n v="0.25"/>
    <n v="0.75"/>
  </r>
  <r>
    <x v="5"/>
    <s v="Afghanistan"/>
    <s v="West Indies"/>
    <s v="Afghanistan vs West Indies"/>
    <x v="15"/>
    <s v="6 runs"/>
    <s v="Nagpur"/>
    <d v="2016-03-27T00:00:00"/>
    <n v="552"/>
    <n v="6"/>
    <x v="1"/>
    <x v="344"/>
    <x v="14"/>
    <n v="1"/>
    <s v="West Indies"/>
    <n v="0"/>
    <n v="4"/>
    <n v="7"/>
    <n v="3"/>
    <n v="0.5714285714285714"/>
    <n v="0.4285714285714286"/>
  </r>
  <r>
    <x v="5"/>
    <s v="Afghanistan"/>
    <s v="West Indies"/>
    <s v="Afghanistan vs West Indies"/>
    <x v="15"/>
    <s v="6 runs"/>
    <s v="Nagpur"/>
    <d v="2016-03-27T00:00:00"/>
    <n v="552"/>
    <n v="6"/>
    <x v="1"/>
    <x v="345"/>
    <x v="1"/>
    <n v="0"/>
    <s v="West Indies"/>
    <n v="1"/>
    <n v="5"/>
    <n v="6"/>
    <n v="1"/>
    <n v="0.83333333333333337"/>
    <n v="0.16666666666666663"/>
  </r>
  <r>
    <x v="5"/>
    <s v="India"/>
    <s v="Australia"/>
    <s v="India vs Australia"/>
    <x v="10"/>
    <s v="6 wickets"/>
    <s v="Mohali"/>
    <d v="2016-03-27T00:00:00"/>
    <n v="553"/>
    <n v="6"/>
    <x v="0"/>
    <x v="346"/>
    <x v="10"/>
    <n v="1"/>
    <s v="Australia"/>
    <n v="0"/>
    <n v="3"/>
    <n v="5"/>
    <n v="2"/>
    <n v="0.6"/>
    <n v="0.4"/>
  </r>
  <r>
    <x v="5"/>
    <s v="India"/>
    <s v="Australia"/>
    <s v="India vs Australia"/>
    <x v="10"/>
    <s v="6 wickets"/>
    <s v="Mohali"/>
    <d v="2016-03-27T00:00:00"/>
    <n v="553"/>
    <n v="6"/>
    <x v="0"/>
    <x v="347"/>
    <x v="6"/>
    <n v="0"/>
    <s v="Australia"/>
    <n v="1"/>
    <n v="2"/>
    <n v="4"/>
    <n v="2"/>
    <n v="0.5"/>
    <n v="0.5"/>
  </r>
  <r>
    <x v="5"/>
    <s v="South Africa"/>
    <s v="Sri Lanka"/>
    <s v="South Africa vs Sri Lanka"/>
    <x v="0"/>
    <s v="8 wickets"/>
    <s v="Delhi"/>
    <d v="2016-03-28T00:00:00"/>
    <n v="554"/>
    <n v="8"/>
    <x v="0"/>
    <x v="348"/>
    <x v="0"/>
    <n v="1"/>
    <s v="Sri Lanka"/>
    <n v="0"/>
    <n v="2"/>
    <n v="4"/>
    <n v="2"/>
    <n v="0.5"/>
    <n v="0.5"/>
  </r>
  <r>
    <x v="5"/>
    <s v="South Africa"/>
    <s v="Sri Lanka"/>
    <s v="South Africa vs Sri Lanka"/>
    <x v="0"/>
    <s v="8 wickets"/>
    <s v="Delhi"/>
    <d v="2016-03-28T00:00:00"/>
    <n v="554"/>
    <n v="8"/>
    <x v="0"/>
    <x v="349"/>
    <x v="11"/>
    <n v="0"/>
    <s v="Sri Lanka"/>
    <n v="1"/>
    <n v="1"/>
    <n v="4"/>
    <n v="3"/>
    <n v="0.25"/>
    <n v="0.75"/>
  </r>
  <r>
    <x v="5"/>
    <s v="England"/>
    <s v="New Zealand"/>
    <s v="England vs New Zealand"/>
    <x v="5"/>
    <s v="7 wickets"/>
    <s v="Delhi"/>
    <d v="2016-03-30T00:00:00"/>
    <n v="555"/>
    <n v="7"/>
    <x v="0"/>
    <x v="350"/>
    <x v="9"/>
    <n v="1"/>
    <s v="New Zealand"/>
    <n v="0"/>
    <n v="4"/>
    <n v="6"/>
    <n v="2"/>
    <n v="0.66666666666666663"/>
    <n v="0.33333333333333337"/>
  </r>
  <r>
    <x v="5"/>
    <s v="England"/>
    <s v="New Zealand"/>
    <s v="England vs New Zealand"/>
    <x v="5"/>
    <s v="7 wickets"/>
    <s v="Delhi"/>
    <d v="2016-03-30T00:00:00"/>
    <n v="555"/>
    <n v="7"/>
    <x v="0"/>
    <x v="351"/>
    <x v="3"/>
    <n v="0"/>
    <s v="New Zealand"/>
    <n v="1"/>
    <n v="4"/>
    <n v="5"/>
    <n v="1"/>
    <n v="0.8"/>
    <n v="0.19999999999999996"/>
  </r>
  <r>
    <x v="5"/>
    <s v="India"/>
    <s v="West Indies"/>
    <s v="India vs West Indies"/>
    <x v="12"/>
    <s v="7 wickets"/>
    <s v="Wankhede"/>
    <d v="2016-03-31T00:00:00"/>
    <n v="556"/>
    <n v="7"/>
    <x v="0"/>
    <x v="352"/>
    <x v="10"/>
    <n v="0"/>
    <s v="India"/>
    <n v="1"/>
    <n v="3"/>
    <n v="5"/>
    <n v="2"/>
    <n v="0.6"/>
    <n v="0.4"/>
  </r>
  <r>
    <x v="5"/>
    <s v="India"/>
    <s v="West Indies"/>
    <s v="India vs West Indies"/>
    <x v="12"/>
    <s v="7 wickets"/>
    <s v="Wankhede"/>
    <d v="2016-03-31T00:00:00"/>
    <n v="556"/>
    <n v="7"/>
    <x v="0"/>
    <x v="353"/>
    <x v="1"/>
    <n v="1"/>
    <s v="India"/>
    <n v="0"/>
    <n v="5"/>
    <n v="6"/>
    <n v="1"/>
    <n v="0.83333333333333337"/>
    <n v="0.16666666666666663"/>
  </r>
  <r>
    <x v="5"/>
    <s v="England"/>
    <s v="West Indies"/>
    <s v="England vs West Indies"/>
    <x v="12"/>
    <s v="4 wickets"/>
    <s v="Eden Gardens"/>
    <d v="2016-04-03T00:00:00"/>
    <n v="557"/>
    <n v="4"/>
    <x v="0"/>
    <x v="354"/>
    <x v="9"/>
    <n v="0"/>
    <s v="England"/>
    <n v="1"/>
    <n v="4"/>
    <n v="6"/>
    <n v="2"/>
    <n v="0.66666666666666663"/>
    <n v="0.33333333333333337"/>
  </r>
  <r>
    <x v="5"/>
    <s v="England"/>
    <s v="West Indies"/>
    <s v="England vs West Indies"/>
    <x v="12"/>
    <s v="4 wickets"/>
    <s v="Eden Gardens"/>
    <d v="2016-04-03T00:00:00"/>
    <n v="557"/>
    <n v="4"/>
    <x v="0"/>
    <x v="355"/>
    <x v="1"/>
    <n v="1"/>
    <s v="England"/>
    <n v="0"/>
    <n v="5"/>
    <n v="6"/>
    <n v="1"/>
    <n v="0.83333333333333337"/>
    <n v="0.16666666666666663"/>
  </r>
  <r>
    <x v="6"/>
    <s v="Oman"/>
    <s v="P.N.G."/>
    <s v="Oman vs P.N.G."/>
    <x v="17"/>
    <s v="10 wickets"/>
    <s v="Al Amerat"/>
    <d v="2021-10-17T00:00:00"/>
    <n v="1307"/>
    <n v="10"/>
    <x v="0"/>
    <x v="356"/>
    <x v="18"/>
    <n v="1"/>
    <s v="P.N.G."/>
    <n v="0"/>
    <n v="1"/>
    <n v="3"/>
    <n v="2"/>
    <n v="0.33333333333333331"/>
    <n v="0.66666666666666674"/>
  </r>
  <r>
    <x v="6"/>
    <s v="Oman"/>
    <s v="P.N.G."/>
    <s v="Oman vs P.N.G."/>
    <x v="17"/>
    <s v="10 wickets"/>
    <s v="Al Amerat"/>
    <d v="2021-10-17T00:00:00"/>
    <n v="1307"/>
    <n v="10"/>
    <x v="0"/>
    <x v="357"/>
    <x v="19"/>
    <n v="0"/>
    <s v="P.N.G."/>
    <n v="1"/>
    <n v="0"/>
    <n v="3"/>
    <n v="3"/>
    <n v="0"/>
    <s v=""/>
  </r>
  <r>
    <x v="6"/>
    <s v="Bangladesh"/>
    <s v="Scotland"/>
    <s v="Bangladesh vs Scotland"/>
    <x v="18"/>
    <s v="6 runs"/>
    <s v="Al Amerat"/>
    <d v="2021-10-17T00:00:00"/>
    <n v="1311"/>
    <n v="6"/>
    <x v="1"/>
    <x v="358"/>
    <x v="8"/>
    <n v="0"/>
    <s v="Bangladesh"/>
    <n v="1"/>
    <n v="2"/>
    <n v="8"/>
    <n v="6"/>
    <n v="0.25"/>
    <n v="0.75"/>
  </r>
  <r>
    <x v="6"/>
    <s v="Bangladesh"/>
    <s v="Scotland"/>
    <s v="Bangladesh vs Scotland"/>
    <x v="18"/>
    <s v="6 runs"/>
    <s v="Al Amerat"/>
    <d v="2021-10-17T00:00:00"/>
    <n v="1311"/>
    <n v="6"/>
    <x v="1"/>
    <x v="359"/>
    <x v="5"/>
    <n v="1"/>
    <s v="Bangladesh"/>
    <n v="0"/>
    <n v="3"/>
    <n v="8"/>
    <n v="5"/>
    <n v="0.375"/>
    <n v="0.625"/>
  </r>
  <r>
    <x v="6"/>
    <s v="Ireland"/>
    <s v="Netherlands"/>
    <s v="Ireland vs Netherlands"/>
    <x v="13"/>
    <s v="7 wickets"/>
    <s v="Abu Dhabi"/>
    <d v="2021-10-18T00:00:00"/>
    <n v="1312"/>
    <n v="7"/>
    <x v="0"/>
    <x v="360"/>
    <x v="13"/>
    <n v="1"/>
    <s v="Netherlands"/>
    <n v="0"/>
    <n v="1"/>
    <n v="3"/>
    <n v="2"/>
    <n v="0.33333333333333331"/>
    <n v="0.66666666666666674"/>
  </r>
  <r>
    <x v="6"/>
    <s v="Ireland"/>
    <s v="Netherlands"/>
    <s v="Ireland vs Netherlands"/>
    <x v="13"/>
    <s v="7 wickets"/>
    <s v="Abu Dhabi"/>
    <d v="2021-10-18T00:00:00"/>
    <n v="1312"/>
    <n v="7"/>
    <x v="0"/>
    <x v="361"/>
    <x v="12"/>
    <n v="0"/>
    <s v="Netherlands"/>
    <n v="1"/>
    <n v="0"/>
    <n v="3"/>
    <n v="3"/>
    <n v="0"/>
    <s v=""/>
  </r>
  <r>
    <x v="6"/>
    <s v="Namibia"/>
    <s v="Sri Lanka"/>
    <s v="Namibia vs Sri Lanka"/>
    <x v="7"/>
    <s v="7 wickets"/>
    <s v="Abu Dhabi"/>
    <d v="2021-10-18T00:00:00"/>
    <n v="1313"/>
    <n v="7"/>
    <x v="0"/>
    <x v="362"/>
    <x v="20"/>
    <n v="0"/>
    <s v="Namibia"/>
    <n v="1"/>
    <n v="3"/>
    <n v="8"/>
    <n v="5"/>
    <n v="0.375"/>
    <n v="0.625"/>
  </r>
  <r>
    <x v="6"/>
    <s v="Namibia"/>
    <s v="Sri Lanka"/>
    <s v="Namibia vs Sri Lanka"/>
    <x v="7"/>
    <s v="7 wickets"/>
    <s v="Abu Dhabi"/>
    <d v="2021-10-18T00:00:00"/>
    <n v="1313"/>
    <n v="7"/>
    <x v="0"/>
    <x v="363"/>
    <x v="11"/>
    <n v="1"/>
    <s v="Namibia"/>
    <n v="0"/>
    <n v="5"/>
    <n v="8"/>
    <n v="3"/>
    <n v="0.625"/>
    <n v="0.375"/>
  </r>
  <r>
    <x v="6"/>
    <s v="P.N.G."/>
    <s v="Scotland"/>
    <s v="P.N.G. vs Scotland"/>
    <x v="18"/>
    <s v="17 runs"/>
    <s v="Al Amerat"/>
    <d v="2021-10-19T00:00:00"/>
    <n v="1318"/>
    <n v="17"/>
    <x v="1"/>
    <x v="364"/>
    <x v="19"/>
    <n v="0"/>
    <s v="P.N.G."/>
    <n v="1"/>
    <n v="0"/>
    <n v="3"/>
    <n v="3"/>
    <n v="0"/>
    <s v=""/>
  </r>
  <r>
    <x v="6"/>
    <s v="P.N.G."/>
    <s v="Scotland"/>
    <s v="P.N.G. vs Scotland"/>
    <x v="18"/>
    <s v="17 runs"/>
    <s v="Al Amerat"/>
    <d v="2021-10-19T00:00:00"/>
    <n v="1318"/>
    <n v="17"/>
    <x v="1"/>
    <x v="365"/>
    <x v="5"/>
    <n v="1"/>
    <s v="P.N.G."/>
    <n v="0"/>
    <n v="3"/>
    <n v="8"/>
    <n v="5"/>
    <n v="0.375"/>
    <n v="0.625"/>
  </r>
  <r>
    <x v="6"/>
    <s v="Oman"/>
    <s v="Bangladesh"/>
    <s v="Oman vs Bangladesh"/>
    <x v="4"/>
    <s v="26 runs"/>
    <s v="Al Amerat"/>
    <d v="2021-10-19T00:00:00"/>
    <n v="1322"/>
    <n v="26"/>
    <x v="1"/>
    <x v="366"/>
    <x v="18"/>
    <n v="0"/>
    <s v="Oman"/>
    <n v="1"/>
    <n v="1"/>
    <n v="3"/>
    <n v="2"/>
    <n v="0.33333333333333331"/>
    <n v="0.66666666666666674"/>
  </r>
  <r>
    <x v="6"/>
    <s v="Oman"/>
    <s v="Bangladesh"/>
    <s v="Oman vs Bangladesh"/>
    <x v="4"/>
    <s v="26 runs"/>
    <s v="Al Amerat"/>
    <d v="2021-10-19T00:00:00"/>
    <n v="1322"/>
    <n v="26"/>
    <x v="1"/>
    <x v="367"/>
    <x v="8"/>
    <n v="1"/>
    <s v="Oman"/>
    <n v="0"/>
    <n v="2"/>
    <n v="8"/>
    <n v="6"/>
    <n v="0.25"/>
    <n v="0.75"/>
  </r>
  <r>
    <x v="6"/>
    <s v="Namibia"/>
    <s v="Netherlands"/>
    <s v="Namibia vs Netherlands"/>
    <x v="19"/>
    <s v="6 wickets"/>
    <s v="Abu Dhabi"/>
    <d v="2021-10-20T00:00:00"/>
    <n v="1327"/>
    <n v="6"/>
    <x v="0"/>
    <x v="368"/>
    <x v="20"/>
    <n v="1"/>
    <s v="Netherlands"/>
    <n v="0"/>
    <n v="3"/>
    <n v="8"/>
    <n v="5"/>
    <n v="0.375"/>
    <n v="0.625"/>
  </r>
  <r>
    <x v="6"/>
    <s v="Namibia"/>
    <s v="Netherlands"/>
    <s v="Namibia vs Netherlands"/>
    <x v="19"/>
    <s v="6 wickets"/>
    <s v="Abu Dhabi"/>
    <d v="2021-10-20T00:00:00"/>
    <n v="1327"/>
    <n v="6"/>
    <x v="0"/>
    <x v="369"/>
    <x v="12"/>
    <n v="0"/>
    <s v="Netherlands"/>
    <n v="1"/>
    <n v="0"/>
    <n v="3"/>
    <n v="3"/>
    <n v="0"/>
    <s v=""/>
  </r>
  <r>
    <x v="6"/>
    <s v="Ireland"/>
    <s v="Sri Lanka"/>
    <s v="Ireland vs Sri Lanka"/>
    <x v="7"/>
    <s v="70 runs"/>
    <s v="Abu Dhabi"/>
    <d v="2021-10-20T00:00:00"/>
    <n v="1331"/>
    <n v="70"/>
    <x v="1"/>
    <x v="370"/>
    <x v="13"/>
    <n v="0"/>
    <s v="Ireland"/>
    <n v="1"/>
    <n v="1"/>
    <n v="3"/>
    <n v="2"/>
    <n v="0.33333333333333331"/>
    <n v="0.66666666666666674"/>
  </r>
  <r>
    <x v="6"/>
    <s v="Ireland"/>
    <s v="Sri Lanka"/>
    <s v="Ireland vs Sri Lanka"/>
    <x v="7"/>
    <s v="70 runs"/>
    <s v="Abu Dhabi"/>
    <d v="2021-10-20T00:00:00"/>
    <n v="1331"/>
    <n v="70"/>
    <x v="1"/>
    <x v="371"/>
    <x v="11"/>
    <n v="1"/>
    <s v="Ireland"/>
    <n v="0"/>
    <n v="5"/>
    <n v="8"/>
    <n v="3"/>
    <n v="0.625"/>
    <n v="0.375"/>
  </r>
  <r>
    <x v="6"/>
    <s v="Bangladesh"/>
    <s v="P.N.G."/>
    <s v="Bangladesh vs P.N.G."/>
    <x v="4"/>
    <s v="84 runs"/>
    <s v="Al Amerat"/>
    <d v="2021-10-21T00:00:00"/>
    <n v="1334"/>
    <n v="84"/>
    <x v="1"/>
    <x v="372"/>
    <x v="8"/>
    <n v="1"/>
    <s v="P.N.G."/>
    <n v="0"/>
    <n v="2"/>
    <n v="8"/>
    <n v="6"/>
    <n v="0.25"/>
    <n v="0.75"/>
  </r>
  <r>
    <x v="6"/>
    <s v="Bangladesh"/>
    <s v="P.N.G."/>
    <s v="Bangladesh vs P.N.G."/>
    <x v="4"/>
    <s v="84 runs"/>
    <s v="Al Amerat"/>
    <d v="2021-10-21T00:00:00"/>
    <n v="1334"/>
    <n v="84"/>
    <x v="1"/>
    <x v="373"/>
    <x v="19"/>
    <n v="0"/>
    <s v="P.N.G."/>
    <n v="1"/>
    <n v="0"/>
    <n v="3"/>
    <n v="3"/>
    <n v="0"/>
    <s v=""/>
  </r>
  <r>
    <x v="6"/>
    <s v="Oman"/>
    <s v="Scotland"/>
    <s v="Oman vs Scotland"/>
    <x v="18"/>
    <s v="8 wickets"/>
    <s v="Al Amerat"/>
    <d v="2021-10-21T00:00:00"/>
    <n v="1338"/>
    <n v="8"/>
    <x v="0"/>
    <x v="374"/>
    <x v="18"/>
    <n v="0"/>
    <s v="Oman"/>
    <n v="1"/>
    <n v="1"/>
    <n v="3"/>
    <n v="2"/>
    <n v="0.33333333333333331"/>
    <n v="0.66666666666666674"/>
  </r>
  <r>
    <x v="6"/>
    <s v="Oman"/>
    <s v="Scotland"/>
    <s v="Oman vs Scotland"/>
    <x v="18"/>
    <s v="8 wickets"/>
    <s v="Al Amerat"/>
    <d v="2021-10-21T00:00:00"/>
    <n v="1338"/>
    <n v="8"/>
    <x v="0"/>
    <x v="375"/>
    <x v="5"/>
    <n v="1"/>
    <s v="Oman"/>
    <n v="0"/>
    <n v="3"/>
    <n v="8"/>
    <n v="5"/>
    <n v="0.375"/>
    <n v="0.625"/>
  </r>
  <r>
    <x v="6"/>
    <s v="Ireland"/>
    <s v="Namibia"/>
    <s v="Ireland vs Namibia"/>
    <x v="19"/>
    <s v="8 wickets"/>
    <s v="Sharjah"/>
    <d v="2021-10-22T00:00:00"/>
    <n v="1342"/>
    <n v="8"/>
    <x v="0"/>
    <x v="376"/>
    <x v="13"/>
    <n v="0"/>
    <s v="Ireland"/>
    <n v="1"/>
    <n v="1"/>
    <n v="3"/>
    <n v="2"/>
    <n v="0.33333333333333331"/>
    <n v="0.66666666666666674"/>
  </r>
  <r>
    <x v="6"/>
    <s v="Ireland"/>
    <s v="Namibia"/>
    <s v="Ireland vs Namibia"/>
    <x v="19"/>
    <s v="8 wickets"/>
    <s v="Sharjah"/>
    <d v="2021-10-22T00:00:00"/>
    <n v="1342"/>
    <n v="8"/>
    <x v="0"/>
    <x v="377"/>
    <x v="20"/>
    <n v="1"/>
    <s v="Ireland"/>
    <n v="0"/>
    <n v="3"/>
    <n v="8"/>
    <n v="5"/>
    <n v="0.375"/>
    <n v="0.625"/>
  </r>
  <r>
    <x v="6"/>
    <s v="Netherlands"/>
    <s v="Sri Lanka"/>
    <s v="Netherlands vs Sri Lanka"/>
    <x v="7"/>
    <s v="8 wickets"/>
    <s v="Sharjah"/>
    <d v="2021-10-22T00:00:00"/>
    <n v="1346"/>
    <n v="8"/>
    <x v="0"/>
    <x v="378"/>
    <x v="12"/>
    <n v="0"/>
    <s v="Netherlands"/>
    <n v="1"/>
    <n v="0"/>
    <n v="3"/>
    <n v="3"/>
    <n v="0"/>
    <s v=""/>
  </r>
  <r>
    <x v="6"/>
    <s v="Netherlands"/>
    <s v="Sri Lanka"/>
    <s v="Netherlands vs Sri Lanka"/>
    <x v="7"/>
    <s v="8 wickets"/>
    <s v="Sharjah"/>
    <d v="2021-10-22T00:00:00"/>
    <n v="1346"/>
    <n v="8"/>
    <x v="0"/>
    <x v="379"/>
    <x v="11"/>
    <n v="1"/>
    <s v="Netherlands"/>
    <n v="0"/>
    <n v="5"/>
    <n v="8"/>
    <n v="3"/>
    <n v="0.625"/>
    <n v="0.375"/>
  </r>
  <r>
    <x v="6"/>
    <s v="Australia"/>
    <s v="South Africa"/>
    <s v="Australia vs South Africa"/>
    <x v="8"/>
    <s v="5 wickets"/>
    <s v="Abu Dhabi"/>
    <d v="2021-10-23T00:00:00"/>
    <n v="1351"/>
    <n v="5"/>
    <x v="0"/>
    <x v="380"/>
    <x v="6"/>
    <n v="1"/>
    <s v="South Africa"/>
    <n v="0"/>
    <n v="6"/>
    <n v="7"/>
    <n v="1"/>
    <n v="0.8571428571428571"/>
    <n v="0.1428571428571429"/>
  </r>
  <r>
    <x v="6"/>
    <s v="Australia"/>
    <s v="South Africa"/>
    <s v="Australia vs South Africa"/>
    <x v="8"/>
    <s v="5 wickets"/>
    <s v="Abu Dhabi"/>
    <d v="2021-10-23T00:00:00"/>
    <n v="1351"/>
    <n v="5"/>
    <x v="0"/>
    <x v="381"/>
    <x v="0"/>
    <n v="0"/>
    <s v="South Africa"/>
    <n v="1"/>
    <n v="4"/>
    <n v="5"/>
    <n v="1"/>
    <n v="0.8"/>
    <n v="0.19999999999999996"/>
  </r>
  <r>
    <x v="6"/>
    <s v="England"/>
    <s v="West Indies"/>
    <s v="England vs West Indies"/>
    <x v="5"/>
    <s v="6 wickets"/>
    <s v="Dubai (DICS)"/>
    <d v="2021-10-23T00:00:00"/>
    <n v="1354"/>
    <n v="6"/>
    <x v="0"/>
    <x v="382"/>
    <x v="9"/>
    <n v="1"/>
    <s v="West Indies"/>
    <n v="0"/>
    <n v="4"/>
    <n v="6"/>
    <n v="2"/>
    <n v="0.66666666666666663"/>
    <n v="0.33333333333333337"/>
  </r>
  <r>
    <x v="6"/>
    <s v="England"/>
    <s v="West Indies"/>
    <s v="England vs West Indies"/>
    <x v="5"/>
    <s v="6 wickets"/>
    <s v="Dubai (DICS)"/>
    <d v="2021-10-23T00:00:00"/>
    <n v="1354"/>
    <n v="6"/>
    <x v="0"/>
    <x v="383"/>
    <x v="1"/>
    <n v="0"/>
    <s v="West Indies"/>
    <n v="1"/>
    <n v="1"/>
    <n v="5"/>
    <n v="4"/>
    <n v="0.2"/>
    <n v="0.8"/>
  </r>
  <r>
    <x v="6"/>
    <s v="Bangladesh"/>
    <s v="Sri Lanka"/>
    <s v="Bangladesh vs Sri Lanka"/>
    <x v="7"/>
    <s v="5 wickets"/>
    <s v="Sharjah"/>
    <d v="2021-10-24T00:00:00"/>
    <n v="1357"/>
    <n v="5"/>
    <x v="0"/>
    <x v="384"/>
    <x v="8"/>
    <n v="0"/>
    <s v="Bangladesh"/>
    <n v="1"/>
    <n v="2"/>
    <n v="8"/>
    <n v="6"/>
    <n v="0.25"/>
    <n v="0.75"/>
  </r>
  <r>
    <x v="6"/>
    <s v="Bangladesh"/>
    <s v="Sri Lanka"/>
    <s v="Bangladesh vs Sri Lanka"/>
    <x v="7"/>
    <s v="5 wickets"/>
    <s v="Sharjah"/>
    <d v="2021-10-24T00:00:00"/>
    <n v="1357"/>
    <n v="5"/>
    <x v="0"/>
    <x v="385"/>
    <x v="11"/>
    <n v="1"/>
    <s v="Bangladesh"/>
    <n v="0"/>
    <n v="5"/>
    <n v="8"/>
    <n v="3"/>
    <n v="0.625"/>
    <n v="0.375"/>
  </r>
  <r>
    <x v="6"/>
    <s v="India"/>
    <s v="Pakistan"/>
    <s v="India vs Pakistan"/>
    <x v="2"/>
    <s v="10 wickets"/>
    <s v="Dubai (DICS)"/>
    <d v="2021-10-24T00:00:00"/>
    <n v="1361"/>
    <n v="10"/>
    <x v="0"/>
    <x v="386"/>
    <x v="10"/>
    <n v="0"/>
    <s v="India"/>
    <n v="1"/>
    <n v="3"/>
    <n v="5"/>
    <n v="2"/>
    <n v="0.6"/>
    <n v="0.4"/>
  </r>
  <r>
    <x v="6"/>
    <s v="India"/>
    <s v="Pakistan"/>
    <s v="India vs Pakistan"/>
    <x v="2"/>
    <s v="10 wickets"/>
    <s v="Dubai (DICS)"/>
    <d v="2021-10-24T00:00:00"/>
    <n v="1361"/>
    <n v="10"/>
    <x v="0"/>
    <x v="387"/>
    <x v="4"/>
    <n v="1"/>
    <s v="India"/>
    <n v="0"/>
    <n v="5"/>
    <n v="6"/>
    <n v="1"/>
    <n v="0.83333333333333337"/>
    <n v="0.16666666666666663"/>
  </r>
  <r>
    <x v="6"/>
    <s v="Afghanistan"/>
    <s v="Scotland"/>
    <s v="Afghanistan vs Scotland"/>
    <x v="15"/>
    <s v="130 runs"/>
    <s v="Sharjah"/>
    <d v="2021-10-25T00:00:00"/>
    <n v="1364"/>
    <n v="130"/>
    <x v="1"/>
    <x v="388"/>
    <x v="14"/>
    <n v="1"/>
    <s v="Scotland"/>
    <n v="0"/>
    <n v="2"/>
    <n v="5"/>
    <n v="3"/>
    <n v="0.4"/>
    <n v="0.6"/>
  </r>
  <r>
    <x v="6"/>
    <s v="Afghanistan"/>
    <s v="Scotland"/>
    <s v="Afghanistan vs Scotland"/>
    <x v="15"/>
    <s v="130 runs"/>
    <s v="Sharjah"/>
    <d v="2021-10-25T00:00:00"/>
    <n v="1364"/>
    <n v="130"/>
    <x v="1"/>
    <x v="389"/>
    <x v="5"/>
    <n v="0"/>
    <s v="Scotland"/>
    <n v="1"/>
    <n v="3"/>
    <n v="8"/>
    <n v="5"/>
    <n v="0.375"/>
    <n v="0.625"/>
  </r>
  <r>
    <x v="6"/>
    <s v="South Africa"/>
    <s v="West Indies"/>
    <s v="South Africa vs West Indies"/>
    <x v="0"/>
    <s v="8 wickets"/>
    <s v="Dubai (DICS)"/>
    <d v="2021-10-26T00:00:00"/>
    <n v="1366"/>
    <n v="8"/>
    <x v="0"/>
    <x v="390"/>
    <x v="0"/>
    <n v="1"/>
    <s v="West Indies"/>
    <n v="0"/>
    <n v="4"/>
    <n v="5"/>
    <n v="1"/>
    <n v="0.8"/>
    <n v="0.19999999999999996"/>
  </r>
  <r>
    <x v="6"/>
    <s v="South Africa"/>
    <s v="West Indies"/>
    <s v="South Africa vs West Indies"/>
    <x v="0"/>
    <s v="8 wickets"/>
    <s v="Dubai (DICS)"/>
    <d v="2021-10-26T00:00:00"/>
    <n v="1366"/>
    <n v="8"/>
    <x v="0"/>
    <x v="391"/>
    <x v="1"/>
    <n v="0"/>
    <s v="West Indies"/>
    <n v="1"/>
    <n v="1"/>
    <n v="5"/>
    <n v="4"/>
    <n v="0.2"/>
    <n v="0.8"/>
  </r>
  <r>
    <x v="6"/>
    <s v="New Zealand"/>
    <s v="Pakistan"/>
    <s v="New Zealand vs Pakistan"/>
    <x v="2"/>
    <s v="5 wickets"/>
    <s v="Sharjah"/>
    <d v="2021-10-26T00:00:00"/>
    <n v="1367"/>
    <n v="5"/>
    <x v="0"/>
    <x v="392"/>
    <x v="3"/>
    <n v="0"/>
    <s v="New Zealand"/>
    <n v="1"/>
    <n v="5"/>
    <n v="7"/>
    <n v="2"/>
    <n v="0.7142857142857143"/>
    <n v="0.2857142857142857"/>
  </r>
  <r>
    <x v="6"/>
    <s v="New Zealand"/>
    <s v="Pakistan"/>
    <s v="New Zealand vs Pakistan"/>
    <x v="2"/>
    <s v="5 wickets"/>
    <s v="Sharjah"/>
    <d v="2021-10-26T00:00:00"/>
    <n v="1367"/>
    <n v="5"/>
    <x v="0"/>
    <x v="393"/>
    <x v="4"/>
    <n v="1"/>
    <s v="New Zealand"/>
    <n v="0"/>
    <n v="5"/>
    <n v="6"/>
    <n v="1"/>
    <n v="0.83333333333333337"/>
    <n v="0.16666666666666663"/>
  </r>
  <r>
    <x v="6"/>
    <s v="Bangladesh"/>
    <s v="England"/>
    <s v="Bangladesh vs England"/>
    <x v="5"/>
    <s v="8 wickets"/>
    <s v="Abu Dhabi"/>
    <d v="2021-10-27T00:00:00"/>
    <n v="1369"/>
    <n v="8"/>
    <x v="0"/>
    <x v="394"/>
    <x v="8"/>
    <n v="0"/>
    <s v="Bangladesh"/>
    <n v="1"/>
    <n v="2"/>
    <n v="8"/>
    <n v="6"/>
    <n v="0.25"/>
    <n v="0.75"/>
  </r>
  <r>
    <x v="6"/>
    <s v="Bangladesh"/>
    <s v="England"/>
    <s v="Bangladesh vs England"/>
    <x v="5"/>
    <s v="8 wickets"/>
    <s v="Abu Dhabi"/>
    <d v="2021-10-27T00:00:00"/>
    <n v="1369"/>
    <n v="8"/>
    <x v="0"/>
    <x v="395"/>
    <x v="9"/>
    <n v="1"/>
    <s v="Bangladesh"/>
    <n v="0"/>
    <n v="4"/>
    <n v="6"/>
    <n v="2"/>
    <n v="0.66666666666666663"/>
    <n v="0.33333333333333337"/>
  </r>
  <r>
    <x v="6"/>
    <s v="Namibia"/>
    <s v="Scotland"/>
    <s v="Namibia vs Scotland"/>
    <x v="19"/>
    <s v="4 wickets"/>
    <s v="Abu Dhabi"/>
    <d v="2021-10-27T00:00:00"/>
    <n v="1371"/>
    <n v="4"/>
    <x v="0"/>
    <x v="396"/>
    <x v="20"/>
    <n v="1"/>
    <s v="Scotland"/>
    <n v="0"/>
    <n v="3"/>
    <n v="8"/>
    <n v="5"/>
    <n v="0.375"/>
    <n v="0.625"/>
  </r>
  <r>
    <x v="6"/>
    <s v="Namibia"/>
    <s v="Scotland"/>
    <s v="Namibia vs Scotland"/>
    <x v="19"/>
    <s v="4 wickets"/>
    <s v="Abu Dhabi"/>
    <d v="2021-10-27T00:00:00"/>
    <n v="1371"/>
    <n v="4"/>
    <x v="0"/>
    <x v="397"/>
    <x v="5"/>
    <n v="0"/>
    <s v="Scotland"/>
    <n v="1"/>
    <n v="3"/>
    <n v="8"/>
    <n v="5"/>
    <n v="0.375"/>
    <n v="0.625"/>
  </r>
  <r>
    <x v="6"/>
    <s v="Australia"/>
    <s v="Sri Lanka"/>
    <s v="Australia vs Sri Lanka"/>
    <x v="8"/>
    <s v="7 wickets"/>
    <s v="Dubai (DICS)"/>
    <d v="2021-10-28T00:00:00"/>
    <n v="1374"/>
    <n v="7"/>
    <x v="0"/>
    <x v="398"/>
    <x v="6"/>
    <n v="1"/>
    <s v="Sri Lanka"/>
    <n v="0"/>
    <n v="6"/>
    <n v="7"/>
    <n v="1"/>
    <n v="0.8571428571428571"/>
    <n v="0.1428571428571429"/>
  </r>
  <r>
    <x v="6"/>
    <s v="Australia"/>
    <s v="Sri Lanka"/>
    <s v="Australia vs Sri Lanka"/>
    <x v="8"/>
    <s v="7 wickets"/>
    <s v="Dubai (DICS)"/>
    <d v="2021-10-28T00:00:00"/>
    <n v="1374"/>
    <n v="7"/>
    <x v="0"/>
    <x v="399"/>
    <x v="11"/>
    <n v="0"/>
    <s v="Sri Lanka"/>
    <n v="1"/>
    <n v="5"/>
    <n v="8"/>
    <n v="3"/>
    <n v="0.625"/>
    <n v="0.375"/>
  </r>
  <r>
    <x v="6"/>
    <s v="Bangladesh"/>
    <s v="West Indies"/>
    <s v="Bangladesh vs West Indies"/>
    <x v="12"/>
    <s v="3 runs"/>
    <s v="Sharjah"/>
    <d v="2021-10-29T00:00:00"/>
    <n v="1375"/>
    <n v="3"/>
    <x v="1"/>
    <x v="400"/>
    <x v="8"/>
    <n v="0"/>
    <s v="Bangladesh"/>
    <n v="1"/>
    <n v="2"/>
    <n v="8"/>
    <n v="6"/>
    <n v="0.25"/>
    <n v="0.75"/>
  </r>
  <r>
    <x v="6"/>
    <s v="Bangladesh"/>
    <s v="West Indies"/>
    <s v="Bangladesh vs West Indies"/>
    <x v="12"/>
    <s v="3 runs"/>
    <s v="Sharjah"/>
    <d v="2021-10-29T00:00:00"/>
    <n v="1375"/>
    <n v="3"/>
    <x v="1"/>
    <x v="401"/>
    <x v="1"/>
    <n v="1"/>
    <s v="Bangladesh"/>
    <n v="0"/>
    <n v="1"/>
    <n v="5"/>
    <n v="4"/>
    <n v="0.2"/>
    <n v="0.8"/>
  </r>
  <r>
    <x v="6"/>
    <s v="Afghanistan"/>
    <s v="Pakistan"/>
    <s v="Afghanistan vs Pakistan"/>
    <x v="2"/>
    <s v="5 wickets"/>
    <s v="Dubai (DICS)"/>
    <d v="2021-10-29T00:00:00"/>
    <n v="1377"/>
    <n v="5"/>
    <x v="0"/>
    <x v="402"/>
    <x v="14"/>
    <n v="0"/>
    <s v="Afghanistan"/>
    <n v="1"/>
    <n v="2"/>
    <n v="5"/>
    <n v="3"/>
    <n v="0.4"/>
    <n v="0.6"/>
  </r>
  <r>
    <x v="6"/>
    <s v="Afghanistan"/>
    <s v="Pakistan"/>
    <s v="Afghanistan vs Pakistan"/>
    <x v="2"/>
    <s v="5 wickets"/>
    <s v="Dubai (DICS)"/>
    <d v="2021-10-29T00:00:00"/>
    <n v="1377"/>
    <n v="5"/>
    <x v="0"/>
    <x v="403"/>
    <x v="4"/>
    <n v="1"/>
    <s v="Afghanistan"/>
    <n v="0"/>
    <n v="5"/>
    <n v="6"/>
    <n v="1"/>
    <n v="0.83333333333333337"/>
    <n v="0.16666666666666663"/>
  </r>
  <r>
    <x v="6"/>
    <s v="South Africa"/>
    <s v="Sri Lanka"/>
    <s v="South Africa vs Sri Lanka"/>
    <x v="0"/>
    <s v="4 wickets"/>
    <s v="Sharjah"/>
    <d v="2021-10-30T00:00:00"/>
    <n v="1378"/>
    <n v="4"/>
    <x v="0"/>
    <x v="404"/>
    <x v="0"/>
    <n v="1"/>
    <s v="Sri Lanka"/>
    <n v="0"/>
    <n v="4"/>
    <n v="5"/>
    <n v="1"/>
    <n v="0.8"/>
    <n v="0.19999999999999996"/>
  </r>
  <r>
    <x v="6"/>
    <s v="South Africa"/>
    <s v="Sri Lanka"/>
    <s v="South Africa vs Sri Lanka"/>
    <x v="0"/>
    <s v="4 wickets"/>
    <s v="Sharjah"/>
    <d v="2021-10-30T00:00:00"/>
    <n v="1378"/>
    <n v="4"/>
    <x v="0"/>
    <x v="405"/>
    <x v="11"/>
    <n v="0"/>
    <s v="Sri Lanka"/>
    <n v="1"/>
    <n v="5"/>
    <n v="8"/>
    <n v="3"/>
    <n v="0.625"/>
    <n v="0.375"/>
  </r>
  <r>
    <x v="6"/>
    <s v="Australia"/>
    <s v="England"/>
    <s v="Australia vs England"/>
    <x v="5"/>
    <s v="8 wickets"/>
    <s v="Dubai (DICS)"/>
    <d v="2021-10-30T00:00:00"/>
    <n v="1379"/>
    <n v="8"/>
    <x v="0"/>
    <x v="406"/>
    <x v="6"/>
    <n v="0"/>
    <s v="Australia"/>
    <n v="1"/>
    <n v="6"/>
    <n v="7"/>
    <n v="1"/>
    <n v="0.8571428571428571"/>
    <n v="0.1428571428571429"/>
  </r>
  <r>
    <x v="6"/>
    <s v="Australia"/>
    <s v="England"/>
    <s v="Australia vs England"/>
    <x v="5"/>
    <s v="8 wickets"/>
    <s v="Dubai (DICS)"/>
    <d v="2021-10-30T00:00:00"/>
    <n v="1379"/>
    <n v="8"/>
    <x v="0"/>
    <x v="407"/>
    <x v="9"/>
    <n v="1"/>
    <s v="Australia"/>
    <n v="0"/>
    <n v="4"/>
    <n v="6"/>
    <n v="2"/>
    <n v="0.66666666666666663"/>
    <n v="0.33333333333333337"/>
  </r>
  <r>
    <x v="6"/>
    <s v="Afghanistan"/>
    <s v="Namibia"/>
    <s v="Afghanistan vs Namibia"/>
    <x v="15"/>
    <s v="62 runs"/>
    <s v="Abu Dhabi"/>
    <d v="2021-10-31T00:00:00"/>
    <n v="1380"/>
    <n v="62"/>
    <x v="1"/>
    <x v="408"/>
    <x v="14"/>
    <n v="1"/>
    <s v="Namibia"/>
    <n v="0"/>
    <n v="2"/>
    <n v="5"/>
    <n v="3"/>
    <n v="0.4"/>
    <n v="0.6"/>
  </r>
  <r>
    <x v="6"/>
    <s v="Afghanistan"/>
    <s v="Namibia"/>
    <s v="Afghanistan vs Namibia"/>
    <x v="15"/>
    <s v="62 runs"/>
    <s v="Abu Dhabi"/>
    <d v="2021-10-31T00:00:00"/>
    <n v="1380"/>
    <n v="62"/>
    <x v="1"/>
    <x v="409"/>
    <x v="20"/>
    <n v="0"/>
    <s v="Namibia"/>
    <n v="1"/>
    <n v="3"/>
    <n v="8"/>
    <n v="5"/>
    <n v="0.375"/>
    <n v="0.625"/>
  </r>
  <r>
    <x v="6"/>
    <s v="India"/>
    <s v="New Zealand"/>
    <s v="India vs New Zealand"/>
    <x v="1"/>
    <s v="8 wickets"/>
    <s v="Dubai (DICS)"/>
    <d v="2021-10-31T00:00:00"/>
    <n v="1381"/>
    <n v="8"/>
    <x v="0"/>
    <x v="410"/>
    <x v="10"/>
    <n v="0"/>
    <s v="India"/>
    <n v="1"/>
    <n v="3"/>
    <n v="5"/>
    <n v="2"/>
    <n v="0.6"/>
    <n v="0.4"/>
  </r>
  <r>
    <x v="6"/>
    <s v="India"/>
    <s v="New Zealand"/>
    <s v="India vs New Zealand"/>
    <x v="1"/>
    <s v="8 wickets"/>
    <s v="Dubai (DICS)"/>
    <d v="2021-10-31T00:00:00"/>
    <n v="1381"/>
    <n v="8"/>
    <x v="0"/>
    <x v="411"/>
    <x v="3"/>
    <n v="1"/>
    <s v="India"/>
    <n v="0"/>
    <n v="5"/>
    <n v="7"/>
    <n v="2"/>
    <n v="0.7142857142857143"/>
    <n v="0.2857142857142857"/>
  </r>
  <r>
    <x v="6"/>
    <s v="England"/>
    <s v="Sri Lanka"/>
    <s v="England vs Sri Lanka"/>
    <x v="5"/>
    <s v="26 runs"/>
    <s v="Sharjah"/>
    <d v="2021-11-01T00:00:00"/>
    <n v="1382"/>
    <n v="26"/>
    <x v="1"/>
    <x v="412"/>
    <x v="9"/>
    <n v="1"/>
    <s v="Sri Lanka"/>
    <n v="0"/>
    <n v="4"/>
    <n v="6"/>
    <n v="2"/>
    <n v="0.66666666666666663"/>
    <n v="0.33333333333333337"/>
  </r>
  <r>
    <x v="6"/>
    <s v="England"/>
    <s v="Sri Lanka"/>
    <s v="England vs Sri Lanka"/>
    <x v="5"/>
    <s v="26 runs"/>
    <s v="Sharjah"/>
    <d v="2021-11-01T00:00:00"/>
    <n v="1382"/>
    <n v="26"/>
    <x v="1"/>
    <x v="413"/>
    <x v="11"/>
    <n v="0"/>
    <s v="Sri Lanka"/>
    <n v="1"/>
    <n v="5"/>
    <n v="8"/>
    <n v="3"/>
    <n v="0.625"/>
    <n v="0.375"/>
  </r>
  <r>
    <x v="6"/>
    <s v="Bangladesh"/>
    <s v="South Africa"/>
    <s v="Bangladesh vs South Africa"/>
    <x v="0"/>
    <s v="6 wickets"/>
    <s v="Abu Dhabi"/>
    <d v="2021-11-02T00:00:00"/>
    <n v="1384"/>
    <n v="6"/>
    <x v="0"/>
    <x v="414"/>
    <x v="8"/>
    <n v="0"/>
    <s v="Bangladesh"/>
    <n v="1"/>
    <n v="2"/>
    <n v="8"/>
    <n v="6"/>
    <n v="0.25"/>
    <n v="0.75"/>
  </r>
  <r>
    <x v="6"/>
    <s v="Bangladesh"/>
    <s v="South Africa"/>
    <s v="Bangladesh vs South Africa"/>
    <x v="0"/>
    <s v="6 wickets"/>
    <s v="Abu Dhabi"/>
    <d v="2021-11-02T00:00:00"/>
    <n v="1384"/>
    <n v="6"/>
    <x v="0"/>
    <x v="415"/>
    <x v="0"/>
    <n v="1"/>
    <s v="Bangladesh"/>
    <n v="0"/>
    <n v="4"/>
    <n v="5"/>
    <n v="1"/>
    <n v="0.8"/>
    <n v="0.19999999999999996"/>
  </r>
  <r>
    <x v="6"/>
    <s v="Namibia"/>
    <s v="Pakistan"/>
    <s v="Namibia vs Pakistan"/>
    <x v="2"/>
    <s v="45 runs"/>
    <s v="Abu Dhabi"/>
    <d v="2021-11-02T00:00:00"/>
    <n v="1386"/>
    <n v="45"/>
    <x v="1"/>
    <x v="416"/>
    <x v="20"/>
    <n v="0"/>
    <s v="Namibia"/>
    <n v="1"/>
    <n v="3"/>
    <n v="8"/>
    <n v="5"/>
    <n v="0.375"/>
    <n v="0.625"/>
  </r>
  <r>
    <x v="6"/>
    <s v="Namibia"/>
    <s v="Pakistan"/>
    <s v="Namibia vs Pakistan"/>
    <x v="2"/>
    <s v="45 runs"/>
    <s v="Abu Dhabi"/>
    <d v="2021-11-02T00:00:00"/>
    <n v="1386"/>
    <n v="45"/>
    <x v="1"/>
    <x v="417"/>
    <x v="4"/>
    <n v="1"/>
    <s v="Namibia"/>
    <n v="0"/>
    <n v="5"/>
    <n v="6"/>
    <n v="1"/>
    <n v="0.83333333333333337"/>
    <n v="0.16666666666666663"/>
  </r>
  <r>
    <x v="6"/>
    <s v="New Zealand"/>
    <s v="Scotland"/>
    <s v="New Zealand vs Scotland"/>
    <x v="1"/>
    <s v="16 runs"/>
    <s v="Dubai (DICS)"/>
    <d v="2021-11-03T00:00:00"/>
    <n v="1388"/>
    <n v="16"/>
    <x v="1"/>
    <x v="418"/>
    <x v="3"/>
    <n v="1"/>
    <s v="Scotland"/>
    <n v="0"/>
    <n v="5"/>
    <n v="7"/>
    <n v="2"/>
    <n v="0.7142857142857143"/>
    <n v="0.2857142857142857"/>
  </r>
  <r>
    <x v="6"/>
    <s v="New Zealand"/>
    <s v="Scotland"/>
    <s v="New Zealand vs Scotland"/>
    <x v="1"/>
    <s v="16 runs"/>
    <s v="Dubai (DICS)"/>
    <d v="2021-11-03T00:00:00"/>
    <n v="1388"/>
    <n v="16"/>
    <x v="1"/>
    <x v="419"/>
    <x v="5"/>
    <n v="0"/>
    <s v="Scotland"/>
    <n v="1"/>
    <n v="3"/>
    <n v="8"/>
    <n v="5"/>
    <n v="0.375"/>
    <n v="0.625"/>
  </r>
  <r>
    <x v="6"/>
    <s v="Afghanistan"/>
    <s v="India"/>
    <s v="Afghanistan vs India"/>
    <x v="10"/>
    <s v="66 runs"/>
    <s v="Abu Dhabi"/>
    <d v="2021-11-03T00:00:00"/>
    <n v="1390"/>
    <n v="66"/>
    <x v="1"/>
    <x v="420"/>
    <x v="14"/>
    <n v="0"/>
    <s v="Afghanistan"/>
    <n v="1"/>
    <n v="2"/>
    <n v="5"/>
    <n v="3"/>
    <n v="0.4"/>
    <n v="0.6"/>
  </r>
  <r>
    <x v="6"/>
    <s v="Afghanistan"/>
    <s v="India"/>
    <s v="Afghanistan vs India"/>
    <x v="10"/>
    <s v="66 runs"/>
    <s v="Abu Dhabi"/>
    <d v="2021-11-03T00:00:00"/>
    <n v="1390"/>
    <n v="66"/>
    <x v="1"/>
    <x v="421"/>
    <x v="10"/>
    <n v="1"/>
    <s v="Afghanistan"/>
    <n v="0"/>
    <n v="3"/>
    <n v="5"/>
    <n v="2"/>
    <n v="0.6"/>
    <n v="0.4"/>
  </r>
  <r>
    <x v="6"/>
    <s v="Australia"/>
    <s v="Bangladesh"/>
    <s v="Australia vs Bangladesh"/>
    <x v="8"/>
    <s v="8 wickets"/>
    <s v="Dubai (DICS)"/>
    <d v="2021-11-04T00:00:00"/>
    <n v="1391"/>
    <n v="8"/>
    <x v="0"/>
    <x v="422"/>
    <x v="6"/>
    <n v="1"/>
    <s v="Bangladesh"/>
    <n v="0"/>
    <n v="6"/>
    <n v="7"/>
    <n v="1"/>
    <n v="0.8571428571428571"/>
    <n v="0.1428571428571429"/>
  </r>
  <r>
    <x v="6"/>
    <s v="Australia"/>
    <s v="Bangladesh"/>
    <s v="Australia vs Bangladesh"/>
    <x v="8"/>
    <s v="8 wickets"/>
    <s v="Dubai (DICS)"/>
    <d v="2021-11-04T00:00:00"/>
    <n v="1391"/>
    <n v="8"/>
    <x v="0"/>
    <x v="423"/>
    <x v="8"/>
    <n v="0"/>
    <s v="Bangladesh"/>
    <n v="1"/>
    <n v="2"/>
    <n v="8"/>
    <n v="6"/>
    <n v="0.25"/>
    <n v="0.75"/>
  </r>
  <r>
    <x v="6"/>
    <s v="Sri Lanka"/>
    <s v="West Indies"/>
    <s v="Sri Lanka vs West Indies"/>
    <x v="7"/>
    <s v="20 runs"/>
    <s v="Abu Dhabi"/>
    <d v="2021-11-04T00:00:00"/>
    <n v="1392"/>
    <n v="20"/>
    <x v="1"/>
    <x v="424"/>
    <x v="11"/>
    <n v="1"/>
    <s v="West Indies"/>
    <n v="0"/>
    <n v="5"/>
    <n v="8"/>
    <n v="3"/>
    <n v="0.625"/>
    <n v="0.375"/>
  </r>
  <r>
    <x v="6"/>
    <s v="Sri Lanka"/>
    <s v="West Indies"/>
    <s v="Sri Lanka vs West Indies"/>
    <x v="7"/>
    <s v="20 runs"/>
    <s v="Abu Dhabi"/>
    <d v="2021-11-04T00:00:00"/>
    <n v="1392"/>
    <n v="20"/>
    <x v="1"/>
    <x v="425"/>
    <x v="1"/>
    <n v="0"/>
    <s v="West Indies"/>
    <n v="1"/>
    <n v="1"/>
    <n v="5"/>
    <n v="4"/>
    <n v="0.2"/>
    <n v="0.8"/>
  </r>
  <r>
    <x v="6"/>
    <s v="Namibia"/>
    <s v="New Zealand"/>
    <s v="Namibia vs New Zealand"/>
    <x v="1"/>
    <s v="52 runs"/>
    <s v="Sharjah"/>
    <d v="2021-11-05T00:00:00"/>
    <n v="1394"/>
    <n v="52"/>
    <x v="1"/>
    <x v="426"/>
    <x v="20"/>
    <n v="0"/>
    <s v="Namibia"/>
    <n v="1"/>
    <n v="3"/>
    <n v="8"/>
    <n v="5"/>
    <n v="0.375"/>
    <n v="0.625"/>
  </r>
  <r>
    <x v="6"/>
    <s v="Namibia"/>
    <s v="New Zealand"/>
    <s v="Namibia vs New Zealand"/>
    <x v="1"/>
    <s v="52 runs"/>
    <s v="Sharjah"/>
    <d v="2021-11-05T00:00:00"/>
    <n v="1394"/>
    <n v="52"/>
    <x v="1"/>
    <x v="427"/>
    <x v="3"/>
    <n v="1"/>
    <s v="Namibia"/>
    <n v="0"/>
    <n v="5"/>
    <n v="7"/>
    <n v="2"/>
    <n v="0.7142857142857143"/>
    <n v="0.2857142857142857"/>
  </r>
  <r>
    <x v="6"/>
    <s v="India"/>
    <s v="Scotland"/>
    <s v="India vs Scotland"/>
    <x v="10"/>
    <s v="8 wickets"/>
    <s v="Dubai (DICS)"/>
    <d v="2021-11-05T00:00:00"/>
    <n v="1396"/>
    <n v="8"/>
    <x v="0"/>
    <x v="428"/>
    <x v="10"/>
    <n v="1"/>
    <s v="Scotland"/>
    <n v="0"/>
    <n v="3"/>
    <n v="5"/>
    <n v="2"/>
    <n v="0.6"/>
    <n v="0.4"/>
  </r>
  <r>
    <x v="6"/>
    <s v="India"/>
    <s v="Scotland"/>
    <s v="India vs Scotland"/>
    <x v="10"/>
    <s v="8 wickets"/>
    <s v="Dubai (DICS)"/>
    <d v="2021-11-05T00:00:00"/>
    <n v="1396"/>
    <n v="8"/>
    <x v="0"/>
    <x v="429"/>
    <x v="5"/>
    <n v="0"/>
    <s v="Scotland"/>
    <n v="1"/>
    <n v="3"/>
    <n v="8"/>
    <n v="5"/>
    <n v="0.375"/>
    <n v="0.625"/>
  </r>
  <r>
    <x v="6"/>
    <s v="Australia"/>
    <s v="West Indies"/>
    <s v="Australia vs West Indies"/>
    <x v="8"/>
    <s v="8 wickets"/>
    <s v="Abu Dhabi"/>
    <d v="2021-11-06T00:00:00"/>
    <n v="1398"/>
    <n v="8"/>
    <x v="0"/>
    <x v="430"/>
    <x v="6"/>
    <n v="1"/>
    <s v="West Indies"/>
    <n v="0"/>
    <n v="6"/>
    <n v="7"/>
    <n v="1"/>
    <n v="0.8571428571428571"/>
    <n v="0.1428571428571429"/>
  </r>
  <r>
    <x v="6"/>
    <s v="Australia"/>
    <s v="West Indies"/>
    <s v="Australia vs West Indies"/>
    <x v="8"/>
    <s v="8 wickets"/>
    <s v="Abu Dhabi"/>
    <d v="2021-11-06T00:00:00"/>
    <n v="1398"/>
    <n v="8"/>
    <x v="0"/>
    <x v="431"/>
    <x v="1"/>
    <n v="0"/>
    <s v="West Indies"/>
    <n v="1"/>
    <n v="1"/>
    <n v="5"/>
    <n v="4"/>
    <n v="0.2"/>
    <n v="0.8"/>
  </r>
  <r>
    <x v="6"/>
    <s v="England"/>
    <s v="South Africa"/>
    <s v="England vs South Africa"/>
    <x v="0"/>
    <s v="10 runs"/>
    <s v="Sharjah"/>
    <d v="2021-11-06T00:00:00"/>
    <n v="1400"/>
    <n v="10"/>
    <x v="1"/>
    <x v="432"/>
    <x v="9"/>
    <n v="0"/>
    <s v="England"/>
    <n v="1"/>
    <n v="4"/>
    <n v="6"/>
    <n v="2"/>
    <n v="0.66666666666666663"/>
    <n v="0.33333333333333337"/>
  </r>
  <r>
    <x v="6"/>
    <s v="England"/>
    <s v="South Africa"/>
    <s v="England vs South Africa"/>
    <x v="0"/>
    <s v="10 runs"/>
    <s v="Sharjah"/>
    <d v="2021-11-06T00:00:00"/>
    <n v="1400"/>
    <n v="10"/>
    <x v="1"/>
    <x v="433"/>
    <x v="0"/>
    <n v="1"/>
    <s v="England"/>
    <n v="0"/>
    <n v="4"/>
    <n v="5"/>
    <n v="1"/>
    <n v="0.8"/>
    <n v="0.19999999999999996"/>
  </r>
  <r>
    <x v="6"/>
    <s v="Afghanistan"/>
    <s v="New Zealand"/>
    <s v="Afghanistan vs New Zealand"/>
    <x v="1"/>
    <s v="8 wickets"/>
    <s v="Abu Dhabi"/>
    <d v="2021-11-07T00:00:00"/>
    <n v="1402"/>
    <n v="8"/>
    <x v="0"/>
    <x v="434"/>
    <x v="14"/>
    <n v="0"/>
    <s v="Afghanistan"/>
    <n v="1"/>
    <n v="2"/>
    <n v="5"/>
    <n v="3"/>
    <n v="0.4"/>
    <n v="0.6"/>
  </r>
  <r>
    <x v="6"/>
    <s v="Afghanistan"/>
    <s v="New Zealand"/>
    <s v="Afghanistan vs New Zealand"/>
    <x v="1"/>
    <s v="8 wickets"/>
    <s v="Abu Dhabi"/>
    <d v="2021-11-07T00:00:00"/>
    <n v="1402"/>
    <n v="8"/>
    <x v="0"/>
    <x v="435"/>
    <x v="3"/>
    <n v="1"/>
    <s v="Afghanistan"/>
    <n v="0"/>
    <n v="5"/>
    <n v="7"/>
    <n v="2"/>
    <n v="0.7142857142857143"/>
    <n v="0.2857142857142857"/>
  </r>
  <r>
    <x v="6"/>
    <s v="Pakistan"/>
    <s v="Scotland"/>
    <s v="Pakistan vs Scotland"/>
    <x v="2"/>
    <s v="72 runs"/>
    <s v="Sharjah"/>
    <d v="2021-11-07T00:00:00"/>
    <n v="1406"/>
    <n v="72"/>
    <x v="1"/>
    <x v="436"/>
    <x v="4"/>
    <n v="1"/>
    <s v="Scotland"/>
    <n v="0"/>
    <n v="5"/>
    <n v="6"/>
    <n v="1"/>
    <n v="0.83333333333333337"/>
    <n v="0.16666666666666663"/>
  </r>
  <r>
    <x v="6"/>
    <s v="Pakistan"/>
    <s v="Scotland"/>
    <s v="Pakistan vs Scotland"/>
    <x v="2"/>
    <s v="72 runs"/>
    <s v="Sharjah"/>
    <d v="2021-11-07T00:00:00"/>
    <n v="1406"/>
    <n v="72"/>
    <x v="1"/>
    <x v="437"/>
    <x v="5"/>
    <n v="0"/>
    <s v="Scotland"/>
    <n v="1"/>
    <n v="3"/>
    <n v="8"/>
    <n v="5"/>
    <n v="0.375"/>
    <n v="0.625"/>
  </r>
  <r>
    <x v="6"/>
    <s v="India"/>
    <s v="Namibia"/>
    <s v="India vs Namibia"/>
    <x v="10"/>
    <s v="9 wickets"/>
    <s v="Dubai (DICS)"/>
    <d v="2021-11-08T00:00:00"/>
    <n v="1410"/>
    <n v="9"/>
    <x v="0"/>
    <x v="438"/>
    <x v="10"/>
    <n v="1"/>
    <s v="Namibia"/>
    <n v="0"/>
    <n v="3"/>
    <n v="5"/>
    <n v="2"/>
    <n v="0.6"/>
    <n v="0.4"/>
  </r>
  <r>
    <x v="6"/>
    <s v="India"/>
    <s v="Namibia"/>
    <s v="India vs Namibia"/>
    <x v="10"/>
    <s v="9 wickets"/>
    <s v="Dubai (DICS)"/>
    <d v="2021-11-08T00:00:00"/>
    <n v="1410"/>
    <n v="9"/>
    <x v="0"/>
    <x v="439"/>
    <x v="20"/>
    <n v="0"/>
    <s v="Namibia"/>
    <n v="1"/>
    <n v="3"/>
    <n v="8"/>
    <n v="5"/>
    <n v="0.375"/>
    <n v="0.625"/>
  </r>
  <r>
    <x v="6"/>
    <s v="England"/>
    <s v="New Zealand"/>
    <s v="England vs New Zealand"/>
    <x v="1"/>
    <s v="5 wickets"/>
    <s v="Abu Dhabi"/>
    <d v="2021-11-10T00:00:00"/>
    <n v="1415"/>
    <n v="5"/>
    <x v="0"/>
    <x v="440"/>
    <x v="9"/>
    <n v="0"/>
    <s v="England"/>
    <n v="1"/>
    <n v="4"/>
    <n v="6"/>
    <n v="2"/>
    <n v="0.66666666666666663"/>
    <n v="0.33333333333333337"/>
  </r>
  <r>
    <x v="6"/>
    <s v="England"/>
    <s v="New Zealand"/>
    <s v="England vs New Zealand"/>
    <x v="1"/>
    <s v="5 wickets"/>
    <s v="Abu Dhabi"/>
    <d v="2021-11-10T00:00:00"/>
    <n v="1415"/>
    <n v="5"/>
    <x v="0"/>
    <x v="441"/>
    <x v="3"/>
    <n v="1"/>
    <s v="England"/>
    <n v="0"/>
    <n v="5"/>
    <n v="7"/>
    <n v="2"/>
    <n v="0.7142857142857143"/>
    <n v="0.2857142857142857"/>
  </r>
  <r>
    <x v="6"/>
    <s v="Australia"/>
    <s v="Pakistan"/>
    <s v="Australia vs Pakistan"/>
    <x v="8"/>
    <s v="5 wickets"/>
    <s v="Dubai (DICS)"/>
    <d v="2021-11-11T00:00:00"/>
    <n v="1420"/>
    <n v="5"/>
    <x v="0"/>
    <x v="442"/>
    <x v="6"/>
    <n v="1"/>
    <s v="Pakistan"/>
    <n v="0"/>
    <n v="6"/>
    <n v="7"/>
    <n v="1"/>
    <n v="0.8571428571428571"/>
    <n v="0.1428571428571429"/>
  </r>
  <r>
    <x v="6"/>
    <s v="Australia"/>
    <s v="Pakistan"/>
    <s v="Australia vs Pakistan"/>
    <x v="8"/>
    <s v="5 wickets"/>
    <s v="Dubai (DICS)"/>
    <d v="2021-11-11T00:00:00"/>
    <n v="1420"/>
    <n v="5"/>
    <x v="0"/>
    <x v="443"/>
    <x v="4"/>
    <n v="0"/>
    <s v="Pakistan"/>
    <n v="1"/>
    <n v="5"/>
    <n v="6"/>
    <n v="1"/>
    <n v="0.83333333333333337"/>
    <n v="0.16666666666666663"/>
  </r>
  <r>
    <x v="6"/>
    <s v="Australia"/>
    <s v="New Zealand"/>
    <s v="Australia vs New Zealand"/>
    <x v="8"/>
    <s v="8 wickets"/>
    <s v="Dubai (DICS)"/>
    <d v="2021-11-14T00:00:00"/>
    <n v="1428"/>
    <n v="8"/>
    <x v="0"/>
    <x v="444"/>
    <x v="6"/>
    <n v="1"/>
    <s v="New Zealand"/>
    <n v="0"/>
    <n v="6"/>
    <n v="7"/>
    <n v="1"/>
    <n v="0.8571428571428571"/>
    <n v="0.1428571428571429"/>
  </r>
  <r>
    <x v="6"/>
    <s v="Australia"/>
    <s v="New Zealand"/>
    <s v="Australia vs New Zealand"/>
    <x v="8"/>
    <s v="8 wickets"/>
    <s v="Dubai (DICS)"/>
    <d v="2021-11-14T00:00:00"/>
    <n v="1428"/>
    <n v="8"/>
    <x v="0"/>
    <x v="445"/>
    <x v="3"/>
    <n v="0"/>
    <s v="New Zealand"/>
    <n v="1"/>
    <n v="5"/>
    <n v="7"/>
    <n v="2"/>
    <n v="0.7142857142857143"/>
    <n v="0.2857142857142857"/>
  </r>
  <r>
    <x v="7"/>
    <s v="Namibia"/>
    <s v="Sri Lanka"/>
    <s v="Namibia vs Sri Lanka"/>
    <x v="19"/>
    <s v="55 runs"/>
    <s v="Geelong"/>
    <d v="2022-10-16T00:00:00"/>
    <n v="1823"/>
    <n v="55"/>
    <x v="1"/>
    <x v="446"/>
    <x v="20"/>
    <n v="1"/>
    <s v="Sri Lanka"/>
    <n v="0"/>
    <n v="1"/>
    <n v="3"/>
    <n v="2"/>
    <n v="0.33333333333333331"/>
    <n v="0.66666666666666674"/>
  </r>
  <r>
    <x v="7"/>
    <s v="Namibia"/>
    <s v="Sri Lanka"/>
    <s v="Namibia vs Sri Lanka"/>
    <x v="19"/>
    <s v="55 runs"/>
    <s v="Geelong"/>
    <d v="2022-10-16T00:00:00"/>
    <n v="1823"/>
    <n v="55"/>
    <x v="1"/>
    <x v="447"/>
    <x v="11"/>
    <n v="0"/>
    <s v="Sri Lanka"/>
    <n v="1"/>
    <n v="4"/>
    <n v="8"/>
    <n v="4"/>
    <n v="0.5"/>
    <n v="0.5"/>
  </r>
  <r>
    <x v="7"/>
    <s v="Netherlands"/>
    <s v="U.A.E."/>
    <s v="Netherlands vs U.A.E."/>
    <x v="11"/>
    <s v="3 wickets"/>
    <s v="Geelong"/>
    <d v="2022-10-16T00:00:00"/>
    <n v="1825"/>
    <n v="3"/>
    <x v="0"/>
    <x v="448"/>
    <x v="12"/>
    <n v="1"/>
    <s v="U.A.E."/>
    <n v="0"/>
    <n v="4"/>
    <n v="8"/>
    <n v="4"/>
    <n v="0.5"/>
    <n v="0.5"/>
  </r>
  <r>
    <x v="7"/>
    <s v="Netherlands"/>
    <s v="U.A.E."/>
    <s v="Netherlands vs U.A.E."/>
    <x v="11"/>
    <s v="3 wickets"/>
    <s v="Geelong"/>
    <d v="2022-10-16T00:00:00"/>
    <n v="1825"/>
    <n v="3"/>
    <x v="0"/>
    <x v="449"/>
    <x v="17"/>
    <n v="0"/>
    <s v="U.A.E."/>
    <n v="1"/>
    <n v="1"/>
    <n v="3"/>
    <n v="2"/>
    <n v="0.33333333333333331"/>
    <n v="0.66666666666666674"/>
  </r>
  <r>
    <x v="7"/>
    <s v="Scotland"/>
    <s v="West Indies"/>
    <s v="Scotland vs West Indies"/>
    <x v="18"/>
    <s v="42 runs"/>
    <s v="Hobart"/>
    <d v="2022-10-17T00:00:00"/>
    <n v="1826"/>
    <n v="42"/>
    <x v="1"/>
    <x v="450"/>
    <x v="5"/>
    <n v="1"/>
    <s v="West Indies"/>
    <n v="0"/>
    <n v="1"/>
    <n v="3"/>
    <n v="2"/>
    <n v="0.33333333333333331"/>
    <n v="0.66666666666666674"/>
  </r>
  <r>
    <x v="7"/>
    <s v="Scotland"/>
    <s v="West Indies"/>
    <s v="Scotland vs West Indies"/>
    <x v="18"/>
    <s v="42 runs"/>
    <s v="Hobart"/>
    <d v="2022-10-17T00:00:00"/>
    <n v="1826"/>
    <n v="42"/>
    <x v="1"/>
    <x v="451"/>
    <x v="1"/>
    <n v="0"/>
    <s v="West Indies"/>
    <n v="1"/>
    <n v="1"/>
    <n v="3"/>
    <n v="2"/>
    <n v="0.33333333333333331"/>
    <n v="0.66666666666666674"/>
  </r>
  <r>
    <x v="7"/>
    <s v="Ireland"/>
    <s v="Zimbabwe"/>
    <s v="Ireland vs Zimbabwe"/>
    <x v="3"/>
    <s v="31 runs"/>
    <s v="Hobart"/>
    <d v="2022-10-17T00:00:00"/>
    <n v="1828"/>
    <n v="31"/>
    <x v="1"/>
    <x v="452"/>
    <x v="13"/>
    <n v="0"/>
    <s v="Ireland"/>
    <n v="1"/>
    <n v="3"/>
    <n v="7"/>
    <n v="4"/>
    <n v="0.42857142857142855"/>
    <n v="0.5714285714285714"/>
  </r>
  <r>
    <x v="7"/>
    <s v="Ireland"/>
    <s v="Zimbabwe"/>
    <s v="Ireland vs Zimbabwe"/>
    <x v="3"/>
    <s v="31 runs"/>
    <s v="Hobart"/>
    <d v="2022-10-17T00:00:00"/>
    <n v="1828"/>
    <n v="31"/>
    <x v="1"/>
    <x v="453"/>
    <x v="7"/>
    <n v="1"/>
    <s v="Ireland"/>
    <n v="0"/>
    <n v="3"/>
    <n v="8"/>
    <n v="5"/>
    <n v="0.375"/>
    <n v="0.625"/>
  </r>
  <r>
    <x v="7"/>
    <s v="Namibia"/>
    <s v="Netherlands"/>
    <s v="Namibia vs Netherlands"/>
    <x v="11"/>
    <s v="5 wickets"/>
    <s v="Geelong"/>
    <d v="2022-10-18T00:00:00"/>
    <n v="1830"/>
    <n v="5"/>
    <x v="0"/>
    <x v="454"/>
    <x v="20"/>
    <n v="0"/>
    <s v="Namibia"/>
    <n v="1"/>
    <n v="1"/>
    <n v="3"/>
    <n v="2"/>
    <n v="0.33333333333333331"/>
    <n v="0.66666666666666674"/>
  </r>
  <r>
    <x v="7"/>
    <s v="Namibia"/>
    <s v="Netherlands"/>
    <s v="Namibia vs Netherlands"/>
    <x v="11"/>
    <s v="5 wickets"/>
    <s v="Geelong"/>
    <d v="2022-10-18T00:00:00"/>
    <n v="1830"/>
    <n v="5"/>
    <x v="0"/>
    <x v="455"/>
    <x v="12"/>
    <n v="1"/>
    <s v="Namibia"/>
    <n v="0"/>
    <n v="4"/>
    <n v="8"/>
    <n v="4"/>
    <n v="0.5"/>
    <n v="0.5"/>
  </r>
  <r>
    <x v="7"/>
    <s v="Sri Lanka"/>
    <s v="U.A.E."/>
    <s v="Sri Lanka vs U.A.E."/>
    <x v="7"/>
    <s v="79 runs"/>
    <s v="Geelong"/>
    <d v="2022-10-18T00:00:00"/>
    <n v="1832"/>
    <n v="79"/>
    <x v="1"/>
    <x v="456"/>
    <x v="11"/>
    <n v="1"/>
    <s v="U.A.E."/>
    <n v="0"/>
    <n v="4"/>
    <n v="8"/>
    <n v="4"/>
    <n v="0.5"/>
    <n v="0.5"/>
  </r>
  <r>
    <x v="7"/>
    <s v="Sri Lanka"/>
    <s v="U.A.E."/>
    <s v="Sri Lanka vs U.A.E."/>
    <x v="7"/>
    <s v="79 runs"/>
    <s v="Geelong"/>
    <d v="2022-10-18T00:00:00"/>
    <n v="1832"/>
    <n v="79"/>
    <x v="1"/>
    <x v="457"/>
    <x v="17"/>
    <n v="0"/>
    <s v="U.A.E."/>
    <n v="1"/>
    <n v="1"/>
    <n v="3"/>
    <n v="2"/>
    <n v="0.33333333333333331"/>
    <n v="0.66666666666666674"/>
  </r>
  <r>
    <x v="7"/>
    <s v="Ireland"/>
    <s v="Scotland"/>
    <s v="Ireland vs Scotland"/>
    <x v="13"/>
    <s v="6 wickets"/>
    <s v="Hobart"/>
    <d v="2022-10-19T00:00:00"/>
    <n v="1833"/>
    <n v="6"/>
    <x v="0"/>
    <x v="458"/>
    <x v="13"/>
    <n v="1"/>
    <s v="Scotland"/>
    <n v="0"/>
    <n v="3"/>
    <n v="7"/>
    <n v="4"/>
    <n v="0.42857142857142855"/>
    <n v="0.5714285714285714"/>
  </r>
  <r>
    <x v="7"/>
    <s v="Ireland"/>
    <s v="Scotland"/>
    <s v="Ireland vs Scotland"/>
    <x v="13"/>
    <s v="6 wickets"/>
    <s v="Hobart"/>
    <d v="2022-10-19T00:00:00"/>
    <n v="1833"/>
    <n v="6"/>
    <x v="0"/>
    <x v="459"/>
    <x v="5"/>
    <n v="0"/>
    <s v="Scotland"/>
    <n v="1"/>
    <n v="1"/>
    <n v="3"/>
    <n v="2"/>
    <n v="0.33333333333333331"/>
    <n v="0.66666666666666674"/>
  </r>
  <r>
    <x v="7"/>
    <s v="West Indies"/>
    <s v="Zimbabwe"/>
    <s v="West Indies vs Zimbabwe"/>
    <x v="12"/>
    <s v="31 runs"/>
    <s v="Hobart"/>
    <d v="2022-10-19T00:00:00"/>
    <n v="1834"/>
    <n v="31"/>
    <x v="1"/>
    <x v="460"/>
    <x v="1"/>
    <n v="1"/>
    <s v="Zimbabwe"/>
    <n v="0"/>
    <n v="1"/>
    <n v="3"/>
    <n v="2"/>
    <n v="0.33333333333333331"/>
    <n v="0.66666666666666674"/>
  </r>
  <r>
    <x v="7"/>
    <s v="West Indies"/>
    <s v="Zimbabwe"/>
    <s v="West Indies vs Zimbabwe"/>
    <x v="12"/>
    <s v="31 runs"/>
    <s v="Hobart"/>
    <d v="2022-10-19T00:00:00"/>
    <n v="1834"/>
    <n v="31"/>
    <x v="1"/>
    <x v="461"/>
    <x v="7"/>
    <n v="0"/>
    <s v="Zimbabwe"/>
    <n v="1"/>
    <n v="3"/>
    <n v="8"/>
    <n v="5"/>
    <n v="0.375"/>
    <n v="0.625"/>
  </r>
  <r>
    <x v="7"/>
    <s v="Netherlands"/>
    <s v="Sri Lanka"/>
    <s v="Netherlands vs Sri Lanka"/>
    <x v="7"/>
    <s v="16 runs"/>
    <s v="Geelong"/>
    <d v="2022-10-20T00:00:00"/>
    <n v="1835"/>
    <n v="16"/>
    <x v="1"/>
    <x v="462"/>
    <x v="12"/>
    <n v="0"/>
    <s v="Netherlands"/>
    <n v="1"/>
    <n v="4"/>
    <n v="8"/>
    <n v="4"/>
    <n v="0.5"/>
    <n v="0.5"/>
  </r>
  <r>
    <x v="7"/>
    <s v="Netherlands"/>
    <s v="Sri Lanka"/>
    <s v="Netherlands vs Sri Lanka"/>
    <x v="7"/>
    <s v="16 runs"/>
    <s v="Geelong"/>
    <d v="2022-10-20T00:00:00"/>
    <n v="1835"/>
    <n v="16"/>
    <x v="1"/>
    <x v="463"/>
    <x v="11"/>
    <n v="1"/>
    <s v="Netherlands"/>
    <n v="0"/>
    <n v="4"/>
    <n v="8"/>
    <n v="4"/>
    <n v="0.5"/>
    <n v="0.5"/>
  </r>
  <r>
    <x v="7"/>
    <s v="Namibia"/>
    <s v="U.A.E."/>
    <s v="Namibia vs U.A.E."/>
    <x v="20"/>
    <s v="7 runs"/>
    <s v="Geelong"/>
    <d v="2022-10-20T00:00:00"/>
    <n v="1836"/>
    <n v="7"/>
    <x v="1"/>
    <x v="464"/>
    <x v="20"/>
    <n v="0"/>
    <s v="Namibia"/>
    <n v="1"/>
    <n v="1"/>
    <n v="3"/>
    <n v="2"/>
    <n v="0.33333333333333331"/>
    <n v="0.66666666666666674"/>
  </r>
  <r>
    <x v="7"/>
    <s v="Namibia"/>
    <s v="U.A.E."/>
    <s v="Namibia vs U.A.E."/>
    <x v="20"/>
    <s v="7 runs"/>
    <s v="Geelong"/>
    <d v="2022-10-20T00:00:00"/>
    <n v="1836"/>
    <n v="7"/>
    <x v="1"/>
    <x v="465"/>
    <x v="17"/>
    <n v="1"/>
    <s v="Namibia"/>
    <n v="0"/>
    <n v="1"/>
    <n v="3"/>
    <n v="2"/>
    <n v="0.33333333333333331"/>
    <n v="0.66666666666666674"/>
  </r>
  <r>
    <x v="7"/>
    <s v="Ireland"/>
    <s v="West Indies"/>
    <s v="Ireland vs West Indies"/>
    <x v="13"/>
    <s v="9 wickets"/>
    <s v="Hobart"/>
    <d v="2022-10-21T00:00:00"/>
    <n v="1837"/>
    <n v="9"/>
    <x v="0"/>
    <x v="466"/>
    <x v="13"/>
    <n v="1"/>
    <s v="West Indies"/>
    <n v="0"/>
    <n v="3"/>
    <n v="7"/>
    <n v="4"/>
    <n v="0.42857142857142855"/>
    <n v="0.5714285714285714"/>
  </r>
  <r>
    <x v="7"/>
    <s v="Ireland"/>
    <s v="West Indies"/>
    <s v="Ireland vs West Indies"/>
    <x v="13"/>
    <s v="9 wickets"/>
    <s v="Hobart"/>
    <d v="2022-10-21T00:00:00"/>
    <n v="1837"/>
    <n v="9"/>
    <x v="0"/>
    <x v="467"/>
    <x v="1"/>
    <n v="0"/>
    <s v="West Indies"/>
    <n v="1"/>
    <n v="1"/>
    <n v="3"/>
    <n v="2"/>
    <n v="0.33333333333333331"/>
    <n v="0.66666666666666674"/>
  </r>
  <r>
    <x v="7"/>
    <s v="Scotland"/>
    <s v="Zimbabwe"/>
    <s v="Scotland vs Zimbabwe"/>
    <x v="3"/>
    <s v="5 wickets"/>
    <s v="Hobart"/>
    <d v="2022-10-21T00:00:00"/>
    <n v="1838"/>
    <n v="5"/>
    <x v="0"/>
    <x v="468"/>
    <x v="5"/>
    <n v="0"/>
    <s v="Scotland"/>
    <n v="1"/>
    <n v="1"/>
    <n v="3"/>
    <n v="2"/>
    <n v="0.33333333333333331"/>
    <n v="0.66666666666666674"/>
  </r>
  <r>
    <x v="7"/>
    <s v="Scotland"/>
    <s v="Zimbabwe"/>
    <s v="Scotland vs Zimbabwe"/>
    <x v="3"/>
    <s v="5 wickets"/>
    <s v="Hobart"/>
    <d v="2022-10-21T00:00:00"/>
    <n v="1838"/>
    <n v="5"/>
    <x v="0"/>
    <x v="469"/>
    <x v="7"/>
    <n v="1"/>
    <s v="Scotland"/>
    <n v="0"/>
    <n v="3"/>
    <n v="8"/>
    <n v="5"/>
    <n v="0.375"/>
    <n v="0.625"/>
  </r>
  <r>
    <x v="7"/>
    <s v="Australia"/>
    <s v="New Zealand"/>
    <s v="Australia vs New Zealand"/>
    <x v="1"/>
    <s v="89 runs"/>
    <s v="Sydney"/>
    <d v="2022-10-22T00:00:00"/>
    <n v="1839"/>
    <n v="89"/>
    <x v="1"/>
    <x v="470"/>
    <x v="6"/>
    <n v="0"/>
    <s v="Australia"/>
    <n v="1"/>
    <n v="3"/>
    <n v="4"/>
    <n v="1"/>
    <n v="0.75"/>
    <n v="0.25"/>
  </r>
  <r>
    <x v="7"/>
    <s v="Australia"/>
    <s v="New Zealand"/>
    <s v="Australia vs New Zealand"/>
    <x v="1"/>
    <s v="89 runs"/>
    <s v="Sydney"/>
    <d v="2022-10-22T00:00:00"/>
    <n v="1839"/>
    <n v="89"/>
    <x v="1"/>
    <x v="471"/>
    <x v="3"/>
    <n v="1"/>
    <s v="Australia"/>
    <n v="0"/>
    <n v="3"/>
    <n v="5"/>
    <n v="2"/>
    <n v="0.6"/>
    <n v="0.4"/>
  </r>
  <r>
    <x v="7"/>
    <s v="Afghanistan"/>
    <s v="England"/>
    <s v="Afghanistan vs England"/>
    <x v="5"/>
    <s v="5 wickets"/>
    <s v="Perth"/>
    <d v="2022-10-22T00:00:00"/>
    <n v="1840"/>
    <n v="5"/>
    <x v="0"/>
    <x v="472"/>
    <x v="14"/>
    <n v="0"/>
    <s v="Afghanistan"/>
    <n v="1"/>
    <n v="0"/>
    <n v="3"/>
    <n v="3"/>
    <n v="0"/>
    <s v=""/>
  </r>
  <r>
    <x v="7"/>
    <s v="Afghanistan"/>
    <s v="England"/>
    <s v="Afghanistan vs England"/>
    <x v="5"/>
    <s v="5 wickets"/>
    <s v="Perth"/>
    <d v="2022-10-22T00:00:00"/>
    <n v="1840"/>
    <n v="5"/>
    <x v="0"/>
    <x v="473"/>
    <x v="9"/>
    <n v="1"/>
    <s v="Afghanistan"/>
    <n v="0"/>
    <n v="5"/>
    <n v="6"/>
    <n v="1"/>
    <n v="0.83333333333333337"/>
    <n v="0.16666666666666663"/>
  </r>
  <r>
    <x v="7"/>
    <s v="Ireland"/>
    <s v="Sri Lanka"/>
    <s v="Ireland vs Sri Lanka"/>
    <x v="7"/>
    <s v="9 wickets"/>
    <s v="Hobart"/>
    <d v="2022-10-23T00:00:00"/>
    <n v="1841"/>
    <n v="9"/>
    <x v="0"/>
    <x v="474"/>
    <x v="13"/>
    <n v="0"/>
    <s v="Ireland"/>
    <n v="1"/>
    <n v="3"/>
    <n v="7"/>
    <n v="4"/>
    <n v="0.42857142857142855"/>
    <n v="0.5714285714285714"/>
  </r>
  <r>
    <x v="7"/>
    <s v="Ireland"/>
    <s v="Sri Lanka"/>
    <s v="Ireland vs Sri Lanka"/>
    <x v="7"/>
    <s v="9 wickets"/>
    <s v="Hobart"/>
    <d v="2022-10-23T00:00:00"/>
    <n v="1841"/>
    <n v="9"/>
    <x v="0"/>
    <x v="475"/>
    <x v="11"/>
    <n v="1"/>
    <s v="Ireland"/>
    <n v="0"/>
    <n v="4"/>
    <n v="8"/>
    <n v="4"/>
    <n v="0.5"/>
    <n v="0.5"/>
  </r>
  <r>
    <x v="7"/>
    <s v="India"/>
    <s v="Pakistan"/>
    <s v="India vs Pakistan"/>
    <x v="10"/>
    <s v="4 wickets"/>
    <s v="Melbourne"/>
    <d v="2022-10-23T00:00:00"/>
    <n v="1842"/>
    <n v="4"/>
    <x v="0"/>
    <x v="476"/>
    <x v="10"/>
    <n v="1"/>
    <s v="Pakistan"/>
    <n v="0"/>
    <n v="4"/>
    <n v="6"/>
    <n v="2"/>
    <n v="0.66666666666666663"/>
    <n v="0.33333333333333337"/>
  </r>
  <r>
    <x v="7"/>
    <s v="India"/>
    <s v="Pakistan"/>
    <s v="India vs Pakistan"/>
    <x v="10"/>
    <s v="4 wickets"/>
    <s v="Melbourne"/>
    <d v="2022-10-23T00:00:00"/>
    <n v="1842"/>
    <n v="4"/>
    <x v="0"/>
    <x v="477"/>
    <x v="4"/>
    <n v="0"/>
    <s v="Pakistan"/>
    <n v="1"/>
    <n v="4"/>
    <n v="7"/>
    <n v="3"/>
    <n v="0.5714285714285714"/>
    <n v="0.4285714285714286"/>
  </r>
  <r>
    <x v="7"/>
    <s v="Bangladesh"/>
    <s v="Netherlands"/>
    <s v="Bangladesh vs Netherlands"/>
    <x v="4"/>
    <s v="9 runs"/>
    <s v="Hobart"/>
    <d v="2022-10-24T00:00:00"/>
    <n v="1843"/>
    <n v="9"/>
    <x v="1"/>
    <x v="478"/>
    <x v="8"/>
    <n v="1"/>
    <s v="Netherlands"/>
    <n v="0"/>
    <n v="2"/>
    <n v="5"/>
    <n v="3"/>
    <n v="0.4"/>
    <n v="0.6"/>
  </r>
  <r>
    <x v="7"/>
    <s v="Bangladesh"/>
    <s v="Netherlands"/>
    <s v="Bangladesh vs Netherlands"/>
    <x v="4"/>
    <s v="9 runs"/>
    <s v="Hobart"/>
    <d v="2022-10-24T00:00:00"/>
    <n v="1843"/>
    <n v="9"/>
    <x v="1"/>
    <x v="479"/>
    <x v="12"/>
    <n v="0"/>
    <s v="Netherlands"/>
    <n v="1"/>
    <n v="4"/>
    <n v="8"/>
    <n v="4"/>
    <n v="0.5"/>
    <n v="0.5"/>
  </r>
  <r>
    <x v="7"/>
    <s v="South Africa"/>
    <s v="Zimbabwe"/>
    <s v="South Africa vs Zimbabwe"/>
    <x v="6"/>
    <s v=" "/>
    <s v="Hobart"/>
    <d v="2022-10-24T00:00:00"/>
    <n v="1844"/>
    <s v=" "/>
    <x v="3"/>
    <x v="480"/>
    <x v="0"/>
    <n v="0"/>
    <s v="South Africa"/>
    <n v="1"/>
    <n v="2"/>
    <n v="5"/>
    <n v="3"/>
    <n v="0.4"/>
    <n v="0.6"/>
  </r>
  <r>
    <x v="7"/>
    <s v="South Africa"/>
    <s v="Zimbabwe"/>
    <s v="South Africa vs Zimbabwe"/>
    <x v="6"/>
    <s v=" "/>
    <s v="Hobart"/>
    <d v="2022-10-24T00:00:00"/>
    <n v="1844"/>
    <s v=" "/>
    <x v="3"/>
    <x v="481"/>
    <x v="7"/>
    <n v="0"/>
    <s v="South Africa"/>
    <n v="0"/>
    <n v="3"/>
    <n v="8"/>
    <n v="5"/>
    <n v="0.375"/>
    <n v="0.625"/>
  </r>
  <r>
    <x v="7"/>
    <s v="Australia"/>
    <s v="Sri Lanka"/>
    <s v="Australia vs Sri Lanka"/>
    <x v="8"/>
    <s v="7 wickets"/>
    <s v="Perth"/>
    <d v="2022-10-25T00:00:00"/>
    <n v="1845"/>
    <n v="7"/>
    <x v="0"/>
    <x v="482"/>
    <x v="6"/>
    <n v="1"/>
    <s v="Sri Lanka"/>
    <n v="0"/>
    <n v="3"/>
    <n v="4"/>
    <n v="1"/>
    <n v="0.75"/>
    <n v="0.25"/>
  </r>
  <r>
    <x v="7"/>
    <s v="Australia"/>
    <s v="Sri Lanka"/>
    <s v="Australia vs Sri Lanka"/>
    <x v="8"/>
    <s v="7 wickets"/>
    <s v="Perth"/>
    <d v="2022-10-25T00:00:00"/>
    <n v="1845"/>
    <n v="7"/>
    <x v="0"/>
    <x v="483"/>
    <x v="11"/>
    <n v="0"/>
    <s v="Sri Lanka"/>
    <n v="1"/>
    <n v="4"/>
    <n v="8"/>
    <n v="4"/>
    <n v="0.5"/>
    <n v="0.5"/>
  </r>
  <r>
    <x v="7"/>
    <s v="England"/>
    <s v="Ireland"/>
    <s v="England vs Ireland"/>
    <x v="13"/>
    <s v="5 runs"/>
    <s v="Melbourne"/>
    <d v="2022-10-26T00:00:00"/>
    <n v="1846"/>
    <n v="5"/>
    <x v="1"/>
    <x v="484"/>
    <x v="9"/>
    <n v="0"/>
    <s v="England"/>
    <n v="1"/>
    <n v="5"/>
    <n v="6"/>
    <n v="1"/>
    <n v="0.83333333333333337"/>
    <n v="0.16666666666666663"/>
  </r>
  <r>
    <x v="7"/>
    <s v="England"/>
    <s v="Ireland"/>
    <s v="England vs Ireland"/>
    <x v="13"/>
    <s v="5 runs"/>
    <s v="Melbourne"/>
    <d v="2022-10-26T00:00:00"/>
    <n v="1846"/>
    <n v="5"/>
    <x v="1"/>
    <x v="485"/>
    <x v="13"/>
    <n v="1"/>
    <s v="England"/>
    <n v="0"/>
    <n v="3"/>
    <n v="7"/>
    <n v="4"/>
    <n v="0.42857142857142855"/>
    <n v="0.5714285714285714"/>
  </r>
  <r>
    <x v="7"/>
    <s v="Bangladesh"/>
    <s v="South Africa"/>
    <s v="Bangladesh vs South Africa"/>
    <x v="0"/>
    <s v="104 runs"/>
    <s v="Sydney"/>
    <d v="2022-10-27T00:00:00"/>
    <n v="1847"/>
    <n v="104"/>
    <x v="1"/>
    <x v="486"/>
    <x v="8"/>
    <n v="0"/>
    <s v="Bangladesh"/>
    <n v="1"/>
    <n v="2"/>
    <n v="5"/>
    <n v="3"/>
    <n v="0.4"/>
    <n v="0.6"/>
  </r>
  <r>
    <x v="7"/>
    <s v="Bangladesh"/>
    <s v="South Africa"/>
    <s v="Bangladesh vs South Africa"/>
    <x v="0"/>
    <s v="104 runs"/>
    <s v="Sydney"/>
    <d v="2022-10-27T00:00:00"/>
    <n v="1847"/>
    <n v="104"/>
    <x v="1"/>
    <x v="487"/>
    <x v="0"/>
    <n v="1"/>
    <s v="Bangladesh"/>
    <n v="0"/>
    <n v="2"/>
    <n v="5"/>
    <n v="3"/>
    <n v="0.4"/>
    <n v="0.6"/>
  </r>
  <r>
    <x v="7"/>
    <s v="India"/>
    <s v="Netherlands"/>
    <s v="India vs Netherlands"/>
    <x v="10"/>
    <s v="56 runs"/>
    <s v="Sydney"/>
    <d v="2022-10-27T00:00:00"/>
    <n v="1848"/>
    <n v="56"/>
    <x v="1"/>
    <x v="488"/>
    <x v="10"/>
    <n v="1"/>
    <s v="Netherlands"/>
    <n v="0"/>
    <n v="4"/>
    <n v="6"/>
    <n v="2"/>
    <n v="0.66666666666666663"/>
    <n v="0.33333333333333337"/>
  </r>
  <r>
    <x v="7"/>
    <s v="India"/>
    <s v="Netherlands"/>
    <s v="India vs Netherlands"/>
    <x v="10"/>
    <s v="56 runs"/>
    <s v="Sydney"/>
    <d v="2022-10-27T00:00:00"/>
    <n v="1848"/>
    <n v="56"/>
    <x v="1"/>
    <x v="489"/>
    <x v="12"/>
    <n v="0"/>
    <s v="Netherlands"/>
    <n v="1"/>
    <n v="4"/>
    <n v="8"/>
    <n v="4"/>
    <n v="0.5"/>
    <n v="0.5"/>
  </r>
  <r>
    <x v="7"/>
    <s v="Pakistan"/>
    <s v="Zimbabwe"/>
    <s v="Pakistan vs Zimbabwe"/>
    <x v="3"/>
    <s v="1 run"/>
    <s v="Perth"/>
    <d v="2022-10-27T00:00:00"/>
    <n v="1849"/>
    <n v="1"/>
    <x v="1"/>
    <x v="490"/>
    <x v="4"/>
    <n v="0"/>
    <s v="Pakistan"/>
    <n v="1"/>
    <n v="4"/>
    <n v="7"/>
    <n v="3"/>
    <n v="0.5714285714285714"/>
    <n v="0.4285714285714286"/>
  </r>
  <r>
    <x v="7"/>
    <s v="Pakistan"/>
    <s v="Zimbabwe"/>
    <s v="Pakistan vs Zimbabwe"/>
    <x v="3"/>
    <s v="1 run"/>
    <s v="Perth"/>
    <d v="2022-10-27T00:00:00"/>
    <n v="1849"/>
    <n v="1"/>
    <x v="1"/>
    <x v="491"/>
    <x v="7"/>
    <n v="1"/>
    <s v="Pakistan"/>
    <n v="0"/>
    <n v="3"/>
    <n v="8"/>
    <n v="5"/>
    <n v="0.375"/>
    <n v="0.625"/>
  </r>
  <r>
    <x v="7"/>
    <s v="New Zealand"/>
    <s v="Sri Lanka"/>
    <s v="New Zealand vs Sri Lanka"/>
    <x v="1"/>
    <s v="65 runs"/>
    <s v="Sydney"/>
    <d v="2022-10-29T00:00:00"/>
    <n v="1850"/>
    <n v="65"/>
    <x v="1"/>
    <x v="492"/>
    <x v="3"/>
    <n v="1"/>
    <s v="Sri Lanka"/>
    <n v="0"/>
    <n v="3"/>
    <n v="5"/>
    <n v="2"/>
    <n v="0.6"/>
    <n v="0.4"/>
  </r>
  <r>
    <x v="7"/>
    <s v="New Zealand"/>
    <s v="Sri Lanka"/>
    <s v="New Zealand vs Sri Lanka"/>
    <x v="1"/>
    <s v="65 runs"/>
    <s v="Sydney"/>
    <d v="2022-10-29T00:00:00"/>
    <n v="1850"/>
    <n v="65"/>
    <x v="1"/>
    <x v="493"/>
    <x v="11"/>
    <n v="0"/>
    <s v="Sri Lanka"/>
    <n v="1"/>
    <n v="4"/>
    <n v="8"/>
    <n v="4"/>
    <n v="0.5"/>
    <n v="0.5"/>
  </r>
  <r>
    <x v="7"/>
    <s v="Bangladesh"/>
    <s v="Zimbabwe"/>
    <s v="Bangladesh vs Zimbabwe"/>
    <x v="4"/>
    <s v="3 runs"/>
    <s v="Brisbane"/>
    <d v="2022-10-30T00:00:00"/>
    <n v="1851"/>
    <n v="3"/>
    <x v="1"/>
    <x v="494"/>
    <x v="8"/>
    <n v="1"/>
    <s v="Zimbabwe"/>
    <n v="0"/>
    <n v="2"/>
    <n v="5"/>
    <n v="3"/>
    <n v="0.4"/>
    <n v="0.6"/>
  </r>
  <r>
    <x v="7"/>
    <s v="Bangladesh"/>
    <s v="Zimbabwe"/>
    <s v="Bangladesh vs Zimbabwe"/>
    <x v="4"/>
    <s v="3 runs"/>
    <s v="Brisbane"/>
    <d v="2022-10-30T00:00:00"/>
    <n v="1851"/>
    <n v="3"/>
    <x v="1"/>
    <x v="495"/>
    <x v="7"/>
    <n v="0"/>
    <s v="Zimbabwe"/>
    <n v="1"/>
    <n v="3"/>
    <n v="8"/>
    <n v="5"/>
    <n v="0.375"/>
    <n v="0.625"/>
  </r>
  <r>
    <x v="7"/>
    <s v="Netherlands"/>
    <s v="Pakistan"/>
    <s v="Netherlands vs Pakistan"/>
    <x v="2"/>
    <s v="6 wickets"/>
    <s v="Perth"/>
    <d v="2022-10-30T00:00:00"/>
    <n v="1852"/>
    <n v="6"/>
    <x v="0"/>
    <x v="496"/>
    <x v="12"/>
    <n v="0"/>
    <s v="Netherlands"/>
    <n v="1"/>
    <n v="4"/>
    <n v="8"/>
    <n v="4"/>
    <n v="0.5"/>
    <n v="0.5"/>
  </r>
  <r>
    <x v="7"/>
    <s v="Netherlands"/>
    <s v="Pakistan"/>
    <s v="Netherlands vs Pakistan"/>
    <x v="2"/>
    <s v="6 wickets"/>
    <s v="Perth"/>
    <d v="2022-10-30T00:00:00"/>
    <n v="1852"/>
    <n v="6"/>
    <x v="0"/>
    <x v="497"/>
    <x v="4"/>
    <n v="1"/>
    <s v="Netherlands"/>
    <n v="0"/>
    <n v="4"/>
    <n v="7"/>
    <n v="3"/>
    <n v="0.5714285714285714"/>
    <n v="0.4285714285714286"/>
  </r>
  <r>
    <x v="7"/>
    <s v="India"/>
    <s v="South Africa"/>
    <s v="India vs South Africa"/>
    <x v="0"/>
    <s v="5 wickets"/>
    <s v="Perth"/>
    <d v="2022-10-30T00:00:00"/>
    <n v="1853"/>
    <n v="5"/>
    <x v="0"/>
    <x v="498"/>
    <x v="10"/>
    <n v="0"/>
    <s v="India"/>
    <n v="1"/>
    <n v="4"/>
    <n v="6"/>
    <n v="2"/>
    <n v="0.66666666666666663"/>
    <n v="0.33333333333333337"/>
  </r>
  <r>
    <x v="7"/>
    <s v="India"/>
    <s v="South Africa"/>
    <s v="India vs South Africa"/>
    <x v="0"/>
    <s v="5 wickets"/>
    <s v="Perth"/>
    <d v="2022-10-30T00:00:00"/>
    <n v="1853"/>
    <n v="5"/>
    <x v="0"/>
    <x v="499"/>
    <x v="0"/>
    <n v="1"/>
    <s v="India"/>
    <n v="0"/>
    <n v="2"/>
    <n v="5"/>
    <n v="3"/>
    <n v="0.4"/>
    <n v="0.6"/>
  </r>
  <r>
    <x v="7"/>
    <s v="Australia"/>
    <s v="Ireland"/>
    <s v="Australia vs Ireland"/>
    <x v="8"/>
    <s v="42 runs"/>
    <s v="Brisbane"/>
    <d v="2022-10-31T00:00:00"/>
    <n v="1855"/>
    <n v="42"/>
    <x v="1"/>
    <x v="500"/>
    <x v="6"/>
    <n v="1"/>
    <s v="Ireland"/>
    <n v="0"/>
    <n v="3"/>
    <n v="4"/>
    <n v="1"/>
    <n v="0.75"/>
    <n v="0.25"/>
  </r>
  <r>
    <x v="7"/>
    <s v="Australia"/>
    <s v="Ireland"/>
    <s v="Australia vs Ireland"/>
    <x v="8"/>
    <s v="42 runs"/>
    <s v="Brisbane"/>
    <d v="2022-10-31T00:00:00"/>
    <n v="1855"/>
    <n v="42"/>
    <x v="1"/>
    <x v="501"/>
    <x v="13"/>
    <n v="0"/>
    <s v="Ireland"/>
    <n v="1"/>
    <n v="3"/>
    <n v="7"/>
    <n v="4"/>
    <n v="0.42857142857142855"/>
    <n v="0.5714285714285714"/>
  </r>
  <r>
    <x v="7"/>
    <s v="Afghanistan"/>
    <s v="Sri Lanka"/>
    <s v="Afghanistan vs Sri Lanka"/>
    <x v="7"/>
    <s v="6 wickets"/>
    <s v="Brisbane"/>
    <d v="2022-11-01T00:00:00"/>
    <n v="1856"/>
    <n v="6"/>
    <x v="0"/>
    <x v="502"/>
    <x v="14"/>
    <n v="0"/>
    <s v="Afghanistan"/>
    <n v="1"/>
    <n v="0"/>
    <n v="3"/>
    <n v="3"/>
    <n v="0"/>
    <s v=""/>
  </r>
  <r>
    <x v="7"/>
    <s v="Afghanistan"/>
    <s v="Sri Lanka"/>
    <s v="Afghanistan vs Sri Lanka"/>
    <x v="7"/>
    <s v="6 wickets"/>
    <s v="Brisbane"/>
    <d v="2022-11-01T00:00:00"/>
    <n v="1856"/>
    <n v="6"/>
    <x v="0"/>
    <x v="503"/>
    <x v="11"/>
    <n v="1"/>
    <s v="Afghanistan"/>
    <n v="0"/>
    <n v="4"/>
    <n v="8"/>
    <n v="4"/>
    <n v="0.5"/>
    <n v="0.5"/>
  </r>
  <r>
    <x v="7"/>
    <s v="England"/>
    <s v="New Zealand"/>
    <s v="England vs New Zealand"/>
    <x v="5"/>
    <s v="20 runs"/>
    <s v="Brisbane"/>
    <d v="2022-11-01T00:00:00"/>
    <n v="1858"/>
    <n v="20"/>
    <x v="1"/>
    <x v="504"/>
    <x v="9"/>
    <n v="1"/>
    <s v="New Zealand"/>
    <n v="0"/>
    <n v="5"/>
    <n v="6"/>
    <n v="1"/>
    <n v="0.83333333333333337"/>
    <n v="0.16666666666666663"/>
  </r>
  <r>
    <x v="7"/>
    <s v="England"/>
    <s v="New Zealand"/>
    <s v="England vs New Zealand"/>
    <x v="5"/>
    <s v="20 runs"/>
    <s v="Brisbane"/>
    <d v="2022-11-01T00:00:00"/>
    <n v="1858"/>
    <n v="20"/>
    <x v="1"/>
    <x v="505"/>
    <x v="3"/>
    <n v="0"/>
    <s v="New Zealand"/>
    <n v="1"/>
    <n v="3"/>
    <n v="5"/>
    <n v="2"/>
    <n v="0.6"/>
    <n v="0.4"/>
  </r>
  <r>
    <x v="7"/>
    <s v="Netherlands"/>
    <s v="Zimbabwe"/>
    <s v="Netherlands vs Zimbabwe"/>
    <x v="11"/>
    <s v="5 wickets"/>
    <s v="Adelaide"/>
    <d v="2022-11-02T00:00:00"/>
    <n v="1859"/>
    <n v="5"/>
    <x v="0"/>
    <x v="506"/>
    <x v="12"/>
    <n v="1"/>
    <s v="Zimbabwe"/>
    <n v="0"/>
    <n v="4"/>
    <n v="8"/>
    <n v="4"/>
    <n v="0.5"/>
    <n v="0.5"/>
  </r>
  <r>
    <x v="7"/>
    <s v="Netherlands"/>
    <s v="Zimbabwe"/>
    <s v="Netherlands vs Zimbabwe"/>
    <x v="11"/>
    <s v="5 wickets"/>
    <s v="Adelaide"/>
    <d v="2022-11-02T00:00:00"/>
    <n v="1859"/>
    <n v="5"/>
    <x v="0"/>
    <x v="507"/>
    <x v="7"/>
    <n v="0"/>
    <s v="Zimbabwe"/>
    <n v="1"/>
    <n v="3"/>
    <n v="8"/>
    <n v="5"/>
    <n v="0.375"/>
    <n v="0.625"/>
  </r>
  <r>
    <x v="7"/>
    <s v="Bangladesh"/>
    <s v="India"/>
    <s v="Bangladesh vs India"/>
    <x v="10"/>
    <s v="5 runs"/>
    <s v="Adelaide"/>
    <d v="2022-11-02T00:00:00"/>
    <n v="1860"/>
    <n v="5"/>
    <x v="1"/>
    <x v="508"/>
    <x v="8"/>
    <n v="0"/>
    <s v="Bangladesh"/>
    <n v="1"/>
    <n v="2"/>
    <n v="5"/>
    <n v="3"/>
    <n v="0.4"/>
    <n v="0.6"/>
  </r>
  <r>
    <x v="7"/>
    <s v="Bangladesh"/>
    <s v="India"/>
    <s v="Bangladesh vs India"/>
    <x v="10"/>
    <s v="5 runs"/>
    <s v="Adelaide"/>
    <d v="2022-11-02T00:00:00"/>
    <n v="1860"/>
    <n v="5"/>
    <x v="1"/>
    <x v="509"/>
    <x v="10"/>
    <n v="1"/>
    <s v="Bangladesh"/>
    <n v="0"/>
    <n v="4"/>
    <n v="6"/>
    <n v="2"/>
    <n v="0.66666666666666663"/>
    <n v="0.33333333333333337"/>
  </r>
  <r>
    <x v="7"/>
    <s v="Pakistan"/>
    <s v="South Africa"/>
    <s v="Pakistan vs South Africa"/>
    <x v="2"/>
    <s v="33 runs"/>
    <s v="Sydney"/>
    <d v="2022-11-03T00:00:00"/>
    <n v="1861"/>
    <n v="33"/>
    <x v="1"/>
    <x v="510"/>
    <x v="4"/>
    <n v="1"/>
    <s v="South Africa"/>
    <n v="0"/>
    <n v="4"/>
    <n v="7"/>
    <n v="3"/>
    <n v="0.5714285714285714"/>
    <n v="0.4285714285714286"/>
  </r>
  <r>
    <x v="7"/>
    <s v="Pakistan"/>
    <s v="South Africa"/>
    <s v="Pakistan vs South Africa"/>
    <x v="2"/>
    <s v="33 runs"/>
    <s v="Sydney"/>
    <d v="2022-11-03T00:00:00"/>
    <n v="1861"/>
    <n v="33"/>
    <x v="1"/>
    <x v="511"/>
    <x v="0"/>
    <n v="0"/>
    <s v="South Africa"/>
    <n v="1"/>
    <n v="2"/>
    <n v="5"/>
    <n v="3"/>
    <n v="0.4"/>
    <n v="0.6"/>
  </r>
  <r>
    <x v="7"/>
    <s v="Ireland"/>
    <s v="New Zealand"/>
    <s v="Ireland vs New Zealand"/>
    <x v="1"/>
    <s v="35 runs"/>
    <s v="Adelaide"/>
    <d v="2022-11-04T00:00:00"/>
    <n v="1862"/>
    <n v="35"/>
    <x v="1"/>
    <x v="512"/>
    <x v="13"/>
    <n v="0"/>
    <s v="Ireland"/>
    <n v="1"/>
    <n v="3"/>
    <n v="7"/>
    <n v="4"/>
    <n v="0.42857142857142855"/>
    <n v="0.5714285714285714"/>
  </r>
  <r>
    <x v="7"/>
    <s v="Ireland"/>
    <s v="New Zealand"/>
    <s v="Ireland vs New Zealand"/>
    <x v="1"/>
    <s v="35 runs"/>
    <s v="Adelaide"/>
    <d v="2022-11-04T00:00:00"/>
    <n v="1862"/>
    <n v="35"/>
    <x v="1"/>
    <x v="513"/>
    <x v="3"/>
    <n v="1"/>
    <s v="Ireland"/>
    <n v="0"/>
    <n v="3"/>
    <n v="5"/>
    <n v="2"/>
    <n v="0.6"/>
    <n v="0.4"/>
  </r>
  <r>
    <x v="7"/>
    <s v="Australia"/>
    <s v="Afghanistan"/>
    <s v="Australia vs Afghanistan"/>
    <x v="8"/>
    <s v="4 runs"/>
    <s v="Adelaide"/>
    <d v="2022-11-04T00:00:00"/>
    <n v="1864"/>
    <n v="4"/>
    <x v="1"/>
    <x v="514"/>
    <x v="6"/>
    <n v="1"/>
    <s v="Afghanistan"/>
    <n v="0"/>
    <n v="3"/>
    <n v="4"/>
    <n v="1"/>
    <n v="0.75"/>
    <n v="0.25"/>
  </r>
  <r>
    <x v="7"/>
    <s v="Australia"/>
    <s v="Afghanistan"/>
    <s v="Australia vs Afghanistan"/>
    <x v="8"/>
    <s v="4 runs"/>
    <s v="Adelaide"/>
    <d v="2022-11-04T00:00:00"/>
    <n v="1864"/>
    <n v="4"/>
    <x v="1"/>
    <x v="515"/>
    <x v="14"/>
    <n v="0"/>
    <s v="Afghanistan"/>
    <n v="1"/>
    <n v="0"/>
    <n v="3"/>
    <n v="3"/>
    <n v="0"/>
    <s v=""/>
  </r>
  <r>
    <x v="7"/>
    <s v="England"/>
    <s v="Sri Lanka"/>
    <s v="England vs Sri Lanka"/>
    <x v="5"/>
    <s v="4 wickets"/>
    <s v="Sydney"/>
    <d v="2022-11-05T00:00:00"/>
    <n v="1867"/>
    <n v="4"/>
    <x v="0"/>
    <x v="516"/>
    <x v="9"/>
    <n v="1"/>
    <s v="Sri Lanka"/>
    <n v="0"/>
    <n v="5"/>
    <n v="6"/>
    <n v="1"/>
    <n v="0.83333333333333337"/>
    <n v="0.16666666666666663"/>
  </r>
  <r>
    <x v="7"/>
    <s v="England"/>
    <s v="Sri Lanka"/>
    <s v="England vs Sri Lanka"/>
    <x v="5"/>
    <s v="4 wickets"/>
    <s v="Sydney"/>
    <d v="2022-11-05T00:00:00"/>
    <n v="1867"/>
    <n v="4"/>
    <x v="0"/>
    <x v="517"/>
    <x v="11"/>
    <n v="0"/>
    <s v="Sri Lanka"/>
    <n v="1"/>
    <n v="4"/>
    <n v="8"/>
    <n v="4"/>
    <n v="0.5"/>
    <n v="0.5"/>
  </r>
  <r>
    <x v="7"/>
    <s v="Netherlands"/>
    <s v="South Africa"/>
    <s v="Netherlands vs South Africa"/>
    <x v="11"/>
    <s v="13 runs"/>
    <s v="Adelaide"/>
    <d v="2022-11-06T00:00:00"/>
    <n v="1871"/>
    <n v="13"/>
    <x v="1"/>
    <x v="518"/>
    <x v="12"/>
    <n v="1"/>
    <s v="South Africa"/>
    <n v="0"/>
    <n v="4"/>
    <n v="8"/>
    <n v="4"/>
    <n v="0.5"/>
    <n v="0.5"/>
  </r>
  <r>
    <x v="7"/>
    <s v="Netherlands"/>
    <s v="South Africa"/>
    <s v="Netherlands vs South Africa"/>
    <x v="11"/>
    <s v="13 runs"/>
    <s v="Adelaide"/>
    <d v="2022-11-06T00:00:00"/>
    <n v="1871"/>
    <n v="13"/>
    <x v="1"/>
    <x v="519"/>
    <x v="0"/>
    <n v="0"/>
    <s v="South Africa"/>
    <n v="1"/>
    <n v="2"/>
    <n v="5"/>
    <n v="3"/>
    <n v="0.4"/>
    <n v="0.6"/>
  </r>
  <r>
    <x v="7"/>
    <s v="Bangladesh"/>
    <s v="Pakistan"/>
    <s v="Bangladesh vs Pakistan"/>
    <x v="2"/>
    <s v="5 wickets"/>
    <s v="Adelaide"/>
    <d v="2022-11-06T00:00:00"/>
    <n v="1872"/>
    <n v="5"/>
    <x v="0"/>
    <x v="520"/>
    <x v="8"/>
    <n v="0"/>
    <s v="Bangladesh"/>
    <n v="1"/>
    <n v="2"/>
    <n v="5"/>
    <n v="3"/>
    <n v="0.4"/>
    <n v="0.6"/>
  </r>
  <r>
    <x v="7"/>
    <s v="Bangladesh"/>
    <s v="Pakistan"/>
    <s v="Bangladesh vs Pakistan"/>
    <x v="2"/>
    <s v="5 wickets"/>
    <s v="Adelaide"/>
    <d v="2022-11-06T00:00:00"/>
    <n v="1872"/>
    <n v="5"/>
    <x v="0"/>
    <x v="521"/>
    <x v="4"/>
    <n v="1"/>
    <s v="Bangladesh"/>
    <n v="0"/>
    <n v="4"/>
    <n v="7"/>
    <n v="3"/>
    <n v="0.5714285714285714"/>
    <n v="0.4285714285714286"/>
  </r>
  <r>
    <x v="7"/>
    <s v="India"/>
    <s v="Zimbabwe"/>
    <s v="India vs Zimbabwe"/>
    <x v="10"/>
    <s v="71 runs"/>
    <s v="Melbourne"/>
    <d v="2022-11-06T00:00:00"/>
    <n v="1873"/>
    <n v="71"/>
    <x v="1"/>
    <x v="522"/>
    <x v="10"/>
    <n v="1"/>
    <s v="Zimbabwe"/>
    <n v="0"/>
    <n v="4"/>
    <n v="6"/>
    <n v="2"/>
    <n v="0.66666666666666663"/>
    <n v="0.33333333333333337"/>
  </r>
  <r>
    <x v="7"/>
    <s v="India"/>
    <s v="Zimbabwe"/>
    <s v="India vs Zimbabwe"/>
    <x v="10"/>
    <s v="71 runs"/>
    <s v="Melbourne"/>
    <d v="2022-11-06T00:00:00"/>
    <n v="1873"/>
    <n v="71"/>
    <x v="1"/>
    <x v="523"/>
    <x v="7"/>
    <n v="0"/>
    <s v="Zimbabwe"/>
    <n v="1"/>
    <n v="3"/>
    <n v="8"/>
    <n v="5"/>
    <n v="0.375"/>
    <n v="0.625"/>
  </r>
  <r>
    <x v="7"/>
    <s v="New Zealand"/>
    <s v="Pakistan"/>
    <s v="New Zealand vs Pakistan"/>
    <x v="2"/>
    <s v="7 wickets"/>
    <s v="Sydney"/>
    <d v="2022-11-09T00:00:00"/>
    <n v="1877"/>
    <n v="7"/>
    <x v="0"/>
    <x v="524"/>
    <x v="3"/>
    <n v="0"/>
    <s v="New Zealand"/>
    <n v="1"/>
    <n v="3"/>
    <n v="5"/>
    <n v="2"/>
    <n v="0.6"/>
    <n v="0.4"/>
  </r>
  <r>
    <x v="7"/>
    <s v="New Zealand"/>
    <s v="Pakistan"/>
    <s v="New Zealand vs Pakistan"/>
    <x v="2"/>
    <s v="7 wickets"/>
    <s v="Sydney"/>
    <d v="2022-11-09T00:00:00"/>
    <n v="1877"/>
    <n v="7"/>
    <x v="0"/>
    <x v="525"/>
    <x v="4"/>
    <n v="1"/>
    <s v="New Zealand"/>
    <n v="0"/>
    <n v="4"/>
    <n v="7"/>
    <n v="3"/>
    <n v="0.5714285714285714"/>
    <n v="0.4285714285714286"/>
  </r>
  <r>
    <x v="7"/>
    <s v="England"/>
    <s v="India"/>
    <s v="England vs India"/>
    <x v="5"/>
    <s v="10 wickets"/>
    <s v="Adelaide"/>
    <d v="2022-11-10T00:00:00"/>
    <n v="1878"/>
    <n v="10"/>
    <x v="0"/>
    <x v="526"/>
    <x v="9"/>
    <n v="1"/>
    <s v="India"/>
    <n v="0"/>
    <n v="5"/>
    <n v="6"/>
    <n v="1"/>
    <n v="0.83333333333333337"/>
    <n v="0.16666666666666663"/>
  </r>
  <r>
    <x v="7"/>
    <s v="England"/>
    <s v="India"/>
    <s v="England vs India"/>
    <x v="5"/>
    <s v="10 wickets"/>
    <s v="Adelaide"/>
    <d v="2022-11-10T00:00:00"/>
    <n v="1878"/>
    <n v="10"/>
    <x v="0"/>
    <x v="527"/>
    <x v="10"/>
    <n v="0"/>
    <s v="India"/>
    <n v="1"/>
    <n v="4"/>
    <n v="6"/>
    <n v="2"/>
    <n v="0.66666666666666663"/>
    <n v="0.33333333333333337"/>
  </r>
  <r>
    <x v="7"/>
    <s v="England"/>
    <s v="Pakistan"/>
    <s v="England vs Pakistan"/>
    <x v="5"/>
    <s v="5 wickets"/>
    <s v="Melbourne"/>
    <d v="2022-11-13T00:00:00"/>
    <n v="1879"/>
    <n v="5"/>
    <x v="0"/>
    <x v="528"/>
    <x v="9"/>
    <n v="1"/>
    <s v="Pakistan"/>
    <n v="0"/>
    <n v="5"/>
    <n v="6"/>
    <n v="1"/>
    <n v="0.83333333333333337"/>
    <n v="0.16666666666666663"/>
  </r>
  <r>
    <x v="7"/>
    <s v="England"/>
    <s v="Pakistan"/>
    <s v="England vs Pakistan"/>
    <x v="5"/>
    <s v="5 wickets"/>
    <s v="Melbourne"/>
    <d v="2022-11-13T00:00:00"/>
    <n v="1879"/>
    <n v="5"/>
    <x v="0"/>
    <x v="529"/>
    <x v="4"/>
    <n v="0"/>
    <s v="Pakistan"/>
    <n v="1"/>
    <n v="4"/>
    <n v="7"/>
    <n v="3"/>
    <n v="0.5714285714285714"/>
    <n v="0.4285714285714286"/>
  </r>
  <r>
    <x v="8"/>
    <s v="U.S.A."/>
    <s v="Canada"/>
    <s v="U.S.A. vs Canada"/>
    <x v="21"/>
    <s v="7 wickets"/>
    <s v="Dallas"/>
    <d v="2024-06-01T00:00:00"/>
    <n v="2632"/>
    <n v="7"/>
    <x v="0"/>
    <x v="530"/>
    <x v="21"/>
    <n v="1"/>
    <s v="Canada"/>
    <n v="0"/>
    <n v="1"/>
    <n v="6"/>
    <n v="5"/>
    <n v="0.16666666666666666"/>
    <n v="0.83333333333333337"/>
  </r>
  <r>
    <x v="8"/>
    <s v="U.S.A."/>
    <s v="Canada"/>
    <s v="U.S.A. vs Canada"/>
    <x v="21"/>
    <s v="7 wickets"/>
    <s v="Dallas"/>
    <d v="2024-06-01T00:00:00"/>
    <n v="2632"/>
    <n v="7"/>
    <x v="0"/>
    <x v="531"/>
    <x v="22"/>
    <n v="0"/>
    <s v="Canada"/>
    <n v="1"/>
    <n v="1"/>
    <n v="3"/>
    <n v="2"/>
    <n v="0.33333333333333331"/>
    <n v="0.66666666666666674"/>
  </r>
  <r>
    <x v="8"/>
    <s v="West Indies"/>
    <s v="P.N.G."/>
    <s v="West Indies vs P.N.G."/>
    <x v="12"/>
    <s v="5 wickets"/>
    <s v="Providence"/>
    <d v="2024-06-02T00:00:00"/>
    <n v="2633"/>
    <n v="5"/>
    <x v="0"/>
    <x v="532"/>
    <x v="1"/>
    <n v="1"/>
    <s v="P.N.G."/>
    <n v="0"/>
    <n v="5"/>
    <n v="7"/>
    <n v="2"/>
    <n v="0.7142857142857143"/>
    <n v="0.2857142857142857"/>
  </r>
  <r>
    <x v="8"/>
    <s v="West Indies"/>
    <s v="P.N.G."/>
    <s v="West Indies vs P.N.G."/>
    <x v="12"/>
    <s v="5 wickets"/>
    <s v="Providence"/>
    <d v="2024-06-02T00:00:00"/>
    <n v="2633"/>
    <n v="5"/>
    <x v="0"/>
    <x v="533"/>
    <x v="19"/>
    <n v="0"/>
    <s v="P.N.G."/>
    <n v="1"/>
    <n v="0"/>
    <n v="4"/>
    <n v="4"/>
    <n v="0"/>
    <s v=""/>
  </r>
  <r>
    <x v="8"/>
    <s v="Namibia"/>
    <s v="Oman"/>
    <s v="Namibia vs Oman"/>
    <x v="9"/>
    <s v=" "/>
    <s v="Bridgetown"/>
    <d v="2024-06-02T00:00:00"/>
    <n v="2634"/>
    <s v=" "/>
    <x v="3"/>
    <x v="534"/>
    <x v="20"/>
    <n v="0"/>
    <s v="Namibia"/>
    <n v="1"/>
    <n v="0"/>
    <n v="4"/>
    <n v="4"/>
    <n v="0"/>
    <s v=""/>
  </r>
  <r>
    <x v="8"/>
    <s v="Namibia"/>
    <s v="Oman"/>
    <s v="Namibia vs Oman"/>
    <x v="9"/>
    <s v=" "/>
    <s v="Bridgetown"/>
    <d v="2024-06-02T00:00:00"/>
    <n v="2634"/>
    <s v=" "/>
    <x v="3"/>
    <x v="535"/>
    <x v="18"/>
    <n v="0"/>
    <s v="Namibia"/>
    <n v="0"/>
    <n v="0"/>
    <n v="4"/>
    <n v="4"/>
    <n v="0"/>
    <s v=""/>
  </r>
  <r>
    <x v="8"/>
    <s v="South Africa"/>
    <s v="Sri Lanka"/>
    <s v="South Africa vs Sri Lanka"/>
    <x v="0"/>
    <s v="6 wickets"/>
    <s v="New York"/>
    <d v="2024-06-03T00:00:00"/>
    <n v="2635"/>
    <n v="6"/>
    <x v="0"/>
    <x v="536"/>
    <x v="0"/>
    <n v="1"/>
    <s v="Sri Lanka"/>
    <n v="0"/>
    <n v="8"/>
    <n v="9"/>
    <n v="1"/>
    <n v="0.88888888888888884"/>
    <n v="0.11111111111111116"/>
  </r>
  <r>
    <x v="8"/>
    <s v="South Africa"/>
    <s v="Sri Lanka"/>
    <s v="South Africa vs Sri Lanka"/>
    <x v="0"/>
    <s v="6 wickets"/>
    <s v="New York"/>
    <d v="2024-06-03T00:00:00"/>
    <n v="2635"/>
    <n v="6"/>
    <x v="0"/>
    <x v="537"/>
    <x v="11"/>
    <n v="0"/>
    <s v="Sri Lanka"/>
    <n v="1"/>
    <n v="1"/>
    <n v="3"/>
    <n v="2"/>
    <n v="0.33333333333333331"/>
    <n v="0.66666666666666674"/>
  </r>
  <r>
    <x v="8"/>
    <s v="Afghanistan"/>
    <s v="Uganda"/>
    <s v="Afghanistan vs Uganda"/>
    <x v="15"/>
    <s v="125 runs"/>
    <s v="Providence"/>
    <d v="2024-06-03T00:00:00"/>
    <n v="2636"/>
    <n v="125"/>
    <x v="1"/>
    <x v="538"/>
    <x v="14"/>
    <n v="1"/>
    <s v="Uganda"/>
    <n v="0"/>
    <n v="5"/>
    <n v="8"/>
    <n v="3"/>
    <n v="0.625"/>
    <n v="0.375"/>
  </r>
  <r>
    <x v="8"/>
    <s v="Afghanistan"/>
    <s v="Uganda"/>
    <s v="Afghanistan vs Uganda"/>
    <x v="15"/>
    <s v="125 runs"/>
    <s v="Providence"/>
    <d v="2024-06-03T00:00:00"/>
    <n v="2636"/>
    <n v="125"/>
    <x v="1"/>
    <x v="539"/>
    <x v="23"/>
    <n v="0"/>
    <s v="Uganda"/>
    <n v="1"/>
    <n v="1"/>
    <n v="4"/>
    <n v="3"/>
    <n v="0.25"/>
    <n v="0.75"/>
  </r>
  <r>
    <x v="8"/>
    <s v="England"/>
    <s v="Scotland"/>
    <s v="England vs Scotland"/>
    <x v="6"/>
    <s v=" "/>
    <s v="Bridgetown"/>
    <d v="2024-06-04T00:00:00"/>
    <n v="2637"/>
    <s v=" "/>
    <x v="3"/>
    <x v="540"/>
    <x v="9"/>
    <n v="0"/>
    <s v="England"/>
    <n v="1"/>
    <n v="4"/>
    <n v="8"/>
    <n v="4"/>
    <n v="0.5"/>
    <n v="0.5"/>
  </r>
  <r>
    <x v="8"/>
    <s v="England"/>
    <s v="Scotland"/>
    <s v="England vs Scotland"/>
    <x v="6"/>
    <s v=" "/>
    <s v="Bridgetown"/>
    <d v="2024-06-04T00:00:00"/>
    <n v="2637"/>
    <s v=" "/>
    <x v="3"/>
    <x v="541"/>
    <x v="5"/>
    <n v="0"/>
    <s v="England"/>
    <n v="0"/>
    <n v="2"/>
    <n v="4"/>
    <n v="2"/>
    <n v="0.5"/>
    <n v="0.5"/>
  </r>
  <r>
    <x v="8"/>
    <s v="Nepal"/>
    <s v="Netherlands"/>
    <s v="Nepal vs Netherlands"/>
    <x v="11"/>
    <s v="6 wickets"/>
    <s v="Dallas"/>
    <d v="2024-06-04T00:00:00"/>
    <n v="2638"/>
    <n v="6"/>
    <x v="0"/>
    <x v="542"/>
    <x v="16"/>
    <n v="0"/>
    <s v="Nepal"/>
    <n v="1"/>
    <n v="0"/>
    <n v="3"/>
    <n v="3"/>
    <n v="0"/>
    <s v=""/>
  </r>
  <r>
    <x v="8"/>
    <s v="Nepal"/>
    <s v="Netherlands"/>
    <s v="Nepal vs Netherlands"/>
    <x v="11"/>
    <s v="6 wickets"/>
    <s v="Dallas"/>
    <d v="2024-06-04T00:00:00"/>
    <n v="2638"/>
    <n v="6"/>
    <x v="0"/>
    <x v="543"/>
    <x v="12"/>
    <n v="1"/>
    <s v="Nepal"/>
    <n v="0"/>
    <n v="1"/>
    <n v="4"/>
    <n v="3"/>
    <n v="0.25"/>
    <n v="0.75"/>
  </r>
  <r>
    <x v="8"/>
    <s v="India"/>
    <s v="Ireland"/>
    <s v="India vs Ireland"/>
    <x v="10"/>
    <s v="8 wickets"/>
    <s v="New York"/>
    <d v="2024-06-05T00:00:00"/>
    <n v="2639"/>
    <n v="8"/>
    <x v="0"/>
    <x v="544"/>
    <x v="10"/>
    <n v="1"/>
    <s v="Ireland"/>
    <n v="0"/>
    <n v="8"/>
    <n v="8"/>
    <n v="0"/>
    <n v="1"/>
    <n v="0"/>
  </r>
  <r>
    <x v="8"/>
    <s v="India"/>
    <s v="Ireland"/>
    <s v="India vs Ireland"/>
    <x v="10"/>
    <s v="8 wickets"/>
    <s v="New York"/>
    <d v="2024-06-05T00:00:00"/>
    <n v="2639"/>
    <n v="8"/>
    <x v="0"/>
    <x v="545"/>
    <x v="13"/>
    <n v="0"/>
    <s v="Ireland"/>
    <n v="1"/>
    <n v="0"/>
    <n v="3"/>
    <n v="3"/>
    <n v="0"/>
    <s v=""/>
  </r>
  <r>
    <x v="8"/>
    <s v="P.N.G."/>
    <s v="Uganda"/>
    <s v="P.N.G. vs Uganda"/>
    <x v="22"/>
    <s v="3 wickets"/>
    <s v="Providence"/>
    <d v="2024-06-05T00:00:00"/>
    <n v="2640"/>
    <n v="3"/>
    <x v="0"/>
    <x v="546"/>
    <x v="19"/>
    <n v="0"/>
    <s v="P.N.G."/>
    <n v="1"/>
    <n v="0"/>
    <n v="4"/>
    <n v="4"/>
    <n v="0"/>
    <s v=""/>
  </r>
  <r>
    <x v="8"/>
    <s v="P.N.G."/>
    <s v="Uganda"/>
    <s v="P.N.G. vs Uganda"/>
    <x v="22"/>
    <s v="3 wickets"/>
    <s v="Providence"/>
    <d v="2024-06-05T00:00:00"/>
    <n v="2640"/>
    <n v="3"/>
    <x v="0"/>
    <x v="547"/>
    <x v="23"/>
    <n v="1"/>
    <s v="P.N.G."/>
    <n v="0"/>
    <n v="1"/>
    <n v="4"/>
    <n v="3"/>
    <n v="0.25"/>
    <n v="0.75"/>
  </r>
  <r>
    <x v="8"/>
    <s v="Australia"/>
    <s v="Oman"/>
    <s v="Australia vs Oman"/>
    <x v="8"/>
    <s v="39 runs"/>
    <s v="Bridgetown"/>
    <d v="2024-06-05T00:00:00"/>
    <n v="2641"/>
    <n v="39"/>
    <x v="1"/>
    <x v="548"/>
    <x v="6"/>
    <n v="1"/>
    <s v="Oman"/>
    <n v="0"/>
    <n v="5"/>
    <n v="7"/>
    <n v="2"/>
    <n v="0.7142857142857143"/>
    <n v="0.2857142857142857"/>
  </r>
  <r>
    <x v="8"/>
    <s v="Australia"/>
    <s v="Oman"/>
    <s v="Australia vs Oman"/>
    <x v="8"/>
    <s v="39 runs"/>
    <s v="Bridgetown"/>
    <d v="2024-06-05T00:00:00"/>
    <n v="2641"/>
    <n v="39"/>
    <x v="1"/>
    <x v="549"/>
    <x v="18"/>
    <n v="0"/>
    <s v="Oman"/>
    <n v="1"/>
    <n v="0"/>
    <n v="4"/>
    <n v="4"/>
    <n v="0"/>
    <s v=""/>
  </r>
  <r>
    <x v="8"/>
    <s v="U.S.A."/>
    <s v="Pakistan"/>
    <s v="U.S.A. vs Pakistan"/>
    <x v="9"/>
    <s v=" "/>
    <s v="Dallas"/>
    <d v="2024-06-06T00:00:00"/>
    <n v="2642"/>
    <s v=" "/>
    <x v="3"/>
    <x v="550"/>
    <x v="21"/>
    <n v="0"/>
    <s v="U.S.A."/>
    <n v="1"/>
    <n v="1"/>
    <n v="6"/>
    <n v="5"/>
    <n v="0.16666666666666666"/>
    <n v="0.83333333333333337"/>
  </r>
  <r>
    <x v="8"/>
    <s v="U.S.A."/>
    <s v="Pakistan"/>
    <s v="U.S.A. vs Pakistan"/>
    <x v="9"/>
    <s v=" "/>
    <s v="Dallas"/>
    <d v="2024-06-06T00:00:00"/>
    <n v="2642"/>
    <s v=" "/>
    <x v="3"/>
    <x v="551"/>
    <x v="4"/>
    <n v="0"/>
    <s v="U.S.A."/>
    <n v="0"/>
    <n v="2"/>
    <n v="4"/>
    <n v="2"/>
    <n v="0.5"/>
    <n v="0.5"/>
  </r>
  <r>
    <x v="8"/>
    <s v="Namibia"/>
    <s v="Scotland"/>
    <s v="Namibia vs Scotland"/>
    <x v="18"/>
    <s v="5 wickets"/>
    <s v="Bridgetown"/>
    <d v="2024-06-06T00:00:00"/>
    <n v="2643"/>
    <n v="5"/>
    <x v="0"/>
    <x v="552"/>
    <x v="20"/>
    <n v="0"/>
    <s v="Namibia"/>
    <n v="1"/>
    <n v="0"/>
    <n v="4"/>
    <n v="4"/>
    <n v="0"/>
    <s v=""/>
  </r>
  <r>
    <x v="8"/>
    <s v="Namibia"/>
    <s v="Scotland"/>
    <s v="Namibia vs Scotland"/>
    <x v="18"/>
    <s v="5 wickets"/>
    <s v="Bridgetown"/>
    <d v="2024-06-06T00:00:00"/>
    <n v="2643"/>
    <n v="5"/>
    <x v="0"/>
    <x v="553"/>
    <x v="5"/>
    <n v="1"/>
    <s v="Namibia"/>
    <n v="0"/>
    <n v="2"/>
    <n v="4"/>
    <n v="2"/>
    <n v="0.5"/>
    <n v="0.5"/>
  </r>
  <r>
    <x v="8"/>
    <s v="Canada"/>
    <s v="Ireland"/>
    <s v="Canada vs Ireland"/>
    <x v="23"/>
    <s v="12 runs"/>
    <s v="New York"/>
    <d v="2024-06-07T00:00:00"/>
    <n v="2644"/>
    <n v="12"/>
    <x v="1"/>
    <x v="554"/>
    <x v="22"/>
    <n v="1"/>
    <s v="Ireland"/>
    <n v="0"/>
    <n v="1"/>
    <n v="3"/>
    <n v="2"/>
    <n v="0.33333333333333331"/>
    <n v="0.66666666666666674"/>
  </r>
  <r>
    <x v="8"/>
    <s v="Canada"/>
    <s v="Ireland"/>
    <s v="Canada vs Ireland"/>
    <x v="23"/>
    <s v="12 runs"/>
    <s v="New York"/>
    <d v="2024-06-07T00:00:00"/>
    <n v="2644"/>
    <n v="12"/>
    <x v="1"/>
    <x v="555"/>
    <x v="13"/>
    <n v="0"/>
    <s v="Ireland"/>
    <n v="1"/>
    <n v="0"/>
    <n v="3"/>
    <n v="3"/>
    <n v="0"/>
    <s v=""/>
  </r>
  <r>
    <x v="8"/>
    <s v="Afghanistan"/>
    <s v="New Zealand"/>
    <s v="Afghanistan vs New Zealand"/>
    <x v="15"/>
    <s v="84 runs"/>
    <s v="Providence"/>
    <d v="2024-06-07T00:00:00"/>
    <n v="2645"/>
    <n v="84"/>
    <x v="1"/>
    <x v="556"/>
    <x v="14"/>
    <n v="1"/>
    <s v="New Zealand"/>
    <n v="0"/>
    <n v="5"/>
    <n v="8"/>
    <n v="3"/>
    <n v="0.625"/>
    <n v="0.375"/>
  </r>
  <r>
    <x v="8"/>
    <s v="Afghanistan"/>
    <s v="New Zealand"/>
    <s v="Afghanistan vs New Zealand"/>
    <x v="15"/>
    <s v="84 runs"/>
    <s v="Providence"/>
    <d v="2024-06-07T00:00:00"/>
    <n v="2645"/>
    <n v="84"/>
    <x v="1"/>
    <x v="557"/>
    <x v="3"/>
    <n v="0"/>
    <s v="New Zealand"/>
    <n v="1"/>
    <n v="2"/>
    <n v="4"/>
    <n v="2"/>
    <n v="0.5"/>
    <n v="0.5"/>
  </r>
  <r>
    <x v="8"/>
    <s v="Bangladesh"/>
    <s v="Sri Lanka"/>
    <s v="Bangladesh vs Sri Lanka"/>
    <x v="4"/>
    <s v="2 wickets"/>
    <s v="Dallas"/>
    <d v="2024-06-07T00:00:00"/>
    <n v="2646"/>
    <n v="2"/>
    <x v="0"/>
    <x v="558"/>
    <x v="8"/>
    <n v="1"/>
    <s v="Sri Lanka"/>
    <n v="0"/>
    <n v="3"/>
    <n v="7"/>
    <n v="4"/>
    <n v="0.42857142857142855"/>
    <n v="0.5714285714285714"/>
  </r>
  <r>
    <x v="8"/>
    <s v="Bangladesh"/>
    <s v="Sri Lanka"/>
    <s v="Bangladesh vs Sri Lanka"/>
    <x v="4"/>
    <s v="2 wickets"/>
    <s v="Dallas"/>
    <d v="2024-06-07T00:00:00"/>
    <n v="2646"/>
    <n v="2"/>
    <x v="0"/>
    <x v="559"/>
    <x v="11"/>
    <n v="0"/>
    <s v="Sri Lanka"/>
    <n v="1"/>
    <n v="1"/>
    <n v="3"/>
    <n v="2"/>
    <n v="0.33333333333333331"/>
    <n v="0.66666666666666674"/>
  </r>
  <r>
    <x v="8"/>
    <s v="Netherlands"/>
    <s v="South Africa"/>
    <s v="Netherlands vs South Africa"/>
    <x v="0"/>
    <s v="4 wickets"/>
    <s v="New York"/>
    <d v="2024-06-08T00:00:00"/>
    <n v="2649"/>
    <n v="4"/>
    <x v="0"/>
    <x v="560"/>
    <x v="12"/>
    <n v="0"/>
    <s v="Netherlands"/>
    <n v="1"/>
    <n v="1"/>
    <n v="4"/>
    <n v="3"/>
    <n v="0.25"/>
    <n v="0.75"/>
  </r>
  <r>
    <x v="8"/>
    <s v="Netherlands"/>
    <s v="South Africa"/>
    <s v="Netherlands vs South Africa"/>
    <x v="0"/>
    <s v="4 wickets"/>
    <s v="New York"/>
    <d v="2024-06-08T00:00:00"/>
    <n v="2649"/>
    <n v="4"/>
    <x v="0"/>
    <x v="561"/>
    <x v="0"/>
    <n v="1"/>
    <s v="Netherlands"/>
    <n v="0"/>
    <n v="8"/>
    <n v="9"/>
    <n v="1"/>
    <n v="0.88888888888888884"/>
    <n v="0.11111111111111116"/>
  </r>
  <r>
    <x v="8"/>
    <s v="Australia"/>
    <s v="England"/>
    <s v="Australia vs England"/>
    <x v="8"/>
    <s v="36 runs"/>
    <s v="Bridgetown"/>
    <d v="2024-06-08T00:00:00"/>
    <n v="2650"/>
    <n v="36"/>
    <x v="1"/>
    <x v="562"/>
    <x v="6"/>
    <n v="1"/>
    <s v="England"/>
    <n v="0"/>
    <n v="5"/>
    <n v="7"/>
    <n v="2"/>
    <n v="0.7142857142857143"/>
    <n v="0.2857142857142857"/>
  </r>
  <r>
    <x v="8"/>
    <s v="Australia"/>
    <s v="England"/>
    <s v="Australia vs England"/>
    <x v="8"/>
    <s v="36 runs"/>
    <s v="Bridgetown"/>
    <d v="2024-06-08T00:00:00"/>
    <n v="2650"/>
    <n v="36"/>
    <x v="1"/>
    <x v="563"/>
    <x v="9"/>
    <n v="0"/>
    <s v="England"/>
    <n v="1"/>
    <n v="4"/>
    <n v="8"/>
    <n v="4"/>
    <n v="0.5"/>
    <n v="0.5"/>
  </r>
  <r>
    <x v="8"/>
    <s v="West Indies"/>
    <s v="Uganda"/>
    <s v="West Indies vs Uganda"/>
    <x v="12"/>
    <s v="134 runs"/>
    <s v="Providence"/>
    <d v="2024-06-08T00:00:00"/>
    <n v="2651"/>
    <n v="134"/>
    <x v="1"/>
    <x v="564"/>
    <x v="1"/>
    <n v="1"/>
    <s v="Uganda"/>
    <n v="0"/>
    <n v="5"/>
    <n v="7"/>
    <n v="2"/>
    <n v="0.7142857142857143"/>
    <n v="0.2857142857142857"/>
  </r>
  <r>
    <x v="8"/>
    <s v="West Indies"/>
    <s v="Uganda"/>
    <s v="West Indies vs Uganda"/>
    <x v="12"/>
    <s v="134 runs"/>
    <s v="Providence"/>
    <d v="2024-06-08T00:00:00"/>
    <n v="2651"/>
    <n v="134"/>
    <x v="1"/>
    <x v="565"/>
    <x v="23"/>
    <n v="0"/>
    <s v="Uganda"/>
    <n v="1"/>
    <n v="1"/>
    <n v="4"/>
    <n v="3"/>
    <n v="0.25"/>
    <n v="0.75"/>
  </r>
  <r>
    <x v="8"/>
    <s v="India"/>
    <s v="Pakistan"/>
    <s v="India vs Pakistan"/>
    <x v="10"/>
    <s v="6 runs"/>
    <s v="New York"/>
    <d v="2024-06-09T00:00:00"/>
    <n v="2658"/>
    <n v="6"/>
    <x v="1"/>
    <x v="566"/>
    <x v="10"/>
    <n v="1"/>
    <s v="Pakistan"/>
    <n v="0"/>
    <n v="8"/>
    <n v="8"/>
    <n v="0"/>
    <n v="1"/>
    <n v="0"/>
  </r>
  <r>
    <x v="8"/>
    <s v="India"/>
    <s v="Pakistan"/>
    <s v="India vs Pakistan"/>
    <x v="10"/>
    <s v="6 runs"/>
    <s v="New York"/>
    <d v="2024-06-09T00:00:00"/>
    <n v="2658"/>
    <n v="6"/>
    <x v="1"/>
    <x v="567"/>
    <x v="4"/>
    <n v="0"/>
    <s v="Pakistan"/>
    <n v="1"/>
    <n v="2"/>
    <n v="4"/>
    <n v="2"/>
    <n v="0.5"/>
    <n v="0.5"/>
  </r>
  <r>
    <x v="8"/>
    <s v="Oman"/>
    <s v="Scotland"/>
    <s v="Oman vs Scotland"/>
    <x v="18"/>
    <s v="7 wickets"/>
    <s v="North Sound"/>
    <d v="2024-06-09T00:00:00"/>
    <n v="2659"/>
    <n v="7"/>
    <x v="0"/>
    <x v="568"/>
    <x v="18"/>
    <n v="0"/>
    <s v="Oman"/>
    <n v="1"/>
    <n v="0"/>
    <n v="4"/>
    <n v="4"/>
    <n v="0"/>
    <s v=""/>
  </r>
  <r>
    <x v="8"/>
    <s v="Oman"/>
    <s v="Scotland"/>
    <s v="Oman vs Scotland"/>
    <x v="18"/>
    <s v="7 wickets"/>
    <s v="North Sound"/>
    <d v="2024-06-09T00:00:00"/>
    <n v="2659"/>
    <n v="7"/>
    <x v="0"/>
    <x v="569"/>
    <x v="5"/>
    <n v="1"/>
    <s v="Oman"/>
    <n v="0"/>
    <n v="2"/>
    <n v="4"/>
    <n v="2"/>
    <n v="0.5"/>
    <n v="0.5"/>
  </r>
  <r>
    <x v="8"/>
    <s v="Bangladesh"/>
    <s v="South Africa"/>
    <s v="Bangladesh vs South Africa"/>
    <x v="0"/>
    <s v="4 runs"/>
    <s v="New York"/>
    <d v="2024-06-10T00:00:00"/>
    <n v="2664"/>
    <n v="4"/>
    <x v="1"/>
    <x v="570"/>
    <x v="8"/>
    <n v="0"/>
    <s v="Bangladesh"/>
    <n v="1"/>
    <n v="3"/>
    <n v="7"/>
    <n v="4"/>
    <n v="0.42857142857142855"/>
    <n v="0.5714285714285714"/>
  </r>
  <r>
    <x v="8"/>
    <s v="Bangladesh"/>
    <s v="South Africa"/>
    <s v="Bangladesh vs South Africa"/>
    <x v="0"/>
    <s v="4 runs"/>
    <s v="New York"/>
    <d v="2024-06-10T00:00:00"/>
    <n v="2664"/>
    <n v="4"/>
    <x v="1"/>
    <x v="571"/>
    <x v="0"/>
    <n v="1"/>
    <s v="Bangladesh"/>
    <n v="0"/>
    <n v="8"/>
    <n v="9"/>
    <n v="1"/>
    <n v="0.88888888888888884"/>
    <n v="0.11111111111111116"/>
  </r>
  <r>
    <x v="8"/>
    <s v="Canada"/>
    <s v="Pakistan"/>
    <s v="Canada vs Pakistan"/>
    <x v="2"/>
    <s v="7 wickets"/>
    <s v="New York"/>
    <d v="2024-06-11T00:00:00"/>
    <n v="2665"/>
    <n v="7"/>
    <x v="0"/>
    <x v="572"/>
    <x v="22"/>
    <n v="0"/>
    <s v="Canada"/>
    <n v="1"/>
    <n v="1"/>
    <n v="3"/>
    <n v="2"/>
    <n v="0.33333333333333331"/>
    <n v="0.66666666666666674"/>
  </r>
  <r>
    <x v="8"/>
    <s v="Canada"/>
    <s v="Pakistan"/>
    <s v="Canada vs Pakistan"/>
    <x v="2"/>
    <s v="7 wickets"/>
    <s v="New York"/>
    <d v="2024-06-11T00:00:00"/>
    <n v="2665"/>
    <n v="7"/>
    <x v="0"/>
    <x v="573"/>
    <x v="4"/>
    <n v="1"/>
    <s v="Canada"/>
    <n v="0"/>
    <n v="2"/>
    <n v="4"/>
    <n v="2"/>
    <n v="0.5"/>
    <n v="0.5"/>
  </r>
  <r>
    <x v="8"/>
    <s v="Australia"/>
    <s v="Namibia"/>
    <s v="Australia vs Namibia"/>
    <x v="8"/>
    <s v="9 wickets"/>
    <s v="North Sound"/>
    <d v="2024-06-11T00:00:00"/>
    <n v="2666"/>
    <n v="9"/>
    <x v="0"/>
    <x v="574"/>
    <x v="6"/>
    <n v="1"/>
    <s v="Namibia"/>
    <n v="0"/>
    <n v="5"/>
    <n v="7"/>
    <n v="2"/>
    <n v="0.7142857142857143"/>
    <n v="0.2857142857142857"/>
  </r>
  <r>
    <x v="8"/>
    <s v="Australia"/>
    <s v="Namibia"/>
    <s v="Australia vs Namibia"/>
    <x v="8"/>
    <s v="9 wickets"/>
    <s v="North Sound"/>
    <d v="2024-06-11T00:00:00"/>
    <n v="2666"/>
    <n v="9"/>
    <x v="0"/>
    <x v="575"/>
    <x v="20"/>
    <n v="0"/>
    <s v="Namibia"/>
    <n v="1"/>
    <n v="0"/>
    <n v="4"/>
    <n v="4"/>
    <n v="0"/>
    <s v=""/>
  </r>
  <r>
    <x v="8"/>
    <s v="U.S.A."/>
    <s v="India"/>
    <s v="U.S.A. vs India"/>
    <x v="10"/>
    <s v="7 wickets"/>
    <s v="New York"/>
    <d v="2024-06-12T00:00:00"/>
    <n v="2671"/>
    <n v="7"/>
    <x v="0"/>
    <x v="576"/>
    <x v="21"/>
    <n v="0"/>
    <s v="U.S.A."/>
    <n v="1"/>
    <n v="1"/>
    <n v="6"/>
    <n v="5"/>
    <n v="0.16666666666666666"/>
    <n v="0.83333333333333337"/>
  </r>
  <r>
    <x v="8"/>
    <s v="U.S.A."/>
    <s v="India"/>
    <s v="U.S.A. vs India"/>
    <x v="10"/>
    <s v="7 wickets"/>
    <s v="New York"/>
    <d v="2024-06-12T00:00:00"/>
    <n v="2671"/>
    <n v="7"/>
    <x v="0"/>
    <x v="577"/>
    <x v="10"/>
    <n v="1"/>
    <s v="U.S.A."/>
    <n v="0"/>
    <n v="8"/>
    <n v="8"/>
    <n v="0"/>
    <n v="1"/>
    <n v="0"/>
  </r>
  <r>
    <x v="8"/>
    <s v="West Indies"/>
    <s v="New Zealand"/>
    <s v="West Indies vs New Zealand"/>
    <x v="12"/>
    <s v="13 runs"/>
    <s v="Tarouba"/>
    <d v="2024-06-12T00:00:00"/>
    <n v="2672"/>
    <n v="13"/>
    <x v="1"/>
    <x v="578"/>
    <x v="1"/>
    <n v="1"/>
    <s v="New Zealand"/>
    <n v="0"/>
    <n v="5"/>
    <n v="7"/>
    <n v="2"/>
    <n v="0.7142857142857143"/>
    <n v="0.2857142857142857"/>
  </r>
  <r>
    <x v="8"/>
    <s v="West Indies"/>
    <s v="New Zealand"/>
    <s v="West Indies vs New Zealand"/>
    <x v="12"/>
    <s v="13 runs"/>
    <s v="Tarouba"/>
    <d v="2024-06-12T00:00:00"/>
    <n v="2672"/>
    <n v="13"/>
    <x v="1"/>
    <x v="579"/>
    <x v="3"/>
    <n v="0"/>
    <s v="New Zealand"/>
    <n v="1"/>
    <n v="2"/>
    <n v="4"/>
    <n v="2"/>
    <n v="0.5"/>
    <n v="0.5"/>
  </r>
  <r>
    <x v="8"/>
    <s v="Bangladesh"/>
    <s v="Netherlands"/>
    <s v="Bangladesh vs Netherlands"/>
    <x v="4"/>
    <s v="25 runs"/>
    <s v="Kingstown"/>
    <d v="2024-06-13T00:00:00"/>
    <n v="2677"/>
    <n v="25"/>
    <x v="1"/>
    <x v="580"/>
    <x v="8"/>
    <n v="1"/>
    <s v="Netherlands"/>
    <n v="0"/>
    <n v="3"/>
    <n v="7"/>
    <n v="4"/>
    <n v="0.42857142857142855"/>
    <n v="0.5714285714285714"/>
  </r>
  <r>
    <x v="8"/>
    <s v="Bangladesh"/>
    <s v="Netherlands"/>
    <s v="Bangladesh vs Netherlands"/>
    <x v="4"/>
    <s v="25 runs"/>
    <s v="Kingstown"/>
    <d v="2024-06-13T00:00:00"/>
    <n v="2677"/>
    <n v="25"/>
    <x v="1"/>
    <x v="581"/>
    <x v="12"/>
    <n v="0"/>
    <s v="Netherlands"/>
    <n v="1"/>
    <n v="1"/>
    <n v="4"/>
    <n v="3"/>
    <n v="0.25"/>
    <n v="0.75"/>
  </r>
  <r>
    <x v="8"/>
    <s v="England"/>
    <s v="Oman"/>
    <s v="England vs Oman"/>
    <x v="5"/>
    <s v="8 wickets"/>
    <s v="North Sound"/>
    <d v="2024-06-13T00:00:00"/>
    <n v="2678"/>
    <n v="8"/>
    <x v="0"/>
    <x v="582"/>
    <x v="9"/>
    <n v="1"/>
    <s v="Oman"/>
    <n v="0"/>
    <n v="4"/>
    <n v="8"/>
    <n v="4"/>
    <n v="0.5"/>
    <n v="0.5"/>
  </r>
  <r>
    <x v="8"/>
    <s v="England"/>
    <s v="Oman"/>
    <s v="England vs Oman"/>
    <x v="5"/>
    <s v="8 wickets"/>
    <s v="North Sound"/>
    <d v="2024-06-13T00:00:00"/>
    <n v="2678"/>
    <n v="8"/>
    <x v="0"/>
    <x v="583"/>
    <x v="18"/>
    <n v="0"/>
    <s v="Oman"/>
    <n v="1"/>
    <n v="0"/>
    <n v="4"/>
    <n v="4"/>
    <n v="0"/>
    <s v=""/>
  </r>
  <r>
    <x v="8"/>
    <s v="Afghanistan"/>
    <s v="P.N.G."/>
    <s v="Afghanistan vs P.N.G."/>
    <x v="15"/>
    <s v="7 wickets"/>
    <s v="Tarouba"/>
    <d v="2024-06-13T00:00:00"/>
    <n v="2679"/>
    <n v="7"/>
    <x v="0"/>
    <x v="584"/>
    <x v="14"/>
    <n v="1"/>
    <s v="P.N.G."/>
    <n v="0"/>
    <n v="5"/>
    <n v="8"/>
    <n v="3"/>
    <n v="0.625"/>
    <n v="0.375"/>
  </r>
  <r>
    <x v="8"/>
    <s v="Afghanistan"/>
    <s v="P.N.G."/>
    <s v="Afghanistan vs P.N.G."/>
    <x v="15"/>
    <s v="7 wickets"/>
    <s v="Tarouba"/>
    <d v="2024-06-13T00:00:00"/>
    <n v="2679"/>
    <n v="7"/>
    <x v="0"/>
    <x v="585"/>
    <x v="19"/>
    <n v="0"/>
    <s v="P.N.G."/>
    <n v="1"/>
    <n v="0"/>
    <n v="4"/>
    <n v="4"/>
    <n v="0"/>
    <s v=""/>
  </r>
  <r>
    <x v="8"/>
    <s v="Nepal"/>
    <s v="South Africa"/>
    <s v="Nepal vs South Africa"/>
    <x v="0"/>
    <s v="1 run"/>
    <s v="Kingstown"/>
    <d v="2024-06-14T00:00:00"/>
    <n v="2681"/>
    <n v="1"/>
    <x v="1"/>
    <x v="586"/>
    <x v="16"/>
    <n v="0"/>
    <s v="Nepal"/>
    <n v="1"/>
    <n v="0"/>
    <n v="3"/>
    <n v="3"/>
    <n v="0"/>
    <s v=""/>
  </r>
  <r>
    <x v="8"/>
    <s v="Nepal"/>
    <s v="South Africa"/>
    <s v="Nepal vs South Africa"/>
    <x v="0"/>
    <s v="1 run"/>
    <s v="Kingstown"/>
    <d v="2024-06-14T00:00:00"/>
    <n v="2681"/>
    <n v="1"/>
    <x v="1"/>
    <x v="587"/>
    <x v="0"/>
    <n v="1"/>
    <s v="Nepal"/>
    <n v="0"/>
    <n v="8"/>
    <n v="9"/>
    <n v="1"/>
    <n v="0.88888888888888884"/>
    <n v="0.11111111111111116"/>
  </r>
  <r>
    <x v="8"/>
    <s v="New Zealand"/>
    <s v="Uganda"/>
    <s v="New Zealand vs Uganda"/>
    <x v="1"/>
    <s v="9 wickets"/>
    <s v="Tarouba"/>
    <d v="2024-06-14T00:00:00"/>
    <n v="2682"/>
    <n v="9"/>
    <x v="0"/>
    <x v="588"/>
    <x v="3"/>
    <n v="1"/>
    <s v="Uganda"/>
    <n v="0"/>
    <n v="2"/>
    <n v="4"/>
    <n v="2"/>
    <n v="0.5"/>
    <n v="0.5"/>
  </r>
  <r>
    <x v="8"/>
    <s v="New Zealand"/>
    <s v="Uganda"/>
    <s v="New Zealand vs Uganda"/>
    <x v="1"/>
    <s v="9 wickets"/>
    <s v="Tarouba"/>
    <d v="2024-06-14T00:00:00"/>
    <n v="2682"/>
    <n v="9"/>
    <x v="0"/>
    <x v="589"/>
    <x v="23"/>
    <n v="0"/>
    <s v="Uganda"/>
    <n v="1"/>
    <n v="1"/>
    <n v="4"/>
    <n v="3"/>
    <n v="0.25"/>
    <n v="0.75"/>
  </r>
  <r>
    <x v="8"/>
    <s v="England"/>
    <s v="Namibia"/>
    <s v="England vs Namibia"/>
    <x v="5"/>
    <s v="41 runs"/>
    <s v="North Sound"/>
    <d v="2024-06-15T00:00:00"/>
    <n v="2688"/>
    <n v="41"/>
    <x v="1"/>
    <x v="590"/>
    <x v="9"/>
    <n v="1"/>
    <s v="Namibia"/>
    <n v="0"/>
    <n v="4"/>
    <n v="8"/>
    <n v="4"/>
    <n v="0.5"/>
    <n v="0.5"/>
  </r>
  <r>
    <x v="8"/>
    <s v="England"/>
    <s v="Namibia"/>
    <s v="England vs Namibia"/>
    <x v="5"/>
    <s v="41 runs"/>
    <s v="North Sound"/>
    <d v="2024-06-15T00:00:00"/>
    <n v="2688"/>
    <n v="41"/>
    <x v="1"/>
    <x v="591"/>
    <x v="20"/>
    <n v="0"/>
    <s v="Namibia"/>
    <n v="1"/>
    <n v="0"/>
    <n v="4"/>
    <n v="4"/>
    <n v="0"/>
    <s v=""/>
  </r>
  <r>
    <x v="8"/>
    <s v="Australia"/>
    <s v="Scotland"/>
    <s v="Australia vs Scotland"/>
    <x v="8"/>
    <s v="5 wickets"/>
    <s v="Gros Islet"/>
    <d v="2024-06-15T00:00:00"/>
    <n v="2689"/>
    <n v="5"/>
    <x v="0"/>
    <x v="592"/>
    <x v="6"/>
    <n v="1"/>
    <s v="Scotland"/>
    <n v="0"/>
    <n v="5"/>
    <n v="7"/>
    <n v="2"/>
    <n v="0.7142857142857143"/>
    <n v="0.2857142857142857"/>
  </r>
  <r>
    <x v="8"/>
    <s v="Australia"/>
    <s v="Scotland"/>
    <s v="Australia vs Scotland"/>
    <x v="8"/>
    <s v="5 wickets"/>
    <s v="Gros Islet"/>
    <d v="2024-06-15T00:00:00"/>
    <n v="2689"/>
    <n v="5"/>
    <x v="0"/>
    <x v="593"/>
    <x v="5"/>
    <n v="0"/>
    <s v="Scotland"/>
    <n v="1"/>
    <n v="2"/>
    <n v="4"/>
    <n v="2"/>
    <n v="0.5"/>
    <n v="0.5"/>
  </r>
  <r>
    <x v="8"/>
    <s v="Ireland"/>
    <s v="Pakistan"/>
    <s v="Ireland vs Pakistan"/>
    <x v="2"/>
    <s v="3 wickets"/>
    <s v="Lauderhill"/>
    <d v="2024-06-16T00:00:00"/>
    <n v="2697"/>
    <n v="3"/>
    <x v="0"/>
    <x v="594"/>
    <x v="13"/>
    <n v="0"/>
    <s v="Ireland"/>
    <n v="1"/>
    <n v="0"/>
    <n v="3"/>
    <n v="3"/>
    <n v="0"/>
    <s v=""/>
  </r>
  <r>
    <x v="8"/>
    <s v="Ireland"/>
    <s v="Pakistan"/>
    <s v="Ireland vs Pakistan"/>
    <x v="2"/>
    <s v="3 wickets"/>
    <s v="Lauderhill"/>
    <d v="2024-06-16T00:00:00"/>
    <n v="2697"/>
    <n v="3"/>
    <x v="0"/>
    <x v="595"/>
    <x v="4"/>
    <n v="1"/>
    <s v="Ireland"/>
    <n v="0"/>
    <n v="2"/>
    <n v="4"/>
    <n v="2"/>
    <n v="0.5"/>
    <n v="0.5"/>
  </r>
  <r>
    <x v="8"/>
    <s v="Bangladesh"/>
    <s v="Nepal"/>
    <s v="Bangladesh vs Nepal"/>
    <x v="4"/>
    <s v="21 runs"/>
    <s v="Kingstown"/>
    <d v="2024-06-16T00:00:00"/>
    <n v="2698"/>
    <n v="21"/>
    <x v="1"/>
    <x v="596"/>
    <x v="8"/>
    <n v="1"/>
    <s v="Nepal"/>
    <n v="0"/>
    <n v="3"/>
    <n v="7"/>
    <n v="4"/>
    <n v="0.42857142857142855"/>
    <n v="0.5714285714285714"/>
  </r>
  <r>
    <x v="8"/>
    <s v="Bangladesh"/>
    <s v="Nepal"/>
    <s v="Bangladesh vs Nepal"/>
    <x v="4"/>
    <s v="21 runs"/>
    <s v="Kingstown"/>
    <d v="2024-06-16T00:00:00"/>
    <n v="2698"/>
    <n v="21"/>
    <x v="1"/>
    <x v="597"/>
    <x v="16"/>
    <n v="0"/>
    <s v="Nepal"/>
    <n v="1"/>
    <n v="0"/>
    <n v="3"/>
    <n v="3"/>
    <n v="0"/>
    <s v=""/>
  </r>
  <r>
    <x v="8"/>
    <s v="Netherlands"/>
    <s v="Sri Lanka"/>
    <s v="Netherlands vs Sri Lanka"/>
    <x v="7"/>
    <s v="83 runs"/>
    <s v="Gros Islet"/>
    <d v="2024-06-16T00:00:00"/>
    <n v="2699"/>
    <n v="83"/>
    <x v="1"/>
    <x v="598"/>
    <x v="12"/>
    <n v="0"/>
    <s v="Netherlands"/>
    <n v="1"/>
    <n v="1"/>
    <n v="4"/>
    <n v="3"/>
    <n v="0.25"/>
    <n v="0.75"/>
  </r>
  <r>
    <x v="8"/>
    <s v="Netherlands"/>
    <s v="Sri Lanka"/>
    <s v="Netherlands vs Sri Lanka"/>
    <x v="7"/>
    <s v="83 runs"/>
    <s v="Gros Islet"/>
    <d v="2024-06-16T00:00:00"/>
    <n v="2699"/>
    <n v="83"/>
    <x v="1"/>
    <x v="599"/>
    <x v="11"/>
    <n v="1"/>
    <s v="Netherlands"/>
    <n v="0"/>
    <n v="1"/>
    <n v="3"/>
    <n v="2"/>
    <n v="0.33333333333333331"/>
    <n v="0.66666666666666674"/>
  </r>
  <r>
    <x v="8"/>
    <s v="New Zealand"/>
    <s v="P.N.G."/>
    <s v="New Zealand vs P.N.G."/>
    <x v="1"/>
    <s v="7 wickets"/>
    <s v="Tarouba"/>
    <d v="2024-06-17T00:00:00"/>
    <n v="2702"/>
    <n v="7"/>
    <x v="0"/>
    <x v="600"/>
    <x v="3"/>
    <n v="1"/>
    <s v="P.N.G."/>
    <n v="0"/>
    <n v="2"/>
    <n v="4"/>
    <n v="2"/>
    <n v="0.5"/>
    <n v="0.5"/>
  </r>
  <r>
    <x v="8"/>
    <s v="New Zealand"/>
    <s v="P.N.G."/>
    <s v="New Zealand vs P.N.G."/>
    <x v="1"/>
    <s v="7 wickets"/>
    <s v="Tarouba"/>
    <d v="2024-06-17T00:00:00"/>
    <n v="2702"/>
    <n v="7"/>
    <x v="0"/>
    <x v="601"/>
    <x v="19"/>
    <n v="0"/>
    <s v="P.N.G."/>
    <n v="1"/>
    <n v="0"/>
    <n v="4"/>
    <n v="4"/>
    <n v="0"/>
    <s v=""/>
  </r>
  <r>
    <x v="8"/>
    <s v="West Indies"/>
    <s v="Afghanistan"/>
    <s v="West Indies vs Afghanistan"/>
    <x v="12"/>
    <s v="104 runs"/>
    <s v="Gros Islet"/>
    <d v="2024-06-17T00:00:00"/>
    <n v="2703"/>
    <n v="104"/>
    <x v="1"/>
    <x v="602"/>
    <x v="1"/>
    <n v="1"/>
    <s v="Afghanistan"/>
    <n v="0"/>
    <n v="5"/>
    <n v="7"/>
    <n v="2"/>
    <n v="0.7142857142857143"/>
    <n v="0.2857142857142857"/>
  </r>
  <r>
    <x v="8"/>
    <s v="West Indies"/>
    <s v="Afghanistan"/>
    <s v="West Indies vs Afghanistan"/>
    <x v="12"/>
    <s v="104 runs"/>
    <s v="Gros Islet"/>
    <d v="2024-06-17T00:00:00"/>
    <n v="2703"/>
    <n v="104"/>
    <x v="1"/>
    <x v="603"/>
    <x v="14"/>
    <n v="0"/>
    <s v="Afghanistan"/>
    <n v="1"/>
    <n v="5"/>
    <n v="8"/>
    <n v="3"/>
    <n v="0.625"/>
    <n v="0.375"/>
  </r>
  <r>
    <x v="8"/>
    <s v="South Africa"/>
    <s v="U.S.A."/>
    <s v="South Africa vs U.S.A."/>
    <x v="0"/>
    <s v="18 runs"/>
    <s v="North Sound"/>
    <d v="2024-06-19T00:00:00"/>
    <n v="2708"/>
    <n v="18"/>
    <x v="1"/>
    <x v="604"/>
    <x v="0"/>
    <n v="1"/>
    <s v="U.S.A."/>
    <n v="0"/>
    <n v="8"/>
    <n v="9"/>
    <n v="1"/>
    <n v="0.88888888888888884"/>
    <n v="0.11111111111111116"/>
  </r>
  <r>
    <x v="8"/>
    <s v="South Africa"/>
    <s v="U.S.A."/>
    <s v="South Africa vs U.S.A."/>
    <x v="0"/>
    <s v="18 runs"/>
    <s v="North Sound"/>
    <d v="2024-06-19T00:00:00"/>
    <n v="2708"/>
    <n v="18"/>
    <x v="1"/>
    <x v="605"/>
    <x v="21"/>
    <n v="0"/>
    <s v="U.S.A."/>
    <n v="1"/>
    <n v="1"/>
    <n v="6"/>
    <n v="5"/>
    <n v="0.16666666666666666"/>
    <n v="0.83333333333333337"/>
  </r>
  <r>
    <x v="8"/>
    <s v="West Indies"/>
    <s v="England"/>
    <s v="West Indies vs England"/>
    <x v="5"/>
    <s v="8 wickets"/>
    <s v="Gros Islet"/>
    <d v="2024-06-19T00:00:00"/>
    <n v="2709"/>
    <n v="8"/>
    <x v="0"/>
    <x v="606"/>
    <x v="1"/>
    <n v="0"/>
    <s v="West Indies"/>
    <n v="1"/>
    <n v="5"/>
    <n v="7"/>
    <n v="2"/>
    <n v="0.7142857142857143"/>
    <n v="0.2857142857142857"/>
  </r>
  <r>
    <x v="8"/>
    <s v="West Indies"/>
    <s v="England"/>
    <s v="West Indies vs England"/>
    <x v="5"/>
    <s v="8 wickets"/>
    <s v="Gros Islet"/>
    <d v="2024-06-19T00:00:00"/>
    <n v="2709"/>
    <n v="8"/>
    <x v="0"/>
    <x v="607"/>
    <x v="9"/>
    <n v="1"/>
    <s v="West Indies"/>
    <n v="0"/>
    <n v="4"/>
    <n v="8"/>
    <n v="4"/>
    <n v="0.5"/>
    <n v="0.5"/>
  </r>
  <r>
    <x v="8"/>
    <s v="Afghanistan"/>
    <s v="India"/>
    <s v="Afghanistan vs India"/>
    <x v="10"/>
    <s v="47 runs"/>
    <s v="Bridgetown"/>
    <d v="2024-06-20T00:00:00"/>
    <n v="2710"/>
    <n v="47"/>
    <x v="1"/>
    <x v="608"/>
    <x v="14"/>
    <n v="0"/>
    <s v="Afghanistan"/>
    <n v="1"/>
    <n v="5"/>
    <n v="8"/>
    <n v="3"/>
    <n v="0.625"/>
    <n v="0.375"/>
  </r>
  <r>
    <x v="8"/>
    <s v="Afghanistan"/>
    <s v="India"/>
    <s v="Afghanistan vs India"/>
    <x v="10"/>
    <s v="47 runs"/>
    <s v="Bridgetown"/>
    <d v="2024-06-20T00:00:00"/>
    <n v="2710"/>
    <n v="47"/>
    <x v="1"/>
    <x v="609"/>
    <x v="10"/>
    <n v="1"/>
    <s v="Afghanistan"/>
    <n v="0"/>
    <n v="8"/>
    <n v="8"/>
    <n v="0"/>
    <n v="1"/>
    <n v="0"/>
  </r>
  <r>
    <x v="8"/>
    <s v="Australia"/>
    <s v="Bangladesh"/>
    <s v="Australia vs Bangladesh"/>
    <x v="8"/>
    <s v="28 runs"/>
    <s v="North Sound"/>
    <d v="2024-06-20T00:00:00"/>
    <n v="2711"/>
    <n v="28"/>
    <x v="1"/>
    <x v="610"/>
    <x v="6"/>
    <n v="1"/>
    <s v="Bangladesh"/>
    <n v="0"/>
    <n v="5"/>
    <n v="7"/>
    <n v="2"/>
    <n v="0.7142857142857143"/>
    <n v="0.2857142857142857"/>
  </r>
  <r>
    <x v="8"/>
    <s v="Australia"/>
    <s v="Bangladesh"/>
    <s v="Australia vs Bangladesh"/>
    <x v="8"/>
    <s v="28 runs"/>
    <s v="North Sound"/>
    <d v="2024-06-20T00:00:00"/>
    <n v="2711"/>
    <n v="28"/>
    <x v="1"/>
    <x v="611"/>
    <x v="8"/>
    <n v="0"/>
    <s v="Bangladesh"/>
    <n v="1"/>
    <n v="3"/>
    <n v="7"/>
    <n v="4"/>
    <n v="0.42857142857142855"/>
    <n v="0.5714285714285714"/>
  </r>
  <r>
    <x v="8"/>
    <s v="England"/>
    <s v="South Africa"/>
    <s v="England vs South Africa"/>
    <x v="0"/>
    <s v="7 runs"/>
    <s v="Gros Islet"/>
    <d v="2024-06-21T00:00:00"/>
    <n v="2712"/>
    <n v="7"/>
    <x v="1"/>
    <x v="612"/>
    <x v="9"/>
    <n v="0"/>
    <s v="England"/>
    <n v="1"/>
    <n v="4"/>
    <n v="8"/>
    <n v="4"/>
    <n v="0.5"/>
    <n v="0.5"/>
  </r>
  <r>
    <x v="8"/>
    <s v="England"/>
    <s v="South Africa"/>
    <s v="England vs South Africa"/>
    <x v="0"/>
    <s v="7 runs"/>
    <s v="Gros Islet"/>
    <d v="2024-06-21T00:00:00"/>
    <n v="2712"/>
    <n v="7"/>
    <x v="1"/>
    <x v="613"/>
    <x v="0"/>
    <n v="1"/>
    <s v="England"/>
    <n v="0"/>
    <n v="8"/>
    <n v="9"/>
    <n v="1"/>
    <n v="0.88888888888888884"/>
    <n v="0.11111111111111116"/>
  </r>
  <r>
    <x v="8"/>
    <s v="West Indies"/>
    <s v="U.S.A."/>
    <s v="West Indies vs U.S.A."/>
    <x v="12"/>
    <s v="9 wickets"/>
    <s v="Bridgetown"/>
    <d v="2024-06-21T00:00:00"/>
    <n v="2713"/>
    <n v="9"/>
    <x v="0"/>
    <x v="614"/>
    <x v="1"/>
    <n v="1"/>
    <s v="U.S.A."/>
    <n v="0"/>
    <n v="5"/>
    <n v="7"/>
    <n v="2"/>
    <n v="0.7142857142857143"/>
    <n v="0.2857142857142857"/>
  </r>
  <r>
    <x v="8"/>
    <s v="West Indies"/>
    <s v="U.S.A."/>
    <s v="West Indies vs U.S.A."/>
    <x v="12"/>
    <s v="9 wickets"/>
    <s v="Bridgetown"/>
    <d v="2024-06-21T00:00:00"/>
    <n v="2713"/>
    <n v="9"/>
    <x v="0"/>
    <x v="615"/>
    <x v="21"/>
    <n v="0"/>
    <s v="U.S.A."/>
    <n v="1"/>
    <n v="1"/>
    <n v="6"/>
    <n v="5"/>
    <n v="0.16666666666666666"/>
    <n v="0.83333333333333337"/>
  </r>
  <r>
    <x v="8"/>
    <s v="Bangladesh"/>
    <s v="India"/>
    <s v="Bangladesh vs India"/>
    <x v="10"/>
    <s v="50 runs"/>
    <s v="North Sound"/>
    <d v="2024-06-22T00:00:00"/>
    <n v="2716"/>
    <n v="50"/>
    <x v="1"/>
    <x v="616"/>
    <x v="8"/>
    <n v="0"/>
    <s v="Bangladesh"/>
    <n v="1"/>
    <n v="3"/>
    <n v="7"/>
    <n v="4"/>
    <n v="0.42857142857142855"/>
    <n v="0.5714285714285714"/>
  </r>
  <r>
    <x v="8"/>
    <s v="Bangladesh"/>
    <s v="India"/>
    <s v="Bangladesh vs India"/>
    <x v="10"/>
    <s v="50 runs"/>
    <s v="North Sound"/>
    <d v="2024-06-22T00:00:00"/>
    <n v="2716"/>
    <n v="50"/>
    <x v="1"/>
    <x v="617"/>
    <x v="10"/>
    <n v="1"/>
    <s v="Bangladesh"/>
    <n v="0"/>
    <n v="8"/>
    <n v="8"/>
    <n v="0"/>
    <n v="1"/>
    <n v="0"/>
  </r>
  <r>
    <x v="8"/>
    <s v="Afghanistan"/>
    <s v="Australia"/>
    <s v="Afghanistan vs Australia"/>
    <x v="15"/>
    <s v="21 runs"/>
    <s v="Kingstown"/>
    <d v="2024-06-22T00:00:00"/>
    <n v="2717"/>
    <n v="21"/>
    <x v="1"/>
    <x v="618"/>
    <x v="14"/>
    <n v="1"/>
    <s v="Australia"/>
    <n v="0"/>
    <n v="5"/>
    <n v="8"/>
    <n v="3"/>
    <n v="0.625"/>
    <n v="0.375"/>
  </r>
  <r>
    <x v="8"/>
    <s v="Afghanistan"/>
    <s v="Australia"/>
    <s v="Afghanistan vs Australia"/>
    <x v="15"/>
    <s v="21 runs"/>
    <s v="Kingstown"/>
    <d v="2024-06-22T00:00:00"/>
    <n v="2717"/>
    <n v="21"/>
    <x v="1"/>
    <x v="619"/>
    <x v="6"/>
    <n v="0"/>
    <s v="Australia"/>
    <n v="1"/>
    <n v="5"/>
    <n v="7"/>
    <n v="2"/>
    <n v="0.7142857142857143"/>
    <n v="0.2857142857142857"/>
  </r>
  <r>
    <x v="8"/>
    <s v="England"/>
    <s v="U.S.A."/>
    <s v="England vs U.S.A."/>
    <x v="5"/>
    <s v="10 wickets"/>
    <s v="Bridgetown"/>
    <d v="2024-06-23T00:00:00"/>
    <n v="2719"/>
    <n v="10"/>
    <x v="0"/>
    <x v="620"/>
    <x v="9"/>
    <n v="1"/>
    <s v="U.S.A."/>
    <n v="0"/>
    <n v="4"/>
    <n v="8"/>
    <n v="4"/>
    <n v="0.5"/>
    <n v="0.5"/>
  </r>
  <r>
    <x v="8"/>
    <s v="England"/>
    <s v="U.S.A."/>
    <s v="England vs U.S.A."/>
    <x v="5"/>
    <s v="10 wickets"/>
    <s v="Bridgetown"/>
    <d v="2024-06-23T00:00:00"/>
    <n v="2719"/>
    <n v="10"/>
    <x v="0"/>
    <x v="621"/>
    <x v="21"/>
    <n v="0"/>
    <s v="U.S.A."/>
    <n v="1"/>
    <n v="1"/>
    <n v="6"/>
    <n v="5"/>
    <n v="0.16666666666666666"/>
    <n v="0.83333333333333337"/>
  </r>
  <r>
    <x v="8"/>
    <s v="West Indies"/>
    <s v="South Africa"/>
    <s v="West Indies vs South Africa"/>
    <x v="0"/>
    <s v="3 wickets"/>
    <s v="North Sound"/>
    <d v="2024-06-23T00:00:00"/>
    <n v="2720"/>
    <n v="3"/>
    <x v="0"/>
    <x v="622"/>
    <x v="1"/>
    <n v="0"/>
    <s v="West Indies"/>
    <n v="1"/>
    <n v="5"/>
    <n v="7"/>
    <n v="2"/>
    <n v="0.7142857142857143"/>
    <n v="0.2857142857142857"/>
  </r>
  <r>
    <x v="8"/>
    <s v="West Indies"/>
    <s v="South Africa"/>
    <s v="West Indies vs South Africa"/>
    <x v="0"/>
    <s v="3 wickets"/>
    <s v="North Sound"/>
    <d v="2024-06-23T00:00:00"/>
    <n v="2720"/>
    <n v="3"/>
    <x v="0"/>
    <x v="623"/>
    <x v="0"/>
    <n v="1"/>
    <s v="West Indies"/>
    <n v="0"/>
    <n v="8"/>
    <n v="9"/>
    <n v="1"/>
    <n v="0.88888888888888884"/>
    <n v="0.11111111111111116"/>
  </r>
  <r>
    <x v="8"/>
    <s v="Australia"/>
    <s v="India"/>
    <s v="Australia vs India"/>
    <x v="10"/>
    <s v="24 runs"/>
    <s v="Gros Islet"/>
    <d v="2024-06-24T00:00:00"/>
    <n v="2721"/>
    <n v="24"/>
    <x v="1"/>
    <x v="624"/>
    <x v="6"/>
    <n v="0"/>
    <s v="Australia"/>
    <n v="1"/>
    <n v="5"/>
    <n v="7"/>
    <n v="2"/>
    <n v="0.7142857142857143"/>
    <n v="0.2857142857142857"/>
  </r>
  <r>
    <x v="8"/>
    <s v="Australia"/>
    <s v="India"/>
    <s v="Australia vs India"/>
    <x v="10"/>
    <s v="24 runs"/>
    <s v="Gros Islet"/>
    <d v="2024-06-24T00:00:00"/>
    <n v="2721"/>
    <n v="24"/>
    <x v="1"/>
    <x v="625"/>
    <x v="10"/>
    <n v="1"/>
    <s v="Australia"/>
    <n v="0"/>
    <n v="8"/>
    <n v="8"/>
    <n v="0"/>
    <n v="1"/>
    <n v="0"/>
  </r>
  <r>
    <x v="8"/>
    <s v="Afghanistan"/>
    <s v="Bangladesh"/>
    <s v="Afghanistan vs Bangladesh"/>
    <x v="15"/>
    <s v="8 runs"/>
    <s v="Kingstown"/>
    <d v="2024-06-24T00:00:00"/>
    <n v="2722"/>
    <n v="8"/>
    <x v="1"/>
    <x v="626"/>
    <x v="14"/>
    <n v="1"/>
    <s v="Bangladesh"/>
    <n v="0"/>
    <n v="5"/>
    <n v="8"/>
    <n v="3"/>
    <n v="0.625"/>
    <n v="0.375"/>
  </r>
  <r>
    <x v="8"/>
    <s v="Afghanistan"/>
    <s v="Bangladesh"/>
    <s v="Afghanistan vs Bangladesh"/>
    <x v="15"/>
    <s v="8 runs"/>
    <s v="Kingstown"/>
    <d v="2024-06-24T00:00:00"/>
    <n v="2722"/>
    <n v="8"/>
    <x v="1"/>
    <x v="627"/>
    <x v="8"/>
    <n v="0"/>
    <s v="Bangladesh"/>
    <n v="1"/>
    <n v="3"/>
    <n v="7"/>
    <n v="4"/>
    <n v="0.42857142857142855"/>
    <n v="0.5714285714285714"/>
  </r>
  <r>
    <x v="8"/>
    <s v="Afghanistan"/>
    <s v="South Africa"/>
    <s v="Afghanistan vs South Africa"/>
    <x v="0"/>
    <s v="9 wickets"/>
    <s v="Tarouba"/>
    <d v="2024-06-26T00:00:00"/>
    <n v="2723"/>
    <n v="9"/>
    <x v="0"/>
    <x v="628"/>
    <x v="14"/>
    <n v="0"/>
    <s v="Afghanistan"/>
    <n v="1"/>
    <n v="5"/>
    <n v="8"/>
    <n v="3"/>
    <n v="0.625"/>
    <n v="0.375"/>
  </r>
  <r>
    <x v="8"/>
    <s v="Afghanistan"/>
    <s v="South Africa"/>
    <s v="Afghanistan vs South Africa"/>
    <x v="0"/>
    <s v="9 wickets"/>
    <s v="Tarouba"/>
    <d v="2024-06-26T00:00:00"/>
    <n v="2723"/>
    <n v="9"/>
    <x v="0"/>
    <x v="629"/>
    <x v="0"/>
    <n v="1"/>
    <s v="Afghanistan"/>
    <n v="0"/>
    <n v="8"/>
    <n v="9"/>
    <n v="1"/>
    <n v="0.88888888888888884"/>
    <n v="0.11111111111111116"/>
  </r>
  <r>
    <x v="8"/>
    <s v="England"/>
    <s v="India"/>
    <s v="England vs India"/>
    <x v="10"/>
    <s v="68 runs"/>
    <s v="Providence"/>
    <d v="2024-06-27T00:00:00"/>
    <n v="2724"/>
    <n v="68"/>
    <x v="1"/>
    <x v="630"/>
    <x v="9"/>
    <n v="0"/>
    <s v="England"/>
    <n v="1"/>
    <n v="4"/>
    <n v="8"/>
    <n v="4"/>
    <n v="0.5"/>
    <n v="0.5"/>
  </r>
  <r>
    <x v="8"/>
    <s v="England"/>
    <s v="India"/>
    <s v="England vs India"/>
    <x v="10"/>
    <s v="68 runs"/>
    <s v="Providence"/>
    <d v="2024-06-27T00:00:00"/>
    <n v="2724"/>
    <n v="68"/>
    <x v="1"/>
    <x v="631"/>
    <x v="10"/>
    <n v="1"/>
    <s v="England"/>
    <n v="0"/>
    <n v="8"/>
    <n v="8"/>
    <n v="0"/>
    <n v="1"/>
    <n v="0"/>
  </r>
  <r>
    <x v="8"/>
    <s v="India"/>
    <s v="South Africa"/>
    <s v="India vs South Africa"/>
    <x v="10"/>
    <s v="7 runs"/>
    <s v="Bridgetown"/>
    <d v="2024-06-29T00:00:00"/>
    <n v="2729"/>
    <n v="7"/>
    <x v="1"/>
    <x v="632"/>
    <x v="10"/>
    <n v="1"/>
    <s v="South Africa"/>
    <n v="0"/>
    <n v="8"/>
    <n v="8"/>
    <n v="0"/>
    <n v="1"/>
    <n v="0"/>
  </r>
  <r>
    <x v="8"/>
    <s v="India"/>
    <s v="South Africa"/>
    <s v="India vs South Africa"/>
    <x v="10"/>
    <s v="7 runs"/>
    <s v="Bridgetown"/>
    <d v="2024-06-29T00:00:00"/>
    <n v="2729"/>
    <n v="7"/>
    <x v="1"/>
    <x v="633"/>
    <x v="0"/>
    <n v="0"/>
    <s v="South Africa"/>
    <n v="1"/>
    <n v="8"/>
    <n v="9"/>
    <n v="1"/>
    <n v="0.88888888888888884"/>
    <n v="0.111111111111111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BB09C7-4E98-4D22-A83C-90ADB3203733}" name="PivotTable20" cacheId="4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E4:G9" firstHeaderRow="1" firstDataRow="2" firstDataCol="1"/>
  <pivotFields count="23">
    <pivotField axis="axisRow" showAll="0">
      <items count="10">
        <item h="1" x="0"/>
        <item h="1" x="1"/>
        <item h="1" x="2"/>
        <item h="1" x="3"/>
        <item h="1" x="4"/>
        <item h="1" x="5"/>
        <item h="1" x="6"/>
        <item h="1" x="7"/>
        <item x="8"/>
        <item t="default"/>
      </items>
    </pivotField>
    <pivotField showAll="0"/>
    <pivotField showAll="0"/>
    <pivotField showAll="0"/>
    <pivotField axis="axisRow" showAll="0">
      <items count="25">
        <item x="15"/>
        <item x="8"/>
        <item x="4"/>
        <item x="23"/>
        <item x="5"/>
        <item x="16"/>
        <item x="10"/>
        <item x="13"/>
        <item x="19"/>
        <item x="14"/>
        <item x="11"/>
        <item x="1"/>
        <item x="6"/>
        <item x="17"/>
        <item x="2"/>
        <item x="18"/>
        <item x="0"/>
        <item x="7"/>
        <item x="9"/>
        <item x="20"/>
        <item x="21"/>
        <item x="22"/>
        <item x="12"/>
        <item x="3"/>
        <item t="default"/>
      </items>
    </pivotField>
    <pivotField showAll="0"/>
    <pivotField showAll="0"/>
    <pivotField numFmtId="22" showAll="0"/>
    <pivotField showAll="0"/>
    <pivotField dataField="1" showAll="0"/>
    <pivotField axis="axisCol" showAll="0">
      <items count="6">
        <item m="1" x="4"/>
        <item x="1"/>
        <item x="0"/>
        <item h="1" x="3"/>
        <item h="1" x="2"/>
        <item t="default"/>
      </items>
    </pivotField>
    <pivotField showAll="0"/>
    <pivotField showAll="0">
      <items count="25">
        <item h="1" x="14"/>
        <item h="1" x="6"/>
        <item h="1" x="8"/>
        <item h="1" x="22"/>
        <item h="1" x="9"/>
        <item h="1" x="15"/>
        <item h="1" x="10"/>
        <item h="1" x="13"/>
        <item h="1" x="2"/>
        <item h="1" x="20"/>
        <item h="1" x="16"/>
        <item h="1" x="12"/>
        <item h="1" x="3"/>
        <item h="1" x="18"/>
        <item h="1" x="19"/>
        <item h="1" x="4"/>
        <item h="1" x="5"/>
        <item h="1" x="0"/>
        <item x="11"/>
        <item h="1" x="17"/>
        <item h="1" x="21"/>
        <item h="1" x="23"/>
        <item h="1" x="1"/>
        <item h="1" x="7"/>
        <item t="default"/>
      </items>
    </pivotField>
    <pivotField showAll="0"/>
    <pivotField showAll="0"/>
    <pivotField showAll="0"/>
    <pivotField showAll="0"/>
    <pivotField showAll="0"/>
    <pivotField showAll="0"/>
    <pivotField numFmtId="9" showAll="0"/>
    <pivotField showAll="0"/>
    <pivotField dragToRow="0" dragToCol="0" dragToPage="0" showAll="0" defaultSubtotal="0"/>
    <pivotField dragToRow="0" dragToCol="0" dragToPage="0" showAll="0" defaultSubtotal="0"/>
  </pivotFields>
  <rowFields count="2">
    <field x="0"/>
    <field x="4"/>
  </rowFields>
  <rowItems count="4">
    <i>
      <x v="8"/>
    </i>
    <i r="1">
      <x v="2"/>
    </i>
    <i r="1">
      <x v="16"/>
    </i>
    <i r="1">
      <x v="17"/>
    </i>
  </rowItems>
  <colFields count="1">
    <field x="10"/>
  </colFields>
  <colItems count="2">
    <i>
      <x v="1"/>
    </i>
    <i>
      <x v="2"/>
    </i>
  </colItems>
  <dataFields count="1">
    <dataField name="Average of Margin (Numbers)" fld="9" subtotal="average" baseField="4" baseItem="0" numFmtId="164"/>
  </dataFields>
  <formats count="9">
    <format dxfId="61">
      <pivotArea outline="0" collapsedLevelsAreSubtotals="1" fieldPosition="0">
        <references count="1">
          <reference field="10" count="2" selected="0">
            <x v="1"/>
            <x v="2"/>
          </reference>
        </references>
      </pivotArea>
    </format>
    <format dxfId="62">
      <pivotArea collapsedLevelsAreSubtotals="1" fieldPosition="0">
        <references count="2">
          <reference field="4" count="1">
            <x v="0"/>
          </reference>
          <reference field="10" count="1" selected="0">
            <x v="0"/>
          </reference>
        </references>
      </pivotArea>
    </format>
    <format dxfId="63">
      <pivotArea field="10" grandRow="1" outline="0" collapsedLevelsAreSubtotals="1" axis="axisCol" fieldPosition="0">
        <references count="1">
          <reference field="10" count="1" selected="0">
            <x v="0"/>
          </reference>
        </references>
      </pivotArea>
    </format>
    <format dxfId="64">
      <pivotArea grandCol="1" outline="0" collapsedLevelsAreSubtotals="1" fieldPosition="0"/>
    </format>
    <format dxfId="65">
      <pivotArea outline="0" collapsedLevelsAreSubtotals="1" fieldPosition="0">
        <references count="1">
          <reference field="10" count="1" selected="0">
            <x v="2"/>
          </reference>
        </references>
      </pivotArea>
    </format>
    <format dxfId="66">
      <pivotArea collapsedLevelsAreSubtotals="1" fieldPosition="0">
        <references count="2">
          <reference field="4" count="1">
            <x v="22"/>
          </reference>
          <reference field="10" count="1" selected="0">
            <x v="0"/>
          </reference>
        </references>
      </pivotArea>
    </format>
    <format dxfId="67">
      <pivotArea collapsedLevelsAreSubtotals="1" fieldPosition="0">
        <references count="2">
          <reference field="4" count="1">
            <x v="14"/>
          </reference>
          <reference field="10" count="1" selected="0">
            <x v="0"/>
          </reference>
        </references>
      </pivotArea>
    </format>
    <format dxfId="68">
      <pivotArea collapsedLevelsAreSubtotals="1" fieldPosition="0">
        <references count="2">
          <reference field="4" count="1">
            <x v="16"/>
          </reference>
          <reference field="10" count="1" selected="0">
            <x v="0"/>
          </reference>
        </references>
      </pivotArea>
    </format>
    <format dxfId="69">
      <pivotArea outline="0" collapsedLevelsAreSubtotals="1" fieldPosition="0"/>
    </format>
  </formats>
  <chartFormats count="25">
    <chartFormat chart="9" format="4" series="1">
      <pivotArea type="data" outline="0" fieldPosition="0">
        <references count="2">
          <reference field="4294967294" count="1" selected="0">
            <x v="0"/>
          </reference>
          <reference field="10" count="1" selected="0">
            <x v="0"/>
          </reference>
        </references>
      </pivotArea>
    </chartFormat>
    <chartFormat chart="9" format="5" series="1">
      <pivotArea type="data" outline="0" fieldPosition="0">
        <references count="2">
          <reference field="4294967294" count="1" selected="0">
            <x v="0"/>
          </reference>
          <reference field="10" count="1" selected="0">
            <x v="2"/>
          </reference>
        </references>
      </pivotArea>
    </chartFormat>
    <chartFormat chart="9" format="6" series="1">
      <pivotArea type="data" outline="0" fieldPosition="0">
        <references count="2">
          <reference field="4294967294" count="1" selected="0">
            <x v="0"/>
          </reference>
          <reference field="10" count="1" selected="0">
            <x v="1"/>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4">
          <reference field="4294967294" count="1" selected="0">
            <x v="0"/>
          </reference>
          <reference field="0" count="1" selected="0">
            <x v="2"/>
          </reference>
          <reference field="4" count="1" selected="0">
            <x v="1"/>
          </reference>
          <reference field="10" count="1" selected="0">
            <x v="2"/>
          </reference>
        </references>
      </pivotArea>
    </chartFormat>
    <chartFormat chart="9" format="9">
      <pivotArea type="data" outline="0" fieldPosition="0">
        <references count="4">
          <reference field="4294967294" count="1" selected="0">
            <x v="0"/>
          </reference>
          <reference field="0" count="1" selected="0">
            <x v="2"/>
          </reference>
          <reference field="4" count="1" selected="0">
            <x v="4"/>
          </reference>
          <reference field="10" count="1" selected="0">
            <x v="2"/>
          </reference>
        </references>
      </pivotArea>
    </chartFormat>
    <chartFormat chart="9" format="10">
      <pivotArea type="data" outline="0" fieldPosition="0">
        <references count="4">
          <reference field="4294967294" count="1" selected="0">
            <x v="0"/>
          </reference>
          <reference field="0" count="1" selected="0">
            <x v="2"/>
          </reference>
          <reference field="4" count="1" selected="0">
            <x v="6"/>
          </reference>
          <reference field="10" count="1" selected="0">
            <x v="2"/>
          </reference>
        </references>
      </pivotArea>
    </chartFormat>
    <chartFormat chart="9" format="11">
      <pivotArea type="data" outline="0" fieldPosition="0">
        <references count="4">
          <reference field="4294967294" count="1" selected="0">
            <x v="0"/>
          </reference>
          <reference field="0" count="1" selected="0">
            <x v="2"/>
          </reference>
          <reference field="4" count="1" selected="0">
            <x v="17"/>
          </reference>
          <reference field="10" count="1" selected="0">
            <x v="2"/>
          </reference>
        </references>
      </pivotArea>
    </chartFormat>
    <chartFormat chart="9" format="12">
      <pivotArea type="data" outline="0" fieldPosition="0">
        <references count="4">
          <reference field="4294967294" count="1" selected="0">
            <x v="0"/>
          </reference>
          <reference field="0" count="1" selected="0">
            <x v="2"/>
          </reference>
          <reference field="4" count="1" selected="0">
            <x v="22"/>
          </reference>
          <reference field="10" count="1" selected="0">
            <x v="2"/>
          </reference>
        </references>
      </pivotArea>
    </chartFormat>
    <chartFormat chart="9" format="13">
      <pivotArea type="data" outline="0" fieldPosition="0">
        <references count="4">
          <reference field="4294967294" count="1" selected="0">
            <x v="0"/>
          </reference>
          <reference field="0" count="1" selected="0">
            <x v="2"/>
          </reference>
          <reference field="4" count="1" selected="0">
            <x v="11"/>
          </reference>
          <reference field="10" count="1" selected="0">
            <x v="2"/>
          </reference>
        </references>
      </pivotArea>
    </chartFormat>
    <chartFormat chart="9" format="14">
      <pivotArea type="data" outline="0" fieldPosition="0">
        <references count="4">
          <reference field="4294967294" count="1" selected="0">
            <x v="0"/>
          </reference>
          <reference field="0" count="1" selected="0">
            <x v="2"/>
          </reference>
          <reference field="4" count="1" selected="0">
            <x v="14"/>
          </reference>
          <reference field="10" count="1" selected="0">
            <x v="2"/>
          </reference>
        </references>
      </pivotArea>
    </chartFormat>
    <chartFormat chart="9" format="15">
      <pivotArea type="data" outline="0" fieldPosition="0">
        <references count="4">
          <reference field="4294967294" count="1" selected="0">
            <x v="0"/>
          </reference>
          <reference field="0" count="1" selected="0">
            <x v="0"/>
          </reference>
          <reference field="4" count="1" selected="0">
            <x v="14"/>
          </reference>
          <reference field="10" count="1" selected="0">
            <x v="2"/>
          </reference>
        </references>
      </pivotArea>
    </chartFormat>
    <chartFormat chart="9" format="16">
      <pivotArea type="data" outline="0" fieldPosition="0">
        <references count="4">
          <reference field="4294967294" count="1" selected="0">
            <x v="0"/>
          </reference>
          <reference field="0" count="1" selected="0">
            <x v="0"/>
          </reference>
          <reference field="4" count="1" selected="0">
            <x v="6"/>
          </reference>
          <reference field="10" count="1" selected="0">
            <x v="2"/>
          </reference>
        </references>
      </pivotArea>
    </chartFormat>
    <chartFormat chart="9" format="17">
      <pivotArea type="data" outline="0" fieldPosition="0">
        <references count="4">
          <reference field="4294967294" count="1" selected="0">
            <x v="0"/>
          </reference>
          <reference field="0" count="1" selected="0">
            <x v="3"/>
          </reference>
          <reference field="4" count="1" selected="0">
            <x v="6"/>
          </reference>
          <reference field="10" count="1" selected="0">
            <x v="2"/>
          </reference>
        </references>
      </pivotArea>
    </chartFormat>
    <chartFormat chart="9" format="18">
      <pivotArea type="data" outline="0" fieldPosition="0">
        <references count="4">
          <reference field="4294967294" count="1" selected="0">
            <x v="0"/>
          </reference>
          <reference field="0" count="1" selected="0">
            <x v="3"/>
          </reference>
          <reference field="4" count="1" selected="0">
            <x v="17"/>
          </reference>
          <reference field="10" count="1" selected="0">
            <x v="2"/>
          </reference>
        </references>
      </pivotArea>
    </chartFormat>
    <chartFormat chart="9" format="19">
      <pivotArea type="data" outline="0" fieldPosition="0">
        <references count="4">
          <reference field="4294967294" count="1" selected="0">
            <x v="0"/>
          </reference>
          <reference field="0" count="1" selected="0">
            <x v="3"/>
          </reference>
          <reference field="4" count="1" selected="0">
            <x v="4"/>
          </reference>
          <reference field="10" count="1" selected="0">
            <x v="2"/>
          </reference>
        </references>
      </pivotArea>
    </chartFormat>
    <chartFormat chart="9" format="20">
      <pivotArea type="data" outline="0" fieldPosition="0">
        <references count="4">
          <reference field="4294967294" count="1" selected="0">
            <x v="0"/>
          </reference>
          <reference field="0" count="1" selected="0">
            <x v="3"/>
          </reference>
          <reference field="4" count="1" selected="0">
            <x v="11"/>
          </reference>
          <reference field="10" count="1" selected="0">
            <x v="2"/>
          </reference>
        </references>
      </pivotArea>
    </chartFormat>
    <chartFormat chart="9" format="21">
      <pivotArea type="data" outline="0" fieldPosition="0">
        <references count="4">
          <reference field="4294967294" count="1" selected="0">
            <x v="0"/>
          </reference>
          <reference field="0" count="1" selected="0">
            <x v="3"/>
          </reference>
          <reference field="4" count="1" selected="0">
            <x v="14"/>
          </reference>
          <reference field="10" count="1" selected="0">
            <x v="2"/>
          </reference>
        </references>
      </pivotArea>
    </chartFormat>
    <chartFormat chart="9" format="22">
      <pivotArea type="data" outline="0" fieldPosition="0">
        <references count="4">
          <reference field="4294967294" count="1" selected="0">
            <x v="0"/>
          </reference>
          <reference field="0" count="1" selected="0">
            <x v="8"/>
          </reference>
          <reference field="4" count="1" selected="0">
            <x v="10"/>
          </reference>
          <reference field="10" count="1" selected="0">
            <x v="2"/>
          </reference>
        </references>
      </pivotArea>
    </chartFormat>
    <chartFormat chart="9" format="23">
      <pivotArea type="data" outline="0" fieldPosition="0">
        <references count="4">
          <reference field="4294967294" count="1" selected="0">
            <x v="0"/>
          </reference>
          <reference field="0" count="1" selected="0">
            <x v="8"/>
          </reference>
          <reference field="4" count="1" selected="0">
            <x v="2"/>
          </reference>
          <reference field="10" count="1" selected="0">
            <x v="2"/>
          </reference>
        </references>
      </pivotArea>
    </chartFormat>
    <chartFormat chart="9" format="24">
      <pivotArea type="data" outline="0" fieldPosition="0">
        <references count="4">
          <reference field="4294967294" count="1" selected="0">
            <x v="0"/>
          </reference>
          <reference field="0" count="1" selected="0">
            <x v="8"/>
          </reference>
          <reference field="4" count="1" selected="0">
            <x v="1"/>
          </reference>
          <reference field="10" count="1" selected="0">
            <x v="2"/>
          </reference>
        </references>
      </pivotArea>
    </chartFormat>
    <chartFormat chart="9" format="25">
      <pivotArea type="data" outline="0" fieldPosition="0">
        <references count="4">
          <reference field="4294967294" count="1" selected="0">
            <x v="0"/>
          </reference>
          <reference field="0" count="1" selected="0">
            <x v="8"/>
          </reference>
          <reference field="4" count="1" selected="0">
            <x v="0"/>
          </reference>
          <reference field="10" count="1" selected="0">
            <x v="2"/>
          </reference>
        </references>
      </pivotArea>
    </chartFormat>
    <chartFormat chart="9" format="26">
      <pivotArea type="data" outline="0" fieldPosition="0">
        <references count="4">
          <reference field="4294967294" count="1" selected="0">
            <x v="0"/>
          </reference>
          <reference field="0" count="1" selected="0">
            <x v="8"/>
          </reference>
          <reference field="4" count="1" selected="0">
            <x v="6"/>
          </reference>
          <reference field="10" count="1" selected="0">
            <x v="2"/>
          </reference>
        </references>
      </pivotArea>
    </chartFormat>
    <chartFormat chart="9" format="27">
      <pivotArea type="data" outline="0" fieldPosition="0">
        <references count="4">
          <reference field="4294967294" count="1" selected="0">
            <x v="0"/>
          </reference>
          <reference field="0" count="1" selected="0">
            <x v="8"/>
          </reference>
          <reference field="4" count="1" selected="0">
            <x v="16"/>
          </reference>
          <reference field="10" count="1" selected="0">
            <x v="2"/>
          </reference>
        </references>
      </pivotArea>
    </chartFormat>
    <chartFormat chart="9" format="28">
      <pivotArea type="data" outline="0" fieldPosition="0">
        <references count="4">
          <reference field="4294967294" count="1" selected="0">
            <x v="0"/>
          </reference>
          <reference field="0" count="1" selected="0">
            <x v="8"/>
          </reference>
          <reference field="4" count="1" selected="0">
            <x v="11"/>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FFCD2B-C0AF-4145-B694-3415A4E5B7EC}" name="PivotTable14" cacheId="4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1:C3" firstHeaderRow="0" firstDataRow="1" firstDataCol="1"/>
  <pivotFields count="23">
    <pivotField axis="axisRow" showAll="0">
      <items count="10">
        <item h="1" x="0"/>
        <item h="1" x="1"/>
        <item h="1" x="2"/>
        <item h="1" x="3"/>
        <item h="1" x="4"/>
        <item h="1" x="5"/>
        <item h="1" x="6"/>
        <item h="1" x="7"/>
        <item x="8"/>
        <item t="default"/>
      </items>
    </pivotField>
    <pivotField showAll="0"/>
    <pivotField showAll="0"/>
    <pivotField showAll="0"/>
    <pivotField showAll="0"/>
    <pivotField showAll="0"/>
    <pivotField showAll="0"/>
    <pivotField numFmtId="22" showAll="0"/>
    <pivotField dataField="1" showAll="0"/>
    <pivotField showAll="0"/>
    <pivotField showAll="0"/>
    <pivotField showAll="0"/>
    <pivotField axis="axisRow" showAll="0">
      <items count="25">
        <item h="1" x="14"/>
        <item h="1" x="6"/>
        <item h="1" x="8"/>
        <item h="1" x="22"/>
        <item h="1" x="9"/>
        <item h="1" x="15"/>
        <item h="1" x="10"/>
        <item h="1" x="13"/>
        <item h="1" x="2"/>
        <item h="1" x="20"/>
        <item h="1" x="16"/>
        <item h="1" x="12"/>
        <item h="1" x="3"/>
        <item h="1" x="18"/>
        <item h="1" x="19"/>
        <item h="1" x="4"/>
        <item h="1" x="5"/>
        <item h="1" x="0"/>
        <item x="11"/>
        <item h="1" x="17"/>
        <item h="1" x="21"/>
        <item h="1" x="23"/>
        <item h="1" x="1"/>
        <item h="1" x="7"/>
        <item t="default"/>
      </items>
    </pivotField>
    <pivotField showAll="0"/>
    <pivotField showAll="0"/>
    <pivotField showAll="0"/>
    <pivotField dataField="1" showAll="0"/>
    <pivotField showAll="0"/>
    <pivotField showAll="0"/>
    <pivotField numFmtId="9" showAll="0"/>
    <pivotField showAll="0"/>
    <pivotField dragToRow="0" dragToCol="0" dragToPage="0" showAll="0" defaultSubtotal="0"/>
    <pivotField dragToRow="0" dragToCol="0" dragToPage="0" showAll="0" defaultSubtotal="0"/>
  </pivotFields>
  <rowFields count="2">
    <field x="0"/>
    <field x="12"/>
  </rowFields>
  <rowItems count="2">
    <i>
      <x v="8"/>
    </i>
    <i r="1">
      <x v="18"/>
    </i>
  </rowItems>
  <colFields count="1">
    <field x="-2"/>
  </colFields>
  <colItems count="2">
    <i>
      <x/>
    </i>
    <i i="1">
      <x v="1"/>
    </i>
  </colItems>
  <dataFields count="2">
    <dataField name="Matches played" fld="8" subtotal="count" baseField="0" baseItem="0"/>
    <dataField name="Matches won" fld="16" subtotal="max" baseField="0" baseItem="2"/>
  </dataFields>
  <chartFormats count="4">
    <chartFormat chart="2"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pivotArea type="data" outline="0" fieldPosition="0">
        <references count="3">
          <reference field="4294967294" count="1" selected="0">
            <x v="1"/>
          </reference>
          <reference field="0" count="1" selected="0">
            <x v="7"/>
          </reference>
          <reference field="12" count="1" selected="0">
            <x v="6"/>
          </reference>
        </references>
      </pivotArea>
    </chartFormat>
    <chartFormat chart="2" format="8">
      <pivotArea type="data" outline="0" fieldPosition="0">
        <references count="3">
          <reference field="4294967294" count="1" selected="0">
            <x v="1"/>
          </reference>
          <reference field="0" count="1" selected="0">
            <x v="7"/>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E1F37F-B444-4D4E-8CED-6091D2E1CB28}" name="PivotTable1" cacheId="4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G3:AI6" firstHeaderRow="0" firstDataRow="1" firstDataCol="1"/>
  <pivotFields count="23">
    <pivotField axis="axisRow" showAll="0">
      <items count="10">
        <item h="1" x="0"/>
        <item h="1" x="1"/>
        <item h="1" x="2"/>
        <item h="1" x="3"/>
        <item h="1" x="4"/>
        <item h="1" x="5"/>
        <item h="1" x="6"/>
        <item h="1" x="7"/>
        <item x="8"/>
        <item t="default"/>
      </items>
    </pivotField>
    <pivotField showAll="0"/>
    <pivotField showAll="0"/>
    <pivotField showAll="0"/>
    <pivotField showAll="0"/>
    <pivotField showAll="0"/>
    <pivotField showAll="0"/>
    <pivotField numFmtId="22" showAll="0"/>
    <pivotField dataField="1" showAll="0"/>
    <pivotField showAll="0"/>
    <pivotField showAll="0"/>
    <pivotField showAll="0">
      <items count="635">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356"/>
        <item x="357"/>
        <item x="358"/>
        <item x="359"/>
        <item x="360"/>
        <item x="361"/>
        <item x="362"/>
        <item x="363"/>
        <item x="364"/>
        <item x="365"/>
        <item x="367"/>
        <item x="366"/>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108"/>
        <item x="109"/>
        <item x="111"/>
        <item x="110"/>
        <item x="112"/>
        <item x="113"/>
        <item x="114"/>
        <item x="115"/>
        <item x="116"/>
        <item x="117"/>
        <item x="118"/>
        <item x="119"/>
        <item x="120"/>
        <item x="121"/>
        <item x="123"/>
        <item x="122"/>
        <item x="124"/>
        <item x="125"/>
        <item x="126"/>
        <item x="127"/>
        <item x="128"/>
        <item x="129"/>
        <item x="130"/>
        <item x="131"/>
        <item x="132"/>
        <item x="133"/>
        <item x="134"/>
        <item x="135"/>
        <item x="136"/>
        <item x="137"/>
        <item x="139"/>
        <item x="138"/>
        <item x="140"/>
        <item x="141"/>
        <item x="142"/>
        <item x="143"/>
        <item x="145"/>
        <item x="144"/>
        <item x="146"/>
        <item x="147"/>
        <item x="148"/>
        <item x="149"/>
        <item x="150"/>
        <item x="151"/>
        <item x="152"/>
        <item x="153"/>
        <item x="155"/>
        <item x="154"/>
        <item x="156"/>
        <item x="157"/>
        <item x="158"/>
        <item x="159"/>
        <item x="160"/>
        <item x="161"/>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5"/>
        <item x="514"/>
        <item x="516"/>
        <item x="517"/>
        <item x="518"/>
        <item x="519"/>
        <item x="520"/>
        <item x="521"/>
        <item x="522"/>
        <item x="523"/>
        <item x="524"/>
        <item x="525"/>
        <item x="526"/>
        <item x="527"/>
        <item x="528"/>
        <item x="529"/>
        <item x="0"/>
        <item x="1"/>
        <item x="2"/>
        <item x="3"/>
        <item x="4"/>
        <item x="5"/>
        <item x="6"/>
        <item x="7"/>
        <item x="8"/>
        <item x="9"/>
        <item x="10"/>
        <item x="11"/>
        <item x="531"/>
        <item x="530"/>
        <item x="533"/>
        <item x="532"/>
        <item x="534"/>
        <item x="535"/>
        <item x="536"/>
        <item x="537"/>
        <item x="538"/>
        <item x="539"/>
        <item x="540"/>
        <item x="541"/>
        <item x="542"/>
        <item x="543"/>
        <item x="544"/>
        <item x="545"/>
        <item x="162"/>
        <item x="163"/>
        <item x="546"/>
        <item x="547"/>
        <item x="548"/>
        <item x="549"/>
        <item x="551"/>
        <item x="550"/>
        <item x="552"/>
        <item x="553"/>
        <item x="554"/>
        <item x="555"/>
        <item x="556"/>
        <item x="557"/>
        <item x="558"/>
        <item x="559"/>
        <item x="560"/>
        <item x="561"/>
        <item x="164"/>
        <item x="165"/>
        <item x="562"/>
        <item x="563"/>
        <item x="565"/>
        <item x="564"/>
        <item x="566"/>
        <item x="567"/>
        <item x="568"/>
        <item x="569"/>
        <item x="166"/>
        <item x="167"/>
        <item x="570"/>
        <item x="571"/>
        <item x="572"/>
        <item x="573"/>
        <item x="574"/>
        <item x="575"/>
        <item x="168"/>
        <item x="169"/>
        <item x="577"/>
        <item x="576"/>
        <item x="579"/>
        <item x="578"/>
        <item x="580"/>
        <item x="581"/>
        <item x="582"/>
        <item x="583"/>
        <item x="584"/>
        <item x="585"/>
        <item x="170"/>
        <item x="171"/>
        <item x="586"/>
        <item x="587"/>
        <item x="588"/>
        <item x="589"/>
        <item x="590"/>
        <item x="591"/>
        <item x="592"/>
        <item x="593"/>
        <item x="172"/>
        <item x="173"/>
        <item x="594"/>
        <item x="595"/>
        <item x="596"/>
        <item x="597"/>
        <item x="598"/>
        <item x="599"/>
        <item x="175"/>
        <item x="174"/>
        <item x="12"/>
        <item x="13"/>
        <item x="600"/>
        <item x="601"/>
        <item x="603"/>
        <item x="602"/>
        <item x="604"/>
        <item x="605"/>
        <item x="607"/>
        <item x="606"/>
        <item x="176"/>
        <item x="177"/>
        <item x="608"/>
        <item x="609"/>
        <item x="610"/>
        <item x="611"/>
        <item x="612"/>
        <item x="613"/>
        <item x="615"/>
        <item x="614"/>
        <item x="616"/>
        <item x="617"/>
        <item x="618"/>
        <item x="619"/>
        <item x="620"/>
        <item x="621"/>
        <item x="178"/>
        <item x="179"/>
        <item x="623"/>
        <item x="622"/>
        <item x="624"/>
        <item x="625"/>
        <item x="626"/>
        <item x="627"/>
        <item x="628"/>
        <item x="629"/>
        <item x="630"/>
        <item x="631"/>
        <item x="632"/>
        <item x="633"/>
        <item x="180"/>
        <item x="181"/>
        <item x="182"/>
        <item x="183"/>
        <item x="184"/>
        <item x="185"/>
        <item x="187"/>
        <item x="186"/>
        <item x="188"/>
        <item x="189"/>
        <item x="190"/>
        <item x="191"/>
        <item x="192"/>
        <item x="193"/>
        <item x="194"/>
        <item x="195"/>
        <item x="14"/>
        <item x="15"/>
        <item x="196"/>
        <item x="197"/>
        <item x="198"/>
        <item x="199"/>
        <item x="200"/>
        <item x="201"/>
        <item x="202"/>
        <item x="203"/>
        <item x="205"/>
        <item x="204"/>
        <item x="206"/>
        <item x="207"/>
        <item x="208"/>
        <item x="209"/>
        <item x="211"/>
        <item x="210"/>
        <item x="212"/>
        <item x="213"/>
        <item x="214"/>
        <item x="215"/>
        <item x="16"/>
        <item x="17"/>
        <item x="18"/>
        <item x="19"/>
        <item x="20"/>
        <item x="21"/>
        <item x="23"/>
        <item x="22"/>
        <item x="24"/>
        <item x="25"/>
        <item x="26"/>
        <item x="27"/>
        <item x="29"/>
        <item x="28"/>
        <item x="30"/>
        <item x="31"/>
        <item x="217"/>
        <item x="216"/>
        <item x="218"/>
        <item x="219"/>
        <item x="220"/>
        <item x="221"/>
        <item x="222"/>
        <item x="223"/>
        <item x="32"/>
        <item x="33"/>
        <item x="224"/>
        <item x="225"/>
        <item x="226"/>
        <item x="227"/>
        <item x="228"/>
        <item x="229"/>
        <item x="230"/>
        <item x="231"/>
        <item x="232"/>
        <item x="233"/>
        <item x="234"/>
        <item x="235"/>
        <item x="236"/>
        <item x="237"/>
        <item x="238"/>
        <item x="239"/>
        <item x="240"/>
        <item x="241"/>
        <item x="242"/>
        <item x="243"/>
        <item x="34"/>
        <item x="35"/>
        <item x="244"/>
        <item x="245"/>
        <item x="246"/>
        <item x="247"/>
        <item x="248"/>
        <item x="249"/>
        <item x="250"/>
        <item x="251"/>
        <item x="252"/>
        <item x="253"/>
        <item x="254"/>
        <item x="255"/>
        <item x="256"/>
        <item x="257"/>
        <item x="258"/>
        <item x="259"/>
        <item x="260"/>
        <item x="261"/>
        <item x="262"/>
        <item x="263"/>
        <item x="36"/>
        <item x="37"/>
        <item x="264"/>
        <item x="265"/>
        <item x="266"/>
        <item x="267"/>
        <item x="268"/>
        <item x="269"/>
        <item x="270"/>
        <item x="271"/>
        <item x="272"/>
        <item x="273"/>
        <item x="274"/>
        <item x="275"/>
        <item x="277"/>
        <item x="276"/>
        <item x="278"/>
        <item x="279"/>
        <item x="280"/>
        <item x="281"/>
        <item x="282"/>
        <item x="283"/>
        <item x="39"/>
        <item x="38"/>
        <item x="284"/>
        <item x="285"/>
        <item x="40"/>
        <item x="41"/>
        <item x="42"/>
        <item x="43"/>
        <item x="44"/>
        <item x="45"/>
        <item x="47"/>
        <item x="46"/>
        <item x="48"/>
        <item x="49"/>
        <item x="50"/>
        <item x="51"/>
        <item x="52"/>
        <item x="53"/>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5"/>
        <item x="334"/>
        <item x="336"/>
        <item x="337"/>
        <item x="338"/>
        <item x="339"/>
        <item x="340"/>
        <item x="341"/>
        <item x="342"/>
        <item x="343"/>
        <item x="344"/>
        <item x="345"/>
        <item x="347"/>
        <item x="346"/>
        <item x="348"/>
        <item x="349"/>
        <item x="350"/>
        <item x="351"/>
        <item x="352"/>
        <item x="353"/>
        <item x="354"/>
        <item x="355"/>
        <item x="54"/>
        <item x="55"/>
        <item x="56"/>
        <item x="57"/>
        <item x="58"/>
        <item x="59"/>
        <item x="60"/>
        <item x="61"/>
        <item x="62"/>
        <item x="63"/>
        <item x="64"/>
        <item x="65"/>
        <item x="66"/>
        <item x="67"/>
        <item x="68"/>
        <item x="69"/>
        <item x="70"/>
        <item x="71"/>
        <item x="72"/>
        <item x="73"/>
        <item t="default"/>
      </items>
    </pivotField>
    <pivotField axis="axisRow" showAll="0">
      <items count="25">
        <item h="1" x="14"/>
        <item h="1" x="6"/>
        <item h="1" x="8"/>
        <item h="1" x="22"/>
        <item h="1" x="9"/>
        <item h="1" x="15"/>
        <item h="1" x="10"/>
        <item h="1" x="13"/>
        <item h="1" x="2"/>
        <item h="1" x="20"/>
        <item h="1" x="16"/>
        <item h="1" x="12"/>
        <item h="1" x="3"/>
        <item h="1" x="18"/>
        <item h="1" x="19"/>
        <item h="1" x="4"/>
        <item h="1" x="5"/>
        <item h="1" x="0"/>
        <item x="11"/>
        <item h="1" x="17"/>
        <item h="1" x="21"/>
        <item h="1" x="23"/>
        <item h="1" x="1"/>
        <item h="1" x="7"/>
        <item t="default"/>
      </items>
    </pivotField>
    <pivotField showAll="0"/>
    <pivotField showAll="0"/>
    <pivotField showAll="0"/>
    <pivotField dataField="1" showAll="0"/>
    <pivotField showAll="0"/>
    <pivotField showAll="0"/>
    <pivotField numFmtId="9" showAll="0"/>
    <pivotField showAll="0"/>
    <pivotField dragToRow="0" dragToCol="0" dragToPage="0" showAll="0" defaultSubtotal="0"/>
    <pivotField dragToRow="0" dragToCol="0" dragToPage="0" showAll="0" defaultSubtotal="0"/>
  </pivotFields>
  <rowFields count="2">
    <field x="0"/>
    <field x="12"/>
  </rowFields>
  <rowItems count="3">
    <i>
      <x v="8"/>
    </i>
    <i r="1">
      <x v="18"/>
    </i>
    <i t="grand">
      <x/>
    </i>
  </rowItems>
  <colFields count="1">
    <field x="-2"/>
  </colFields>
  <colItems count="2">
    <i>
      <x/>
    </i>
    <i i="1">
      <x v="1"/>
    </i>
  </colItems>
  <dataFields count="2">
    <dataField name="Matches played" fld="8" subtotal="count" baseField="0" baseItem="0"/>
    <dataField name="Matches won" fld="16" subtotal="max" baseField="0" baseItem="2"/>
  </dataFields>
  <chartFormats count="4">
    <chartFormat chart="2"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 chart="2" format="7">
      <pivotArea type="data" outline="0" fieldPosition="0">
        <references count="3">
          <reference field="4294967294" count="1" selected="0">
            <x v="1"/>
          </reference>
          <reference field="0" count="1" selected="0">
            <x v="7"/>
          </reference>
          <reference field="12" count="1" selected="0">
            <x v="6"/>
          </reference>
        </references>
      </pivotArea>
    </chartFormat>
    <chartFormat chart="2" format="8">
      <pivotArea type="data" outline="0" fieldPosition="0">
        <references count="3">
          <reference field="4294967294" count="1" selected="0">
            <x v="1"/>
          </reference>
          <reference field="0" count="1" selected="0">
            <x v="7"/>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488E05-3B67-4B0F-8D2B-AE15D4259BA5}" name="PivotTable22" cacheId="4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K4:M6" firstHeaderRow="0" firstDataRow="1" firstDataCol="1"/>
  <pivotFields count="23">
    <pivotField axis="axisRow" showAll="0">
      <items count="10">
        <item h="1" x="0"/>
        <item h="1" x="1"/>
        <item h="1" x="2"/>
        <item h="1" x="3"/>
        <item h="1" x="4"/>
        <item h="1" x="5"/>
        <item h="1" x="6"/>
        <item h="1" x="7"/>
        <item x="8"/>
        <item t="default"/>
      </items>
    </pivotField>
    <pivotField showAll="0"/>
    <pivotField showAll="0"/>
    <pivotField showAll="0"/>
    <pivotField showAll="0"/>
    <pivotField showAll="0"/>
    <pivotField showAll="0"/>
    <pivotField numFmtId="22" showAll="0"/>
    <pivotField showAll="0"/>
    <pivotField showAll="0"/>
    <pivotField showAll="0"/>
    <pivotField showAll="0"/>
    <pivotField axis="axisRow" showAll="0">
      <items count="25">
        <item h="1" x="14"/>
        <item h="1" x="6"/>
        <item h="1" x="8"/>
        <item h="1" x="22"/>
        <item h="1" x="9"/>
        <item h="1" x="15"/>
        <item h="1" x="10"/>
        <item h="1" x="13"/>
        <item h="1" x="2"/>
        <item h="1" x="20"/>
        <item h="1" x="16"/>
        <item h="1" x="12"/>
        <item h="1" x="3"/>
        <item h="1" x="18"/>
        <item h="1" x="19"/>
        <item h="1" x="4"/>
        <item h="1" x="5"/>
        <item h="1" x="0"/>
        <item x="11"/>
        <item h="1" x="17"/>
        <item h="1" x="21"/>
        <item h="1" x="23"/>
        <item h="1" x="1"/>
        <item h="1" x="7"/>
        <item t="default"/>
      </items>
    </pivotField>
    <pivotField showAll="0"/>
    <pivotField showAll="0"/>
    <pivotField showAll="0"/>
    <pivotField dataField="1" showAll="0"/>
    <pivotField showAll="0"/>
    <pivotField dataField="1" showAll="0"/>
    <pivotField numFmtId="9" showAll="0"/>
    <pivotField showAll="0"/>
    <pivotField dragToRow="0" dragToCol="0" dragToPage="0" showAll="0" defaultSubtotal="0"/>
    <pivotField dragToRow="0" dragToCol="0" dragToPage="0" showAll="0" defaultSubtotal="0"/>
  </pivotFields>
  <rowFields count="2">
    <field x="0"/>
    <field x="12"/>
  </rowFields>
  <rowItems count="2">
    <i>
      <x v="8"/>
    </i>
    <i r="1">
      <x v="18"/>
    </i>
  </rowItems>
  <colFields count="1">
    <field x="-2"/>
  </colFields>
  <colItems count="2">
    <i>
      <x/>
    </i>
    <i i="1">
      <x v="1"/>
    </i>
  </colItems>
  <dataFields count="2">
    <dataField name="Matches win" fld="16" subtotal="max" baseField="0" baseItem="0"/>
    <dataField name="Matches loose" fld="18" subtotal="max" baseField="0" baseItem="0"/>
  </dataFields>
  <chartFormats count="2">
    <chartFormat chart="2" format="84" series="1">
      <pivotArea type="data" outline="0" fieldPosition="0">
        <references count="1">
          <reference field="4294967294" count="1" selected="0">
            <x v="0"/>
          </reference>
        </references>
      </pivotArea>
    </chartFormat>
    <chartFormat chart="2" format="8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E765C9-AE4D-4E77-AB47-1E25314271C1}" name="PivotTable6" cacheId="4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N4:P6" firstHeaderRow="0" firstDataRow="1" firstDataCol="1"/>
  <pivotFields count="23">
    <pivotField axis="axisRow" showAll="0">
      <items count="10">
        <item h="1" x="0"/>
        <item h="1" x="1"/>
        <item h="1" x="2"/>
        <item h="1" x="3"/>
        <item h="1" x="4"/>
        <item h="1" x="5"/>
        <item h="1" x="6"/>
        <item h="1" x="7"/>
        <item x="8"/>
        <item t="default"/>
      </items>
    </pivotField>
    <pivotField showAll="0"/>
    <pivotField showAll="0"/>
    <pivotField showAll="0"/>
    <pivotField showAll="0"/>
    <pivotField showAll="0"/>
    <pivotField showAll="0"/>
    <pivotField numFmtId="22" showAll="0"/>
    <pivotField showAll="0"/>
    <pivotField showAll="0"/>
    <pivotField showAll="0"/>
    <pivotField showAll="0"/>
    <pivotField axis="axisRow" showAll="0">
      <items count="25">
        <item h="1" x="14"/>
        <item h="1" x="6"/>
        <item h="1" x="8"/>
        <item h="1" x="22"/>
        <item h="1" x="9"/>
        <item h="1" x="15"/>
        <item h="1" x="10"/>
        <item h="1" x="13"/>
        <item h="1" x="2"/>
        <item h="1" x="20"/>
        <item h="1" x="16"/>
        <item h="1" x="12"/>
        <item h="1" x="3"/>
        <item h="1" x="18"/>
        <item h="1" x="19"/>
        <item h="1" x="4"/>
        <item h="1" x="5"/>
        <item h="1" x="0"/>
        <item x="11"/>
        <item h="1" x="17"/>
        <item h="1" x="21"/>
        <item h="1" x="23"/>
        <item h="1" x="1"/>
        <item h="1" x="7"/>
        <item t="default"/>
      </items>
    </pivotField>
    <pivotField showAll="0"/>
    <pivotField showAll="0"/>
    <pivotField showAll="0"/>
    <pivotField showAll="0"/>
    <pivotField showAll="0"/>
    <pivotField showAll="0"/>
    <pivotField numFmtId="9" showAll="0"/>
    <pivotField showAll="0"/>
    <pivotField dataField="1" dragToRow="0" dragToCol="0" dragToPage="0" showAll="0" defaultSubtotal="0"/>
    <pivotField dataField="1" dragToRow="0" dragToCol="0" dragToPage="0" showAll="0" defaultSubtotal="0"/>
  </pivotFields>
  <rowFields count="2">
    <field x="0"/>
    <field x="12"/>
  </rowFields>
  <rowItems count="2">
    <i>
      <x v="8"/>
    </i>
    <i r="1">
      <x v="18"/>
    </i>
  </rowItems>
  <colFields count="1">
    <field x="-2"/>
  </colFields>
  <colItems count="2">
    <i>
      <x/>
    </i>
    <i i="1">
      <x v="1"/>
    </i>
  </colItems>
  <dataFields count="2">
    <dataField name="Sum of Win percentage" fld="21" baseField="0" baseItem="0"/>
    <dataField name="Sum of Losing percentage" fld="22" baseField="0" baseItem="0"/>
  </dataFields>
  <formats count="1">
    <format dxfId="60">
      <pivotArea dataOnly="0"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5" xr16:uid="{96E60688-BBEE-4C5F-AE89-0EE13D8C4DE3}" autoFormatId="16" applyNumberFormats="0" applyBorderFormats="0" applyFontFormats="0" applyPatternFormats="0" applyAlignmentFormats="0" applyWidthHeightFormats="0">
  <queryTableRefresh nextId="28" unboundColumnsRight="9">
    <queryTableFields count="21">
      <queryTableField id="1" name="Season" tableColumnId="1"/>
      <queryTableField id="2" name="Team1" tableColumnId="2"/>
      <queryTableField id="3" name="Team2" tableColumnId="3"/>
      <queryTableField id="4" name="Teams" tableColumnId="4"/>
      <queryTableField id="5" name="Winner" tableColumnId="5"/>
      <queryTableField id="6" name="Margin" tableColumnId="6"/>
      <queryTableField id="7" name="Ground" tableColumnId="7"/>
      <queryTableField id="8" name="Match Date" tableColumnId="8"/>
      <queryTableField id="9" name="Match number" tableColumnId="9"/>
      <queryTableField id="10" name="Margin (Numbers)" tableColumnId="10"/>
      <queryTableField id="11" name="Runs/Wickets" tableColumnId="11"/>
      <queryTableField id="12" name="Match ID" tableColumnId="12"/>
      <queryTableField id="14" dataBound="0" tableColumnId="14"/>
      <queryTableField id="15" dataBound="0" tableColumnId="15"/>
      <queryTableField id="16" dataBound="0" tableColumnId="13"/>
      <queryTableField id="17" dataBound="0" tableColumnId="16"/>
      <queryTableField id="23" dataBound="0" tableColumnId="17"/>
      <queryTableField id="24" dataBound="0" tableColumnId="18"/>
      <queryTableField id="25" dataBound="0" tableColumnId="20"/>
      <queryTableField id="26" dataBound="0" tableColumnId="21"/>
      <queryTableField id="27" dataBound="0"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7A8F3DE1-9F2E-4F82-82B6-BB544E98E6B3}" sourceName="Season">
  <pivotTables>
    <pivotTable tabId="9" name="PivotTable14"/>
    <pivotTable tabId="9" name="PivotTable20"/>
    <pivotTable tabId="9" name="PivotTable22"/>
    <pivotTable tabId="9" name="PivotTable6"/>
    <pivotTable tabId="9" name="PivotTable1"/>
  </pivotTables>
  <data>
    <tabular pivotCacheId="931099265">
      <items count="9">
        <i x="0"/>
        <i x="1"/>
        <i x="2"/>
        <i x="3"/>
        <i x="4"/>
        <i x="5"/>
        <i x="6"/>
        <i x="7"/>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s_ID" xr10:uid="{4032D037-96B3-402B-A123-5034FC347BB4}" sourceName="Teams ID">
  <pivotTables>
    <pivotTable tabId="9" name="PivotTable22"/>
    <pivotTable tabId="9" name="PivotTable14"/>
    <pivotTable tabId="9" name="PivotTable20"/>
    <pivotTable tabId="9" name="PivotTable6"/>
    <pivotTable tabId="9" name="PivotTable1"/>
  </pivotTables>
  <data>
    <tabular pivotCacheId="931099265">
      <items count="24">
        <i x="14"/>
        <i x="6"/>
        <i x="8"/>
        <i x="22"/>
        <i x="9"/>
        <i x="10"/>
        <i x="13"/>
        <i x="20"/>
        <i x="16"/>
        <i x="12"/>
        <i x="3"/>
        <i x="18"/>
        <i x="19"/>
        <i x="4"/>
        <i x="5"/>
        <i x="0"/>
        <i x="11" s="1"/>
        <i x="21"/>
        <i x="23"/>
        <i x="1"/>
        <i x="15" nd="1"/>
        <i x="2" nd="1"/>
        <i x="17" nd="1"/>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48A94074-A697-46A3-BD21-60E6394AD49C}" cache="Slicer_Season" caption="Season" columnCount="9" showCaption="0" rowHeight="241300"/>
  <slicer name="Teams ID" xr10:uid="{6FE08BAF-1C8E-4B62-81FA-7A2458C575CB}" cache="Slicer_Teams_ID" caption="Teams ID" columnCount="12" showCaption="0"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0E5092-9B71-4446-9888-01F5647C6519}" name="all_t20_world_cup_matches_results__3" displayName="all_t20_world_cup_matches_results__3" ref="A1:M318" totalsRowShown="0">
  <autoFilter ref="A1:M318" xr:uid="{3B8FBE0D-F428-4B3B-8F1F-75B0A007EC6C}"/>
  <tableColumns count="13">
    <tableColumn id="1" xr3:uid="{26641F31-7578-4AE2-9AAD-ED83E6EA9F67}" name="Season"/>
    <tableColumn id="2" xr3:uid="{14498859-0F7A-496F-991F-630A339A55BE}" name="Team1"/>
    <tableColumn id="3" xr3:uid="{F6B2068D-7DAA-46E6-8353-8D466E56E25B}" name="Team2"/>
    <tableColumn id="4" xr3:uid="{C1B6AB36-C8FF-428A-8B81-C7E19B2B6A90}" name="Teams"/>
    <tableColumn id="5" xr3:uid="{826E3FE8-738C-485C-8DE6-5D71E1B6F2FC}" name="Winner"/>
    <tableColumn id="6" xr3:uid="{379EF7C2-711E-4354-9D19-06CF0525C0F3}" name="Margin"/>
    <tableColumn id="7" xr3:uid="{EA394290-A29E-4346-B23F-B6ECF0D93B72}" name="Ground"/>
    <tableColumn id="8" xr3:uid="{4DD14BF9-C63C-489C-A3C1-71CD4120F8CB}" name="Match Date" dataDxfId="417"/>
    <tableColumn id="9" xr3:uid="{763D775D-6325-4880-94B0-725992648755}" name="Match number" dataDxfId="416"/>
    <tableColumn id="10" xr3:uid="{2113EEBE-68A7-486C-B294-380D0418B81A}" name="Margin (Numbers)" dataDxfId="415"/>
    <tableColumn id="11" xr3:uid="{B2819F29-43DF-476F-A4A7-516DCAB9D018}" name="Runs/Wickets"/>
    <tableColumn id="12" xr3:uid="{4B344255-AD75-427F-8D75-2C2713ABB483}" name="Match ID"/>
    <tableColumn id="13" xr3:uid="{EB4DC152-2D1A-43FE-A034-E1FDCF35A97B}" name="Losers" dataDxfId="414">
      <calculatedColumnFormula>IF(all_t20_world_cup_matches_results__3[[#This Row],[Team1]]=all_t20_world_cup_matches_results__3[[#This Row],[Winner]],all_t20_world_cup_matches_results__3[[#This Row],[Team2]],all_t20_world_cup_matches_results__3[[#This Row],[Team1]])</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C3DB080-1DE6-45EE-B049-393D26BB136D}" name="all_t20_world_cup_matches_results__3__3" displayName="all_t20_world_cup_matches_results__3__3" ref="A1:U635" tableType="queryTable" totalsRowShown="0">
  <autoFilter ref="A1:U635" xr:uid="{9BCAFB43-85AE-4AAE-8B8E-243723B746C1}"/>
  <tableColumns count="21">
    <tableColumn id="1" xr3:uid="{7E9646CF-1768-4BDE-AA37-FB6CB6E68CA2}" uniqueName="1" name="Season" queryTableFieldId="1"/>
    <tableColumn id="2" xr3:uid="{4DF719BC-2E76-40E4-B107-49089963F019}" uniqueName="2" name="Team1" queryTableFieldId="2"/>
    <tableColumn id="3" xr3:uid="{1E6E5C61-9EA1-480F-9D3E-46F5E95E7272}" uniqueName="3" name="Team2" queryTableFieldId="3"/>
    <tableColumn id="4" xr3:uid="{6F3D871F-6EB5-412F-B571-210A24210C5F}" uniqueName="4" name="Teams" queryTableFieldId="4"/>
    <tableColumn id="5" xr3:uid="{E9F7D726-713D-40D8-9137-733210E40C9A}" uniqueName="5" name="Winner" queryTableFieldId="5"/>
    <tableColumn id="6" xr3:uid="{E9781D68-666C-4C52-AA82-C331745D0069}" uniqueName="6" name="Margin" queryTableFieldId="6"/>
    <tableColumn id="7" xr3:uid="{B57442E1-D365-4ECB-9986-662F2C636314}" uniqueName="7" name="Ground" queryTableFieldId="7"/>
    <tableColumn id="8" xr3:uid="{D69BB7F8-1BEC-465D-9852-D107F6EDA907}" uniqueName="8" name="Match Date" queryTableFieldId="8" dataDxfId="413"/>
    <tableColumn id="9" xr3:uid="{3DE9A435-D1A8-4221-B9C1-9778E06EA92E}" uniqueName="9" name="Match number" queryTableFieldId="9"/>
    <tableColumn id="10" xr3:uid="{3204962C-AF15-423D-A98E-C56860CA7FD2}" uniqueName="10" name="Margin (Numbers)" queryTableFieldId="10"/>
    <tableColumn id="11" xr3:uid="{A371DCDC-1755-4958-94F7-9D979AAE27B4}" uniqueName="11" name="Runs/Wickets" queryTableFieldId="11"/>
    <tableColumn id="12" xr3:uid="{33A48E1E-4061-4579-9F4D-2D193AEC4893}" uniqueName="12" name="Match ID" queryTableFieldId="12"/>
    <tableColumn id="14" xr3:uid="{E2AFF622-70ED-4F1E-89F4-E3091E1830D9}" uniqueName="14" name="Teams ID" queryTableFieldId="14" dataDxfId="412"/>
    <tableColumn id="15" xr3:uid="{E018024F-230F-4553-BAB5-E6A7D6827DA9}" uniqueName="15" name="Winner Count" queryTableFieldId="15" dataDxfId="411">
      <calculatedColumnFormula>IF(all_t20_world_cup_matches_results__3__3[[#This Row],[Teams ID]]=all_t20_world_cup_matches_results__3__3[[#This Row],[Winner]], 1, 0)</calculatedColumnFormula>
    </tableColumn>
    <tableColumn id="13" xr3:uid="{FC02E9A6-C127-4EDD-895F-618CED3CDA15}" uniqueName="13" name="Losers" queryTableFieldId="16" dataDxfId="410">
      <calculatedColumnFormula>IF(all_t20_world_cup_matches_results__3__3[[#This Row],[Team1]]=all_t20_world_cup_matches_results__3__3[[#This Row],[Winner]],all_t20_world_cup_matches_results__3__3[[#This Row],[Team2]],all_t20_world_cup_matches_results__3__3[[#This Row],[Team1]])</calculatedColumnFormula>
    </tableColumn>
    <tableColumn id="16" xr3:uid="{01E059DC-0850-4E8C-AD36-1958AAB52E9B}" uniqueName="16" name="Losers Count" queryTableFieldId="17" dataDxfId="409">
      <calculatedColumnFormula>IF(all_t20_world_cup_matches_results__3__3[[#This Row],[Teams ID]]=all_t20_world_cup_matches_results__3__3[[#This Row],[Losers]],1,0)</calculatedColumnFormula>
    </tableColumn>
    <tableColumn id="17" xr3:uid="{76A3A800-3C52-4DF2-BB10-D22102531897}" uniqueName="17" name="Total matches won" queryTableFieldId="23" dataDxfId="408">
      <calculatedColumnFormula>SUMIFS(all_t20_world_cup_matches_results__3__3[Winner Count], all_t20_world_cup_matches_results__3__3[Teams ID], all_t20_world_cup_matches_results__3__3[[#This Row],[Teams ID]], all_t20_world_cup_matches_results__3__3[Season], all_t20_world_cup_matches_results__3__3[[#This Row],[Season]])</calculatedColumnFormula>
    </tableColumn>
    <tableColumn id="18" xr3:uid="{0FFAC751-1EF8-49D5-9E7B-38A36A4CBECF}" uniqueName="18" name="Total matches played" queryTableFieldId="24" dataDxfId="407">
      <calculatedColumnFormula>COUNTIFS(all_t20_world_cup_matches_results__3__3[Teams ID], all_t20_world_cup_matches_results__3__3[[#This Row],[Teams ID]], all_t20_world_cup_matches_results__3__3[Season], all_t20_world_cup_matches_results__3__3[[#This Row],[Season]])</calculatedColumnFormula>
    </tableColumn>
    <tableColumn id="20" xr3:uid="{4F55914D-95D0-4BEC-9C63-253991510A17}" uniqueName="20" name="Total match lose" queryTableFieldId="25" dataDxfId="406">
      <calculatedColumnFormula>all_t20_world_cup_matches_results__3__3[[#This Row],[Total matches played]]-all_t20_world_cup_matches_results__3__3[[#This Row],[Total matches won]]</calculatedColumnFormula>
    </tableColumn>
    <tableColumn id="21" xr3:uid="{DF33A16E-1CE3-454E-946B-F928A57CA87B}" uniqueName="21" name="Winning %" queryTableFieldId="26" dataCellStyle="Percent">
      <calculatedColumnFormula>IFERROR(all_t20_world_cup_matches_results__3__3[[#This Row],[Total matches won]]/all_t20_world_cup_matches_results__3__3[[#This Row],[Total matches played]],"")</calculatedColumnFormula>
    </tableColumn>
    <tableColumn id="22" xr3:uid="{3DEF615B-C639-479E-A478-DC743E8E7B72}" uniqueName="22" name="Losing %" queryTableFieldId="27" dataCellStyle="Percent">
      <calculatedColumnFormula>IF(T:T=$T$3,"",100%-all_t20_world_cup_matches_results__3__3[[#This Row],[Winning %]])</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923383-78EE-480A-8804-AD03B2D326B0}" name="Table142" displayName="Table142" ref="Q1:V19" totalsRowShown="0" headerRowDxfId="405" dataDxfId="403" headerRowBorderDxfId="404" tableBorderDxfId="402">
  <autoFilter ref="Q1:V19" xr:uid="{5384FEAB-4F82-417E-A48E-12318A752B34}"/>
  <tableColumns count="6">
    <tableColumn id="1" xr3:uid="{BACC4399-ECF4-40E6-9D78-D4CB65D064FF}" name="Match ID" dataDxfId="401"/>
    <tableColumn id="2" xr3:uid="{1BA645F3-AA08-4066-855C-2D14A4CFB417}" name="Session" dataDxfId="400"/>
    <tableColumn id="3" xr3:uid="{3ADB2CD0-15CC-4185-BC2D-4464800C56CE}" name="Winner" dataDxfId="399"/>
    <tableColumn id="4" xr3:uid="{F658B7FA-3796-4F45-8F5F-F442EEA5ACA5}" name="Runersup" dataDxfId="398"/>
    <tableColumn id="5" xr3:uid="{033A105D-05ED-420D-9957-46A1B63AE53B}" name="Player of the Match" dataDxfId="397"/>
    <tableColumn id="6" xr3:uid="{22771919-5039-4C98-A565-7385B3A83D3C}" name="Player of the Series" dataDxfId="39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4F73EC-5F9E-42FD-8AB0-4CE570798A76}" name="Table4" displayName="Table4" ref="X1:Y7" totalsRowShown="0">
  <autoFilter ref="X1:Y7" xr:uid="{4521FD3C-A2D4-47CB-A651-8BF83368DD57}"/>
  <tableColumns count="2">
    <tableColumn id="1" xr3:uid="{432B6FDA-A296-4CED-AB93-687D28E421F5}" name="Teams" dataDxfId="395"/>
    <tableColumn id="2" xr3:uid="{2350AC19-BFD7-4AEF-A0F2-7884D9CE27AE}" name="Winner Count">
      <calculatedColumnFormula>COUNTIF(S2:S18,X2)</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BA702C1-EF46-4D36-80BF-0243BEFD77B5}" name="Table2" displayName="Table2" ref="X9:AA33" totalsRowShown="0">
  <autoFilter ref="X9:AA33" xr:uid="{304222BB-AB90-468C-9874-58323465164D}"/>
  <tableColumns count="4">
    <tableColumn id="1" xr3:uid="{808C4A1A-5422-4745-B9B3-0385A2723182}" name="Team name" dataDxfId="394"/>
    <tableColumn id="2" xr3:uid="{9E79CE09-951B-415A-A271-1FD0D3AC0BC8}" name="Total Matches Played">
      <calculatedColumnFormula>COUNTIF(all_t20_world_cup_matches_results__3__3[Teams ID],'Pivot charts'!X10)</calculatedColumnFormula>
    </tableColumn>
    <tableColumn id="3" xr3:uid="{9B89F753-CF95-4130-936F-409D14340FF2}" name="Total Wins">
      <calculatedColumnFormula>COUNTIF(all_t20_world_cup_matches_results__3__3[Winner],'Pivot charts'!X10)/2</calculatedColumnFormula>
    </tableColumn>
    <tableColumn id="4" xr3:uid="{5A86469E-EBC1-4997-A5F0-C2305C868124}" name="Total Losses">
      <calculatedColumnFormula>COUNTIF(all_t20_world_cup_matches_results__3__3[Losers],'Pivot charts'!X10)/2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pivotTable" Target="../pivotTables/pivotTable3.xml"/><Relationship Id="rId7"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56108-557B-40D2-A629-4E8321ECD950}">
  <dimension ref="A1:M318"/>
  <sheetViews>
    <sheetView topLeftCell="F1" workbookViewId="0">
      <selection activeCell="A2" sqref="A2"/>
    </sheetView>
  </sheetViews>
  <sheetFormatPr defaultRowHeight="15" x14ac:dyDescent="0.25"/>
  <cols>
    <col min="1" max="1" width="9.5703125" bestFit="1" customWidth="1"/>
    <col min="2" max="3" width="12.5703125" bestFit="1" customWidth="1"/>
    <col min="4" max="4" width="26.85546875" bestFit="1" customWidth="1"/>
    <col min="5" max="5" width="12.5703125" bestFit="1" customWidth="1"/>
    <col min="6" max="6" width="10.140625" bestFit="1" customWidth="1"/>
    <col min="7" max="7" width="14.28515625" bestFit="1" customWidth="1"/>
    <col min="8" max="8" width="15.5703125" style="1" bestFit="1" customWidth="1"/>
    <col min="9" max="9" width="16" style="2" bestFit="1" customWidth="1"/>
    <col min="10" max="10" width="19.85546875" style="2" bestFit="1" customWidth="1"/>
    <col min="11" max="11" width="15.7109375" bestFit="1" customWidth="1"/>
  </cols>
  <sheetData>
    <row r="1" spans="1:13" x14ac:dyDescent="0.25">
      <c r="A1" t="s">
        <v>173</v>
      </c>
      <c r="B1" t="s">
        <v>0</v>
      </c>
      <c r="C1" t="s">
        <v>1</v>
      </c>
      <c r="D1" t="s">
        <v>159</v>
      </c>
      <c r="E1" t="s">
        <v>2</v>
      </c>
      <c r="F1" t="s">
        <v>3</v>
      </c>
      <c r="G1" t="s">
        <v>4</v>
      </c>
      <c r="H1" s="1" t="s">
        <v>5</v>
      </c>
      <c r="I1" s="2" t="s">
        <v>331</v>
      </c>
      <c r="J1" s="2" t="s">
        <v>162</v>
      </c>
      <c r="K1" t="s">
        <v>163</v>
      </c>
      <c r="L1" t="s">
        <v>332</v>
      </c>
      <c r="M1" t="s">
        <v>990</v>
      </c>
    </row>
    <row r="2" spans="1:13" x14ac:dyDescent="0.25">
      <c r="A2" t="s">
        <v>164</v>
      </c>
      <c r="B2" t="s">
        <v>6</v>
      </c>
      <c r="C2" t="s">
        <v>7</v>
      </c>
      <c r="D2" t="s">
        <v>174</v>
      </c>
      <c r="E2" t="s">
        <v>6</v>
      </c>
      <c r="F2" t="s">
        <v>8</v>
      </c>
      <c r="G2" t="s">
        <v>9</v>
      </c>
      <c r="H2" s="1">
        <v>39336</v>
      </c>
      <c r="I2" s="2">
        <v>20</v>
      </c>
      <c r="J2" s="2">
        <v>8</v>
      </c>
      <c r="K2" t="s">
        <v>156</v>
      </c>
      <c r="L2" t="s">
        <v>333</v>
      </c>
      <c r="M2" t="str">
        <f>IF(all_t20_world_cup_matches_results__3[[#This Row],[Team1]]=all_t20_world_cup_matches_results__3[[#This Row],[Winner]],all_t20_world_cup_matches_results__3[[#This Row],[Team2]],all_t20_world_cup_matches_results__3[[#This Row],[Team1]])</f>
        <v>West Indies</v>
      </c>
    </row>
    <row r="3" spans="1:13" x14ac:dyDescent="0.25">
      <c r="A3" t="s">
        <v>164</v>
      </c>
      <c r="B3" t="s">
        <v>10</v>
      </c>
      <c r="C3" t="s">
        <v>11</v>
      </c>
      <c r="D3" t="s">
        <v>175</v>
      </c>
      <c r="E3" t="s">
        <v>11</v>
      </c>
      <c r="F3" t="s">
        <v>12</v>
      </c>
      <c r="G3" t="s">
        <v>13</v>
      </c>
      <c r="H3" s="1">
        <v>39337</v>
      </c>
      <c r="I3" s="2">
        <v>21</v>
      </c>
      <c r="J3" s="2">
        <v>9</v>
      </c>
      <c r="K3" t="s">
        <v>156</v>
      </c>
      <c r="L3" t="s">
        <v>335</v>
      </c>
      <c r="M3" t="str">
        <f>IF(all_t20_world_cup_matches_results__3[[#This Row],[Team1]]=all_t20_world_cup_matches_results__3[[#This Row],[Winner]],all_t20_world_cup_matches_results__3[[#This Row],[Team2]],all_t20_world_cup_matches_results__3[[#This Row],[Team1]])</f>
        <v>Kenya</v>
      </c>
    </row>
    <row r="4" spans="1:13" x14ac:dyDescent="0.25">
      <c r="A4" t="s">
        <v>164</v>
      </c>
      <c r="B4" t="s">
        <v>14</v>
      </c>
      <c r="C4" t="s">
        <v>15</v>
      </c>
      <c r="D4" t="s">
        <v>176</v>
      </c>
      <c r="E4" t="s">
        <v>14</v>
      </c>
      <c r="F4" t="s">
        <v>16</v>
      </c>
      <c r="G4" t="s">
        <v>13</v>
      </c>
      <c r="H4" s="1">
        <v>39337</v>
      </c>
      <c r="I4" s="2">
        <v>22</v>
      </c>
      <c r="J4" s="2">
        <v>51</v>
      </c>
      <c r="K4" t="s">
        <v>157</v>
      </c>
      <c r="L4" t="s">
        <v>337</v>
      </c>
      <c r="M4" t="str">
        <f>IF(all_t20_world_cup_matches_results__3[[#This Row],[Team1]]=all_t20_world_cup_matches_results__3[[#This Row],[Winner]],all_t20_world_cup_matches_results__3[[#This Row],[Team2]],all_t20_world_cup_matches_results__3[[#This Row],[Team1]])</f>
        <v>Scotland</v>
      </c>
    </row>
    <row r="5" spans="1:13" x14ac:dyDescent="0.25">
      <c r="A5" t="s">
        <v>164</v>
      </c>
      <c r="B5" t="s">
        <v>17</v>
      </c>
      <c r="C5" t="s">
        <v>18</v>
      </c>
      <c r="D5" t="s">
        <v>177</v>
      </c>
      <c r="E5" t="s">
        <v>18</v>
      </c>
      <c r="F5" t="s">
        <v>19</v>
      </c>
      <c r="G5" t="s">
        <v>20</v>
      </c>
      <c r="H5" s="1">
        <v>39337</v>
      </c>
      <c r="I5" s="2">
        <v>23</v>
      </c>
      <c r="J5" s="2">
        <v>5</v>
      </c>
      <c r="K5" t="s">
        <v>156</v>
      </c>
      <c r="L5" t="s">
        <v>339</v>
      </c>
      <c r="M5" t="str">
        <f>IF(all_t20_world_cup_matches_results__3[[#This Row],[Team1]]=all_t20_world_cup_matches_results__3[[#This Row],[Winner]],all_t20_world_cup_matches_results__3[[#This Row],[Team2]],all_t20_world_cup_matches_results__3[[#This Row],[Team1]])</f>
        <v>Australia</v>
      </c>
    </row>
    <row r="6" spans="1:13" x14ac:dyDescent="0.25">
      <c r="A6" t="s">
        <v>164</v>
      </c>
      <c r="B6" t="s">
        <v>21</v>
      </c>
      <c r="C6" t="s">
        <v>7</v>
      </c>
      <c r="D6" t="s">
        <v>178</v>
      </c>
      <c r="E6" t="s">
        <v>21</v>
      </c>
      <c r="F6" t="s">
        <v>22</v>
      </c>
      <c r="G6" t="s">
        <v>9</v>
      </c>
      <c r="H6" s="1">
        <v>39338</v>
      </c>
      <c r="I6" s="2">
        <v>24</v>
      </c>
      <c r="J6" s="2">
        <v>6</v>
      </c>
      <c r="K6" t="s">
        <v>156</v>
      </c>
      <c r="L6" t="s">
        <v>341</v>
      </c>
      <c r="M6" t="str">
        <f>IF(all_t20_world_cup_matches_results__3[[#This Row],[Team1]]=all_t20_world_cup_matches_results__3[[#This Row],[Winner]],all_t20_world_cup_matches_results__3[[#This Row],[Team2]],all_t20_world_cup_matches_results__3[[#This Row],[Team1]])</f>
        <v>West Indies</v>
      </c>
    </row>
    <row r="7" spans="1:13" x14ac:dyDescent="0.25">
      <c r="A7" t="s">
        <v>164</v>
      </c>
      <c r="B7" t="s">
        <v>23</v>
      </c>
      <c r="C7" t="s">
        <v>18</v>
      </c>
      <c r="D7" t="s">
        <v>179</v>
      </c>
      <c r="E7" t="s">
        <v>23</v>
      </c>
      <c r="F7" t="s">
        <v>24</v>
      </c>
      <c r="G7" t="s">
        <v>20</v>
      </c>
      <c r="H7" s="1">
        <v>39338</v>
      </c>
      <c r="I7" s="2">
        <v>25</v>
      </c>
      <c r="J7" s="2">
        <v>50</v>
      </c>
      <c r="K7" t="s">
        <v>157</v>
      </c>
      <c r="L7" t="s">
        <v>343</v>
      </c>
      <c r="M7" t="str">
        <f>IF(all_t20_world_cup_matches_results__3[[#This Row],[Team1]]=all_t20_world_cup_matches_results__3[[#This Row],[Winner]],all_t20_world_cup_matches_results__3[[#This Row],[Team2]],all_t20_world_cup_matches_results__3[[#This Row],[Team1]])</f>
        <v>Zimbabwe</v>
      </c>
    </row>
    <row r="8" spans="1:13" x14ac:dyDescent="0.25">
      <c r="A8" t="s">
        <v>164</v>
      </c>
      <c r="B8" t="s">
        <v>25</v>
      </c>
      <c r="C8" t="s">
        <v>15</v>
      </c>
      <c r="D8" t="s">
        <v>180</v>
      </c>
      <c r="E8" t="s">
        <v>26</v>
      </c>
      <c r="F8" t="s">
        <v>27</v>
      </c>
      <c r="G8" t="s">
        <v>13</v>
      </c>
      <c r="H8" s="1">
        <v>39338</v>
      </c>
      <c r="I8" s="2">
        <v>26</v>
      </c>
      <c r="J8" s="2" t="s">
        <v>27</v>
      </c>
      <c r="L8" t="s">
        <v>345</v>
      </c>
      <c r="M8" t="str">
        <f>IF(all_t20_world_cup_matches_results__3[[#This Row],[Team1]]=all_t20_world_cup_matches_results__3[[#This Row],[Winner]],all_t20_world_cup_matches_results__3[[#This Row],[Team2]],all_t20_world_cup_matches_results__3[[#This Row],[Team1]])</f>
        <v>India</v>
      </c>
    </row>
    <row r="9" spans="1:13" x14ac:dyDescent="0.25">
      <c r="A9" t="s">
        <v>164</v>
      </c>
      <c r="B9" t="s">
        <v>10</v>
      </c>
      <c r="C9" t="s">
        <v>28</v>
      </c>
      <c r="D9" t="s">
        <v>181</v>
      </c>
      <c r="E9" t="s">
        <v>28</v>
      </c>
      <c r="F9" t="s">
        <v>29</v>
      </c>
      <c r="G9" t="s">
        <v>9</v>
      </c>
      <c r="H9" s="1">
        <v>39339</v>
      </c>
      <c r="I9" s="2">
        <v>27</v>
      </c>
      <c r="J9" s="2">
        <v>172</v>
      </c>
      <c r="K9" t="s">
        <v>157</v>
      </c>
      <c r="L9" t="s">
        <v>347</v>
      </c>
      <c r="M9" t="str">
        <f>IF(all_t20_world_cup_matches_results__3[[#This Row],[Team1]]=all_t20_world_cup_matches_results__3[[#This Row],[Winner]],all_t20_world_cup_matches_results__3[[#This Row],[Team2]],all_t20_world_cup_matches_results__3[[#This Row],[Team1]])</f>
        <v>Kenya</v>
      </c>
    </row>
    <row r="10" spans="1:13" x14ac:dyDescent="0.25">
      <c r="A10" t="s">
        <v>164</v>
      </c>
      <c r="B10" t="s">
        <v>17</v>
      </c>
      <c r="C10" t="s">
        <v>23</v>
      </c>
      <c r="D10" t="s">
        <v>182</v>
      </c>
      <c r="E10" t="s">
        <v>17</v>
      </c>
      <c r="F10" t="s">
        <v>8</v>
      </c>
      <c r="G10" t="s">
        <v>20</v>
      </c>
      <c r="H10" s="1">
        <v>39339</v>
      </c>
      <c r="I10" s="2">
        <v>28</v>
      </c>
      <c r="J10" s="2">
        <v>8</v>
      </c>
      <c r="K10" t="s">
        <v>156</v>
      </c>
      <c r="L10" t="s">
        <v>349</v>
      </c>
      <c r="M10" t="str">
        <f>IF(all_t20_world_cup_matches_results__3[[#This Row],[Team1]]=all_t20_world_cup_matches_results__3[[#This Row],[Winner]],all_t20_world_cup_matches_results__3[[#This Row],[Team2]],all_t20_world_cup_matches_results__3[[#This Row],[Team1]])</f>
        <v>England</v>
      </c>
    </row>
    <row r="11" spans="1:13" x14ac:dyDescent="0.25">
      <c r="A11" t="s">
        <v>164</v>
      </c>
      <c r="B11" t="s">
        <v>25</v>
      </c>
      <c r="C11" t="s">
        <v>14</v>
      </c>
      <c r="D11" t="s">
        <v>183</v>
      </c>
      <c r="E11" t="s">
        <v>30</v>
      </c>
      <c r="F11" t="s">
        <v>27</v>
      </c>
      <c r="G11" t="s">
        <v>13</v>
      </c>
      <c r="H11" s="1">
        <v>39339</v>
      </c>
      <c r="I11" s="2">
        <v>29</v>
      </c>
      <c r="J11" s="2" t="s">
        <v>27</v>
      </c>
      <c r="L11" t="s">
        <v>351</v>
      </c>
      <c r="M11" t="str">
        <f>IF(all_t20_world_cup_matches_results__3[[#This Row],[Team1]]=all_t20_world_cup_matches_results__3[[#This Row],[Winner]],all_t20_world_cup_matches_results__3[[#This Row],[Team2]],all_t20_world_cup_matches_results__3[[#This Row],[Team1]])</f>
        <v>India</v>
      </c>
    </row>
    <row r="12" spans="1:13" x14ac:dyDescent="0.25">
      <c r="A12" t="s">
        <v>164</v>
      </c>
      <c r="B12" t="s">
        <v>11</v>
      </c>
      <c r="C12" t="s">
        <v>28</v>
      </c>
      <c r="D12" t="s">
        <v>184</v>
      </c>
      <c r="E12" t="s">
        <v>28</v>
      </c>
      <c r="F12" t="s">
        <v>31</v>
      </c>
      <c r="G12" t="s">
        <v>9</v>
      </c>
      <c r="H12" s="1">
        <v>39340</v>
      </c>
      <c r="I12" s="2">
        <v>30</v>
      </c>
      <c r="J12" s="2">
        <v>7</v>
      </c>
      <c r="K12" t="s">
        <v>156</v>
      </c>
      <c r="L12" t="s">
        <v>353</v>
      </c>
      <c r="M12" t="str">
        <f>IF(all_t20_world_cup_matches_results__3[[#This Row],[Team1]]=all_t20_world_cup_matches_results__3[[#This Row],[Winner]],all_t20_world_cup_matches_results__3[[#This Row],[Team2]],all_t20_world_cup_matches_results__3[[#This Row],[Team1]])</f>
        <v>New Zealand</v>
      </c>
    </row>
    <row r="13" spans="1:13" x14ac:dyDescent="0.25">
      <c r="A13" t="s">
        <v>164</v>
      </c>
      <c r="B13" t="s">
        <v>6</v>
      </c>
      <c r="C13" t="s">
        <v>21</v>
      </c>
      <c r="D13" t="s">
        <v>185</v>
      </c>
      <c r="E13" t="s">
        <v>6</v>
      </c>
      <c r="F13" t="s">
        <v>31</v>
      </c>
      <c r="G13" t="s">
        <v>20</v>
      </c>
      <c r="H13" s="1">
        <v>39340</v>
      </c>
      <c r="I13" s="2">
        <v>31</v>
      </c>
      <c r="J13" s="2">
        <v>7</v>
      </c>
      <c r="K13" t="s">
        <v>156</v>
      </c>
      <c r="L13" t="s">
        <v>355</v>
      </c>
      <c r="M13" t="str">
        <f>IF(all_t20_world_cup_matches_results__3[[#This Row],[Team1]]=all_t20_world_cup_matches_results__3[[#This Row],[Winner]],all_t20_world_cup_matches_results__3[[#This Row],[Team2]],all_t20_world_cup_matches_results__3[[#This Row],[Team1]])</f>
        <v>Bangladesh</v>
      </c>
    </row>
    <row r="14" spans="1:13" x14ac:dyDescent="0.25">
      <c r="A14" t="s">
        <v>164</v>
      </c>
      <c r="B14" t="s">
        <v>25</v>
      </c>
      <c r="C14" t="s">
        <v>11</v>
      </c>
      <c r="D14" t="s">
        <v>186</v>
      </c>
      <c r="E14" t="s">
        <v>11</v>
      </c>
      <c r="F14" t="s">
        <v>32</v>
      </c>
      <c r="G14" t="s">
        <v>9</v>
      </c>
      <c r="H14" s="1">
        <v>39341</v>
      </c>
      <c r="I14" s="2">
        <v>32</v>
      </c>
      <c r="J14" s="2">
        <v>10</v>
      </c>
      <c r="K14" t="s">
        <v>157</v>
      </c>
      <c r="L14" t="s">
        <v>357</v>
      </c>
      <c r="M14" t="str">
        <f>IF(all_t20_world_cup_matches_results__3[[#This Row],[Team1]]=all_t20_world_cup_matches_results__3[[#This Row],[Winner]],all_t20_world_cup_matches_results__3[[#This Row],[Team2]],all_t20_world_cup_matches_results__3[[#This Row],[Team1]])</f>
        <v>India</v>
      </c>
    </row>
    <row r="15" spans="1:13" x14ac:dyDescent="0.25">
      <c r="A15" t="s">
        <v>164</v>
      </c>
      <c r="B15" t="s">
        <v>17</v>
      </c>
      <c r="C15" t="s">
        <v>21</v>
      </c>
      <c r="D15" t="s">
        <v>187</v>
      </c>
      <c r="E15" t="s">
        <v>17</v>
      </c>
      <c r="F15" t="s">
        <v>12</v>
      </c>
      <c r="G15" t="s">
        <v>20</v>
      </c>
      <c r="H15" s="1">
        <v>39341</v>
      </c>
      <c r="I15" s="2">
        <v>33</v>
      </c>
      <c r="J15" s="2">
        <v>9</v>
      </c>
      <c r="K15" t="s">
        <v>156</v>
      </c>
      <c r="L15" t="s">
        <v>359</v>
      </c>
      <c r="M15" t="str">
        <f>IF(all_t20_world_cup_matches_results__3[[#This Row],[Team1]]=all_t20_world_cup_matches_results__3[[#This Row],[Winner]],all_t20_world_cup_matches_results__3[[#This Row],[Team2]],all_t20_world_cup_matches_results__3[[#This Row],[Team1]])</f>
        <v>Bangladesh</v>
      </c>
    </row>
    <row r="16" spans="1:13" x14ac:dyDescent="0.25">
      <c r="A16" t="s">
        <v>164</v>
      </c>
      <c r="B16" t="s">
        <v>6</v>
      </c>
      <c r="C16" t="s">
        <v>23</v>
      </c>
      <c r="D16" t="s">
        <v>188</v>
      </c>
      <c r="E16" t="s">
        <v>6</v>
      </c>
      <c r="F16" t="s">
        <v>33</v>
      </c>
      <c r="G16" t="s">
        <v>20</v>
      </c>
      <c r="H16" s="1">
        <v>39341</v>
      </c>
      <c r="I16" s="2">
        <v>34</v>
      </c>
      <c r="J16" s="2">
        <v>19</v>
      </c>
      <c r="K16" t="s">
        <v>157</v>
      </c>
      <c r="L16" t="s">
        <v>361</v>
      </c>
      <c r="M16" t="str">
        <f>IF(all_t20_world_cup_matches_results__3[[#This Row],[Team1]]=all_t20_world_cup_matches_results__3[[#This Row],[Winner]],all_t20_world_cup_matches_results__3[[#This Row],[Team2]],all_t20_world_cup_matches_results__3[[#This Row],[Team1]])</f>
        <v>England</v>
      </c>
    </row>
    <row r="17" spans="1:13" x14ac:dyDescent="0.25">
      <c r="A17" t="s">
        <v>164</v>
      </c>
      <c r="B17" t="s">
        <v>14</v>
      </c>
      <c r="C17" t="s">
        <v>28</v>
      </c>
      <c r="D17" t="s">
        <v>189</v>
      </c>
      <c r="E17" t="s">
        <v>14</v>
      </c>
      <c r="F17" t="s">
        <v>34</v>
      </c>
      <c r="G17" t="s">
        <v>9</v>
      </c>
      <c r="H17" s="1">
        <v>39342</v>
      </c>
      <c r="I17" s="2">
        <v>35</v>
      </c>
      <c r="J17" s="2">
        <v>33</v>
      </c>
      <c r="K17" t="s">
        <v>157</v>
      </c>
      <c r="L17" t="s">
        <v>363</v>
      </c>
      <c r="M17" t="str">
        <f>IF(all_t20_world_cup_matches_results__3[[#This Row],[Team1]]=all_t20_world_cup_matches_results__3[[#This Row],[Winner]],all_t20_world_cup_matches_results__3[[#This Row],[Team2]],all_t20_world_cup_matches_results__3[[#This Row],[Team1]])</f>
        <v>Sri Lanka</v>
      </c>
    </row>
    <row r="18" spans="1:13" x14ac:dyDescent="0.25">
      <c r="A18" t="s">
        <v>164</v>
      </c>
      <c r="B18" t="s">
        <v>23</v>
      </c>
      <c r="C18" t="s">
        <v>11</v>
      </c>
      <c r="D18" t="s">
        <v>190</v>
      </c>
      <c r="E18" t="s">
        <v>11</v>
      </c>
      <c r="F18" t="s">
        <v>35</v>
      </c>
      <c r="G18" t="s">
        <v>13</v>
      </c>
      <c r="H18" s="1">
        <v>39343</v>
      </c>
      <c r="I18" s="2">
        <v>36</v>
      </c>
      <c r="J18" s="2">
        <v>5</v>
      </c>
      <c r="K18" t="s">
        <v>157</v>
      </c>
      <c r="L18" t="s">
        <v>365</v>
      </c>
      <c r="M18" t="str">
        <f>IF(all_t20_world_cup_matches_results__3[[#This Row],[Team1]]=all_t20_world_cup_matches_results__3[[#This Row],[Winner]],all_t20_world_cup_matches_results__3[[#This Row],[Team2]],all_t20_world_cup_matches_results__3[[#This Row],[Team1]])</f>
        <v>England</v>
      </c>
    </row>
    <row r="19" spans="1:13" x14ac:dyDescent="0.25">
      <c r="A19" t="s">
        <v>164</v>
      </c>
      <c r="B19" t="s">
        <v>17</v>
      </c>
      <c r="C19" t="s">
        <v>14</v>
      </c>
      <c r="D19" t="s">
        <v>191</v>
      </c>
      <c r="E19" t="s">
        <v>14</v>
      </c>
      <c r="F19" t="s">
        <v>22</v>
      </c>
      <c r="G19" t="s">
        <v>9</v>
      </c>
      <c r="H19" s="1">
        <v>39343</v>
      </c>
      <c r="I19" s="2">
        <v>37</v>
      </c>
      <c r="J19" s="2">
        <v>6</v>
      </c>
      <c r="K19" t="s">
        <v>156</v>
      </c>
      <c r="L19" t="s">
        <v>367</v>
      </c>
      <c r="M19" t="str">
        <f>IF(all_t20_world_cup_matches_results__3[[#This Row],[Team1]]=all_t20_world_cup_matches_results__3[[#This Row],[Winner]],all_t20_world_cup_matches_results__3[[#This Row],[Team2]],all_t20_world_cup_matches_results__3[[#This Row],[Team1]])</f>
        <v>Australia</v>
      </c>
    </row>
    <row r="20" spans="1:13" x14ac:dyDescent="0.25">
      <c r="A20" t="s">
        <v>164</v>
      </c>
      <c r="B20" t="s">
        <v>21</v>
      </c>
      <c r="C20" t="s">
        <v>28</v>
      </c>
      <c r="D20" t="s">
        <v>192</v>
      </c>
      <c r="E20" t="s">
        <v>28</v>
      </c>
      <c r="F20" t="s">
        <v>36</v>
      </c>
      <c r="G20" t="s">
        <v>9</v>
      </c>
      <c r="H20" s="1">
        <v>39343</v>
      </c>
      <c r="I20" s="2">
        <v>38</v>
      </c>
      <c r="J20" s="2">
        <v>64</v>
      </c>
      <c r="K20" t="s">
        <v>157</v>
      </c>
      <c r="L20" t="s">
        <v>369</v>
      </c>
      <c r="M20" t="str">
        <f>IF(all_t20_world_cup_matches_results__3[[#This Row],[Team1]]=all_t20_world_cup_matches_results__3[[#This Row],[Winner]],all_t20_world_cup_matches_results__3[[#This Row],[Team2]],all_t20_world_cup_matches_results__3[[#This Row],[Team1]])</f>
        <v>Bangladesh</v>
      </c>
    </row>
    <row r="21" spans="1:13" x14ac:dyDescent="0.25">
      <c r="A21" t="s">
        <v>164</v>
      </c>
      <c r="B21" t="s">
        <v>6</v>
      </c>
      <c r="C21" t="s">
        <v>11</v>
      </c>
      <c r="D21" t="s">
        <v>193</v>
      </c>
      <c r="E21" t="s">
        <v>6</v>
      </c>
      <c r="F21" t="s">
        <v>22</v>
      </c>
      <c r="G21" t="s">
        <v>13</v>
      </c>
      <c r="H21" s="1">
        <v>39344</v>
      </c>
      <c r="I21" s="2">
        <v>39</v>
      </c>
      <c r="J21" s="2">
        <v>6</v>
      </c>
      <c r="K21" t="s">
        <v>156</v>
      </c>
      <c r="L21" t="s">
        <v>371</v>
      </c>
      <c r="M21" t="str">
        <f>IF(all_t20_world_cup_matches_results__3[[#This Row],[Team1]]=all_t20_world_cup_matches_results__3[[#This Row],[Winner]],all_t20_world_cup_matches_results__3[[#This Row],[Team2]],all_t20_world_cup_matches_results__3[[#This Row],[Team1]])</f>
        <v>New Zealand</v>
      </c>
    </row>
    <row r="22" spans="1:13" x14ac:dyDescent="0.25">
      <c r="A22" t="s">
        <v>164</v>
      </c>
      <c r="B22" t="s">
        <v>23</v>
      </c>
      <c r="C22" t="s">
        <v>25</v>
      </c>
      <c r="D22" t="s">
        <v>194</v>
      </c>
      <c r="E22" t="s">
        <v>25</v>
      </c>
      <c r="F22" t="s">
        <v>37</v>
      </c>
      <c r="G22" t="s">
        <v>13</v>
      </c>
      <c r="H22" s="1">
        <v>39344</v>
      </c>
      <c r="I22" s="2">
        <v>40</v>
      </c>
      <c r="J22" s="2">
        <v>18</v>
      </c>
      <c r="K22" t="s">
        <v>157</v>
      </c>
      <c r="L22" t="s">
        <v>373</v>
      </c>
      <c r="M22" t="str">
        <f>IF(all_t20_world_cup_matches_results__3[[#This Row],[Team1]]=all_t20_world_cup_matches_results__3[[#This Row],[Winner]],all_t20_world_cup_matches_results__3[[#This Row],[Team2]],all_t20_world_cup_matches_results__3[[#This Row],[Team1]])</f>
        <v>England</v>
      </c>
    </row>
    <row r="23" spans="1:13" x14ac:dyDescent="0.25">
      <c r="A23" t="s">
        <v>164</v>
      </c>
      <c r="B23" t="s">
        <v>17</v>
      </c>
      <c r="C23" t="s">
        <v>28</v>
      </c>
      <c r="D23" t="s">
        <v>195</v>
      </c>
      <c r="E23" t="s">
        <v>17</v>
      </c>
      <c r="F23" t="s">
        <v>38</v>
      </c>
      <c r="G23" t="s">
        <v>20</v>
      </c>
      <c r="H23" s="1">
        <v>39345</v>
      </c>
      <c r="I23" s="2">
        <v>41</v>
      </c>
      <c r="J23" s="2">
        <v>10</v>
      </c>
      <c r="K23" t="s">
        <v>156</v>
      </c>
      <c r="L23" t="s">
        <v>375</v>
      </c>
      <c r="M23" t="str">
        <f>IF(all_t20_world_cup_matches_results__3[[#This Row],[Team1]]=all_t20_world_cup_matches_results__3[[#This Row],[Winner]],all_t20_world_cup_matches_results__3[[#This Row],[Team2]],all_t20_world_cup_matches_results__3[[#This Row],[Team1]])</f>
        <v>Sri Lanka</v>
      </c>
    </row>
    <row r="24" spans="1:13" x14ac:dyDescent="0.25">
      <c r="A24" t="s">
        <v>164</v>
      </c>
      <c r="B24" t="s">
        <v>21</v>
      </c>
      <c r="C24" t="s">
        <v>14</v>
      </c>
      <c r="D24" t="s">
        <v>196</v>
      </c>
      <c r="E24" t="s">
        <v>14</v>
      </c>
      <c r="F24" t="s">
        <v>39</v>
      </c>
      <c r="G24" t="s">
        <v>20</v>
      </c>
      <c r="H24" s="1">
        <v>39345</v>
      </c>
      <c r="I24" s="2">
        <v>42</v>
      </c>
      <c r="J24" s="2">
        <v>4</v>
      </c>
      <c r="K24" t="s">
        <v>156</v>
      </c>
      <c r="L24" t="s">
        <v>377</v>
      </c>
      <c r="M24" t="str">
        <f>IF(all_t20_world_cup_matches_results__3[[#This Row],[Team1]]=all_t20_world_cup_matches_results__3[[#This Row],[Winner]],all_t20_world_cup_matches_results__3[[#This Row],[Team2]],all_t20_world_cup_matches_results__3[[#This Row],[Team1]])</f>
        <v>Bangladesh</v>
      </c>
    </row>
    <row r="25" spans="1:13" x14ac:dyDescent="0.25">
      <c r="A25" t="s">
        <v>164</v>
      </c>
      <c r="B25" t="s">
        <v>6</v>
      </c>
      <c r="C25" t="s">
        <v>25</v>
      </c>
      <c r="D25" t="s">
        <v>197</v>
      </c>
      <c r="E25" t="s">
        <v>25</v>
      </c>
      <c r="F25" t="s">
        <v>40</v>
      </c>
      <c r="G25" t="s">
        <v>13</v>
      </c>
      <c r="H25" s="1">
        <v>39345</v>
      </c>
      <c r="I25" s="2">
        <v>43</v>
      </c>
      <c r="J25" s="2">
        <v>37</v>
      </c>
      <c r="K25" t="s">
        <v>157</v>
      </c>
      <c r="L25" t="s">
        <v>379</v>
      </c>
      <c r="M25" t="str">
        <f>IF(all_t20_world_cup_matches_results__3[[#This Row],[Team1]]=all_t20_world_cup_matches_results__3[[#This Row],[Winner]],all_t20_world_cup_matches_results__3[[#This Row],[Team2]],all_t20_world_cup_matches_results__3[[#This Row],[Team1]])</f>
        <v>South Africa</v>
      </c>
    </row>
    <row r="26" spans="1:13" x14ac:dyDescent="0.25">
      <c r="A26" t="s">
        <v>164</v>
      </c>
      <c r="B26" t="s">
        <v>11</v>
      </c>
      <c r="C26" t="s">
        <v>14</v>
      </c>
      <c r="D26" t="s">
        <v>198</v>
      </c>
      <c r="E26" t="s">
        <v>14</v>
      </c>
      <c r="F26" t="s">
        <v>22</v>
      </c>
      <c r="G26" t="s">
        <v>20</v>
      </c>
      <c r="H26" s="1">
        <v>39347</v>
      </c>
      <c r="I26" s="2">
        <v>44</v>
      </c>
      <c r="J26" s="2">
        <v>6</v>
      </c>
      <c r="K26" t="s">
        <v>156</v>
      </c>
      <c r="L26" t="s">
        <v>381</v>
      </c>
      <c r="M26" t="str">
        <f>IF(all_t20_world_cup_matches_results__3[[#This Row],[Team1]]=all_t20_world_cup_matches_results__3[[#This Row],[Winner]],all_t20_world_cup_matches_results__3[[#This Row],[Team2]],all_t20_world_cup_matches_results__3[[#This Row],[Team1]])</f>
        <v>New Zealand</v>
      </c>
    </row>
    <row r="27" spans="1:13" x14ac:dyDescent="0.25">
      <c r="A27" t="s">
        <v>164</v>
      </c>
      <c r="B27" t="s">
        <v>17</v>
      </c>
      <c r="C27" t="s">
        <v>25</v>
      </c>
      <c r="D27" t="s">
        <v>199</v>
      </c>
      <c r="E27" t="s">
        <v>25</v>
      </c>
      <c r="F27" t="s">
        <v>41</v>
      </c>
      <c r="G27" t="s">
        <v>13</v>
      </c>
      <c r="H27" s="1">
        <v>39347</v>
      </c>
      <c r="I27" s="2">
        <v>45</v>
      </c>
      <c r="J27" s="2">
        <v>15</v>
      </c>
      <c r="K27" t="s">
        <v>157</v>
      </c>
      <c r="L27" t="s">
        <v>383</v>
      </c>
      <c r="M27" t="str">
        <f>IF(all_t20_world_cup_matches_results__3[[#This Row],[Team1]]=all_t20_world_cup_matches_results__3[[#This Row],[Winner]],all_t20_world_cup_matches_results__3[[#This Row],[Team2]],all_t20_world_cup_matches_results__3[[#This Row],[Team1]])</f>
        <v>Australia</v>
      </c>
    </row>
    <row r="28" spans="1:13" x14ac:dyDescent="0.25">
      <c r="A28" t="s">
        <v>164</v>
      </c>
      <c r="B28" t="s">
        <v>25</v>
      </c>
      <c r="C28" t="s">
        <v>14</v>
      </c>
      <c r="D28" t="s">
        <v>183</v>
      </c>
      <c r="E28" t="s">
        <v>25</v>
      </c>
      <c r="F28" t="s">
        <v>35</v>
      </c>
      <c r="G28" t="s">
        <v>9</v>
      </c>
      <c r="H28" s="1">
        <v>39349</v>
      </c>
      <c r="I28" s="2">
        <v>46</v>
      </c>
      <c r="J28" s="2">
        <v>5</v>
      </c>
      <c r="K28" t="s">
        <v>157</v>
      </c>
      <c r="L28" t="s">
        <v>385</v>
      </c>
      <c r="M28" t="str">
        <f>IF(all_t20_world_cup_matches_results__3[[#This Row],[Team1]]=all_t20_world_cup_matches_results__3[[#This Row],[Winner]],all_t20_world_cup_matches_results__3[[#This Row],[Team2]],all_t20_world_cup_matches_results__3[[#This Row],[Team1]])</f>
        <v>Pakistan</v>
      </c>
    </row>
    <row r="29" spans="1:13" x14ac:dyDescent="0.25">
      <c r="A29" t="s">
        <v>165</v>
      </c>
      <c r="B29" t="s">
        <v>23</v>
      </c>
      <c r="C29" t="s">
        <v>42</v>
      </c>
      <c r="D29" t="s">
        <v>200</v>
      </c>
      <c r="E29" t="s">
        <v>42</v>
      </c>
      <c r="F29" t="s">
        <v>39</v>
      </c>
      <c r="G29" t="s">
        <v>43</v>
      </c>
      <c r="H29" s="1">
        <v>39969</v>
      </c>
      <c r="I29" s="2">
        <v>90</v>
      </c>
      <c r="J29" s="2">
        <v>4</v>
      </c>
      <c r="K29" t="s">
        <v>156</v>
      </c>
      <c r="L29" t="s">
        <v>387</v>
      </c>
      <c r="M29" t="str">
        <f>IF(all_t20_world_cup_matches_results__3[[#This Row],[Team1]]=all_t20_world_cup_matches_results__3[[#This Row],[Winner]],all_t20_world_cup_matches_results__3[[#This Row],[Team2]],all_t20_world_cup_matches_results__3[[#This Row],[Team1]])</f>
        <v>England</v>
      </c>
    </row>
    <row r="30" spans="1:13" x14ac:dyDescent="0.25">
      <c r="A30" t="s">
        <v>165</v>
      </c>
      <c r="B30" t="s">
        <v>11</v>
      </c>
      <c r="C30" t="s">
        <v>15</v>
      </c>
      <c r="D30" t="s">
        <v>201</v>
      </c>
      <c r="E30" t="s">
        <v>11</v>
      </c>
      <c r="F30" t="s">
        <v>31</v>
      </c>
      <c r="G30" t="s">
        <v>44</v>
      </c>
      <c r="H30" s="1">
        <v>39970</v>
      </c>
      <c r="I30" s="2">
        <v>91</v>
      </c>
      <c r="J30" s="2">
        <v>7</v>
      </c>
      <c r="K30" t="s">
        <v>156</v>
      </c>
      <c r="L30" t="s">
        <v>389</v>
      </c>
      <c r="M30" t="str">
        <f>IF(all_t20_world_cup_matches_results__3[[#This Row],[Team1]]=all_t20_world_cup_matches_results__3[[#This Row],[Winner]],all_t20_world_cup_matches_results__3[[#This Row],[Team2]],all_t20_world_cup_matches_results__3[[#This Row],[Team1]])</f>
        <v>Scotland</v>
      </c>
    </row>
    <row r="31" spans="1:13" x14ac:dyDescent="0.25">
      <c r="A31" t="s">
        <v>165</v>
      </c>
      <c r="B31" t="s">
        <v>17</v>
      </c>
      <c r="C31" t="s">
        <v>7</v>
      </c>
      <c r="D31" t="s">
        <v>202</v>
      </c>
      <c r="E31" t="s">
        <v>7</v>
      </c>
      <c r="F31" t="s">
        <v>31</v>
      </c>
      <c r="G31" t="s">
        <v>44</v>
      </c>
      <c r="H31" s="1">
        <v>39970</v>
      </c>
      <c r="I31" s="2">
        <v>92</v>
      </c>
      <c r="J31" s="2">
        <v>7</v>
      </c>
      <c r="K31" t="s">
        <v>156</v>
      </c>
      <c r="L31" t="s">
        <v>391</v>
      </c>
      <c r="M31" t="str">
        <f>IF(all_t20_world_cup_matches_results__3[[#This Row],[Team1]]=all_t20_world_cup_matches_results__3[[#This Row],[Winner]],all_t20_world_cup_matches_results__3[[#This Row],[Team2]],all_t20_world_cup_matches_results__3[[#This Row],[Team1]])</f>
        <v>Australia</v>
      </c>
    </row>
    <row r="32" spans="1:13" x14ac:dyDescent="0.25">
      <c r="A32" t="s">
        <v>165</v>
      </c>
      <c r="B32" t="s">
        <v>21</v>
      </c>
      <c r="C32" t="s">
        <v>25</v>
      </c>
      <c r="D32" t="s">
        <v>203</v>
      </c>
      <c r="E32" t="s">
        <v>25</v>
      </c>
      <c r="F32" t="s">
        <v>45</v>
      </c>
      <c r="G32" t="s">
        <v>46</v>
      </c>
      <c r="H32" s="1">
        <v>39970</v>
      </c>
      <c r="I32" s="2">
        <v>93</v>
      </c>
      <c r="J32" s="2">
        <v>25</v>
      </c>
      <c r="K32" t="s">
        <v>157</v>
      </c>
      <c r="L32" t="s">
        <v>393</v>
      </c>
      <c r="M32" t="str">
        <f>IF(all_t20_world_cup_matches_results__3[[#This Row],[Team1]]=all_t20_world_cup_matches_results__3[[#This Row],[Winner]],all_t20_world_cup_matches_results__3[[#This Row],[Team2]],all_t20_world_cup_matches_results__3[[#This Row],[Team1]])</f>
        <v>Bangladesh</v>
      </c>
    </row>
    <row r="33" spans="1:13" x14ac:dyDescent="0.25">
      <c r="A33" t="s">
        <v>165</v>
      </c>
      <c r="B33" t="s">
        <v>15</v>
      </c>
      <c r="C33" t="s">
        <v>6</v>
      </c>
      <c r="D33" t="s">
        <v>204</v>
      </c>
      <c r="E33" t="s">
        <v>6</v>
      </c>
      <c r="F33" t="s">
        <v>47</v>
      </c>
      <c r="G33" t="s">
        <v>44</v>
      </c>
      <c r="H33" s="1">
        <v>39971</v>
      </c>
      <c r="I33" s="2">
        <v>94</v>
      </c>
      <c r="J33" s="2">
        <v>130</v>
      </c>
      <c r="K33" t="s">
        <v>157</v>
      </c>
      <c r="L33" t="s">
        <v>395</v>
      </c>
      <c r="M33" t="str">
        <f>IF(all_t20_world_cup_matches_results__3[[#This Row],[Team1]]=all_t20_world_cup_matches_results__3[[#This Row],[Winner]],all_t20_world_cup_matches_results__3[[#This Row],[Team2]],all_t20_world_cup_matches_results__3[[#This Row],[Team1]])</f>
        <v>Scotland</v>
      </c>
    </row>
    <row r="34" spans="1:13" x14ac:dyDescent="0.25">
      <c r="A34" t="s">
        <v>165</v>
      </c>
      <c r="B34" t="s">
        <v>23</v>
      </c>
      <c r="C34" t="s">
        <v>14</v>
      </c>
      <c r="D34" t="s">
        <v>205</v>
      </c>
      <c r="E34" t="s">
        <v>23</v>
      </c>
      <c r="F34" t="s">
        <v>48</v>
      </c>
      <c r="G34" t="s">
        <v>44</v>
      </c>
      <c r="H34" s="1">
        <v>39971</v>
      </c>
      <c r="I34" s="2">
        <v>95</v>
      </c>
      <c r="J34" s="2">
        <v>48</v>
      </c>
      <c r="K34" t="s">
        <v>157</v>
      </c>
      <c r="L34" t="s">
        <v>397</v>
      </c>
      <c r="M34" t="str">
        <f>IF(all_t20_world_cup_matches_results__3[[#This Row],[Team1]]=all_t20_world_cup_matches_results__3[[#This Row],[Winner]],all_t20_world_cup_matches_results__3[[#This Row],[Team2]],all_t20_world_cup_matches_results__3[[#This Row],[Team1]])</f>
        <v>Pakistan</v>
      </c>
    </row>
    <row r="35" spans="1:13" x14ac:dyDescent="0.25">
      <c r="A35" t="s">
        <v>165</v>
      </c>
      <c r="B35" t="s">
        <v>21</v>
      </c>
      <c r="C35" t="s">
        <v>49</v>
      </c>
      <c r="D35" t="s">
        <v>206</v>
      </c>
      <c r="E35" t="s">
        <v>49</v>
      </c>
      <c r="F35" t="s">
        <v>22</v>
      </c>
      <c r="G35" t="s">
        <v>46</v>
      </c>
      <c r="H35" s="1">
        <v>39972</v>
      </c>
      <c r="I35" s="2">
        <v>96</v>
      </c>
      <c r="J35" s="2">
        <v>6</v>
      </c>
      <c r="K35" t="s">
        <v>156</v>
      </c>
      <c r="L35" t="s">
        <v>399</v>
      </c>
      <c r="M35" t="str">
        <f>IF(all_t20_world_cup_matches_results__3[[#This Row],[Team1]]=all_t20_world_cup_matches_results__3[[#This Row],[Winner]],all_t20_world_cup_matches_results__3[[#This Row],[Team2]],all_t20_world_cup_matches_results__3[[#This Row],[Team1]])</f>
        <v>Bangladesh</v>
      </c>
    </row>
    <row r="36" spans="1:13" x14ac:dyDescent="0.25">
      <c r="A36" t="s">
        <v>165</v>
      </c>
      <c r="B36" t="s">
        <v>17</v>
      </c>
      <c r="C36" t="s">
        <v>28</v>
      </c>
      <c r="D36" t="s">
        <v>195</v>
      </c>
      <c r="E36" t="s">
        <v>28</v>
      </c>
      <c r="F36" t="s">
        <v>22</v>
      </c>
      <c r="G36" t="s">
        <v>46</v>
      </c>
      <c r="H36" s="1">
        <v>39972</v>
      </c>
      <c r="I36" s="2">
        <v>97</v>
      </c>
      <c r="J36" s="2">
        <v>6</v>
      </c>
      <c r="K36" t="s">
        <v>156</v>
      </c>
      <c r="L36" t="s">
        <v>401</v>
      </c>
      <c r="M36" t="str">
        <f>IF(all_t20_world_cup_matches_results__3[[#This Row],[Team1]]=all_t20_world_cup_matches_results__3[[#This Row],[Winner]],all_t20_world_cup_matches_results__3[[#This Row],[Team2]],all_t20_world_cup_matches_results__3[[#This Row],[Team1]])</f>
        <v>Australia</v>
      </c>
    </row>
    <row r="37" spans="1:13" x14ac:dyDescent="0.25">
      <c r="A37" t="s">
        <v>165</v>
      </c>
      <c r="B37" t="s">
        <v>42</v>
      </c>
      <c r="C37" t="s">
        <v>14</v>
      </c>
      <c r="D37" t="s">
        <v>207</v>
      </c>
      <c r="E37" t="s">
        <v>14</v>
      </c>
      <c r="F37" t="s">
        <v>50</v>
      </c>
      <c r="G37" t="s">
        <v>43</v>
      </c>
      <c r="H37" s="1">
        <v>39973</v>
      </c>
      <c r="I37" s="2">
        <v>98</v>
      </c>
      <c r="J37" s="2">
        <v>82</v>
      </c>
      <c r="K37" t="s">
        <v>157</v>
      </c>
      <c r="L37" t="s">
        <v>403</v>
      </c>
      <c r="M37" t="str">
        <f>IF(all_t20_world_cup_matches_results__3[[#This Row],[Team1]]=all_t20_world_cup_matches_results__3[[#This Row],[Winner]],all_t20_world_cup_matches_results__3[[#This Row],[Team2]],all_t20_world_cup_matches_results__3[[#This Row],[Team1]])</f>
        <v>Netherlands</v>
      </c>
    </row>
    <row r="38" spans="1:13" x14ac:dyDescent="0.25">
      <c r="A38" t="s">
        <v>165</v>
      </c>
      <c r="B38" t="s">
        <v>11</v>
      </c>
      <c r="C38" t="s">
        <v>6</v>
      </c>
      <c r="D38" t="s">
        <v>208</v>
      </c>
      <c r="E38" t="s">
        <v>6</v>
      </c>
      <c r="F38" t="s">
        <v>51</v>
      </c>
      <c r="G38" t="s">
        <v>43</v>
      </c>
      <c r="H38" s="1">
        <v>39973</v>
      </c>
      <c r="I38" s="2">
        <v>99</v>
      </c>
      <c r="J38" s="2">
        <v>1</v>
      </c>
      <c r="K38" t="s">
        <v>158</v>
      </c>
      <c r="L38" t="s">
        <v>405</v>
      </c>
      <c r="M38" t="str">
        <f>IF(all_t20_world_cup_matches_results__3[[#This Row],[Team1]]=all_t20_world_cup_matches_results__3[[#This Row],[Winner]],all_t20_world_cup_matches_results__3[[#This Row],[Team2]],all_t20_world_cup_matches_results__3[[#This Row],[Team1]])</f>
        <v>New Zealand</v>
      </c>
    </row>
    <row r="39" spans="1:13" x14ac:dyDescent="0.25">
      <c r="A39" t="s">
        <v>165</v>
      </c>
      <c r="B39" t="s">
        <v>28</v>
      </c>
      <c r="C39" t="s">
        <v>7</v>
      </c>
      <c r="D39" t="s">
        <v>209</v>
      </c>
      <c r="E39" t="s">
        <v>28</v>
      </c>
      <c r="F39" t="s">
        <v>41</v>
      </c>
      <c r="G39" t="s">
        <v>46</v>
      </c>
      <c r="H39" s="1">
        <v>39974</v>
      </c>
      <c r="I39" s="2">
        <v>100</v>
      </c>
      <c r="J39" s="2">
        <v>15</v>
      </c>
      <c r="K39" t="s">
        <v>157</v>
      </c>
      <c r="L39" t="s">
        <v>407</v>
      </c>
      <c r="M39" t="str">
        <f>IF(all_t20_world_cup_matches_results__3[[#This Row],[Team1]]=all_t20_world_cup_matches_results__3[[#This Row],[Winner]],all_t20_world_cup_matches_results__3[[#This Row],[Team2]],all_t20_world_cup_matches_results__3[[#This Row],[Team1]])</f>
        <v>West Indies</v>
      </c>
    </row>
    <row r="40" spans="1:13" x14ac:dyDescent="0.25">
      <c r="A40" t="s">
        <v>165</v>
      </c>
      <c r="B40" t="s">
        <v>25</v>
      </c>
      <c r="C40" t="s">
        <v>49</v>
      </c>
      <c r="D40" t="s">
        <v>210</v>
      </c>
      <c r="E40" t="s">
        <v>25</v>
      </c>
      <c r="F40" t="s">
        <v>8</v>
      </c>
      <c r="G40" t="s">
        <v>46</v>
      </c>
      <c r="H40" s="1">
        <v>39974</v>
      </c>
      <c r="I40" s="2">
        <v>101</v>
      </c>
      <c r="J40" s="2">
        <v>8</v>
      </c>
      <c r="K40" t="s">
        <v>156</v>
      </c>
      <c r="L40" t="s">
        <v>409</v>
      </c>
      <c r="M40" t="str">
        <f>IF(all_t20_world_cup_matches_results__3[[#This Row],[Team1]]=all_t20_world_cup_matches_results__3[[#This Row],[Winner]],all_t20_world_cup_matches_results__3[[#This Row],[Team2]],all_t20_world_cup_matches_results__3[[#This Row],[Team1]])</f>
        <v>Ireland</v>
      </c>
    </row>
    <row r="41" spans="1:13" x14ac:dyDescent="0.25">
      <c r="A41" t="s">
        <v>165</v>
      </c>
      <c r="B41" t="s">
        <v>49</v>
      </c>
      <c r="C41" t="s">
        <v>11</v>
      </c>
      <c r="D41" t="s">
        <v>211</v>
      </c>
      <c r="E41" t="s">
        <v>11</v>
      </c>
      <c r="F41" t="s">
        <v>52</v>
      </c>
      <c r="G41" t="s">
        <v>46</v>
      </c>
      <c r="H41" s="1">
        <v>39975</v>
      </c>
      <c r="I41" s="2">
        <v>102</v>
      </c>
      <c r="J41" s="2">
        <v>83</v>
      </c>
      <c r="K41" t="s">
        <v>157</v>
      </c>
      <c r="L41" t="s">
        <v>411</v>
      </c>
      <c r="M41" t="str">
        <f>IF(all_t20_world_cup_matches_results__3[[#This Row],[Team1]]=all_t20_world_cup_matches_results__3[[#This Row],[Winner]],all_t20_world_cup_matches_results__3[[#This Row],[Team2]],all_t20_world_cup_matches_results__3[[#This Row],[Team1]])</f>
        <v>Ireland</v>
      </c>
    </row>
    <row r="42" spans="1:13" x14ac:dyDescent="0.25">
      <c r="A42" t="s">
        <v>165</v>
      </c>
      <c r="B42" t="s">
        <v>23</v>
      </c>
      <c r="C42" t="s">
        <v>6</v>
      </c>
      <c r="D42" t="s">
        <v>212</v>
      </c>
      <c r="E42" t="s">
        <v>6</v>
      </c>
      <c r="F42" t="s">
        <v>31</v>
      </c>
      <c r="G42" t="s">
        <v>46</v>
      </c>
      <c r="H42" s="1">
        <v>39975</v>
      </c>
      <c r="I42" s="2">
        <v>103</v>
      </c>
      <c r="J42" s="2">
        <v>7</v>
      </c>
      <c r="K42" t="s">
        <v>156</v>
      </c>
      <c r="L42" t="s">
        <v>413</v>
      </c>
      <c r="M42" t="str">
        <f>IF(all_t20_world_cup_matches_results__3[[#This Row],[Team1]]=all_t20_world_cup_matches_results__3[[#This Row],[Winner]],all_t20_world_cup_matches_results__3[[#This Row],[Team2]],all_t20_world_cup_matches_results__3[[#This Row],[Team1]])</f>
        <v>England</v>
      </c>
    </row>
    <row r="43" spans="1:13" x14ac:dyDescent="0.25">
      <c r="A43" t="s">
        <v>165</v>
      </c>
      <c r="B43" t="s">
        <v>14</v>
      </c>
      <c r="C43" t="s">
        <v>28</v>
      </c>
      <c r="D43" t="s">
        <v>189</v>
      </c>
      <c r="E43" t="s">
        <v>28</v>
      </c>
      <c r="F43" t="s">
        <v>33</v>
      </c>
      <c r="G43" t="s">
        <v>43</v>
      </c>
      <c r="H43" s="1">
        <v>39976</v>
      </c>
      <c r="I43" s="2">
        <v>104</v>
      </c>
      <c r="J43" s="2">
        <v>19</v>
      </c>
      <c r="K43" t="s">
        <v>157</v>
      </c>
      <c r="L43" t="s">
        <v>415</v>
      </c>
      <c r="M43" t="str">
        <f>IF(all_t20_world_cup_matches_results__3[[#This Row],[Team1]]=all_t20_world_cup_matches_results__3[[#This Row],[Winner]],all_t20_world_cup_matches_results__3[[#This Row],[Team2]],all_t20_world_cup_matches_results__3[[#This Row],[Team1]])</f>
        <v>Pakistan</v>
      </c>
    </row>
    <row r="44" spans="1:13" x14ac:dyDescent="0.25">
      <c r="A44" t="s">
        <v>165</v>
      </c>
      <c r="B44" t="s">
        <v>25</v>
      </c>
      <c r="C44" t="s">
        <v>7</v>
      </c>
      <c r="D44" t="s">
        <v>213</v>
      </c>
      <c r="E44" t="s">
        <v>7</v>
      </c>
      <c r="F44" t="s">
        <v>31</v>
      </c>
      <c r="G44" t="s">
        <v>43</v>
      </c>
      <c r="H44" s="1">
        <v>39976</v>
      </c>
      <c r="I44" s="2">
        <v>105</v>
      </c>
      <c r="J44" s="2">
        <v>7</v>
      </c>
      <c r="K44" t="s">
        <v>156</v>
      </c>
      <c r="L44" t="s">
        <v>417</v>
      </c>
      <c r="M44" t="str">
        <f>IF(all_t20_world_cup_matches_results__3[[#This Row],[Team1]]=all_t20_world_cup_matches_results__3[[#This Row],[Winner]],all_t20_world_cup_matches_results__3[[#This Row],[Team2]],all_t20_world_cup_matches_results__3[[#This Row],[Team1]])</f>
        <v>India</v>
      </c>
    </row>
    <row r="45" spans="1:13" x14ac:dyDescent="0.25">
      <c r="A45" t="s">
        <v>165</v>
      </c>
      <c r="B45" t="s">
        <v>6</v>
      </c>
      <c r="C45" t="s">
        <v>7</v>
      </c>
      <c r="D45" t="s">
        <v>174</v>
      </c>
      <c r="E45" t="s">
        <v>6</v>
      </c>
      <c r="F45" t="s">
        <v>53</v>
      </c>
      <c r="G45" t="s">
        <v>44</v>
      </c>
      <c r="H45" s="1">
        <v>39977</v>
      </c>
      <c r="I45" s="2">
        <v>106</v>
      </c>
      <c r="J45" s="2">
        <v>20</v>
      </c>
      <c r="K45" t="s">
        <v>157</v>
      </c>
      <c r="L45" t="s">
        <v>419</v>
      </c>
      <c r="M45" t="str">
        <f>IF(all_t20_world_cup_matches_results__3[[#This Row],[Team1]]=all_t20_world_cup_matches_results__3[[#This Row],[Winner]],all_t20_world_cup_matches_results__3[[#This Row],[Team2]],all_t20_world_cup_matches_results__3[[#This Row],[Team1]])</f>
        <v>West Indies</v>
      </c>
    </row>
    <row r="46" spans="1:13" x14ac:dyDescent="0.25">
      <c r="A46" t="s">
        <v>165</v>
      </c>
      <c r="B46" t="s">
        <v>11</v>
      </c>
      <c r="C46" t="s">
        <v>14</v>
      </c>
      <c r="D46" t="s">
        <v>198</v>
      </c>
      <c r="E46" t="s">
        <v>14</v>
      </c>
      <c r="F46" t="s">
        <v>22</v>
      </c>
      <c r="G46" t="s">
        <v>44</v>
      </c>
      <c r="H46" s="1">
        <v>39977</v>
      </c>
      <c r="I46" s="2">
        <v>107</v>
      </c>
      <c r="J46" s="2">
        <v>6</v>
      </c>
      <c r="K46" t="s">
        <v>156</v>
      </c>
      <c r="L46" t="s">
        <v>421</v>
      </c>
      <c r="M46" t="str">
        <f>IF(all_t20_world_cup_matches_results__3[[#This Row],[Team1]]=all_t20_world_cup_matches_results__3[[#This Row],[Winner]],all_t20_world_cup_matches_results__3[[#This Row],[Team2]],all_t20_world_cup_matches_results__3[[#This Row],[Team1]])</f>
        <v>New Zealand</v>
      </c>
    </row>
    <row r="47" spans="1:13" x14ac:dyDescent="0.25">
      <c r="A47" t="s">
        <v>165</v>
      </c>
      <c r="B47" t="s">
        <v>49</v>
      </c>
      <c r="C47" t="s">
        <v>28</v>
      </c>
      <c r="D47" t="s">
        <v>214</v>
      </c>
      <c r="E47" t="s">
        <v>28</v>
      </c>
      <c r="F47" t="s">
        <v>54</v>
      </c>
      <c r="G47" t="s">
        <v>43</v>
      </c>
      <c r="H47" s="1">
        <v>39978</v>
      </c>
      <c r="I47" s="2">
        <v>108</v>
      </c>
      <c r="J47" s="2">
        <v>9</v>
      </c>
      <c r="K47" t="s">
        <v>157</v>
      </c>
      <c r="L47" t="s">
        <v>423</v>
      </c>
      <c r="M47" t="str">
        <f>IF(all_t20_world_cup_matches_results__3[[#This Row],[Team1]]=all_t20_world_cup_matches_results__3[[#This Row],[Winner]],all_t20_world_cup_matches_results__3[[#This Row],[Team2]],all_t20_world_cup_matches_results__3[[#This Row],[Team1]])</f>
        <v>Ireland</v>
      </c>
    </row>
    <row r="48" spans="1:13" x14ac:dyDescent="0.25">
      <c r="A48" t="s">
        <v>165</v>
      </c>
      <c r="B48" t="s">
        <v>23</v>
      </c>
      <c r="C48" t="s">
        <v>25</v>
      </c>
      <c r="D48" t="s">
        <v>194</v>
      </c>
      <c r="E48" t="s">
        <v>23</v>
      </c>
      <c r="F48" t="s">
        <v>55</v>
      </c>
      <c r="G48" t="s">
        <v>43</v>
      </c>
      <c r="H48" s="1">
        <v>39978</v>
      </c>
      <c r="I48" s="2">
        <v>109</v>
      </c>
      <c r="J48" s="2">
        <v>3</v>
      </c>
      <c r="K48" t="s">
        <v>157</v>
      </c>
      <c r="L48" t="s">
        <v>425</v>
      </c>
      <c r="M48" t="str">
        <f>IF(all_t20_world_cup_matches_results__3[[#This Row],[Team1]]=all_t20_world_cup_matches_results__3[[#This Row],[Winner]],all_t20_world_cup_matches_results__3[[#This Row],[Team2]],all_t20_world_cup_matches_results__3[[#This Row],[Team1]])</f>
        <v>India</v>
      </c>
    </row>
    <row r="49" spans="1:13" x14ac:dyDescent="0.25">
      <c r="A49" t="s">
        <v>165</v>
      </c>
      <c r="B49" t="s">
        <v>49</v>
      </c>
      <c r="C49" t="s">
        <v>14</v>
      </c>
      <c r="D49" t="s">
        <v>215</v>
      </c>
      <c r="E49" t="s">
        <v>14</v>
      </c>
      <c r="F49" t="s">
        <v>56</v>
      </c>
      <c r="G49" t="s">
        <v>44</v>
      </c>
      <c r="H49" s="1">
        <v>39979</v>
      </c>
      <c r="I49" s="2">
        <v>110</v>
      </c>
      <c r="J49" s="2">
        <v>39</v>
      </c>
      <c r="K49" t="s">
        <v>157</v>
      </c>
      <c r="L49" t="s">
        <v>427</v>
      </c>
      <c r="M49" t="str">
        <f>IF(all_t20_world_cup_matches_results__3[[#This Row],[Team1]]=all_t20_world_cup_matches_results__3[[#This Row],[Winner]],all_t20_world_cup_matches_results__3[[#This Row],[Team2]],all_t20_world_cup_matches_results__3[[#This Row],[Team1]])</f>
        <v>Ireland</v>
      </c>
    </row>
    <row r="50" spans="1:13" x14ac:dyDescent="0.25">
      <c r="A50" t="s">
        <v>165</v>
      </c>
      <c r="B50" t="s">
        <v>23</v>
      </c>
      <c r="C50" t="s">
        <v>7</v>
      </c>
      <c r="D50" t="s">
        <v>216</v>
      </c>
      <c r="E50" t="s">
        <v>7</v>
      </c>
      <c r="F50" t="s">
        <v>19</v>
      </c>
      <c r="G50" t="s">
        <v>44</v>
      </c>
      <c r="H50" s="1">
        <v>39979</v>
      </c>
      <c r="I50" s="2">
        <v>111</v>
      </c>
      <c r="J50" s="2">
        <v>5</v>
      </c>
      <c r="K50" t="s">
        <v>156</v>
      </c>
      <c r="L50" t="s">
        <v>429</v>
      </c>
      <c r="M50" t="str">
        <f>IF(all_t20_world_cup_matches_results__3[[#This Row],[Team1]]=all_t20_world_cup_matches_results__3[[#This Row],[Winner]],all_t20_world_cup_matches_results__3[[#This Row],[Team2]],all_t20_world_cup_matches_results__3[[#This Row],[Team1]])</f>
        <v>England</v>
      </c>
    </row>
    <row r="51" spans="1:13" x14ac:dyDescent="0.25">
      <c r="A51" t="s">
        <v>165</v>
      </c>
      <c r="B51" t="s">
        <v>11</v>
      </c>
      <c r="C51" t="s">
        <v>28</v>
      </c>
      <c r="D51" t="s">
        <v>184</v>
      </c>
      <c r="E51" t="s">
        <v>28</v>
      </c>
      <c r="F51" t="s">
        <v>48</v>
      </c>
      <c r="G51" t="s">
        <v>46</v>
      </c>
      <c r="H51" s="1">
        <v>39980</v>
      </c>
      <c r="I51" s="2">
        <v>112</v>
      </c>
      <c r="J51" s="2">
        <v>48</v>
      </c>
      <c r="K51" t="s">
        <v>157</v>
      </c>
      <c r="L51" t="s">
        <v>431</v>
      </c>
      <c r="M51" t="str">
        <f>IF(all_t20_world_cup_matches_results__3[[#This Row],[Team1]]=all_t20_world_cup_matches_results__3[[#This Row],[Winner]],all_t20_world_cup_matches_results__3[[#This Row],[Team2]],all_t20_world_cup_matches_results__3[[#This Row],[Team1]])</f>
        <v>New Zealand</v>
      </c>
    </row>
    <row r="52" spans="1:13" x14ac:dyDescent="0.25">
      <c r="A52" t="s">
        <v>165</v>
      </c>
      <c r="B52" t="s">
        <v>25</v>
      </c>
      <c r="C52" t="s">
        <v>6</v>
      </c>
      <c r="D52" t="s">
        <v>217</v>
      </c>
      <c r="E52" t="s">
        <v>6</v>
      </c>
      <c r="F52" t="s">
        <v>57</v>
      </c>
      <c r="G52" t="s">
        <v>46</v>
      </c>
      <c r="H52" s="1">
        <v>39980</v>
      </c>
      <c r="I52" s="2">
        <v>113</v>
      </c>
      <c r="J52" s="2">
        <v>12</v>
      </c>
      <c r="K52" t="s">
        <v>157</v>
      </c>
      <c r="L52" t="s">
        <v>433</v>
      </c>
      <c r="M52" t="str">
        <f>IF(all_t20_world_cup_matches_results__3[[#This Row],[Team1]]=all_t20_world_cup_matches_results__3[[#This Row],[Winner]],all_t20_world_cup_matches_results__3[[#This Row],[Team2]],all_t20_world_cup_matches_results__3[[#This Row],[Team1]])</f>
        <v>India</v>
      </c>
    </row>
    <row r="53" spans="1:13" x14ac:dyDescent="0.25">
      <c r="A53" t="s">
        <v>165</v>
      </c>
      <c r="B53" t="s">
        <v>14</v>
      </c>
      <c r="C53" t="s">
        <v>6</v>
      </c>
      <c r="D53" t="s">
        <v>218</v>
      </c>
      <c r="E53" t="s">
        <v>14</v>
      </c>
      <c r="F53" t="s">
        <v>58</v>
      </c>
      <c r="G53" t="s">
        <v>46</v>
      </c>
      <c r="H53" s="1">
        <v>39982</v>
      </c>
      <c r="I53" s="2">
        <v>114</v>
      </c>
      <c r="J53" s="2">
        <v>7</v>
      </c>
      <c r="K53" t="s">
        <v>157</v>
      </c>
      <c r="L53" t="s">
        <v>435</v>
      </c>
      <c r="M53" t="str">
        <f>IF(all_t20_world_cup_matches_results__3[[#This Row],[Team1]]=all_t20_world_cup_matches_results__3[[#This Row],[Winner]],all_t20_world_cup_matches_results__3[[#This Row],[Team2]],all_t20_world_cup_matches_results__3[[#This Row],[Team1]])</f>
        <v>South Africa</v>
      </c>
    </row>
    <row r="54" spans="1:13" x14ac:dyDescent="0.25">
      <c r="A54" t="s">
        <v>165</v>
      </c>
      <c r="B54" t="s">
        <v>28</v>
      </c>
      <c r="C54" t="s">
        <v>7</v>
      </c>
      <c r="D54" t="s">
        <v>209</v>
      </c>
      <c r="E54" t="s">
        <v>28</v>
      </c>
      <c r="F54" t="s">
        <v>59</v>
      </c>
      <c r="G54" t="s">
        <v>44</v>
      </c>
      <c r="H54" s="1">
        <v>39983</v>
      </c>
      <c r="I54" s="2">
        <v>115</v>
      </c>
      <c r="J54" s="2">
        <v>57</v>
      </c>
      <c r="K54" t="s">
        <v>157</v>
      </c>
      <c r="L54" t="s">
        <v>437</v>
      </c>
      <c r="M54" t="str">
        <f>IF(all_t20_world_cup_matches_results__3[[#This Row],[Team1]]=all_t20_world_cup_matches_results__3[[#This Row],[Winner]],all_t20_world_cup_matches_results__3[[#This Row],[Team2]],all_t20_world_cup_matches_results__3[[#This Row],[Team1]])</f>
        <v>West Indies</v>
      </c>
    </row>
    <row r="55" spans="1:13" x14ac:dyDescent="0.25">
      <c r="A55" t="s">
        <v>165</v>
      </c>
      <c r="B55" t="s">
        <v>14</v>
      </c>
      <c r="C55" t="s">
        <v>28</v>
      </c>
      <c r="D55" t="s">
        <v>189</v>
      </c>
      <c r="E55" t="s">
        <v>14</v>
      </c>
      <c r="F55" t="s">
        <v>8</v>
      </c>
      <c r="G55" t="s">
        <v>43</v>
      </c>
      <c r="H55" s="1">
        <v>39985</v>
      </c>
      <c r="I55" s="2">
        <v>116</v>
      </c>
      <c r="J55" s="2">
        <v>8</v>
      </c>
      <c r="K55" t="s">
        <v>156</v>
      </c>
      <c r="L55" t="s">
        <v>439</v>
      </c>
      <c r="M55" t="str">
        <f>IF(all_t20_world_cup_matches_results__3[[#This Row],[Team1]]=all_t20_world_cup_matches_results__3[[#This Row],[Winner]],all_t20_world_cup_matches_results__3[[#This Row],[Team2]],all_t20_world_cup_matches_results__3[[#This Row],[Team1]])</f>
        <v>Sri Lanka</v>
      </c>
    </row>
    <row r="56" spans="1:13" x14ac:dyDescent="0.25">
      <c r="A56" t="s">
        <v>166</v>
      </c>
      <c r="B56" t="s">
        <v>11</v>
      </c>
      <c r="C56" t="s">
        <v>28</v>
      </c>
      <c r="D56" t="s">
        <v>184</v>
      </c>
      <c r="E56" t="s">
        <v>11</v>
      </c>
      <c r="F56" t="s">
        <v>60</v>
      </c>
      <c r="G56" t="s">
        <v>61</v>
      </c>
      <c r="H56" s="1">
        <v>40298</v>
      </c>
      <c r="I56" s="2">
        <v>151</v>
      </c>
      <c r="J56" s="2">
        <v>2</v>
      </c>
      <c r="K56" t="s">
        <v>156</v>
      </c>
      <c r="L56" t="s">
        <v>441</v>
      </c>
      <c r="M56" t="str">
        <f>IF(all_t20_world_cup_matches_results__3[[#This Row],[Team1]]=all_t20_world_cup_matches_results__3[[#This Row],[Winner]],all_t20_world_cup_matches_results__3[[#This Row],[Team2]],all_t20_world_cup_matches_results__3[[#This Row],[Team1]])</f>
        <v>Sri Lanka</v>
      </c>
    </row>
    <row r="57" spans="1:13" x14ac:dyDescent="0.25">
      <c r="A57" t="s">
        <v>166</v>
      </c>
      <c r="B57" t="s">
        <v>7</v>
      </c>
      <c r="C57" t="s">
        <v>49</v>
      </c>
      <c r="D57" t="s">
        <v>219</v>
      </c>
      <c r="E57" t="s">
        <v>7</v>
      </c>
      <c r="F57" t="s">
        <v>62</v>
      </c>
      <c r="G57" t="s">
        <v>61</v>
      </c>
      <c r="H57" s="1">
        <v>40298</v>
      </c>
      <c r="I57" s="2">
        <v>152</v>
      </c>
      <c r="J57" s="2">
        <v>70</v>
      </c>
      <c r="K57" t="s">
        <v>157</v>
      </c>
      <c r="L57" t="s">
        <v>443</v>
      </c>
      <c r="M57" t="str">
        <f>IF(all_t20_world_cup_matches_results__3[[#This Row],[Team1]]=all_t20_world_cup_matches_results__3[[#This Row],[Winner]],all_t20_world_cup_matches_results__3[[#This Row],[Team2]],all_t20_world_cup_matches_results__3[[#This Row],[Team1]])</f>
        <v>Ireland</v>
      </c>
    </row>
    <row r="58" spans="1:13" x14ac:dyDescent="0.25">
      <c r="A58" t="s">
        <v>166</v>
      </c>
      <c r="B58" t="s">
        <v>63</v>
      </c>
      <c r="C58" t="s">
        <v>25</v>
      </c>
      <c r="D58" t="s">
        <v>220</v>
      </c>
      <c r="E58" t="s">
        <v>25</v>
      </c>
      <c r="F58" t="s">
        <v>31</v>
      </c>
      <c r="G58" t="s">
        <v>64</v>
      </c>
      <c r="H58" s="1">
        <v>40299</v>
      </c>
      <c r="I58" s="2">
        <v>153</v>
      </c>
      <c r="J58" s="2">
        <v>7</v>
      </c>
      <c r="K58" t="s">
        <v>156</v>
      </c>
      <c r="L58" t="s">
        <v>445</v>
      </c>
      <c r="M58" t="str">
        <f>IF(all_t20_world_cup_matches_results__3[[#This Row],[Team1]]=all_t20_world_cup_matches_results__3[[#This Row],[Winner]],all_t20_world_cup_matches_results__3[[#This Row],[Team2]],all_t20_world_cup_matches_results__3[[#This Row],[Team1]])</f>
        <v>Afghanistan</v>
      </c>
    </row>
    <row r="59" spans="1:13" x14ac:dyDescent="0.25">
      <c r="A59" t="s">
        <v>166</v>
      </c>
      <c r="B59" t="s">
        <v>21</v>
      </c>
      <c r="C59" t="s">
        <v>14</v>
      </c>
      <c r="D59" t="s">
        <v>196</v>
      </c>
      <c r="E59" t="s">
        <v>14</v>
      </c>
      <c r="F59" t="s">
        <v>65</v>
      </c>
      <c r="G59" t="s">
        <v>64</v>
      </c>
      <c r="H59" s="1">
        <v>40299</v>
      </c>
      <c r="I59" s="2">
        <v>154</v>
      </c>
      <c r="J59" s="2">
        <v>21</v>
      </c>
      <c r="K59" t="s">
        <v>157</v>
      </c>
      <c r="L59" t="s">
        <v>447</v>
      </c>
      <c r="M59" t="str">
        <f>IF(all_t20_world_cup_matches_results__3[[#This Row],[Team1]]=all_t20_world_cup_matches_results__3[[#This Row],[Winner]],all_t20_world_cup_matches_results__3[[#This Row],[Team2]],all_t20_world_cup_matches_results__3[[#This Row],[Team1]])</f>
        <v>Bangladesh</v>
      </c>
    </row>
    <row r="60" spans="1:13" x14ac:dyDescent="0.25">
      <c r="A60" t="s">
        <v>166</v>
      </c>
      <c r="B60" t="s">
        <v>25</v>
      </c>
      <c r="C60" t="s">
        <v>6</v>
      </c>
      <c r="D60" t="s">
        <v>217</v>
      </c>
      <c r="E60" t="s">
        <v>25</v>
      </c>
      <c r="F60" t="s">
        <v>66</v>
      </c>
      <c r="G60" t="s">
        <v>64</v>
      </c>
      <c r="H60" s="1">
        <v>40300</v>
      </c>
      <c r="I60" s="2">
        <v>155</v>
      </c>
      <c r="J60" s="2">
        <v>14</v>
      </c>
      <c r="K60" t="s">
        <v>157</v>
      </c>
      <c r="L60" t="s">
        <v>449</v>
      </c>
      <c r="M60" t="str">
        <f>IF(all_t20_world_cup_matches_results__3[[#This Row],[Team1]]=all_t20_world_cup_matches_results__3[[#This Row],[Winner]],all_t20_world_cup_matches_results__3[[#This Row],[Team2]],all_t20_world_cup_matches_results__3[[#This Row],[Team1]])</f>
        <v>South Africa</v>
      </c>
    </row>
    <row r="61" spans="1:13" x14ac:dyDescent="0.25">
      <c r="A61" t="s">
        <v>166</v>
      </c>
      <c r="B61" t="s">
        <v>17</v>
      </c>
      <c r="C61" t="s">
        <v>14</v>
      </c>
      <c r="D61" t="s">
        <v>191</v>
      </c>
      <c r="E61" t="s">
        <v>17</v>
      </c>
      <c r="F61" t="s">
        <v>67</v>
      </c>
      <c r="G61" t="s">
        <v>64</v>
      </c>
      <c r="H61" s="1">
        <v>40300</v>
      </c>
      <c r="I61" s="2">
        <v>156</v>
      </c>
      <c r="J61" s="2">
        <v>34</v>
      </c>
      <c r="K61" t="s">
        <v>157</v>
      </c>
      <c r="L61" t="s">
        <v>451</v>
      </c>
      <c r="M61" t="str">
        <f>IF(all_t20_world_cup_matches_results__3[[#This Row],[Team1]]=all_t20_world_cup_matches_results__3[[#This Row],[Winner]],all_t20_world_cup_matches_results__3[[#This Row],[Team2]],all_t20_world_cup_matches_results__3[[#This Row],[Team1]])</f>
        <v>Pakistan</v>
      </c>
    </row>
    <row r="62" spans="1:13" x14ac:dyDescent="0.25">
      <c r="A62" t="s">
        <v>166</v>
      </c>
      <c r="B62" t="s">
        <v>28</v>
      </c>
      <c r="C62" t="s">
        <v>18</v>
      </c>
      <c r="D62" t="s">
        <v>221</v>
      </c>
      <c r="E62" t="s">
        <v>28</v>
      </c>
      <c r="F62" t="s">
        <v>66</v>
      </c>
      <c r="G62" t="s">
        <v>61</v>
      </c>
      <c r="H62" s="1">
        <v>40301</v>
      </c>
      <c r="I62" s="2">
        <v>157</v>
      </c>
      <c r="J62" s="2">
        <v>14</v>
      </c>
      <c r="K62" t="s">
        <v>157</v>
      </c>
      <c r="L62" t="s">
        <v>453</v>
      </c>
      <c r="M62" t="str">
        <f>IF(all_t20_world_cup_matches_results__3[[#This Row],[Team1]]=all_t20_world_cup_matches_results__3[[#This Row],[Winner]],all_t20_world_cup_matches_results__3[[#This Row],[Team2]],all_t20_world_cup_matches_results__3[[#This Row],[Team1]])</f>
        <v>Zimbabwe</v>
      </c>
    </row>
    <row r="63" spans="1:13" x14ac:dyDescent="0.25">
      <c r="A63" t="s">
        <v>166</v>
      </c>
      <c r="B63" t="s">
        <v>7</v>
      </c>
      <c r="C63" t="s">
        <v>23</v>
      </c>
      <c r="D63" t="s">
        <v>222</v>
      </c>
      <c r="E63" t="s">
        <v>7</v>
      </c>
      <c r="F63" t="s">
        <v>8</v>
      </c>
      <c r="G63" t="s">
        <v>61</v>
      </c>
      <c r="H63" s="1">
        <v>40301</v>
      </c>
      <c r="I63" s="2">
        <v>158</v>
      </c>
      <c r="J63" s="2">
        <v>8</v>
      </c>
      <c r="K63" t="s">
        <v>156</v>
      </c>
      <c r="L63" t="s">
        <v>455</v>
      </c>
      <c r="M63" t="str">
        <f>IF(all_t20_world_cup_matches_results__3[[#This Row],[Team1]]=all_t20_world_cup_matches_results__3[[#This Row],[Winner]],all_t20_world_cup_matches_results__3[[#This Row],[Team2]],all_t20_world_cup_matches_results__3[[#This Row],[Team1]])</f>
        <v>England</v>
      </c>
    </row>
    <row r="64" spans="1:13" x14ac:dyDescent="0.25">
      <c r="A64" t="s">
        <v>166</v>
      </c>
      <c r="B64" t="s">
        <v>11</v>
      </c>
      <c r="C64" t="s">
        <v>18</v>
      </c>
      <c r="D64" t="s">
        <v>223</v>
      </c>
      <c r="E64" t="s">
        <v>11</v>
      </c>
      <c r="F64" t="s">
        <v>58</v>
      </c>
      <c r="G64" t="s">
        <v>61</v>
      </c>
      <c r="H64" s="1">
        <v>40302</v>
      </c>
      <c r="I64" s="2">
        <v>159</v>
      </c>
      <c r="J64" s="2">
        <v>7</v>
      </c>
      <c r="K64" t="s">
        <v>157</v>
      </c>
      <c r="L64" t="s">
        <v>457</v>
      </c>
      <c r="M64" t="str">
        <f>IF(all_t20_world_cup_matches_results__3[[#This Row],[Team1]]=all_t20_world_cup_matches_results__3[[#This Row],[Winner]],all_t20_world_cup_matches_results__3[[#This Row],[Team2]],all_t20_world_cup_matches_results__3[[#This Row],[Team1]])</f>
        <v>Zimbabwe</v>
      </c>
    </row>
    <row r="65" spans="1:13" x14ac:dyDescent="0.25">
      <c r="A65" t="s">
        <v>166</v>
      </c>
      <c r="B65" t="s">
        <v>23</v>
      </c>
      <c r="C65" t="s">
        <v>49</v>
      </c>
      <c r="D65" t="s">
        <v>224</v>
      </c>
      <c r="E65" t="s">
        <v>26</v>
      </c>
      <c r="F65" t="s">
        <v>27</v>
      </c>
      <c r="G65" t="s">
        <v>61</v>
      </c>
      <c r="H65" s="1">
        <v>40302</v>
      </c>
      <c r="I65" s="2">
        <v>160</v>
      </c>
      <c r="J65" s="2" t="s">
        <v>27</v>
      </c>
      <c r="L65" t="s">
        <v>459</v>
      </c>
      <c r="M65" t="str">
        <f>IF(all_t20_world_cup_matches_results__3[[#This Row],[Team1]]=all_t20_world_cup_matches_results__3[[#This Row],[Winner]],all_t20_world_cup_matches_results__3[[#This Row],[Team2]],all_t20_world_cup_matches_results__3[[#This Row],[Team1]])</f>
        <v>England</v>
      </c>
    </row>
    <row r="66" spans="1:13" x14ac:dyDescent="0.25">
      <c r="A66" t="s">
        <v>166</v>
      </c>
      <c r="B66" t="s">
        <v>17</v>
      </c>
      <c r="C66" t="s">
        <v>21</v>
      </c>
      <c r="D66" t="s">
        <v>187</v>
      </c>
      <c r="E66" t="s">
        <v>17</v>
      </c>
      <c r="F66" t="s">
        <v>68</v>
      </c>
      <c r="G66" t="s">
        <v>69</v>
      </c>
      <c r="H66" s="1">
        <v>40303</v>
      </c>
      <c r="I66" s="2">
        <v>161</v>
      </c>
      <c r="J66" s="2">
        <v>27</v>
      </c>
      <c r="K66" t="s">
        <v>157</v>
      </c>
      <c r="L66" t="s">
        <v>461</v>
      </c>
      <c r="M66" t="str">
        <f>IF(all_t20_world_cup_matches_results__3[[#This Row],[Team1]]=all_t20_world_cup_matches_results__3[[#This Row],[Winner]],all_t20_world_cup_matches_results__3[[#This Row],[Team2]],all_t20_world_cup_matches_results__3[[#This Row],[Team1]])</f>
        <v>Bangladesh</v>
      </c>
    </row>
    <row r="67" spans="1:13" x14ac:dyDescent="0.25">
      <c r="A67" t="s">
        <v>166</v>
      </c>
      <c r="B67" t="s">
        <v>63</v>
      </c>
      <c r="C67" t="s">
        <v>6</v>
      </c>
      <c r="D67" t="s">
        <v>225</v>
      </c>
      <c r="E67" t="s">
        <v>6</v>
      </c>
      <c r="F67" t="s">
        <v>70</v>
      </c>
      <c r="G67" t="s">
        <v>69</v>
      </c>
      <c r="H67" s="1">
        <v>40303</v>
      </c>
      <c r="I67" s="2">
        <v>162</v>
      </c>
      <c r="J67" s="2">
        <v>59</v>
      </c>
      <c r="K67" t="s">
        <v>157</v>
      </c>
      <c r="L67" t="s">
        <v>463</v>
      </c>
      <c r="M67" t="str">
        <f>IF(all_t20_world_cup_matches_results__3[[#This Row],[Team1]]=all_t20_world_cup_matches_results__3[[#This Row],[Winner]],all_t20_world_cup_matches_results__3[[#This Row],[Team2]],all_t20_world_cup_matches_results__3[[#This Row],[Team1]])</f>
        <v>Afghanistan</v>
      </c>
    </row>
    <row r="68" spans="1:13" x14ac:dyDescent="0.25">
      <c r="A68" t="s">
        <v>166</v>
      </c>
      <c r="B68" t="s">
        <v>23</v>
      </c>
      <c r="C68" t="s">
        <v>14</v>
      </c>
      <c r="D68" t="s">
        <v>205</v>
      </c>
      <c r="E68" t="s">
        <v>23</v>
      </c>
      <c r="F68" t="s">
        <v>22</v>
      </c>
      <c r="G68" t="s">
        <v>69</v>
      </c>
      <c r="H68" s="1">
        <v>40304</v>
      </c>
      <c r="I68" s="2">
        <v>163</v>
      </c>
      <c r="J68" s="2">
        <v>6</v>
      </c>
      <c r="K68" t="s">
        <v>156</v>
      </c>
      <c r="L68" t="s">
        <v>465</v>
      </c>
      <c r="M68" t="str">
        <f>IF(all_t20_world_cup_matches_results__3[[#This Row],[Team1]]=all_t20_world_cup_matches_results__3[[#This Row],[Winner]],all_t20_world_cup_matches_results__3[[#This Row],[Team2]],all_t20_world_cup_matches_results__3[[#This Row],[Team1]])</f>
        <v>Pakistan</v>
      </c>
    </row>
    <row r="69" spans="1:13" x14ac:dyDescent="0.25">
      <c r="A69" t="s">
        <v>166</v>
      </c>
      <c r="B69" t="s">
        <v>11</v>
      </c>
      <c r="C69" t="s">
        <v>6</v>
      </c>
      <c r="D69" t="s">
        <v>208</v>
      </c>
      <c r="E69" t="s">
        <v>6</v>
      </c>
      <c r="F69" t="s">
        <v>71</v>
      </c>
      <c r="G69" t="s">
        <v>69</v>
      </c>
      <c r="H69" s="1">
        <v>40304</v>
      </c>
      <c r="I69" s="2">
        <v>164</v>
      </c>
      <c r="J69" s="2">
        <v>13</v>
      </c>
      <c r="K69" t="s">
        <v>157</v>
      </c>
      <c r="L69" t="s">
        <v>467</v>
      </c>
      <c r="M69" t="str">
        <f>IF(all_t20_world_cup_matches_results__3[[#This Row],[Team1]]=all_t20_world_cup_matches_results__3[[#This Row],[Winner]],all_t20_world_cup_matches_results__3[[#This Row],[Team2]],all_t20_world_cup_matches_results__3[[#This Row],[Team1]])</f>
        <v>New Zealand</v>
      </c>
    </row>
    <row r="70" spans="1:13" x14ac:dyDescent="0.25">
      <c r="A70" t="s">
        <v>166</v>
      </c>
      <c r="B70" t="s">
        <v>17</v>
      </c>
      <c r="C70" t="s">
        <v>25</v>
      </c>
      <c r="D70" t="s">
        <v>199</v>
      </c>
      <c r="E70" t="s">
        <v>17</v>
      </c>
      <c r="F70" t="s">
        <v>72</v>
      </c>
      <c r="G70" t="s">
        <v>69</v>
      </c>
      <c r="H70" s="1">
        <v>40305</v>
      </c>
      <c r="I70" s="2">
        <v>165</v>
      </c>
      <c r="J70" s="2">
        <v>49</v>
      </c>
      <c r="K70" t="s">
        <v>157</v>
      </c>
      <c r="L70" t="s">
        <v>469</v>
      </c>
      <c r="M70" t="str">
        <f>IF(all_t20_world_cup_matches_results__3[[#This Row],[Team1]]=all_t20_world_cup_matches_results__3[[#This Row],[Winner]],all_t20_world_cup_matches_results__3[[#This Row],[Team2]],all_t20_world_cup_matches_results__3[[#This Row],[Team1]])</f>
        <v>India</v>
      </c>
    </row>
    <row r="71" spans="1:13" x14ac:dyDescent="0.25">
      <c r="A71" t="s">
        <v>166</v>
      </c>
      <c r="B71" t="s">
        <v>7</v>
      </c>
      <c r="C71" t="s">
        <v>28</v>
      </c>
      <c r="D71" t="s">
        <v>226</v>
      </c>
      <c r="E71" t="s">
        <v>28</v>
      </c>
      <c r="F71" t="s">
        <v>59</v>
      </c>
      <c r="G71" t="s">
        <v>69</v>
      </c>
      <c r="H71" s="1">
        <v>40305</v>
      </c>
      <c r="I71" s="2">
        <v>166</v>
      </c>
      <c r="J71" s="2">
        <v>57</v>
      </c>
      <c r="K71" t="s">
        <v>157</v>
      </c>
      <c r="L71" t="s">
        <v>471</v>
      </c>
      <c r="M71" t="str">
        <f>IF(all_t20_world_cup_matches_results__3[[#This Row],[Team1]]=all_t20_world_cup_matches_results__3[[#This Row],[Winner]],all_t20_world_cup_matches_results__3[[#This Row],[Team2]],all_t20_world_cup_matches_results__3[[#This Row],[Team1]])</f>
        <v>West Indies</v>
      </c>
    </row>
    <row r="72" spans="1:13" x14ac:dyDescent="0.25">
      <c r="A72" t="s">
        <v>166</v>
      </c>
      <c r="B72" t="s">
        <v>11</v>
      </c>
      <c r="C72" t="s">
        <v>14</v>
      </c>
      <c r="D72" t="s">
        <v>198</v>
      </c>
      <c r="E72" t="s">
        <v>11</v>
      </c>
      <c r="F72" t="s">
        <v>51</v>
      </c>
      <c r="G72" t="s">
        <v>69</v>
      </c>
      <c r="H72" s="1">
        <v>40306</v>
      </c>
      <c r="I72" s="2">
        <v>167</v>
      </c>
      <c r="J72" s="2">
        <v>1</v>
      </c>
      <c r="K72" t="s">
        <v>158</v>
      </c>
      <c r="L72" t="s">
        <v>473</v>
      </c>
      <c r="M72" t="str">
        <f>IF(all_t20_world_cup_matches_results__3[[#This Row],[Team1]]=all_t20_world_cup_matches_results__3[[#This Row],[Winner]],all_t20_world_cup_matches_results__3[[#This Row],[Team2]],all_t20_world_cup_matches_results__3[[#This Row],[Team1]])</f>
        <v>Pakistan</v>
      </c>
    </row>
    <row r="73" spans="1:13" x14ac:dyDescent="0.25">
      <c r="A73" t="s">
        <v>166</v>
      </c>
      <c r="B73" t="s">
        <v>23</v>
      </c>
      <c r="C73" t="s">
        <v>6</v>
      </c>
      <c r="D73" t="s">
        <v>212</v>
      </c>
      <c r="E73" t="s">
        <v>23</v>
      </c>
      <c r="F73" t="s">
        <v>56</v>
      </c>
      <c r="G73" t="s">
        <v>69</v>
      </c>
      <c r="H73" s="1">
        <v>40306</v>
      </c>
      <c r="I73" s="2">
        <v>168</v>
      </c>
      <c r="J73" s="2">
        <v>39</v>
      </c>
      <c r="K73" t="s">
        <v>157</v>
      </c>
      <c r="L73" t="s">
        <v>475</v>
      </c>
      <c r="M73" t="str">
        <f>IF(all_t20_world_cup_matches_results__3[[#This Row],[Team1]]=all_t20_world_cup_matches_results__3[[#This Row],[Winner]],all_t20_world_cup_matches_results__3[[#This Row],[Team2]],all_t20_world_cup_matches_results__3[[#This Row],[Team1]])</f>
        <v>South Africa</v>
      </c>
    </row>
    <row r="74" spans="1:13" x14ac:dyDescent="0.25">
      <c r="A74" t="s">
        <v>166</v>
      </c>
      <c r="B74" t="s">
        <v>7</v>
      </c>
      <c r="C74" t="s">
        <v>25</v>
      </c>
      <c r="D74" t="s">
        <v>227</v>
      </c>
      <c r="E74" t="s">
        <v>7</v>
      </c>
      <c r="F74" t="s">
        <v>66</v>
      </c>
      <c r="G74" t="s">
        <v>69</v>
      </c>
      <c r="H74" s="1">
        <v>40307</v>
      </c>
      <c r="I74" s="2">
        <v>169</v>
      </c>
      <c r="J74" s="2">
        <v>14</v>
      </c>
      <c r="K74" t="s">
        <v>157</v>
      </c>
      <c r="L74" t="s">
        <v>477</v>
      </c>
      <c r="M74" t="str">
        <f>IF(all_t20_world_cup_matches_results__3[[#This Row],[Team1]]=all_t20_world_cup_matches_results__3[[#This Row],[Winner]],all_t20_world_cup_matches_results__3[[#This Row],[Team2]],all_t20_world_cup_matches_results__3[[#This Row],[Team1]])</f>
        <v>India</v>
      </c>
    </row>
    <row r="75" spans="1:13" x14ac:dyDescent="0.25">
      <c r="A75" t="s">
        <v>166</v>
      </c>
      <c r="B75" t="s">
        <v>17</v>
      </c>
      <c r="C75" t="s">
        <v>28</v>
      </c>
      <c r="D75" t="s">
        <v>195</v>
      </c>
      <c r="E75" t="s">
        <v>17</v>
      </c>
      <c r="F75" t="s">
        <v>73</v>
      </c>
      <c r="G75" t="s">
        <v>69</v>
      </c>
      <c r="H75" s="1">
        <v>40307</v>
      </c>
      <c r="I75" s="2">
        <v>170</v>
      </c>
      <c r="J75" s="2">
        <v>81</v>
      </c>
      <c r="K75" t="s">
        <v>157</v>
      </c>
      <c r="L75" t="s">
        <v>479</v>
      </c>
      <c r="M75" t="str">
        <f>IF(all_t20_world_cup_matches_results__3[[#This Row],[Team1]]=all_t20_world_cup_matches_results__3[[#This Row],[Winner]],all_t20_world_cup_matches_results__3[[#This Row],[Team2]],all_t20_world_cup_matches_results__3[[#This Row],[Team1]])</f>
        <v>Sri Lanka</v>
      </c>
    </row>
    <row r="76" spans="1:13" x14ac:dyDescent="0.25">
      <c r="A76" t="s">
        <v>166</v>
      </c>
      <c r="B76" t="s">
        <v>14</v>
      </c>
      <c r="C76" t="s">
        <v>6</v>
      </c>
      <c r="D76" t="s">
        <v>218</v>
      </c>
      <c r="E76" t="s">
        <v>14</v>
      </c>
      <c r="F76" t="s">
        <v>74</v>
      </c>
      <c r="G76" t="s">
        <v>64</v>
      </c>
      <c r="H76" s="1">
        <v>40308</v>
      </c>
      <c r="I76" s="2">
        <v>171</v>
      </c>
      <c r="J76" s="2">
        <v>11</v>
      </c>
      <c r="K76" t="s">
        <v>157</v>
      </c>
      <c r="L76" t="s">
        <v>481</v>
      </c>
      <c r="M76" t="str">
        <f>IF(all_t20_world_cup_matches_results__3[[#This Row],[Team1]]=all_t20_world_cup_matches_results__3[[#This Row],[Winner]],all_t20_world_cup_matches_results__3[[#This Row],[Team2]],all_t20_world_cup_matches_results__3[[#This Row],[Team1]])</f>
        <v>South Africa</v>
      </c>
    </row>
    <row r="77" spans="1:13" x14ac:dyDescent="0.25">
      <c r="A77" t="s">
        <v>166</v>
      </c>
      <c r="B77" t="s">
        <v>23</v>
      </c>
      <c r="C77" t="s">
        <v>11</v>
      </c>
      <c r="D77" t="s">
        <v>190</v>
      </c>
      <c r="E77" t="s">
        <v>23</v>
      </c>
      <c r="F77" t="s">
        <v>75</v>
      </c>
      <c r="G77" t="s">
        <v>64</v>
      </c>
      <c r="H77" s="1">
        <v>40308</v>
      </c>
      <c r="I77" s="2">
        <v>172</v>
      </c>
      <c r="J77" s="2">
        <v>3</v>
      </c>
      <c r="K77" t="s">
        <v>156</v>
      </c>
      <c r="L77" t="s">
        <v>483</v>
      </c>
      <c r="M77" t="str">
        <f>IF(all_t20_world_cup_matches_results__3[[#This Row],[Team1]]=all_t20_world_cup_matches_results__3[[#This Row],[Winner]],all_t20_world_cup_matches_results__3[[#This Row],[Team2]],all_t20_world_cup_matches_results__3[[#This Row],[Team1]])</f>
        <v>New Zealand</v>
      </c>
    </row>
    <row r="78" spans="1:13" x14ac:dyDescent="0.25">
      <c r="A78" t="s">
        <v>166</v>
      </c>
      <c r="B78" t="s">
        <v>25</v>
      </c>
      <c r="C78" t="s">
        <v>28</v>
      </c>
      <c r="D78" t="s">
        <v>228</v>
      </c>
      <c r="E78" t="s">
        <v>28</v>
      </c>
      <c r="F78" t="s">
        <v>19</v>
      </c>
      <c r="G78" t="s">
        <v>64</v>
      </c>
      <c r="H78" s="1">
        <v>40309</v>
      </c>
      <c r="I78" s="2">
        <v>173</v>
      </c>
      <c r="J78" s="2">
        <v>5</v>
      </c>
      <c r="K78" t="s">
        <v>156</v>
      </c>
      <c r="L78" t="s">
        <v>485</v>
      </c>
      <c r="M78" t="str">
        <f>IF(all_t20_world_cup_matches_results__3[[#This Row],[Team1]]=all_t20_world_cup_matches_results__3[[#This Row],[Winner]],all_t20_world_cup_matches_results__3[[#This Row],[Team2]],all_t20_world_cup_matches_results__3[[#This Row],[Team1]])</f>
        <v>India</v>
      </c>
    </row>
    <row r="79" spans="1:13" x14ac:dyDescent="0.25">
      <c r="A79" t="s">
        <v>166</v>
      </c>
      <c r="B79" t="s">
        <v>7</v>
      </c>
      <c r="C79" t="s">
        <v>17</v>
      </c>
      <c r="D79" t="s">
        <v>229</v>
      </c>
      <c r="E79" t="s">
        <v>17</v>
      </c>
      <c r="F79" t="s">
        <v>22</v>
      </c>
      <c r="G79" t="s">
        <v>64</v>
      </c>
      <c r="H79" s="1">
        <v>40309</v>
      </c>
      <c r="I79" s="2">
        <v>174</v>
      </c>
      <c r="J79" s="2">
        <v>6</v>
      </c>
      <c r="K79" t="s">
        <v>156</v>
      </c>
      <c r="L79" t="s">
        <v>487</v>
      </c>
      <c r="M79" t="str">
        <f>IF(all_t20_world_cup_matches_results__3[[#This Row],[Team1]]=all_t20_world_cup_matches_results__3[[#This Row],[Winner]],all_t20_world_cup_matches_results__3[[#This Row],[Team2]],all_t20_world_cup_matches_results__3[[#This Row],[Team1]])</f>
        <v>West Indies</v>
      </c>
    </row>
    <row r="80" spans="1:13" x14ac:dyDescent="0.25">
      <c r="A80" t="s">
        <v>166</v>
      </c>
      <c r="B80" t="s">
        <v>23</v>
      </c>
      <c r="C80" t="s">
        <v>28</v>
      </c>
      <c r="D80" t="s">
        <v>230</v>
      </c>
      <c r="E80" t="s">
        <v>23</v>
      </c>
      <c r="F80" t="s">
        <v>31</v>
      </c>
      <c r="G80" t="s">
        <v>64</v>
      </c>
      <c r="H80" s="1">
        <v>40311</v>
      </c>
      <c r="I80" s="2">
        <v>175</v>
      </c>
      <c r="J80" s="2">
        <v>7</v>
      </c>
      <c r="K80" t="s">
        <v>156</v>
      </c>
      <c r="L80" t="s">
        <v>489</v>
      </c>
      <c r="M80" t="str">
        <f>IF(all_t20_world_cup_matches_results__3[[#This Row],[Team1]]=all_t20_world_cup_matches_results__3[[#This Row],[Winner]],all_t20_world_cup_matches_results__3[[#This Row],[Team2]],all_t20_world_cup_matches_results__3[[#This Row],[Team1]])</f>
        <v>Sri Lanka</v>
      </c>
    </row>
    <row r="81" spans="1:13" x14ac:dyDescent="0.25">
      <c r="A81" t="s">
        <v>166</v>
      </c>
      <c r="B81" t="s">
        <v>17</v>
      </c>
      <c r="C81" t="s">
        <v>14</v>
      </c>
      <c r="D81" t="s">
        <v>191</v>
      </c>
      <c r="E81" t="s">
        <v>17</v>
      </c>
      <c r="F81" t="s">
        <v>75</v>
      </c>
      <c r="G81" t="s">
        <v>64</v>
      </c>
      <c r="H81" s="1">
        <v>40312</v>
      </c>
      <c r="I81" s="2">
        <v>176</v>
      </c>
      <c r="J81" s="2">
        <v>3</v>
      </c>
      <c r="K81" t="s">
        <v>156</v>
      </c>
      <c r="L81" t="s">
        <v>491</v>
      </c>
      <c r="M81" t="str">
        <f>IF(all_t20_world_cup_matches_results__3[[#This Row],[Team1]]=all_t20_world_cup_matches_results__3[[#This Row],[Winner]],all_t20_world_cup_matches_results__3[[#This Row],[Team2]],all_t20_world_cup_matches_results__3[[#This Row],[Team1]])</f>
        <v>Pakistan</v>
      </c>
    </row>
    <row r="82" spans="1:13" x14ac:dyDescent="0.25">
      <c r="A82" t="s">
        <v>166</v>
      </c>
      <c r="B82" t="s">
        <v>17</v>
      </c>
      <c r="C82" t="s">
        <v>23</v>
      </c>
      <c r="D82" t="s">
        <v>182</v>
      </c>
      <c r="E82" t="s">
        <v>23</v>
      </c>
      <c r="F82" t="s">
        <v>31</v>
      </c>
      <c r="G82" t="s">
        <v>69</v>
      </c>
      <c r="H82" s="1">
        <v>40314</v>
      </c>
      <c r="I82" s="2">
        <v>177</v>
      </c>
      <c r="J82" s="2">
        <v>7</v>
      </c>
      <c r="K82" t="s">
        <v>156</v>
      </c>
      <c r="L82" t="s">
        <v>493</v>
      </c>
      <c r="M82" t="str">
        <f>IF(all_t20_world_cup_matches_results__3[[#This Row],[Team1]]=all_t20_world_cup_matches_results__3[[#This Row],[Winner]],all_t20_world_cup_matches_results__3[[#This Row],[Team2]],all_t20_world_cup_matches_results__3[[#This Row],[Team1]])</f>
        <v>Australia</v>
      </c>
    </row>
    <row r="83" spans="1:13" x14ac:dyDescent="0.25">
      <c r="A83" t="s">
        <v>167</v>
      </c>
      <c r="B83" t="s">
        <v>28</v>
      </c>
      <c r="C83" t="s">
        <v>18</v>
      </c>
      <c r="D83" t="s">
        <v>221</v>
      </c>
      <c r="E83" t="s">
        <v>28</v>
      </c>
      <c r="F83" t="s">
        <v>50</v>
      </c>
      <c r="G83" t="s">
        <v>76</v>
      </c>
      <c r="H83" s="1">
        <v>41170</v>
      </c>
      <c r="I83" s="2">
        <v>263</v>
      </c>
      <c r="J83" s="2">
        <v>82</v>
      </c>
      <c r="K83" t="s">
        <v>157</v>
      </c>
      <c r="L83" t="s">
        <v>495</v>
      </c>
      <c r="M83" t="str">
        <f>IF(all_t20_world_cup_matches_results__3[[#This Row],[Team1]]=all_t20_world_cup_matches_results__3[[#This Row],[Winner]],all_t20_world_cup_matches_results__3[[#This Row],[Team2]],all_t20_world_cup_matches_results__3[[#This Row],[Team1]])</f>
        <v>Zimbabwe</v>
      </c>
    </row>
    <row r="84" spans="1:13" x14ac:dyDescent="0.25">
      <c r="A84" t="s">
        <v>167</v>
      </c>
      <c r="B84" t="s">
        <v>17</v>
      </c>
      <c r="C84" t="s">
        <v>49</v>
      </c>
      <c r="D84" t="s">
        <v>231</v>
      </c>
      <c r="E84" t="s">
        <v>17</v>
      </c>
      <c r="F84" t="s">
        <v>31</v>
      </c>
      <c r="G84" t="s">
        <v>77</v>
      </c>
      <c r="H84" s="1">
        <v>41171</v>
      </c>
      <c r="I84" s="2">
        <v>264</v>
      </c>
      <c r="J84" s="2">
        <v>7</v>
      </c>
      <c r="K84" t="s">
        <v>156</v>
      </c>
      <c r="L84" t="s">
        <v>497</v>
      </c>
      <c r="M84" t="str">
        <f>IF(all_t20_world_cup_matches_results__3[[#This Row],[Team1]]=all_t20_world_cup_matches_results__3[[#This Row],[Winner]],all_t20_world_cup_matches_results__3[[#This Row],[Team2]],all_t20_world_cup_matches_results__3[[#This Row],[Team1]])</f>
        <v>Ireland</v>
      </c>
    </row>
    <row r="85" spans="1:13" x14ac:dyDescent="0.25">
      <c r="A85" t="s">
        <v>167</v>
      </c>
      <c r="B85" t="s">
        <v>63</v>
      </c>
      <c r="C85" t="s">
        <v>25</v>
      </c>
      <c r="D85" t="s">
        <v>220</v>
      </c>
      <c r="E85" t="s">
        <v>25</v>
      </c>
      <c r="F85" t="s">
        <v>78</v>
      </c>
      <c r="G85" t="s">
        <v>77</v>
      </c>
      <c r="H85" s="1">
        <v>41171</v>
      </c>
      <c r="I85" s="2">
        <v>265</v>
      </c>
      <c r="J85" s="2">
        <v>23</v>
      </c>
      <c r="K85" t="s">
        <v>157</v>
      </c>
      <c r="L85" t="s">
        <v>499</v>
      </c>
      <c r="M85" t="str">
        <f>IF(all_t20_world_cup_matches_results__3[[#This Row],[Team1]]=all_t20_world_cup_matches_results__3[[#This Row],[Winner]],all_t20_world_cup_matches_results__3[[#This Row],[Team2]],all_t20_world_cup_matches_results__3[[#This Row],[Team1]])</f>
        <v>Afghanistan</v>
      </c>
    </row>
    <row r="86" spans="1:13" x14ac:dyDescent="0.25">
      <c r="A86" t="s">
        <v>167</v>
      </c>
      <c r="B86" t="s">
        <v>6</v>
      </c>
      <c r="C86" t="s">
        <v>18</v>
      </c>
      <c r="D86" t="s">
        <v>232</v>
      </c>
      <c r="E86" t="s">
        <v>6</v>
      </c>
      <c r="F86" t="s">
        <v>38</v>
      </c>
      <c r="G86" t="s">
        <v>76</v>
      </c>
      <c r="H86" s="1">
        <v>41172</v>
      </c>
      <c r="I86" s="2">
        <v>266</v>
      </c>
      <c r="J86" s="2">
        <v>10</v>
      </c>
      <c r="K86" t="s">
        <v>156</v>
      </c>
      <c r="L86" t="s">
        <v>501</v>
      </c>
      <c r="M86" t="str">
        <f>IF(all_t20_world_cup_matches_results__3[[#This Row],[Team1]]=all_t20_world_cup_matches_results__3[[#This Row],[Winner]],all_t20_world_cup_matches_results__3[[#This Row],[Team2]],all_t20_world_cup_matches_results__3[[#This Row],[Team1]])</f>
        <v>Zimbabwe</v>
      </c>
    </row>
    <row r="87" spans="1:13" x14ac:dyDescent="0.25">
      <c r="A87" t="s">
        <v>167</v>
      </c>
      <c r="B87" t="s">
        <v>21</v>
      </c>
      <c r="C87" t="s">
        <v>11</v>
      </c>
      <c r="D87" t="s">
        <v>233</v>
      </c>
      <c r="E87" t="s">
        <v>11</v>
      </c>
      <c r="F87" t="s">
        <v>70</v>
      </c>
      <c r="G87" t="s">
        <v>79</v>
      </c>
      <c r="H87" s="1">
        <v>41173</v>
      </c>
      <c r="I87" s="2">
        <v>267</v>
      </c>
      <c r="J87" s="2">
        <v>59</v>
      </c>
      <c r="K87" t="s">
        <v>157</v>
      </c>
      <c r="L87" t="s">
        <v>503</v>
      </c>
      <c r="M87" t="str">
        <f>IF(all_t20_world_cup_matches_results__3[[#This Row],[Team1]]=all_t20_world_cup_matches_results__3[[#This Row],[Winner]],all_t20_world_cup_matches_results__3[[#This Row],[Team2]],all_t20_world_cup_matches_results__3[[#This Row],[Team1]])</f>
        <v>Bangladesh</v>
      </c>
    </row>
    <row r="88" spans="1:13" x14ac:dyDescent="0.25">
      <c r="A88" t="s">
        <v>167</v>
      </c>
      <c r="B88" t="s">
        <v>63</v>
      </c>
      <c r="C88" t="s">
        <v>23</v>
      </c>
      <c r="D88" t="s">
        <v>234</v>
      </c>
      <c r="E88" t="s">
        <v>23</v>
      </c>
      <c r="F88" t="s">
        <v>80</v>
      </c>
      <c r="G88" t="s">
        <v>77</v>
      </c>
      <c r="H88" s="1">
        <v>41173</v>
      </c>
      <c r="I88" s="2">
        <v>268</v>
      </c>
      <c r="J88" s="2">
        <v>116</v>
      </c>
      <c r="K88" t="s">
        <v>157</v>
      </c>
      <c r="L88" t="s">
        <v>505</v>
      </c>
      <c r="M88" t="str">
        <f>IF(all_t20_world_cup_matches_results__3[[#This Row],[Team1]]=all_t20_world_cup_matches_results__3[[#This Row],[Winner]],all_t20_world_cup_matches_results__3[[#This Row],[Team2]],all_t20_world_cup_matches_results__3[[#This Row],[Team1]])</f>
        <v>Afghanistan</v>
      </c>
    </row>
    <row r="89" spans="1:13" x14ac:dyDescent="0.25">
      <c r="A89" t="s">
        <v>167</v>
      </c>
      <c r="B89" t="s">
        <v>28</v>
      </c>
      <c r="C89" t="s">
        <v>6</v>
      </c>
      <c r="D89" t="s">
        <v>235</v>
      </c>
      <c r="E89" t="s">
        <v>6</v>
      </c>
      <c r="F89" t="s">
        <v>81</v>
      </c>
      <c r="G89" t="s">
        <v>76</v>
      </c>
      <c r="H89" s="1">
        <v>41174</v>
      </c>
      <c r="I89" s="2">
        <v>269</v>
      </c>
      <c r="J89" s="2">
        <v>32</v>
      </c>
      <c r="K89" t="s">
        <v>157</v>
      </c>
      <c r="L89" t="s">
        <v>507</v>
      </c>
      <c r="M89" t="str">
        <f>IF(all_t20_world_cup_matches_results__3[[#This Row],[Team1]]=all_t20_world_cup_matches_results__3[[#This Row],[Winner]],all_t20_world_cup_matches_results__3[[#This Row],[Team2]],all_t20_world_cup_matches_results__3[[#This Row],[Team1]])</f>
        <v>Sri Lanka</v>
      </c>
    </row>
    <row r="90" spans="1:13" x14ac:dyDescent="0.25">
      <c r="A90" t="s">
        <v>167</v>
      </c>
      <c r="B90" t="s">
        <v>17</v>
      </c>
      <c r="C90" t="s">
        <v>7</v>
      </c>
      <c r="D90" t="s">
        <v>202</v>
      </c>
      <c r="E90" t="s">
        <v>17</v>
      </c>
      <c r="F90" t="s">
        <v>82</v>
      </c>
      <c r="G90" t="s">
        <v>77</v>
      </c>
      <c r="H90" s="1">
        <v>41174</v>
      </c>
      <c r="I90" s="2">
        <v>270</v>
      </c>
      <c r="J90" s="2">
        <v>17</v>
      </c>
      <c r="K90" t="s">
        <v>157</v>
      </c>
      <c r="L90" t="s">
        <v>509</v>
      </c>
      <c r="M90" t="str">
        <f>IF(all_t20_world_cup_matches_results__3[[#This Row],[Team1]]=all_t20_world_cup_matches_results__3[[#This Row],[Winner]],all_t20_world_cup_matches_results__3[[#This Row],[Team2]],all_t20_world_cup_matches_results__3[[#This Row],[Team1]])</f>
        <v>West Indies</v>
      </c>
    </row>
    <row r="91" spans="1:13" x14ac:dyDescent="0.25">
      <c r="A91" t="s">
        <v>167</v>
      </c>
      <c r="B91" t="s">
        <v>11</v>
      </c>
      <c r="C91" t="s">
        <v>14</v>
      </c>
      <c r="D91" t="s">
        <v>198</v>
      </c>
      <c r="E91" t="s">
        <v>14</v>
      </c>
      <c r="F91" t="s">
        <v>71</v>
      </c>
      <c r="G91" t="s">
        <v>79</v>
      </c>
      <c r="H91" s="1">
        <v>41175</v>
      </c>
      <c r="I91" s="2">
        <v>271</v>
      </c>
      <c r="J91" s="2">
        <v>13</v>
      </c>
      <c r="K91" t="s">
        <v>157</v>
      </c>
      <c r="L91" t="s">
        <v>511</v>
      </c>
      <c r="M91" t="str">
        <f>IF(all_t20_world_cup_matches_results__3[[#This Row],[Team1]]=all_t20_world_cup_matches_results__3[[#This Row],[Winner]],all_t20_world_cup_matches_results__3[[#This Row],[Team2]],all_t20_world_cup_matches_results__3[[#This Row],[Team1]])</f>
        <v>New Zealand</v>
      </c>
    </row>
    <row r="92" spans="1:13" x14ac:dyDescent="0.25">
      <c r="A92" t="s">
        <v>167</v>
      </c>
      <c r="B92" t="s">
        <v>23</v>
      </c>
      <c r="C92" t="s">
        <v>25</v>
      </c>
      <c r="D92" t="s">
        <v>194</v>
      </c>
      <c r="E92" t="s">
        <v>25</v>
      </c>
      <c r="F92" t="s">
        <v>83</v>
      </c>
      <c r="G92" t="s">
        <v>77</v>
      </c>
      <c r="H92" s="1">
        <v>41175</v>
      </c>
      <c r="I92" s="2">
        <v>272</v>
      </c>
      <c r="J92" s="2">
        <v>90</v>
      </c>
      <c r="K92" t="s">
        <v>157</v>
      </c>
      <c r="L92" t="s">
        <v>513</v>
      </c>
      <c r="M92" t="str">
        <f>IF(all_t20_world_cup_matches_results__3[[#This Row],[Team1]]=all_t20_world_cup_matches_results__3[[#This Row],[Winner]],all_t20_world_cup_matches_results__3[[#This Row],[Team2]],all_t20_world_cup_matches_results__3[[#This Row],[Team1]])</f>
        <v>England</v>
      </c>
    </row>
    <row r="93" spans="1:13" x14ac:dyDescent="0.25">
      <c r="A93" t="s">
        <v>167</v>
      </c>
      <c r="B93" t="s">
        <v>49</v>
      </c>
      <c r="C93" t="s">
        <v>7</v>
      </c>
      <c r="D93" t="s">
        <v>236</v>
      </c>
      <c r="E93" t="s">
        <v>26</v>
      </c>
      <c r="F93" t="s">
        <v>27</v>
      </c>
      <c r="G93" t="s">
        <v>77</v>
      </c>
      <c r="H93" s="1">
        <v>41176</v>
      </c>
      <c r="I93" s="2">
        <v>273</v>
      </c>
      <c r="J93" s="2" t="s">
        <v>27</v>
      </c>
      <c r="L93" t="s">
        <v>515</v>
      </c>
      <c r="M93" t="str">
        <f>IF(all_t20_world_cup_matches_results__3[[#This Row],[Team1]]=all_t20_world_cup_matches_results__3[[#This Row],[Winner]],all_t20_world_cup_matches_results__3[[#This Row],[Team2]],all_t20_world_cup_matches_results__3[[#This Row],[Team1]])</f>
        <v>Ireland</v>
      </c>
    </row>
    <row r="94" spans="1:13" x14ac:dyDescent="0.25">
      <c r="A94" t="s">
        <v>167</v>
      </c>
      <c r="B94" t="s">
        <v>21</v>
      </c>
      <c r="C94" t="s">
        <v>14</v>
      </c>
      <c r="D94" t="s">
        <v>196</v>
      </c>
      <c r="E94" t="s">
        <v>14</v>
      </c>
      <c r="F94" t="s">
        <v>8</v>
      </c>
      <c r="G94" t="s">
        <v>79</v>
      </c>
      <c r="H94" s="1">
        <v>41177</v>
      </c>
      <c r="I94" s="2">
        <v>274</v>
      </c>
      <c r="J94" s="2">
        <v>8</v>
      </c>
      <c r="K94" t="s">
        <v>156</v>
      </c>
      <c r="L94" t="s">
        <v>517</v>
      </c>
      <c r="M94" t="str">
        <f>IF(all_t20_world_cup_matches_results__3[[#This Row],[Team1]]=all_t20_world_cup_matches_results__3[[#This Row],[Winner]],all_t20_world_cup_matches_results__3[[#This Row],[Team2]],all_t20_world_cup_matches_results__3[[#This Row],[Team1]])</f>
        <v>Bangladesh</v>
      </c>
    </row>
    <row r="95" spans="1:13" x14ac:dyDescent="0.25">
      <c r="A95" t="s">
        <v>167</v>
      </c>
      <c r="B95" t="s">
        <v>28</v>
      </c>
      <c r="C95" t="s">
        <v>11</v>
      </c>
      <c r="D95" t="s">
        <v>237</v>
      </c>
      <c r="E95" t="s">
        <v>30</v>
      </c>
      <c r="F95" t="s">
        <v>27</v>
      </c>
      <c r="G95" t="s">
        <v>79</v>
      </c>
      <c r="H95" s="1">
        <v>41179</v>
      </c>
      <c r="I95" s="2">
        <v>275</v>
      </c>
      <c r="J95" s="2" t="s">
        <v>27</v>
      </c>
      <c r="L95" t="s">
        <v>519</v>
      </c>
      <c r="M95" t="str">
        <f>IF(all_t20_world_cup_matches_results__3[[#This Row],[Team1]]=all_t20_world_cup_matches_results__3[[#This Row],[Winner]],all_t20_world_cup_matches_results__3[[#This Row],[Team2]],all_t20_world_cup_matches_results__3[[#This Row],[Team1]])</f>
        <v>Sri Lanka</v>
      </c>
    </row>
    <row r="96" spans="1:13" x14ac:dyDescent="0.25">
      <c r="A96" t="s">
        <v>167</v>
      </c>
      <c r="B96" t="s">
        <v>23</v>
      </c>
      <c r="C96" t="s">
        <v>7</v>
      </c>
      <c r="D96" t="s">
        <v>216</v>
      </c>
      <c r="E96" t="s">
        <v>7</v>
      </c>
      <c r="F96" t="s">
        <v>41</v>
      </c>
      <c r="G96" t="s">
        <v>79</v>
      </c>
      <c r="H96" s="1">
        <v>41179</v>
      </c>
      <c r="I96" s="2">
        <v>276</v>
      </c>
      <c r="J96" s="2">
        <v>15</v>
      </c>
      <c r="K96" t="s">
        <v>157</v>
      </c>
      <c r="L96" t="s">
        <v>521</v>
      </c>
      <c r="M96" t="str">
        <f>IF(all_t20_world_cup_matches_results__3[[#This Row],[Team1]]=all_t20_world_cup_matches_results__3[[#This Row],[Winner]],all_t20_world_cup_matches_results__3[[#This Row],[Team2]],all_t20_world_cup_matches_results__3[[#This Row],[Team1]])</f>
        <v>England</v>
      </c>
    </row>
    <row r="97" spans="1:13" x14ac:dyDescent="0.25">
      <c r="A97" t="s">
        <v>167</v>
      </c>
      <c r="B97" t="s">
        <v>14</v>
      </c>
      <c r="C97" t="s">
        <v>6</v>
      </c>
      <c r="D97" t="s">
        <v>218</v>
      </c>
      <c r="E97" t="s">
        <v>14</v>
      </c>
      <c r="F97" t="s">
        <v>60</v>
      </c>
      <c r="G97" t="s">
        <v>77</v>
      </c>
      <c r="H97" s="1">
        <v>41180</v>
      </c>
      <c r="I97" s="2">
        <v>277</v>
      </c>
      <c r="J97" s="2">
        <v>2</v>
      </c>
      <c r="K97" t="s">
        <v>156</v>
      </c>
      <c r="L97" t="s">
        <v>523</v>
      </c>
      <c r="M97" t="str">
        <f>IF(all_t20_world_cup_matches_results__3[[#This Row],[Team1]]=all_t20_world_cup_matches_results__3[[#This Row],[Winner]],all_t20_world_cup_matches_results__3[[#This Row],[Team2]],all_t20_world_cup_matches_results__3[[#This Row],[Team1]])</f>
        <v>South Africa</v>
      </c>
    </row>
    <row r="98" spans="1:13" x14ac:dyDescent="0.25">
      <c r="A98" t="s">
        <v>167</v>
      </c>
      <c r="B98" t="s">
        <v>17</v>
      </c>
      <c r="C98" t="s">
        <v>25</v>
      </c>
      <c r="D98" t="s">
        <v>199</v>
      </c>
      <c r="E98" t="s">
        <v>17</v>
      </c>
      <c r="F98" t="s">
        <v>12</v>
      </c>
      <c r="G98" t="s">
        <v>77</v>
      </c>
      <c r="H98" s="1">
        <v>41180</v>
      </c>
      <c r="I98" s="2">
        <v>278</v>
      </c>
      <c r="J98" s="2">
        <v>9</v>
      </c>
      <c r="K98" t="s">
        <v>156</v>
      </c>
      <c r="L98" t="s">
        <v>525</v>
      </c>
      <c r="M98" t="str">
        <f>IF(all_t20_world_cup_matches_results__3[[#This Row],[Team1]]=all_t20_world_cup_matches_results__3[[#This Row],[Winner]],all_t20_world_cup_matches_results__3[[#This Row],[Team2]],all_t20_world_cup_matches_results__3[[#This Row],[Team1]])</f>
        <v>India</v>
      </c>
    </row>
    <row r="99" spans="1:13" x14ac:dyDescent="0.25">
      <c r="A99" t="s">
        <v>167</v>
      </c>
      <c r="B99" t="s">
        <v>23</v>
      </c>
      <c r="C99" t="s">
        <v>11</v>
      </c>
      <c r="D99" t="s">
        <v>190</v>
      </c>
      <c r="E99" t="s">
        <v>23</v>
      </c>
      <c r="F99" t="s">
        <v>22</v>
      </c>
      <c r="G99" t="s">
        <v>79</v>
      </c>
      <c r="H99" s="1">
        <v>41181</v>
      </c>
      <c r="I99" s="2">
        <v>279</v>
      </c>
      <c r="J99" s="2">
        <v>6</v>
      </c>
      <c r="K99" t="s">
        <v>156</v>
      </c>
      <c r="L99" t="s">
        <v>527</v>
      </c>
      <c r="M99" t="str">
        <f>IF(all_t20_world_cup_matches_results__3[[#This Row],[Team1]]=all_t20_world_cup_matches_results__3[[#This Row],[Winner]],all_t20_world_cup_matches_results__3[[#This Row],[Team2]],all_t20_world_cup_matches_results__3[[#This Row],[Team1]])</f>
        <v>New Zealand</v>
      </c>
    </row>
    <row r="100" spans="1:13" x14ac:dyDescent="0.25">
      <c r="A100" t="s">
        <v>167</v>
      </c>
      <c r="B100" t="s">
        <v>28</v>
      </c>
      <c r="C100" t="s">
        <v>7</v>
      </c>
      <c r="D100" t="s">
        <v>209</v>
      </c>
      <c r="E100" t="s">
        <v>28</v>
      </c>
      <c r="F100" t="s">
        <v>12</v>
      </c>
      <c r="G100" t="s">
        <v>79</v>
      </c>
      <c r="H100" s="1">
        <v>41181</v>
      </c>
      <c r="I100" s="2">
        <v>280</v>
      </c>
      <c r="J100" s="2">
        <v>9</v>
      </c>
      <c r="K100" t="s">
        <v>156</v>
      </c>
      <c r="L100" t="s">
        <v>529</v>
      </c>
      <c r="M100" t="str">
        <f>IF(all_t20_world_cup_matches_results__3[[#This Row],[Team1]]=all_t20_world_cup_matches_results__3[[#This Row],[Winner]],all_t20_world_cup_matches_results__3[[#This Row],[Team2]],all_t20_world_cup_matches_results__3[[#This Row],[Team1]])</f>
        <v>West Indies</v>
      </c>
    </row>
    <row r="101" spans="1:13" x14ac:dyDescent="0.25">
      <c r="A101" t="s">
        <v>167</v>
      </c>
      <c r="B101" t="s">
        <v>17</v>
      </c>
      <c r="C101" t="s">
        <v>6</v>
      </c>
      <c r="D101" t="s">
        <v>238</v>
      </c>
      <c r="E101" t="s">
        <v>17</v>
      </c>
      <c r="F101" t="s">
        <v>8</v>
      </c>
      <c r="G101" t="s">
        <v>77</v>
      </c>
      <c r="H101" s="1">
        <v>41182</v>
      </c>
      <c r="I101" s="2">
        <v>281</v>
      </c>
      <c r="J101" s="2">
        <v>8</v>
      </c>
      <c r="K101" t="s">
        <v>156</v>
      </c>
      <c r="L101" t="s">
        <v>531</v>
      </c>
      <c r="M101" t="str">
        <f>IF(all_t20_world_cup_matches_results__3[[#This Row],[Team1]]=all_t20_world_cup_matches_results__3[[#This Row],[Winner]],all_t20_world_cup_matches_results__3[[#This Row],[Team2]],all_t20_world_cup_matches_results__3[[#This Row],[Team1]])</f>
        <v>South Africa</v>
      </c>
    </row>
    <row r="102" spans="1:13" x14ac:dyDescent="0.25">
      <c r="A102" t="s">
        <v>167</v>
      </c>
      <c r="B102" t="s">
        <v>25</v>
      </c>
      <c r="C102" t="s">
        <v>14</v>
      </c>
      <c r="D102" t="s">
        <v>183</v>
      </c>
      <c r="E102" t="s">
        <v>25</v>
      </c>
      <c r="F102" t="s">
        <v>8</v>
      </c>
      <c r="G102" t="s">
        <v>77</v>
      </c>
      <c r="H102" s="1">
        <v>41182</v>
      </c>
      <c r="I102" s="2">
        <v>282</v>
      </c>
      <c r="J102" s="2">
        <v>8</v>
      </c>
      <c r="K102" t="s">
        <v>156</v>
      </c>
      <c r="L102" t="s">
        <v>533</v>
      </c>
      <c r="M102" t="str">
        <f>IF(all_t20_world_cup_matches_results__3[[#This Row],[Team1]]=all_t20_world_cup_matches_results__3[[#This Row],[Winner]],all_t20_world_cup_matches_results__3[[#This Row],[Team2]],all_t20_world_cup_matches_results__3[[#This Row],[Team1]])</f>
        <v>Pakistan</v>
      </c>
    </row>
    <row r="103" spans="1:13" x14ac:dyDescent="0.25">
      <c r="A103" t="s">
        <v>167</v>
      </c>
      <c r="B103" t="s">
        <v>11</v>
      </c>
      <c r="C103" t="s">
        <v>7</v>
      </c>
      <c r="D103" t="s">
        <v>239</v>
      </c>
      <c r="E103" t="s">
        <v>30</v>
      </c>
      <c r="F103" t="s">
        <v>27</v>
      </c>
      <c r="G103" t="s">
        <v>79</v>
      </c>
      <c r="H103" s="1">
        <v>41183</v>
      </c>
      <c r="I103" s="2">
        <v>283</v>
      </c>
      <c r="J103" s="2" t="s">
        <v>27</v>
      </c>
      <c r="L103" t="s">
        <v>535</v>
      </c>
      <c r="M103" t="str">
        <f>IF(all_t20_world_cup_matches_results__3[[#This Row],[Team1]]=all_t20_world_cup_matches_results__3[[#This Row],[Winner]],all_t20_world_cup_matches_results__3[[#This Row],[Team2]],all_t20_world_cup_matches_results__3[[#This Row],[Team1]])</f>
        <v>New Zealand</v>
      </c>
    </row>
    <row r="104" spans="1:13" x14ac:dyDescent="0.25">
      <c r="A104" t="s">
        <v>167</v>
      </c>
      <c r="B104" t="s">
        <v>28</v>
      </c>
      <c r="C104" t="s">
        <v>23</v>
      </c>
      <c r="D104" t="s">
        <v>240</v>
      </c>
      <c r="E104" t="s">
        <v>28</v>
      </c>
      <c r="F104" t="s">
        <v>33</v>
      </c>
      <c r="G104" t="s">
        <v>79</v>
      </c>
      <c r="H104" s="1">
        <v>41183</v>
      </c>
      <c r="I104" s="2">
        <v>284</v>
      </c>
      <c r="J104" s="2">
        <v>19</v>
      </c>
      <c r="K104" t="s">
        <v>157</v>
      </c>
      <c r="L104" t="s">
        <v>537</v>
      </c>
      <c r="M104" t="str">
        <f>IF(all_t20_world_cup_matches_results__3[[#This Row],[Team1]]=all_t20_world_cup_matches_results__3[[#This Row],[Winner]],all_t20_world_cup_matches_results__3[[#This Row],[Team2]],all_t20_world_cup_matches_results__3[[#This Row],[Team1]])</f>
        <v>England</v>
      </c>
    </row>
    <row r="105" spans="1:13" x14ac:dyDescent="0.25">
      <c r="A105" t="s">
        <v>167</v>
      </c>
      <c r="B105" t="s">
        <v>17</v>
      </c>
      <c r="C105" t="s">
        <v>14</v>
      </c>
      <c r="D105" t="s">
        <v>191</v>
      </c>
      <c r="E105" t="s">
        <v>14</v>
      </c>
      <c r="F105" t="s">
        <v>81</v>
      </c>
      <c r="G105" t="s">
        <v>77</v>
      </c>
      <c r="H105" s="1">
        <v>41184</v>
      </c>
      <c r="I105" s="2">
        <v>285</v>
      </c>
      <c r="J105" s="2">
        <v>32</v>
      </c>
      <c r="K105" t="s">
        <v>157</v>
      </c>
      <c r="L105" t="s">
        <v>539</v>
      </c>
      <c r="M105" t="str">
        <f>IF(all_t20_world_cup_matches_results__3[[#This Row],[Team1]]=all_t20_world_cup_matches_results__3[[#This Row],[Winner]],all_t20_world_cup_matches_results__3[[#This Row],[Team2]],all_t20_world_cup_matches_results__3[[#This Row],[Team1]])</f>
        <v>Australia</v>
      </c>
    </row>
    <row r="106" spans="1:13" x14ac:dyDescent="0.25">
      <c r="A106" t="s">
        <v>167</v>
      </c>
      <c r="B106" t="s">
        <v>25</v>
      </c>
      <c r="C106" t="s">
        <v>6</v>
      </c>
      <c r="D106" t="s">
        <v>217</v>
      </c>
      <c r="E106" t="s">
        <v>25</v>
      </c>
      <c r="F106" t="s">
        <v>51</v>
      </c>
      <c r="G106" t="s">
        <v>77</v>
      </c>
      <c r="H106" s="1">
        <v>41184</v>
      </c>
      <c r="I106" s="2">
        <v>286</v>
      </c>
      <c r="J106" s="2">
        <v>1</v>
      </c>
      <c r="K106" t="s">
        <v>158</v>
      </c>
      <c r="L106" t="s">
        <v>541</v>
      </c>
      <c r="M106" t="str">
        <f>IF(all_t20_world_cup_matches_results__3[[#This Row],[Team1]]=all_t20_world_cup_matches_results__3[[#This Row],[Winner]],all_t20_world_cup_matches_results__3[[#This Row],[Team2]],all_t20_world_cup_matches_results__3[[#This Row],[Team1]])</f>
        <v>South Africa</v>
      </c>
    </row>
    <row r="107" spans="1:13" x14ac:dyDescent="0.25">
      <c r="A107" t="s">
        <v>167</v>
      </c>
      <c r="B107" t="s">
        <v>28</v>
      </c>
      <c r="C107" t="s">
        <v>14</v>
      </c>
      <c r="D107" t="s">
        <v>241</v>
      </c>
      <c r="E107" t="s">
        <v>28</v>
      </c>
      <c r="F107" t="s">
        <v>84</v>
      </c>
      <c r="G107" t="s">
        <v>77</v>
      </c>
      <c r="H107" s="1">
        <v>41186</v>
      </c>
      <c r="I107" s="2">
        <v>287</v>
      </c>
      <c r="J107" s="2">
        <v>16</v>
      </c>
      <c r="K107" t="s">
        <v>157</v>
      </c>
      <c r="L107" t="s">
        <v>543</v>
      </c>
      <c r="M107" t="str">
        <f>IF(all_t20_world_cup_matches_results__3[[#This Row],[Team1]]=all_t20_world_cup_matches_results__3[[#This Row],[Winner]],all_t20_world_cup_matches_results__3[[#This Row],[Team2]],all_t20_world_cup_matches_results__3[[#This Row],[Team1]])</f>
        <v>Pakistan</v>
      </c>
    </row>
    <row r="108" spans="1:13" x14ac:dyDescent="0.25">
      <c r="A108" t="s">
        <v>167</v>
      </c>
      <c r="B108" t="s">
        <v>17</v>
      </c>
      <c r="C108" t="s">
        <v>7</v>
      </c>
      <c r="D108" t="s">
        <v>202</v>
      </c>
      <c r="E108" t="s">
        <v>7</v>
      </c>
      <c r="F108" t="s">
        <v>85</v>
      </c>
      <c r="G108" t="s">
        <v>77</v>
      </c>
      <c r="H108" s="1">
        <v>41187</v>
      </c>
      <c r="I108" s="2">
        <v>288</v>
      </c>
      <c r="J108" s="2">
        <v>74</v>
      </c>
      <c r="K108" t="s">
        <v>157</v>
      </c>
      <c r="L108" t="s">
        <v>545</v>
      </c>
      <c r="M108" t="str">
        <f>IF(all_t20_world_cup_matches_results__3[[#This Row],[Team1]]=all_t20_world_cup_matches_results__3[[#This Row],[Winner]],all_t20_world_cup_matches_results__3[[#This Row],[Team2]],all_t20_world_cup_matches_results__3[[#This Row],[Team1]])</f>
        <v>Australia</v>
      </c>
    </row>
    <row r="109" spans="1:13" x14ac:dyDescent="0.25">
      <c r="A109" t="s">
        <v>167</v>
      </c>
      <c r="B109" t="s">
        <v>28</v>
      </c>
      <c r="C109" t="s">
        <v>7</v>
      </c>
      <c r="D109" t="s">
        <v>209</v>
      </c>
      <c r="E109" t="s">
        <v>7</v>
      </c>
      <c r="F109" t="s">
        <v>86</v>
      </c>
      <c r="G109" t="s">
        <v>77</v>
      </c>
      <c r="H109" s="1">
        <v>41189</v>
      </c>
      <c r="I109" s="2">
        <v>289</v>
      </c>
      <c r="J109" s="2">
        <v>36</v>
      </c>
      <c r="K109" t="s">
        <v>157</v>
      </c>
      <c r="L109" t="s">
        <v>547</v>
      </c>
      <c r="M109" t="str">
        <f>IF(all_t20_world_cup_matches_results__3[[#This Row],[Team1]]=all_t20_world_cup_matches_results__3[[#This Row],[Winner]],all_t20_world_cup_matches_results__3[[#This Row],[Team2]],all_t20_world_cup_matches_results__3[[#This Row],[Team1]])</f>
        <v>Sri Lanka</v>
      </c>
    </row>
    <row r="110" spans="1:13" x14ac:dyDescent="0.25">
      <c r="A110" t="s">
        <v>168</v>
      </c>
      <c r="B110" t="s">
        <v>21</v>
      </c>
      <c r="C110" t="s">
        <v>63</v>
      </c>
      <c r="D110" t="s">
        <v>242</v>
      </c>
      <c r="E110" t="s">
        <v>21</v>
      </c>
      <c r="F110" t="s">
        <v>12</v>
      </c>
      <c r="G110" t="s">
        <v>87</v>
      </c>
      <c r="H110" s="1">
        <v>41714</v>
      </c>
      <c r="I110" s="2">
        <v>366</v>
      </c>
      <c r="J110" s="2">
        <v>9</v>
      </c>
      <c r="K110" t="s">
        <v>156</v>
      </c>
      <c r="L110" t="s">
        <v>549</v>
      </c>
      <c r="M110" t="str">
        <f>IF(all_t20_world_cup_matches_results__3[[#This Row],[Team1]]=all_t20_world_cup_matches_results__3[[#This Row],[Winner]],all_t20_world_cup_matches_results__3[[#This Row],[Team2]],all_t20_world_cup_matches_results__3[[#This Row],[Team1]])</f>
        <v>Afghanistan</v>
      </c>
    </row>
    <row r="111" spans="1:13" x14ac:dyDescent="0.25">
      <c r="A111" t="s">
        <v>168</v>
      </c>
      <c r="B111" t="s">
        <v>88</v>
      </c>
      <c r="C111" t="s">
        <v>89</v>
      </c>
      <c r="D111" t="s">
        <v>243</v>
      </c>
      <c r="E111" t="s">
        <v>89</v>
      </c>
      <c r="F111" t="s">
        <v>90</v>
      </c>
      <c r="G111" t="s">
        <v>91</v>
      </c>
      <c r="H111" s="1">
        <v>41714</v>
      </c>
      <c r="I111" s="2">
        <v>367</v>
      </c>
      <c r="J111" s="2">
        <v>80</v>
      </c>
      <c r="K111" t="s">
        <v>157</v>
      </c>
      <c r="L111" t="s">
        <v>551</v>
      </c>
      <c r="M111" t="str">
        <f>IF(all_t20_world_cup_matches_results__3[[#This Row],[Team1]]=all_t20_world_cup_matches_results__3[[#This Row],[Winner]],all_t20_world_cup_matches_results__3[[#This Row],[Team2]],all_t20_world_cup_matches_results__3[[#This Row],[Team1]])</f>
        <v>Hong Kong</v>
      </c>
    </row>
    <row r="112" spans="1:13" x14ac:dyDescent="0.25">
      <c r="A112" t="s">
        <v>168</v>
      </c>
      <c r="B112" t="s">
        <v>49</v>
      </c>
      <c r="C112" t="s">
        <v>18</v>
      </c>
      <c r="D112" t="s">
        <v>244</v>
      </c>
      <c r="E112" t="s">
        <v>49</v>
      </c>
      <c r="F112" t="s">
        <v>75</v>
      </c>
      <c r="G112" t="s">
        <v>92</v>
      </c>
      <c r="H112" s="1">
        <v>41715</v>
      </c>
      <c r="I112" s="2">
        <v>368</v>
      </c>
      <c r="J112" s="2">
        <v>3</v>
      </c>
      <c r="K112" t="s">
        <v>156</v>
      </c>
      <c r="L112" t="s">
        <v>553</v>
      </c>
      <c r="M112" t="str">
        <f>IF(all_t20_world_cup_matches_results__3[[#This Row],[Team1]]=all_t20_world_cup_matches_results__3[[#This Row],[Winner]],all_t20_world_cup_matches_results__3[[#This Row],[Team2]],all_t20_world_cup_matches_results__3[[#This Row],[Team1]])</f>
        <v>Zimbabwe</v>
      </c>
    </row>
    <row r="113" spans="1:13" x14ac:dyDescent="0.25">
      <c r="A113" t="s">
        <v>168</v>
      </c>
      <c r="B113" t="s">
        <v>42</v>
      </c>
      <c r="C113" t="s">
        <v>93</v>
      </c>
      <c r="D113" t="s">
        <v>245</v>
      </c>
      <c r="E113" t="s">
        <v>42</v>
      </c>
      <c r="F113" t="s">
        <v>22</v>
      </c>
      <c r="G113" t="s">
        <v>92</v>
      </c>
      <c r="H113" s="1">
        <v>41715</v>
      </c>
      <c r="I113" s="2">
        <v>369</v>
      </c>
      <c r="J113" s="2">
        <v>6</v>
      </c>
      <c r="K113" t="s">
        <v>156</v>
      </c>
      <c r="L113" t="s">
        <v>555</v>
      </c>
      <c r="M113" t="str">
        <f>IF(all_t20_world_cup_matches_results__3[[#This Row],[Team1]]=all_t20_world_cup_matches_results__3[[#This Row],[Winner]],all_t20_world_cup_matches_results__3[[#This Row],[Team2]],all_t20_world_cup_matches_results__3[[#This Row],[Team1]])</f>
        <v>U.A.E.</v>
      </c>
    </row>
    <row r="114" spans="1:13" x14ac:dyDescent="0.25">
      <c r="A114" t="s">
        <v>168</v>
      </c>
      <c r="B114" t="s">
        <v>63</v>
      </c>
      <c r="C114" t="s">
        <v>88</v>
      </c>
      <c r="D114" t="s">
        <v>246</v>
      </c>
      <c r="E114" t="s">
        <v>63</v>
      </c>
      <c r="F114" t="s">
        <v>31</v>
      </c>
      <c r="G114" t="s">
        <v>91</v>
      </c>
      <c r="H114" s="1">
        <v>41716</v>
      </c>
      <c r="I114" s="2">
        <v>370</v>
      </c>
      <c r="J114" s="2">
        <v>7</v>
      </c>
      <c r="K114" t="s">
        <v>156</v>
      </c>
      <c r="L114" t="s">
        <v>557</v>
      </c>
      <c r="M114" t="str">
        <f>IF(all_t20_world_cup_matches_results__3[[#This Row],[Team1]]=all_t20_world_cup_matches_results__3[[#This Row],[Winner]],all_t20_world_cup_matches_results__3[[#This Row],[Team2]],all_t20_world_cup_matches_results__3[[#This Row],[Team1]])</f>
        <v>Hong Kong</v>
      </c>
    </row>
    <row r="115" spans="1:13" x14ac:dyDescent="0.25">
      <c r="A115" t="s">
        <v>168</v>
      </c>
      <c r="B115" t="s">
        <v>21</v>
      </c>
      <c r="C115" t="s">
        <v>89</v>
      </c>
      <c r="D115" t="s">
        <v>247</v>
      </c>
      <c r="E115" t="s">
        <v>21</v>
      </c>
      <c r="F115" t="s">
        <v>8</v>
      </c>
      <c r="G115" t="s">
        <v>91</v>
      </c>
      <c r="H115" s="1">
        <v>41716</v>
      </c>
      <c r="I115" s="2">
        <v>371</v>
      </c>
      <c r="J115" s="2">
        <v>8</v>
      </c>
      <c r="K115" t="s">
        <v>156</v>
      </c>
      <c r="L115" t="s">
        <v>559</v>
      </c>
      <c r="M115" t="str">
        <f>IF(all_t20_world_cup_matches_results__3[[#This Row],[Team1]]=all_t20_world_cup_matches_results__3[[#This Row],[Winner]],all_t20_world_cup_matches_results__3[[#This Row],[Team2]],all_t20_world_cup_matches_results__3[[#This Row],[Team1]])</f>
        <v>Nepal</v>
      </c>
    </row>
    <row r="116" spans="1:13" x14ac:dyDescent="0.25">
      <c r="A116" t="s">
        <v>168</v>
      </c>
      <c r="B116" t="s">
        <v>42</v>
      </c>
      <c r="C116" t="s">
        <v>18</v>
      </c>
      <c r="D116" t="s">
        <v>248</v>
      </c>
      <c r="E116" t="s">
        <v>18</v>
      </c>
      <c r="F116" t="s">
        <v>19</v>
      </c>
      <c r="G116" t="s">
        <v>92</v>
      </c>
      <c r="H116" s="1">
        <v>41717</v>
      </c>
      <c r="I116" s="2">
        <v>372</v>
      </c>
      <c r="J116" s="2">
        <v>5</v>
      </c>
      <c r="K116" t="s">
        <v>156</v>
      </c>
      <c r="L116" t="s">
        <v>561</v>
      </c>
      <c r="M116" t="str">
        <f>IF(all_t20_world_cup_matches_results__3[[#This Row],[Team1]]=all_t20_world_cup_matches_results__3[[#This Row],[Winner]],all_t20_world_cup_matches_results__3[[#This Row],[Team2]],all_t20_world_cup_matches_results__3[[#This Row],[Team1]])</f>
        <v>Netherlands</v>
      </c>
    </row>
    <row r="117" spans="1:13" x14ac:dyDescent="0.25">
      <c r="A117" t="s">
        <v>168</v>
      </c>
      <c r="B117" t="s">
        <v>49</v>
      </c>
      <c r="C117" t="s">
        <v>93</v>
      </c>
      <c r="D117" t="s">
        <v>249</v>
      </c>
      <c r="E117" t="s">
        <v>49</v>
      </c>
      <c r="F117" t="s">
        <v>65</v>
      </c>
      <c r="G117" t="s">
        <v>92</v>
      </c>
      <c r="H117" s="1">
        <v>41717</v>
      </c>
      <c r="I117" s="2">
        <v>373</v>
      </c>
      <c r="J117" s="2">
        <v>21</v>
      </c>
      <c r="K117" t="s">
        <v>157</v>
      </c>
      <c r="L117" t="s">
        <v>563</v>
      </c>
      <c r="M117" t="str">
        <f>IF(all_t20_world_cup_matches_results__3[[#This Row],[Team1]]=all_t20_world_cup_matches_results__3[[#This Row],[Winner]],all_t20_world_cup_matches_results__3[[#This Row],[Team2]],all_t20_world_cup_matches_results__3[[#This Row],[Team1]])</f>
        <v>U.A.E.</v>
      </c>
    </row>
    <row r="118" spans="1:13" x14ac:dyDescent="0.25">
      <c r="A118" t="s">
        <v>168</v>
      </c>
      <c r="B118" t="s">
        <v>63</v>
      </c>
      <c r="C118" t="s">
        <v>89</v>
      </c>
      <c r="D118" t="s">
        <v>250</v>
      </c>
      <c r="E118" t="s">
        <v>89</v>
      </c>
      <c r="F118" t="s">
        <v>54</v>
      </c>
      <c r="G118" t="s">
        <v>91</v>
      </c>
      <c r="H118" s="1">
        <v>41718</v>
      </c>
      <c r="I118" s="2">
        <v>374</v>
      </c>
      <c r="J118" s="2">
        <v>9</v>
      </c>
      <c r="K118" t="s">
        <v>157</v>
      </c>
      <c r="L118" t="s">
        <v>565</v>
      </c>
      <c r="M118" t="str">
        <f>IF(all_t20_world_cup_matches_results__3[[#This Row],[Team1]]=all_t20_world_cup_matches_results__3[[#This Row],[Winner]],all_t20_world_cup_matches_results__3[[#This Row],[Team2]],all_t20_world_cup_matches_results__3[[#This Row],[Team1]])</f>
        <v>Afghanistan</v>
      </c>
    </row>
    <row r="119" spans="1:13" x14ac:dyDescent="0.25">
      <c r="A119" t="s">
        <v>168</v>
      </c>
      <c r="B119" t="s">
        <v>21</v>
      </c>
      <c r="C119" t="s">
        <v>88</v>
      </c>
      <c r="D119" t="s">
        <v>251</v>
      </c>
      <c r="E119" t="s">
        <v>88</v>
      </c>
      <c r="F119" t="s">
        <v>60</v>
      </c>
      <c r="G119" t="s">
        <v>91</v>
      </c>
      <c r="H119" s="1">
        <v>41718</v>
      </c>
      <c r="I119" s="2">
        <v>375</v>
      </c>
      <c r="J119" s="2">
        <v>2</v>
      </c>
      <c r="K119" t="s">
        <v>156</v>
      </c>
      <c r="L119" t="s">
        <v>567</v>
      </c>
      <c r="M119" t="str">
        <f>IF(all_t20_world_cup_matches_results__3[[#This Row],[Team1]]=all_t20_world_cup_matches_results__3[[#This Row],[Winner]],all_t20_world_cup_matches_results__3[[#This Row],[Team2]],all_t20_world_cup_matches_results__3[[#This Row],[Team1]])</f>
        <v>Bangladesh</v>
      </c>
    </row>
    <row r="120" spans="1:13" x14ac:dyDescent="0.25">
      <c r="A120" t="s">
        <v>168</v>
      </c>
      <c r="B120" t="s">
        <v>93</v>
      </c>
      <c r="C120" t="s">
        <v>18</v>
      </c>
      <c r="D120" t="s">
        <v>252</v>
      </c>
      <c r="E120" t="s">
        <v>18</v>
      </c>
      <c r="F120" t="s">
        <v>19</v>
      </c>
      <c r="G120" t="s">
        <v>92</v>
      </c>
      <c r="H120" s="1">
        <v>41719</v>
      </c>
      <c r="I120" s="2">
        <v>376</v>
      </c>
      <c r="J120" s="2">
        <v>5</v>
      </c>
      <c r="K120" t="s">
        <v>156</v>
      </c>
      <c r="L120" t="s">
        <v>569</v>
      </c>
      <c r="M120" t="str">
        <f>IF(all_t20_world_cup_matches_results__3[[#This Row],[Team1]]=all_t20_world_cup_matches_results__3[[#This Row],[Winner]],all_t20_world_cup_matches_results__3[[#This Row],[Team2]],all_t20_world_cup_matches_results__3[[#This Row],[Team1]])</f>
        <v>U.A.E.</v>
      </c>
    </row>
    <row r="121" spans="1:13" x14ac:dyDescent="0.25">
      <c r="A121" t="s">
        <v>168</v>
      </c>
      <c r="B121" t="s">
        <v>49</v>
      </c>
      <c r="C121" t="s">
        <v>42</v>
      </c>
      <c r="D121" t="s">
        <v>253</v>
      </c>
      <c r="E121" t="s">
        <v>42</v>
      </c>
      <c r="F121" t="s">
        <v>22</v>
      </c>
      <c r="G121" t="s">
        <v>92</v>
      </c>
      <c r="H121" s="1">
        <v>41719</v>
      </c>
      <c r="I121" s="2">
        <v>377</v>
      </c>
      <c r="J121" s="2">
        <v>6</v>
      </c>
      <c r="K121" t="s">
        <v>156</v>
      </c>
      <c r="L121" t="s">
        <v>571</v>
      </c>
      <c r="M121" t="str">
        <f>IF(all_t20_world_cup_matches_results__3[[#This Row],[Team1]]=all_t20_world_cup_matches_results__3[[#This Row],[Winner]],all_t20_world_cup_matches_results__3[[#This Row],[Team2]],all_t20_world_cup_matches_results__3[[#This Row],[Team1]])</f>
        <v>Ireland</v>
      </c>
    </row>
    <row r="122" spans="1:13" x14ac:dyDescent="0.25">
      <c r="A122" t="s">
        <v>168</v>
      </c>
      <c r="B122" t="s">
        <v>25</v>
      </c>
      <c r="C122" t="s">
        <v>14</v>
      </c>
      <c r="D122" t="s">
        <v>183</v>
      </c>
      <c r="E122" t="s">
        <v>25</v>
      </c>
      <c r="F122" t="s">
        <v>31</v>
      </c>
      <c r="G122" t="s">
        <v>87</v>
      </c>
      <c r="H122" s="1">
        <v>41719</v>
      </c>
      <c r="I122" s="2">
        <v>378</v>
      </c>
      <c r="J122" s="2">
        <v>7</v>
      </c>
      <c r="K122" t="s">
        <v>156</v>
      </c>
      <c r="L122" t="s">
        <v>573</v>
      </c>
      <c r="M122" t="str">
        <f>IF(all_t20_world_cup_matches_results__3[[#This Row],[Team1]]=all_t20_world_cup_matches_results__3[[#This Row],[Winner]],all_t20_world_cup_matches_results__3[[#This Row],[Team2]],all_t20_world_cup_matches_results__3[[#This Row],[Team1]])</f>
        <v>Pakistan</v>
      </c>
    </row>
    <row r="123" spans="1:13" x14ac:dyDescent="0.25">
      <c r="A123" t="s">
        <v>168</v>
      </c>
      <c r="B123" t="s">
        <v>6</v>
      </c>
      <c r="C123" t="s">
        <v>28</v>
      </c>
      <c r="D123" t="s">
        <v>254</v>
      </c>
      <c r="E123" t="s">
        <v>28</v>
      </c>
      <c r="F123" t="s">
        <v>35</v>
      </c>
      <c r="G123" t="s">
        <v>91</v>
      </c>
      <c r="H123" s="1">
        <v>41720</v>
      </c>
      <c r="I123" s="2">
        <v>379</v>
      </c>
      <c r="J123" s="2">
        <v>5</v>
      </c>
      <c r="K123" t="s">
        <v>157</v>
      </c>
      <c r="L123" t="s">
        <v>575</v>
      </c>
      <c r="M123" t="str">
        <f>IF(all_t20_world_cup_matches_results__3[[#This Row],[Team1]]=all_t20_world_cup_matches_results__3[[#This Row],[Winner]],all_t20_world_cup_matches_results__3[[#This Row],[Team2]],all_t20_world_cup_matches_results__3[[#This Row],[Team1]])</f>
        <v>South Africa</v>
      </c>
    </row>
    <row r="124" spans="1:13" x14ac:dyDescent="0.25">
      <c r="A124" t="s">
        <v>168</v>
      </c>
      <c r="B124" t="s">
        <v>23</v>
      </c>
      <c r="C124" t="s">
        <v>11</v>
      </c>
      <c r="D124" t="s">
        <v>190</v>
      </c>
      <c r="E124" t="s">
        <v>11</v>
      </c>
      <c r="F124" t="s">
        <v>54</v>
      </c>
      <c r="G124" t="s">
        <v>91</v>
      </c>
      <c r="H124" s="1">
        <v>41720</v>
      </c>
      <c r="I124" s="2">
        <v>380</v>
      </c>
      <c r="J124" s="2">
        <v>9</v>
      </c>
      <c r="K124" t="s">
        <v>157</v>
      </c>
      <c r="L124" t="s">
        <v>577</v>
      </c>
      <c r="M124" t="str">
        <f>IF(all_t20_world_cup_matches_results__3[[#This Row],[Team1]]=all_t20_world_cup_matches_results__3[[#This Row],[Winner]],all_t20_world_cup_matches_results__3[[#This Row],[Team2]],all_t20_world_cup_matches_results__3[[#This Row],[Team1]])</f>
        <v>England</v>
      </c>
    </row>
    <row r="125" spans="1:13" x14ac:dyDescent="0.25">
      <c r="A125" t="s">
        <v>168</v>
      </c>
      <c r="B125" t="s">
        <v>17</v>
      </c>
      <c r="C125" t="s">
        <v>14</v>
      </c>
      <c r="D125" t="s">
        <v>191</v>
      </c>
      <c r="E125" t="s">
        <v>14</v>
      </c>
      <c r="F125" t="s">
        <v>84</v>
      </c>
      <c r="G125" t="s">
        <v>87</v>
      </c>
      <c r="H125" s="1">
        <v>41721</v>
      </c>
      <c r="I125" s="2">
        <v>381</v>
      </c>
      <c r="J125" s="2">
        <v>16</v>
      </c>
      <c r="K125" t="s">
        <v>157</v>
      </c>
      <c r="L125" t="s">
        <v>579</v>
      </c>
      <c r="M125" t="str">
        <f>IF(all_t20_world_cup_matches_results__3[[#This Row],[Team1]]=all_t20_world_cup_matches_results__3[[#This Row],[Winner]],all_t20_world_cup_matches_results__3[[#This Row],[Team2]],all_t20_world_cup_matches_results__3[[#This Row],[Team1]])</f>
        <v>Australia</v>
      </c>
    </row>
    <row r="126" spans="1:13" x14ac:dyDescent="0.25">
      <c r="A126" t="s">
        <v>168</v>
      </c>
      <c r="B126" t="s">
        <v>25</v>
      </c>
      <c r="C126" t="s">
        <v>7</v>
      </c>
      <c r="D126" t="s">
        <v>213</v>
      </c>
      <c r="E126" t="s">
        <v>25</v>
      </c>
      <c r="F126" t="s">
        <v>31</v>
      </c>
      <c r="G126" t="s">
        <v>87</v>
      </c>
      <c r="H126" s="1">
        <v>41721</v>
      </c>
      <c r="I126" s="2">
        <v>382</v>
      </c>
      <c r="J126" s="2">
        <v>7</v>
      </c>
      <c r="K126" t="s">
        <v>156</v>
      </c>
      <c r="L126" t="s">
        <v>581</v>
      </c>
      <c r="M126" t="str">
        <f>IF(all_t20_world_cup_matches_results__3[[#This Row],[Team1]]=all_t20_world_cup_matches_results__3[[#This Row],[Winner]],all_t20_world_cup_matches_results__3[[#This Row],[Team2]],all_t20_world_cup_matches_results__3[[#This Row],[Team1]])</f>
        <v>West Indies</v>
      </c>
    </row>
    <row r="127" spans="1:13" x14ac:dyDescent="0.25">
      <c r="A127" t="s">
        <v>168</v>
      </c>
      <c r="B127" t="s">
        <v>11</v>
      </c>
      <c r="C127" t="s">
        <v>6</v>
      </c>
      <c r="D127" t="s">
        <v>208</v>
      </c>
      <c r="E127" t="s">
        <v>6</v>
      </c>
      <c r="F127" t="s">
        <v>94</v>
      </c>
      <c r="G127" t="s">
        <v>91</v>
      </c>
      <c r="H127" s="1">
        <v>41722</v>
      </c>
      <c r="I127" s="2">
        <v>383</v>
      </c>
      <c r="J127" s="2">
        <v>2</v>
      </c>
      <c r="K127" t="s">
        <v>157</v>
      </c>
      <c r="L127" t="s">
        <v>583</v>
      </c>
      <c r="M127" t="str">
        <f>IF(all_t20_world_cup_matches_results__3[[#This Row],[Team1]]=all_t20_world_cup_matches_results__3[[#This Row],[Winner]],all_t20_world_cup_matches_results__3[[#This Row],[Team2]],all_t20_world_cup_matches_results__3[[#This Row],[Team1]])</f>
        <v>New Zealand</v>
      </c>
    </row>
    <row r="128" spans="1:13" x14ac:dyDescent="0.25">
      <c r="A128" t="s">
        <v>168</v>
      </c>
      <c r="B128" t="s">
        <v>42</v>
      </c>
      <c r="C128" t="s">
        <v>28</v>
      </c>
      <c r="D128" t="s">
        <v>255</v>
      </c>
      <c r="E128" t="s">
        <v>28</v>
      </c>
      <c r="F128" t="s">
        <v>12</v>
      </c>
      <c r="G128" t="s">
        <v>91</v>
      </c>
      <c r="H128" s="1">
        <v>41722</v>
      </c>
      <c r="I128" s="2">
        <v>384</v>
      </c>
      <c r="J128" s="2">
        <v>9</v>
      </c>
      <c r="K128" t="s">
        <v>156</v>
      </c>
      <c r="L128" t="s">
        <v>585</v>
      </c>
      <c r="M128" t="str">
        <f>IF(all_t20_world_cup_matches_results__3[[#This Row],[Team1]]=all_t20_world_cup_matches_results__3[[#This Row],[Winner]],all_t20_world_cup_matches_results__3[[#This Row],[Team2]],all_t20_world_cup_matches_results__3[[#This Row],[Team1]])</f>
        <v>Netherlands</v>
      </c>
    </row>
    <row r="129" spans="1:13" x14ac:dyDescent="0.25">
      <c r="A129" t="s">
        <v>168</v>
      </c>
      <c r="B129" t="s">
        <v>21</v>
      </c>
      <c r="C129" t="s">
        <v>7</v>
      </c>
      <c r="D129" t="s">
        <v>178</v>
      </c>
      <c r="E129" t="s">
        <v>7</v>
      </c>
      <c r="F129" t="s">
        <v>95</v>
      </c>
      <c r="G129" t="s">
        <v>87</v>
      </c>
      <c r="H129" s="1">
        <v>41723</v>
      </c>
      <c r="I129" s="2">
        <v>385</v>
      </c>
      <c r="J129" s="2">
        <v>73</v>
      </c>
      <c r="K129" t="s">
        <v>157</v>
      </c>
      <c r="L129" t="s">
        <v>587</v>
      </c>
      <c r="M129" t="str">
        <f>IF(all_t20_world_cup_matches_results__3[[#This Row],[Team1]]=all_t20_world_cup_matches_results__3[[#This Row],[Winner]],all_t20_world_cup_matches_results__3[[#This Row],[Team2]],all_t20_world_cup_matches_results__3[[#This Row],[Team1]])</f>
        <v>Bangladesh</v>
      </c>
    </row>
    <row r="130" spans="1:13" x14ac:dyDescent="0.25">
      <c r="A130" t="s">
        <v>168</v>
      </c>
      <c r="B130" t="s">
        <v>42</v>
      </c>
      <c r="C130" t="s">
        <v>6</v>
      </c>
      <c r="D130" t="s">
        <v>256</v>
      </c>
      <c r="E130" t="s">
        <v>6</v>
      </c>
      <c r="F130" t="s">
        <v>96</v>
      </c>
      <c r="G130" t="s">
        <v>91</v>
      </c>
      <c r="H130" s="1">
        <v>41725</v>
      </c>
      <c r="I130" s="2">
        <v>386</v>
      </c>
      <c r="J130" s="2">
        <v>6</v>
      </c>
      <c r="K130" t="s">
        <v>157</v>
      </c>
      <c r="L130" t="s">
        <v>589</v>
      </c>
      <c r="M130" t="str">
        <f>IF(all_t20_world_cup_matches_results__3[[#This Row],[Team1]]=all_t20_world_cup_matches_results__3[[#This Row],[Winner]],all_t20_world_cup_matches_results__3[[#This Row],[Team2]],all_t20_world_cup_matches_results__3[[#This Row],[Team1]])</f>
        <v>Netherlands</v>
      </c>
    </row>
    <row r="131" spans="1:13" x14ac:dyDescent="0.25">
      <c r="A131" t="s">
        <v>168</v>
      </c>
      <c r="B131" t="s">
        <v>23</v>
      </c>
      <c r="C131" t="s">
        <v>28</v>
      </c>
      <c r="D131" t="s">
        <v>230</v>
      </c>
      <c r="E131" t="s">
        <v>23</v>
      </c>
      <c r="F131" t="s">
        <v>22</v>
      </c>
      <c r="G131" t="s">
        <v>91</v>
      </c>
      <c r="H131" s="1">
        <v>41725</v>
      </c>
      <c r="I131" s="2">
        <v>387</v>
      </c>
      <c r="J131" s="2">
        <v>6</v>
      </c>
      <c r="K131" t="s">
        <v>156</v>
      </c>
      <c r="L131" t="s">
        <v>591</v>
      </c>
      <c r="M131" t="str">
        <f>IF(all_t20_world_cup_matches_results__3[[#This Row],[Team1]]=all_t20_world_cup_matches_results__3[[#This Row],[Winner]],all_t20_world_cup_matches_results__3[[#This Row],[Team2]],all_t20_world_cup_matches_results__3[[#This Row],[Team1]])</f>
        <v>Sri Lanka</v>
      </c>
    </row>
    <row r="132" spans="1:13" x14ac:dyDescent="0.25">
      <c r="A132" t="s">
        <v>168</v>
      </c>
      <c r="B132" t="s">
        <v>17</v>
      </c>
      <c r="C132" t="s">
        <v>7</v>
      </c>
      <c r="D132" t="s">
        <v>202</v>
      </c>
      <c r="E132" t="s">
        <v>7</v>
      </c>
      <c r="F132" t="s">
        <v>22</v>
      </c>
      <c r="G132" t="s">
        <v>87</v>
      </c>
      <c r="H132" s="1">
        <v>41726</v>
      </c>
      <c r="I132" s="2">
        <v>388</v>
      </c>
      <c r="J132" s="2">
        <v>6</v>
      </c>
      <c r="K132" t="s">
        <v>156</v>
      </c>
      <c r="L132" t="s">
        <v>593</v>
      </c>
      <c r="M132" t="str">
        <f>IF(all_t20_world_cup_matches_results__3[[#This Row],[Team1]]=all_t20_world_cup_matches_results__3[[#This Row],[Winner]],all_t20_world_cup_matches_results__3[[#This Row],[Team2]],all_t20_world_cup_matches_results__3[[#This Row],[Team1]])</f>
        <v>Australia</v>
      </c>
    </row>
    <row r="133" spans="1:13" x14ac:dyDescent="0.25">
      <c r="A133" t="s">
        <v>168</v>
      </c>
      <c r="B133" t="s">
        <v>21</v>
      </c>
      <c r="C133" t="s">
        <v>25</v>
      </c>
      <c r="D133" t="s">
        <v>203</v>
      </c>
      <c r="E133" t="s">
        <v>25</v>
      </c>
      <c r="F133" t="s">
        <v>8</v>
      </c>
      <c r="G133" t="s">
        <v>87</v>
      </c>
      <c r="H133" s="1">
        <v>41726</v>
      </c>
      <c r="I133" s="2">
        <v>389</v>
      </c>
      <c r="J133" s="2">
        <v>8</v>
      </c>
      <c r="K133" t="s">
        <v>156</v>
      </c>
      <c r="L133" t="s">
        <v>595</v>
      </c>
      <c r="M133" t="str">
        <f>IF(all_t20_world_cup_matches_results__3[[#This Row],[Team1]]=all_t20_world_cup_matches_results__3[[#This Row],[Winner]],all_t20_world_cup_matches_results__3[[#This Row],[Team2]],all_t20_world_cup_matches_results__3[[#This Row],[Team1]])</f>
        <v>Bangladesh</v>
      </c>
    </row>
    <row r="134" spans="1:13" x14ac:dyDescent="0.25">
      <c r="A134" t="s">
        <v>168</v>
      </c>
      <c r="B134" t="s">
        <v>42</v>
      </c>
      <c r="C134" t="s">
        <v>11</v>
      </c>
      <c r="D134" t="s">
        <v>257</v>
      </c>
      <c r="E134" t="s">
        <v>11</v>
      </c>
      <c r="F134" t="s">
        <v>22</v>
      </c>
      <c r="G134" t="s">
        <v>91</v>
      </c>
      <c r="H134" s="1">
        <v>41727</v>
      </c>
      <c r="I134" s="2">
        <v>390</v>
      </c>
      <c r="J134" s="2">
        <v>6</v>
      </c>
      <c r="K134" t="s">
        <v>156</v>
      </c>
      <c r="L134" t="s">
        <v>597</v>
      </c>
      <c r="M134" t="str">
        <f>IF(all_t20_world_cup_matches_results__3[[#This Row],[Team1]]=all_t20_world_cup_matches_results__3[[#This Row],[Winner]],all_t20_world_cup_matches_results__3[[#This Row],[Team2]],all_t20_world_cup_matches_results__3[[#This Row],[Team1]])</f>
        <v>Netherlands</v>
      </c>
    </row>
    <row r="135" spans="1:13" x14ac:dyDescent="0.25">
      <c r="A135" t="s">
        <v>168</v>
      </c>
      <c r="B135" t="s">
        <v>23</v>
      </c>
      <c r="C135" t="s">
        <v>6</v>
      </c>
      <c r="D135" t="s">
        <v>212</v>
      </c>
      <c r="E135" t="s">
        <v>6</v>
      </c>
      <c r="F135" t="s">
        <v>55</v>
      </c>
      <c r="G135" t="s">
        <v>91</v>
      </c>
      <c r="H135" s="1">
        <v>41727</v>
      </c>
      <c r="I135" s="2">
        <v>391</v>
      </c>
      <c r="J135" s="2">
        <v>3</v>
      </c>
      <c r="K135" t="s">
        <v>157</v>
      </c>
      <c r="L135" t="s">
        <v>599</v>
      </c>
      <c r="M135" t="str">
        <f>IF(all_t20_world_cup_matches_results__3[[#This Row],[Team1]]=all_t20_world_cup_matches_results__3[[#This Row],[Winner]],all_t20_world_cup_matches_results__3[[#This Row],[Team2]],all_t20_world_cup_matches_results__3[[#This Row],[Team1]])</f>
        <v>England</v>
      </c>
    </row>
    <row r="136" spans="1:13" x14ac:dyDescent="0.25">
      <c r="A136" t="s">
        <v>168</v>
      </c>
      <c r="B136" t="s">
        <v>21</v>
      </c>
      <c r="C136" t="s">
        <v>14</v>
      </c>
      <c r="D136" t="s">
        <v>196</v>
      </c>
      <c r="E136" t="s">
        <v>14</v>
      </c>
      <c r="F136" t="s">
        <v>24</v>
      </c>
      <c r="G136" t="s">
        <v>87</v>
      </c>
      <c r="H136" s="1">
        <v>41728</v>
      </c>
      <c r="I136" s="2">
        <v>392</v>
      </c>
      <c r="J136" s="2">
        <v>50</v>
      </c>
      <c r="K136" t="s">
        <v>157</v>
      </c>
      <c r="L136" t="s">
        <v>601</v>
      </c>
      <c r="M136" t="str">
        <f>IF(all_t20_world_cup_matches_results__3[[#This Row],[Team1]]=all_t20_world_cup_matches_results__3[[#This Row],[Winner]],all_t20_world_cup_matches_results__3[[#This Row],[Team2]],all_t20_world_cup_matches_results__3[[#This Row],[Team1]])</f>
        <v>Bangladesh</v>
      </c>
    </row>
    <row r="137" spans="1:13" x14ac:dyDescent="0.25">
      <c r="A137" t="s">
        <v>168</v>
      </c>
      <c r="B137" t="s">
        <v>17</v>
      </c>
      <c r="C137" t="s">
        <v>25</v>
      </c>
      <c r="D137" t="s">
        <v>199</v>
      </c>
      <c r="E137" t="s">
        <v>25</v>
      </c>
      <c r="F137" t="s">
        <v>95</v>
      </c>
      <c r="G137" t="s">
        <v>87</v>
      </c>
      <c r="H137" s="1">
        <v>41728</v>
      </c>
      <c r="I137" s="2">
        <v>393</v>
      </c>
      <c r="J137" s="2">
        <v>73</v>
      </c>
      <c r="K137" t="s">
        <v>157</v>
      </c>
      <c r="L137" t="s">
        <v>603</v>
      </c>
      <c r="M137" t="str">
        <f>IF(all_t20_world_cup_matches_results__3[[#This Row],[Team1]]=all_t20_world_cup_matches_results__3[[#This Row],[Winner]],all_t20_world_cup_matches_results__3[[#This Row],[Team2]],all_t20_world_cup_matches_results__3[[#This Row],[Team1]])</f>
        <v>Australia</v>
      </c>
    </row>
    <row r="138" spans="1:13" x14ac:dyDescent="0.25">
      <c r="A138" t="s">
        <v>168</v>
      </c>
      <c r="B138" t="s">
        <v>23</v>
      </c>
      <c r="C138" t="s">
        <v>42</v>
      </c>
      <c r="D138" t="s">
        <v>200</v>
      </c>
      <c r="E138" t="s">
        <v>42</v>
      </c>
      <c r="F138" t="s">
        <v>97</v>
      </c>
      <c r="G138" t="s">
        <v>91</v>
      </c>
      <c r="H138" s="1">
        <v>41729</v>
      </c>
      <c r="I138" s="2">
        <v>394</v>
      </c>
      <c r="J138" s="2">
        <v>45</v>
      </c>
      <c r="K138" t="s">
        <v>157</v>
      </c>
      <c r="L138" t="s">
        <v>605</v>
      </c>
      <c r="M138" t="str">
        <f>IF(all_t20_world_cup_matches_results__3[[#This Row],[Team1]]=all_t20_world_cup_matches_results__3[[#This Row],[Winner]],all_t20_world_cup_matches_results__3[[#This Row],[Team2]],all_t20_world_cup_matches_results__3[[#This Row],[Team1]])</f>
        <v>England</v>
      </c>
    </row>
    <row r="139" spans="1:13" x14ac:dyDescent="0.25">
      <c r="A139" t="s">
        <v>168</v>
      </c>
      <c r="B139" t="s">
        <v>11</v>
      </c>
      <c r="C139" t="s">
        <v>28</v>
      </c>
      <c r="D139" t="s">
        <v>184</v>
      </c>
      <c r="E139" t="s">
        <v>28</v>
      </c>
      <c r="F139" t="s">
        <v>70</v>
      </c>
      <c r="G139" t="s">
        <v>91</v>
      </c>
      <c r="H139" s="1">
        <v>41729</v>
      </c>
      <c r="I139" s="2">
        <v>395</v>
      </c>
      <c r="J139" s="2">
        <v>59</v>
      </c>
      <c r="K139" t="s">
        <v>157</v>
      </c>
      <c r="L139" t="s">
        <v>607</v>
      </c>
      <c r="M139" t="str">
        <f>IF(all_t20_world_cup_matches_results__3[[#This Row],[Team1]]=all_t20_world_cup_matches_results__3[[#This Row],[Winner]],all_t20_world_cup_matches_results__3[[#This Row],[Team2]],all_t20_world_cup_matches_results__3[[#This Row],[Team1]])</f>
        <v>New Zealand</v>
      </c>
    </row>
    <row r="140" spans="1:13" x14ac:dyDescent="0.25">
      <c r="A140" t="s">
        <v>168</v>
      </c>
      <c r="B140" t="s">
        <v>21</v>
      </c>
      <c r="C140" t="s">
        <v>17</v>
      </c>
      <c r="D140" t="s">
        <v>258</v>
      </c>
      <c r="E140" t="s">
        <v>17</v>
      </c>
      <c r="F140" t="s">
        <v>31</v>
      </c>
      <c r="G140" t="s">
        <v>87</v>
      </c>
      <c r="H140" s="1">
        <v>41730</v>
      </c>
      <c r="I140" s="2">
        <v>396</v>
      </c>
      <c r="J140" s="2">
        <v>7</v>
      </c>
      <c r="K140" t="s">
        <v>156</v>
      </c>
      <c r="L140" t="s">
        <v>609</v>
      </c>
      <c r="M140" t="str">
        <f>IF(all_t20_world_cup_matches_results__3[[#This Row],[Team1]]=all_t20_world_cup_matches_results__3[[#This Row],[Winner]],all_t20_world_cup_matches_results__3[[#This Row],[Team2]],all_t20_world_cup_matches_results__3[[#This Row],[Team1]])</f>
        <v>Bangladesh</v>
      </c>
    </row>
    <row r="141" spans="1:13" x14ac:dyDescent="0.25">
      <c r="A141" t="s">
        <v>168</v>
      </c>
      <c r="B141" t="s">
        <v>14</v>
      </c>
      <c r="C141" t="s">
        <v>7</v>
      </c>
      <c r="D141" t="s">
        <v>259</v>
      </c>
      <c r="E141" t="s">
        <v>7</v>
      </c>
      <c r="F141" t="s">
        <v>98</v>
      </c>
      <c r="G141" t="s">
        <v>87</v>
      </c>
      <c r="H141" s="1">
        <v>41730</v>
      </c>
      <c r="I141" s="2">
        <v>397</v>
      </c>
      <c r="J141" s="2">
        <v>84</v>
      </c>
      <c r="K141" t="s">
        <v>157</v>
      </c>
      <c r="L141" t="s">
        <v>611</v>
      </c>
      <c r="M141" t="str">
        <f>IF(all_t20_world_cup_matches_results__3[[#This Row],[Team1]]=all_t20_world_cup_matches_results__3[[#This Row],[Winner]],all_t20_world_cup_matches_results__3[[#This Row],[Team2]],all_t20_world_cup_matches_results__3[[#This Row],[Team1]])</f>
        <v>Pakistan</v>
      </c>
    </row>
    <row r="142" spans="1:13" x14ac:dyDescent="0.25">
      <c r="A142" t="s">
        <v>168</v>
      </c>
      <c r="B142" t="s">
        <v>28</v>
      </c>
      <c r="C142" t="s">
        <v>7</v>
      </c>
      <c r="D142" t="s">
        <v>209</v>
      </c>
      <c r="E142" t="s">
        <v>28</v>
      </c>
      <c r="F142" t="s">
        <v>68</v>
      </c>
      <c r="G142" t="s">
        <v>87</v>
      </c>
      <c r="H142" s="1">
        <v>41732</v>
      </c>
      <c r="I142" s="2">
        <v>398</v>
      </c>
      <c r="J142" s="2">
        <v>27</v>
      </c>
      <c r="K142" t="s">
        <v>157</v>
      </c>
      <c r="L142" t="s">
        <v>613</v>
      </c>
      <c r="M142" t="str">
        <f>IF(all_t20_world_cup_matches_results__3[[#This Row],[Team1]]=all_t20_world_cup_matches_results__3[[#This Row],[Winner]],all_t20_world_cup_matches_results__3[[#This Row],[Team2]],all_t20_world_cup_matches_results__3[[#This Row],[Team1]])</f>
        <v>West Indies</v>
      </c>
    </row>
    <row r="143" spans="1:13" x14ac:dyDescent="0.25">
      <c r="A143" t="s">
        <v>168</v>
      </c>
      <c r="B143" t="s">
        <v>25</v>
      </c>
      <c r="C143" t="s">
        <v>6</v>
      </c>
      <c r="D143" t="s">
        <v>217</v>
      </c>
      <c r="E143" t="s">
        <v>25</v>
      </c>
      <c r="F143" t="s">
        <v>22</v>
      </c>
      <c r="G143" t="s">
        <v>87</v>
      </c>
      <c r="H143" s="1">
        <v>41733</v>
      </c>
      <c r="I143" s="2">
        <v>399</v>
      </c>
      <c r="J143" s="2">
        <v>6</v>
      </c>
      <c r="K143" t="s">
        <v>156</v>
      </c>
      <c r="L143" t="s">
        <v>615</v>
      </c>
      <c r="M143" t="str">
        <f>IF(all_t20_world_cup_matches_results__3[[#This Row],[Team1]]=all_t20_world_cup_matches_results__3[[#This Row],[Winner]],all_t20_world_cup_matches_results__3[[#This Row],[Team2]],all_t20_world_cup_matches_results__3[[#This Row],[Team1]])</f>
        <v>South Africa</v>
      </c>
    </row>
    <row r="144" spans="1:13" x14ac:dyDescent="0.25">
      <c r="A144" t="s">
        <v>168</v>
      </c>
      <c r="B144" t="s">
        <v>25</v>
      </c>
      <c r="C144" t="s">
        <v>28</v>
      </c>
      <c r="D144" t="s">
        <v>228</v>
      </c>
      <c r="E144" t="s">
        <v>28</v>
      </c>
      <c r="F144" t="s">
        <v>22</v>
      </c>
      <c r="G144" t="s">
        <v>87</v>
      </c>
      <c r="H144" s="1">
        <v>41735</v>
      </c>
      <c r="I144" s="2">
        <v>400</v>
      </c>
      <c r="J144" s="2">
        <v>6</v>
      </c>
      <c r="K144" t="s">
        <v>156</v>
      </c>
      <c r="L144" t="s">
        <v>617</v>
      </c>
      <c r="M144" t="str">
        <f>IF(all_t20_world_cup_matches_results__3[[#This Row],[Team1]]=all_t20_world_cup_matches_results__3[[#This Row],[Winner]],all_t20_world_cup_matches_results__3[[#This Row],[Team2]],all_t20_world_cup_matches_results__3[[#This Row],[Team1]])</f>
        <v>India</v>
      </c>
    </row>
    <row r="145" spans="1:13" x14ac:dyDescent="0.25">
      <c r="A145" t="s">
        <v>169</v>
      </c>
      <c r="B145" t="s">
        <v>88</v>
      </c>
      <c r="C145" t="s">
        <v>18</v>
      </c>
      <c r="D145" t="s">
        <v>260</v>
      </c>
      <c r="E145" t="s">
        <v>18</v>
      </c>
      <c r="F145" t="s">
        <v>66</v>
      </c>
      <c r="G145" t="s">
        <v>99</v>
      </c>
      <c r="H145" s="1">
        <v>42437</v>
      </c>
      <c r="I145" s="2">
        <v>522</v>
      </c>
      <c r="J145" s="2">
        <v>14</v>
      </c>
      <c r="K145" t="s">
        <v>157</v>
      </c>
      <c r="L145" t="s">
        <v>619</v>
      </c>
      <c r="M145" t="str">
        <f>IF(all_t20_world_cup_matches_results__3[[#This Row],[Team1]]=all_t20_world_cup_matches_results__3[[#This Row],[Winner]],all_t20_world_cup_matches_results__3[[#This Row],[Team2]],all_t20_world_cup_matches_results__3[[#This Row],[Team1]])</f>
        <v>Hong Kong</v>
      </c>
    </row>
    <row r="146" spans="1:13" x14ac:dyDescent="0.25">
      <c r="A146" t="s">
        <v>169</v>
      </c>
      <c r="B146" t="s">
        <v>63</v>
      </c>
      <c r="C146" t="s">
        <v>15</v>
      </c>
      <c r="D146" t="s">
        <v>261</v>
      </c>
      <c r="E146" t="s">
        <v>63</v>
      </c>
      <c r="F146" t="s">
        <v>66</v>
      </c>
      <c r="G146" t="s">
        <v>99</v>
      </c>
      <c r="H146" s="1">
        <v>42437</v>
      </c>
      <c r="I146" s="2">
        <v>523</v>
      </c>
      <c r="J146" s="2">
        <v>14</v>
      </c>
      <c r="K146" t="s">
        <v>157</v>
      </c>
      <c r="L146" t="s">
        <v>621</v>
      </c>
      <c r="M146" t="str">
        <f>IF(all_t20_world_cup_matches_results__3[[#This Row],[Team1]]=all_t20_world_cup_matches_results__3[[#This Row],[Winner]],all_t20_world_cup_matches_results__3[[#This Row],[Team2]],all_t20_world_cup_matches_results__3[[#This Row],[Team1]])</f>
        <v>Scotland</v>
      </c>
    </row>
    <row r="147" spans="1:13" x14ac:dyDescent="0.25">
      <c r="A147" t="s">
        <v>169</v>
      </c>
      <c r="B147" t="s">
        <v>21</v>
      </c>
      <c r="C147" t="s">
        <v>42</v>
      </c>
      <c r="D147" t="s">
        <v>262</v>
      </c>
      <c r="E147" t="s">
        <v>21</v>
      </c>
      <c r="F147" t="s">
        <v>100</v>
      </c>
      <c r="G147" t="s">
        <v>101</v>
      </c>
      <c r="H147" s="1">
        <v>42438</v>
      </c>
      <c r="I147" s="2">
        <v>524</v>
      </c>
      <c r="J147" s="2">
        <v>8</v>
      </c>
      <c r="K147" t="s">
        <v>157</v>
      </c>
      <c r="L147" t="s">
        <v>623</v>
      </c>
      <c r="M147" t="str">
        <f>IF(all_t20_world_cup_matches_results__3[[#This Row],[Team1]]=all_t20_world_cup_matches_results__3[[#This Row],[Winner]],all_t20_world_cup_matches_results__3[[#This Row],[Team2]],all_t20_world_cup_matches_results__3[[#This Row],[Team1]])</f>
        <v>Netherlands</v>
      </c>
    </row>
    <row r="148" spans="1:13" x14ac:dyDescent="0.25">
      <c r="A148" t="s">
        <v>169</v>
      </c>
      <c r="B148" t="s">
        <v>49</v>
      </c>
      <c r="C148" t="s">
        <v>102</v>
      </c>
      <c r="D148" t="s">
        <v>263</v>
      </c>
      <c r="E148" t="s">
        <v>102</v>
      </c>
      <c r="F148" t="s">
        <v>60</v>
      </c>
      <c r="G148" t="s">
        <v>101</v>
      </c>
      <c r="H148" s="1">
        <v>42438</v>
      </c>
      <c r="I148" s="2">
        <v>525</v>
      </c>
      <c r="J148" s="2">
        <v>2</v>
      </c>
      <c r="K148" t="s">
        <v>156</v>
      </c>
      <c r="L148" t="s">
        <v>625</v>
      </c>
      <c r="M148" t="str">
        <f>IF(all_t20_world_cup_matches_results__3[[#This Row],[Team1]]=all_t20_world_cup_matches_results__3[[#This Row],[Winner]],all_t20_world_cup_matches_results__3[[#This Row],[Team2]],all_t20_world_cup_matches_results__3[[#This Row],[Team1]])</f>
        <v>Ireland</v>
      </c>
    </row>
    <row r="149" spans="1:13" x14ac:dyDescent="0.25">
      <c r="A149" t="s">
        <v>169</v>
      </c>
      <c r="B149" t="s">
        <v>15</v>
      </c>
      <c r="C149" t="s">
        <v>18</v>
      </c>
      <c r="D149" t="s">
        <v>264</v>
      </c>
      <c r="E149" t="s">
        <v>18</v>
      </c>
      <c r="F149" t="s">
        <v>74</v>
      </c>
      <c r="G149" t="s">
        <v>99</v>
      </c>
      <c r="H149" s="1">
        <v>42439</v>
      </c>
      <c r="I149" s="2">
        <v>527</v>
      </c>
      <c r="J149" s="2">
        <v>11</v>
      </c>
      <c r="K149" t="s">
        <v>157</v>
      </c>
      <c r="L149" t="s">
        <v>627</v>
      </c>
      <c r="M149" t="str">
        <f>IF(all_t20_world_cup_matches_results__3[[#This Row],[Team1]]=all_t20_world_cup_matches_results__3[[#This Row],[Winner]],all_t20_world_cup_matches_results__3[[#This Row],[Team2]],all_t20_world_cup_matches_results__3[[#This Row],[Team1]])</f>
        <v>Scotland</v>
      </c>
    </row>
    <row r="150" spans="1:13" x14ac:dyDescent="0.25">
      <c r="A150" t="s">
        <v>169</v>
      </c>
      <c r="B150" t="s">
        <v>63</v>
      </c>
      <c r="C150" t="s">
        <v>88</v>
      </c>
      <c r="D150" t="s">
        <v>246</v>
      </c>
      <c r="E150" t="s">
        <v>63</v>
      </c>
      <c r="F150" t="s">
        <v>22</v>
      </c>
      <c r="G150" t="s">
        <v>99</v>
      </c>
      <c r="H150" s="1">
        <v>42439</v>
      </c>
      <c r="I150" s="2">
        <v>528</v>
      </c>
      <c r="J150" s="2">
        <v>6</v>
      </c>
      <c r="K150" t="s">
        <v>156</v>
      </c>
      <c r="L150" t="s">
        <v>629</v>
      </c>
      <c r="M150" t="str">
        <f>IF(all_t20_world_cup_matches_results__3[[#This Row],[Team1]]=all_t20_world_cup_matches_results__3[[#This Row],[Winner]],all_t20_world_cup_matches_results__3[[#This Row],[Team2]],all_t20_world_cup_matches_results__3[[#This Row],[Team1]])</f>
        <v>Hong Kong</v>
      </c>
    </row>
    <row r="151" spans="1:13" x14ac:dyDescent="0.25">
      <c r="A151" t="s">
        <v>169</v>
      </c>
      <c r="B151" t="s">
        <v>42</v>
      </c>
      <c r="C151" t="s">
        <v>102</v>
      </c>
      <c r="D151" t="s">
        <v>265</v>
      </c>
      <c r="E151" t="s">
        <v>26</v>
      </c>
      <c r="F151" t="s">
        <v>27</v>
      </c>
      <c r="G151" t="s">
        <v>101</v>
      </c>
      <c r="H151" s="1">
        <v>42440</v>
      </c>
      <c r="I151" s="2">
        <v>529</v>
      </c>
      <c r="J151" s="2" t="s">
        <v>27</v>
      </c>
      <c r="L151" t="s">
        <v>631</v>
      </c>
      <c r="M151" t="str">
        <f>IF(all_t20_world_cup_matches_results__3[[#This Row],[Team1]]=all_t20_world_cup_matches_results__3[[#This Row],[Winner]],all_t20_world_cup_matches_results__3[[#This Row],[Team2]],all_t20_world_cup_matches_results__3[[#This Row],[Team1]])</f>
        <v>Netherlands</v>
      </c>
    </row>
    <row r="152" spans="1:13" x14ac:dyDescent="0.25">
      <c r="A152" t="s">
        <v>169</v>
      </c>
      <c r="B152" t="s">
        <v>21</v>
      </c>
      <c r="C152" t="s">
        <v>49</v>
      </c>
      <c r="D152" t="s">
        <v>206</v>
      </c>
      <c r="E152" t="s">
        <v>26</v>
      </c>
      <c r="F152" t="s">
        <v>27</v>
      </c>
      <c r="G152" t="s">
        <v>101</v>
      </c>
      <c r="H152" s="1">
        <v>42440</v>
      </c>
      <c r="I152" s="2">
        <v>530</v>
      </c>
      <c r="J152" s="2" t="s">
        <v>27</v>
      </c>
      <c r="L152" t="s">
        <v>633</v>
      </c>
      <c r="M152" t="str">
        <f>IF(all_t20_world_cup_matches_results__3[[#This Row],[Team1]]=all_t20_world_cup_matches_results__3[[#This Row],[Winner]],all_t20_world_cup_matches_results__3[[#This Row],[Team2]],all_t20_world_cup_matches_results__3[[#This Row],[Team1]])</f>
        <v>Bangladesh</v>
      </c>
    </row>
    <row r="153" spans="1:13" x14ac:dyDescent="0.25">
      <c r="A153" t="s">
        <v>169</v>
      </c>
      <c r="B153" t="s">
        <v>63</v>
      </c>
      <c r="C153" t="s">
        <v>18</v>
      </c>
      <c r="D153" t="s">
        <v>266</v>
      </c>
      <c r="E153" t="s">
        <v>63</v>
      </c>
      <c r="F153" t="s">
        <v>70</v>
      </c>
      <c r="G153" t="s">
        <v>99</v>
      </c>
      <c r="H153" s="1">
        <v>42441</v>
      </c>
      <c r="I153" s="2">
        <v>531</v>
      </c>
      <c r="J153" s="2">
        <v>59</v>
      </c>
      <c r="K153" t="s">
        <v>157</v>
      </c>
      <c r="L153" t="s">
        <v>635</v>
      </c>
      <c r="M153" t="str">
        <f>IF(all_t20_world_cup_matches_results__3[[#This Row],[Team1]]=all_t20_world_cup_matches_results__3[[#This Row],[Winner]],all_t20_world_cup_matches_results__3[[#This Row],[Team2]],all_t20_world_cup_matches_results__3[[#This Row],[Team1]])</f>
        <v>Zimbabwe</v>
      </c>
    </row>
    <row r="154" spans="1:13" x14ac:dyDescent="0.25">
      <c r="A154" t="s">
        <v>169</v>
      </c>
      <c r="B154" t="s">
        <v>88</v>
      </c>
      <c r="C154" t="s">
        <v>15</v>
      </c>
      <c r="D154" t="s">
        <v>267</v>
      </c>
      <c r="E154" t="s">
        <v>15</v>
      </c>
      <c r="F154" t="s">
        <v>8</v>
      </c>
      <c r="G154" t="s">
        <v>99</v>
      </c>
      <c r="H154" s="1">
        <v>42441</v>
      </c>
      <c r="I154" s="2">
        <v>532</v>
      </c>
      <c r="J154" s="2">
        <v>8</v>
      </c>
      <c r="K154" t="s">
        <v>156</v>
      </c>
      <c r="L154" t="s">
        <v>637</v>
      </c>
      <c r="M154" t="str">
        <f>IF(all_t20_world_cup_matches_results__3[[#This Row],[Team1]]=all_t20_world_cup_matches_results__3[[#This Row],[Winner]],all_t20_world_cup_matches_results__3[[#This Row],[Team2]],all_t20_world_cup_matches_results__3[[#This Row],[Team1]])</f>
        <v>Hong Kong</v>
      </c>
    </row>
    <row r="155" spans="1:13" x14ac:dyDescent="0.25">
      <c r="A155" t="s">
        <v>169</v>
      </c>
      <c r="B155" t="s">
        <v>49</v>
      </c>
      <c r="C155" t="s">
        <v>42</v>
      </c>
      <c r="D155" t="s">
        <v>253</v>
      </c>
      <c r="E155" t="s">
        <v>42</v>
      </c>
      <c r="F155" t="s">
        <v>57</v>
      </c>
      <c r="G155" t="s">
        <v>101</v>
      </c>
      <c r="H155" s="1">
        <v>42442</v>
      </c>
      <c r="I155" s="2">
        <v>533</v>
      </c>
      <c r="J155" s="2">
        <v>12</v>
      </c>
      <c r="K155" t="s">
        <v>157</v>
      </c>
      <c r="L155" t="s">
        <v>639</v>
      </c>
      <c r="M155" t="str">
        <f>IF(all_t20_world_cup_matches_results__3[[#This Row],[Team1]]=all_t20_world_cup_matches_results__3[[#This Row],[Winner]],all_t20_world_cup_matches_results__3[[#This Row],[Team2]],all_t20_world_cup_matches_results__3[[#This Row],[Team1]])</f>
        <v>Ireland</v>
      </c>
    </row>
    <row r="156" spans="1:13" x14ac:dyDescent="0.25">
      <c r="A156" t="s">
        <v>169</v>
      </c>
      <c r="B156" t="s">
        <v>21</v>
      </c>
      <c r="C156" t="s">
        <v>102</v>
      </c>
      <c r="D156" t="s">
        <v>268</v>
      </c>
      <c r="E156" t="s">
        <v>21</v>
      </c>
      <c r="F156" t="s">
        <v>103</v>
      </c>
      <c r="G156" t="s">
        <v>101</v>
      </c>
      <c r="H156" s="1">
        <v>42442</v>
      </c>
      <c r="I156" s="2">
        <v>534</v>
      </c>
      <c r="J156" s="2">
        <v>54</v>
      </c>
      <c r="K156" t="s">
        <v>157</v>
      </c>
      <c r="L156" t="s">
        <v>641</v>
      </c>
      <c r="M156" t="str">
        <f>IF(all_t20_world_cup_matches_results__3[[#This Row],[Team1]]=all_t20_world_cup_matches_results__3[[#This Row],[Winner]],all_t20_world_cup_matches_results__3[[#This Row],[Team2]],all_t20_world_cup_matches_results__3[[#This Row],[Team1]])</f>
        <v>Oman</v>
      </c>
    </row>
    <row r="157" spans="1:13" x14ac:dyDescent="0.25">
      <c r="A157" t="s">
        <v>169</v>
      </c>
      <c r="B157" t="s">
        <v>25</v>
      </c>
      <c r="C157" t="s">
        <v>11</v>
      </c>
      <c r="D157" t="s">
        <v>186</v>
      </c>
      <c r="E157" t="s">
        <v>11</v>
      </c>
      <c r="F157" t="s">
        <v>104</v>
      </c>
      <c r="G157" t="s">
        <v>99</v>
      </c>
      <c r="H157" s="1">
        <v>42444</v>
      </c>
      <c r="I157" s="2">
        <v>535</v>
      </c>
      <c r="J157" s="2">
        <v>47</v>
      </c>
      <c r="K157" t="s">
        <v>157</v>
      </c>
      <c r="L157" t="s">
        <v>643</v>
      </c>
      <c r="M157" t="str">
        <f>IF(all_t20_world_cup_matches_results__3[[#This Row],[Team1]]=all_t20_world_cup_matches_results__3[[#This Row],[Winner]],all_t20_world_cup_matches_results__3[[#This Row],[Team2]],all_t20_world_cup_matches_results__3[[#This Row],[Team1]])</f>
        <v>India</v>
      </c>
    </row>
    <row r="158" spans="1:13" x14ac:dyDescent="0.25">
      <c r="A158" t="s">
        <v>169</v>
      </c>
      <c r="B158" t="s">
        <v>21</v>
      </c>
      <c r="C158" t="s">
        <v>14</v>
      </c>
      <c r="D158" t="s">
        <v>196</v>
      </c>
      <c r="E158" t="s">
        <v>14</v>
      </c>
      <c r="F158" t="s">
        <v>105</v>
      </c>
      <c r="G158" t="s">
        <v>106</v>
      </c>
      <c r="H158" s="1">
        <v>42445</v>
      </c>
      <c r="I158" s="2">
        <v>536</v>
      </c>
      <c r="J158" s="2">
        <v>55</v>
      </c>
      <c r="K158" t="s">
        <v>157</v>
      </c>
      <c r="L158" t="s">
        <v>645</v>
      </c>
      <c r="M158" t="str">
        <f>IF(all_t20_world_cup_matches_results__3[[#This Row],[Team1]]=all_t20_world_cup_matches_results__3[[#This Row],[Winner]],all_t20_world_cup_matches_results__3[[#This Row],[Team2]],all_t20_world_cup_matches_results__3[[#This Row],[Team1]])</f>
        <v>Bangladesh</v>
      </c>
    </row>
    <row r="159" spans="1:13" x14ac:dyDescent="0.25">
      <c r="A159" t="s">
        <v>169</v>
      </c>
      <c r="B159" t="s">
        <v>23</v>
      </c>
      <c r="C159" t="s">
        <v>7</v>
      </c>
      <c r="D159" t="s">
        <v>216</v>
      </c>
      <c r="E159" t="s">
        <v>7</v>
      </c>
      <c r="F159" t="s">
        <v>22</v>
      </c>
      <c r="G159" t="s">
        <v>107</v>
      </c>
      <c r="H159" s="1">
        <v>42445</v>
      </c>
      <c r="I159" s="2">
        <v>537</v>
      </c>
      <c r="J159" s="2">
        <v>6</v>
      </c>
      <c r="K159" t="s">
        <v>156</v>
      </c>
      <c r="L159" t="s">
        <v>647</v>
      </c>
      <c r="M159" t="str">
        <f>IF(all_t20_world_cup_matches_results__3[[#This Row],[Team1]]=all_t20_world_cup_matches_results__3[[#This Row],[Winner]],all_t20_world_cup_matches_results__3[[#This Row],[Team2]],all_t20_world_cup_matches_results__3[[#This Row],[Team1]])</f>
        <v>England</v>
      </c>
    </row>
    <row r="160" spans="1:13" x14ac:dyDescent="0.25">
      <c r="A160" t="s">
        <v>169</v>
      </c>
      <c r="B160" t="s">
        <v>63</v>
      </c>
      <c r="C160" t="s">
        <v>28</v>
      </c>
      <c r="D160" t="s">
        <v>269</v>
      </c>
      <c r="E160" t="s">
        <v>28</v>
      </c>
      <c r="F160" t="s">
        <v>22</v>
      </c>
      <c r="G160" t="s">
        <v>106</v>
      </c>
      <c r="H160" s="1">
        <v>42446</v>
      </c>
      <c r="I160" s="2">
        <v>538</v>
      </c>
      <c r="J160" s="2">
        <v>6</v>
      </c>
      <c r="K160" t="s">
        <v>156</v>
      </c>
      <c r="L160" t="s">
        <v>649</v>
      </c>
      <c r="M160" t="str">
        <f>IF(all_t20_world_cup_matches_results__3[[#This Row],[Team1]]=all_t20_world_cup_matches_results__3[[#This Row],[Winner]],all_t20_world_cup_matches_results__3[[#This Row],[Team2]],all_t20_world_cup_matches_results__3[[#This Row],[Team1]])</f>
        <v>Afghanistan</v>
      </c>
    </row>
    <row r="161" spans="1:13" x14ac:dyDescent="0.25">
      <c r="A161" t="s">
        <v>169</v>
      </c>
      <c r="B161" t="s">
        <v>17</v>
      </c>
      <c r="C161" t="s">
        <v>11</v>
      </c>
      <c r="D161" t="s">
        <v>270</v>
      </c>
      <c r="E161" t="s">
        <v>11</v>
      </c>
      <c r="F161" t="s">
        <v>100</v>
      </c>
      <c r="G161" t="s">
        <v>101</v>
      </c>
      <c r="H161" s="1">
        <v>42447</v>
      </c>
      <c r="I161" s="2">
        <v>539</v>
      </c>
      <c r="J161" s="2">
        <v>8</v>
      </c>
      <c r="K161" t="s">
        <v>157</v>
      </c>
      <c r="L161" t="s">
        <v>651</v>
      </c>
      <c r="M161" t="str">
        <f>IF(all_t20_world_cup_matches_results__3[[#This Row],[Team1]]=all_t20_world_cup_matches_results__3[[#This Row],[Winner]],all_t20_world_cup_matches_results__3[[#This Row],[Team2]],all_t20_world_cup_matches_results__3[[#This Row],[Team1]])</f>
        <v>Australia</v>
      </c>
    </row>
    <row r="162" spans="1:13" x14ac:dyDescent="0.25">
      <c r="A162" t="s">
        <v>169</v>
      </c>
      <c r="B162" t="s">
        <v>23</v>
      </c>
      <c r="C162" t="s">
        <v>6</v>
      </c>
      <c r="D162" t="s">
        <v>212</v>
      </c>
      <c r="E162" t="s">
        <v>23</v>
      </c>
      <c r="F162" t="s">
        <v>60</v>
      </c>
      <c r="G162" t="s">
        <v>107</v>
      </c>
      <c r="H162" s="1">
        <v>42447</v>
      </c>
      <c r="I162" s="2">
        <v>540</v>
      </c>
      <c r="J162" s="2">
        <v>2</v>
      </c>
      <c r="K162" t="s">
        <v>156</v>
      </c>
      <c r="L162" t="s">
        <v>653</v>
      </c>
      <c r="M162" t="str">
        <f>IF(all_t20_world_cup_matches_results__3[[#This Row],[Team1]]=all_t20_world_cup_matches_results__3[[#This Row],[Winner]],all_t20_world_cup_matches_results__3[[#This Row],[Team2]],all_t20_world_cup_matches_results__3[[#This Row],[Team1]])</f>
        <v>South Africa</v>
      </c>
    </row>
    <row r="163" spans="1:13" x14ac:dyDescent="0.25">
      <c r="A163" t="s">
        <v>169</v>
      </c>
      <c r="B163" t="s">
        <v>25</v>
      </c>
      <c r="C163" t="s">
        <v>14</v>
      </c>
      <c r="D163" t="s">
        <v>183</v>
      </c>
      <c r="E163" t="s">
        <v>25</v>
      </c>
      <c r="F163" t="s">
        <v>22</v>
      </c>
      <c r="G163" t="s">
        <v>106</v>
      </c>
      <c r="H163" s="1">
        <v>42448</v>
      </c>
      <c r="I163" s="2">
        <v>541</v>
      </c>
      <c r="J163" s="2">
        <v>6</v>
      </c>
      <c r="K163" t="s">
        <v>156</v>
      </c>
      <c r="L163" t="s">
        <v>655</v>
      </c>
      <c r="M163" t="str">
        <f>IF(all_t20_world_cup_matches_results__3[[#This Row],[Team1]]=all_t20_world_cup_matches_results__3[[#This Row],[Winner]],all_t20_world_cup_matches_results__3[[#This Row],[Team2]],all_t20_world_cup_matches_results__3[[#This Row],[Team1]])</f>
        <v>Pakistan</v>
      </c>
    </row>
    <row r="164" spans="1:13" x14ac:dyDescent="0.25">
      <c r="A164" t="s">
        <v>169</v>
      </c>
      <c r="B164" t="s">
        <v>63</v>
      </c>
      <c r="C164" t="s">
        <v>6</v>
      </c>
      <c r="D164" t="s">
        <v>225</v>
      </c>
      <c r="E164" t="s">
        <v>6</v>
      </c>
      <c r="F164" t="s">
        <v>40</v>
      </c>
      <c r="G164" t="s">
        <v>107</v>
      </c>
      <c r="H164" s="1">
        <v>42449</v>
      </c>
      <c r="I164" s="2">
        <v>542</v>
      </c>
      <c r="J164" s="2">
        <v>37</v>
      </c>
      <c r="K164" t="s">
        <v>157</v>
      </c>
      <c r="L164" t="s">
        <v>657</v>
      </c>
      <c r="M164" t="str">
        <f>IF(all_t20_world_cup_matches_results__3[[#This Row],[Team1]]=all_t20_world_cup_matches_results__3[[#This Row],[Winner]],all_t20_world_cup_matches_results__3[[#This Row],[Team2]],all_t20_world_cup_matches_results__3[[#This Row],[Team1]])</f>
        <v>Afghanistan</v>
      </c>
    </row>
    <row r="165" spans="1:13" x14ac:dyDescent="0.25">
      <c r="A165" t="s">
        <v>169</v>
      </c>
      <c r="B165" t="s">
        <v>28</v>
      </c>
      <c r="C165" t="s">
        <v>7</v>
      </c>
      <c r="D165" t="s">
        <v>209</v>
      </c>
      <c r="E165" t="s">
        <v>7</v>
      </c>
      <c r="F165" t="s">
        <v>31</v>
      </c>
      <c r="G165" t="s">
        <v>108</v>
      </c>
      <c r="H165" s="1">
        <v>42449</v>
      </c>
      <c r="I165" s="2">
        <v>543</v>
      </c>
      <c r="J165" s="2">
        <v>7</v>
      </c>
      <c r="K165" t="s">
        <v>156</v>
      </c>
      <c r="L165" t="s">
        <v>659</v>
      </c>
      <c r="M165" t="str">
        <f>IF(all_t20_world_cup_matches_results__3[[#This Row],[Team1]]=all_t20_world_cup_matches_results__3[[#This Row],[Winner]],all_t20_world_cup_matches_results__3[[#This Row],[Team2]],all_t20_world_cup_matches_results__3[[#This Row],[Team1]])</f>
        <v>Sri Lanka</v>
      </c>
    </row>
    <row r="166" spans="1:13" x14ac:dyDescent="0.25">
      <c r="A166" t="s">
        <v>169</v>
      </c>
      <c r="B166" t="s">
        <v>17</v>
      </c>
      <c r="C166" t="s">
        <v>21</v>
      </c>
      <c r="D166" t="s">
        <v>187</v>
      </c>
      <c r="E166" t="s">
        <v>17</v>
      </c>
      <c r="F166" t="s">
        <v>75</v>
      </c>
      <c r="G166" t="s">
        <v>108</v>
      </c>
      <c r="H166" s="1">
        <v>42450</v>
      </c>
      <c r="I166" s="2">
        <v>544</v>
      </c>
      <c r="J166" s="2">
        <v>3</v>
      </c>
      <c r="K166" t="s">
        <v>156</v>
      </c>
      <c r="L166" t="s">
        <v>661</v>
      </c>
      <c r="M166" t="str">
        <f>IF(all_t20_world_cup_matches_results__3[[#This Row],[Team1]]=all_t20_world_cup_matches_results__3[[#This Row],[Winner]],all_t20_world_cup_matches_results__3[[#This Row],[Team2]],all_t20_world_cup_matches_results__3[[#This Row],[Team1]])</f>
        <v>Bangladesh</v>
      </c>
    </row>
    <row r="167" spans="1:13" x14ac:dyDescent="0.25">
      <c r="A167" t="s">
        <v>169</v>
      </c>
      <c r="B167" t="s">
        <v>11</v>
      </c>
      <c r="C167" t="s">
        <v>14</v>
      </c>
      <c r="D167" t="s">
        <v>198</v>
      </c>
      <c r="E167" t="s">
        <v>11</v>
      </c>
      <c r="F167" t="s">
        <v>109</v>
      </c>
      <c r="G167" t="s">
        <v>110</v>
      </c>
      <c r="H167" s="1">
        <v>42451</v>
      </c>
      <c r="I167" s="2">
        <v>545</v>
      </c>
      <c r="J167" s="2">
        <v>22</v>
      </c>
      <c r="K167" t="s">
        <v>157</v>
      </c>
      <c r="L167" t="s">
        <v>663</v>
      </c>
      <c r="M167" t="str">
        <f>IF(all_t20_world_cup_matches_results__3[[#This Row],[Team1]]=all_t20_world_cup_matches_results__3[[#This Row],[Winner]],all_t20_world_cup_matches_results__3[[#This Row],[Team2]],all_t20_world_cup_matches_results__3[[#This Row],[Team1]])</f>
        <v>Pakistan</v>
      </c>
    </row>
    <row r="168" spans="1:13" x14ac:dyDescent="0.25">
      <c r="A168" t="s">
        <v>169</v>
      </c>
      <c r="B168" t="s">
        <v>63</v>
      </c>
      <c r="C168" t="s">
        <v>23</v>
      </c>
      <c r="D168" t="s">
        <v>234</v>
      </c>
      <c r="E168" t="s">
        <v>23</v>
      </c>
      <c r="F168" t="s">
        <v>41</v>
      </c>
      <c r="G168" t="s">
        <v>111</v>
      </c>
      <c r="H168" s="1">
        <v>42452</v>
      </c>
      <c r="I168" s="2">
        <v>546</v>
      </c>
      <c r="J168" s="2">
        <v>15</v>
      </c>
      <c r="K168" t="s">
        <v>157</v>
      </c>
      <c r="L168" t="s">
        <v>665</v>
      </c>
      <c r="M168" t="str">
        <f>IF(all_t20_world_cup_matches_results__3[[#This Row],[Team1]]=all_t20_world_cup_matches_results__3[[#This Row],[Winner]],all_t20_world_cup_matches_results__3[[#This Row],[Team2]],all_t20_world_cup_matches_results__3[[#This Row],[Team1]])</f>
        <v>Afghanistan</v>
      </c>
    </row>
    <row r="169" spans="1:13" x14ac:dyDescent="0.25">
      <c r="A169" t="s">
        <v>169</v>
      </c>
      <c r="B169" t="s">
        <v>25</v>
      </c>
      <c r="C169" t="s">
        <v>21</v>
      </c>
      <c r="D169" t="s">
        <v>271</v>
      </c>
      <c r="E169" t="s">
        <v>25</v>
      </c>
      <c r="F169" t="s">
        <v>51</v>
      </c>
      <c r="G169" t="s">
        <v>108</v>
      </c>
      <c r="H169" s="1">
        <v>42452</v>
      </c>
      <c r="I169" s="2">
        <v>547</v>
      </c>
      <c r="J169" s="2">
        <v>1</v>
      </c>
      <c r="K169" t="s">
        <v>158</v>
      </c>
      <c r="L169" t="s">
        <v>667</v>
      </c>
      <c r="M169" t="str">
        <f>IF(all_t20_world_cup_matches_results__3[[#This Row],[Team1]]=all_t20_world_cup_matches_results__3[[#This Row],[Winner]],all_t20_world_cup_matches_results__3[[#This Row],[Team2]],all_t20_world_cup_matches_results__3[[#This Row],[Team1]])</f>
        <v>Bangladesh</v>
      </c>
    </row>
    <row r="170" spans="1:13" x14ac:dyDescent="0.25">
      <c r="A170" t="s">
        <v>169</v>
      </c>
      <c r="B170" t="s">
        <v>17</v>
      </c>
      <c r="C170" t="s">
        <v>14</v>
      </c>
      <c r="D170" t="s">
        <v>191</v>
      </c>
      <c r="E170" t="s">
        <v>17</v>
      </c>
      <c r="F170" t="s">
        <v>65</v>
      </c>
      <c r="G170" t="s">
        <v>110</v>
      </c>
      <c r="H170" s="1">
        <v>42454</v>
      </c>
      <c r="I170" s="2">
        <v>548</v>
      </c>
      <c r="J170" s="2">
        <v>21</v>
      </c>
      <c r="K170" t="s">
        <v>157</v>
      </c>
      <c r="L170" t="s">
        <v>669</v>
      </c>
      <c r="M170" t="str">
        <f>IF(all_t20_world_cup_matches_results__3[[#This Row],[Team1]]=all_t20_world_cup_matches_results__3[[#This Row],[Winner]],all_t20_world_cup_matches_results__3[[#This Row],[Team2]],all_t20_world_cup_matches_results__3[[#This Row],[Team1]])</f>
        <v>Pakistan</v>
      </c>
    </row>
    <row r="171" spans="1:13" x14ac:dyDescent="0.25">
      <c r="A171" t="s">
        <v>169</v>
      </c>
      <c r="B171" t="s">
        <v>6</v>
      </c>
      <c r="C171" t="s">
        <v>7</v>
      </c>
      <c r="D171" t="s">
        <v>174</v>
      </c>
      <c r="E171" t="s">
        <v>7</v>
      </c>
      <c r="F171" t="s">
        <v>75</v>
      </c>
      <c r="G171" t="s">
        <v>99</v>
      </c>
      <c r="H171" s="1">
        <v>42454</v>
      </c>
      <c r="I171" s="2">
        <v>549</v>
      </c>
      <c r="J171" s="2">
        <v>3</v>
      </c>
      <c r="K171" t="s">
        <v>156</v>
      </c>
      <c r="L171" t="s">
        <v>671</v>
      </c>
      <c r="M171" t="str">
        <f>IF(all_t20_world_cup_matches_results__3[[#This Row],[Team1]]=all_t20_world_cup_matches_results__3[[#This Row],[Winner]],all_t20_world_cup_matches_results__3[[#This Row],[Team2]],all_t20_world_cup_matches_results__3[[#This Row],[Team1]])</f>
        <v>South Africa</v>
      </c>
    </row>
    <row r="172" spans="1:13" x14ac:dyDescent="0.25">
      <c r="A172" t="s">
        <v>169</v>
      </c>
      <c r="B172" t="s">
        <v>21</v>
      </c>
      <c r="C172" t="s">
        <v>11</v>
      </c>
      <c r="D172" t="s">
        <v>233</v>
      </c>
      <c r="E172" t="s">
        <v>11</v>
      </c>
      <c r="F172" t="s">
        <v>112</v>
      </c>
      <c r="G172" t="s">
        <v>106</v>
      </c>
      <c r="H172" s="1">
        <v>42455</v>
      </c>
      <c r="I172" s="2">
        <v>550</v>
      </c>
      <c r="J172" s="2">
        <v>75</v>
      </c>
      <c r="K172" t="s">
        <v>157</v>
      </c>
      <c r="L172" t="s">
        <v>673</v>
      </c>
      <c r="M172" t="str">
        <f>IF(all_t20_world_cup_matches_results__3[[#This Row],[Team1]]=all_t20_world_cup_matches_results__3[[#This Row],[Winner]],all_t20_world_cup_matches_results__3[[#This Row],[Team2]],all_t20_world_cup_matches_results__3[[#This Row],[Team1]])</f>
        <v>Bangladesh</v>
      </c>
    </row>
    <row r="173" spans="1:13" x14ac:dyDescent="0.25">
      <c r="A173" t="s">
        <v>169</v>
      </c>
      <c r="B173" t="s">
        <v>23</v>
      </c>
      <c r="C173" t="s">
        <v>28</v>
      </c>
      <c r="D173" t="s">
        <v>230</v>
      </c>
      <c r="E173" t="s">
        <v>23</v>
      </c>
      <c r="F173" t="s">
        <v>32</v>
      </c>
      <c r="G173" t="s">
        <v>111</v>
      </c>
      <c r="H173" s="1">
        <v>42455</v>
      </c>
      <c r="I173" s="2">
        <v>551</v>
      </c>
      <c r="J173" s="2">
        <v>10</v>
      </c>
      <c r="K173" t="s">
        <v>157</v>
      </c>
      <c r="L173" t="s">
        <v>675</v>
      </c>
      <c r="M173" t="str">
        <f>IF(all_t20_world_cup_matches_results__3[[#This Row],[Team1]]=all_t20_world_cup_matches_results__3[[#This Row],[Winner]],all_t20_world_cup_matches_results__3[[#This Row],[Team2]],all_t20_world_cup_matches_results__3[[#This Row],[Team1]])</f>
        <v>Sri Lanka</v>
      </c>
    </row>
    <row r="174" spans="1:13" x14ac:dyDescent="0.25">
      <c r="A174" t="s">
        <v>169</v>
      </c>
      <c r="B174" t="s">
        <v>63</v>
      </c>
      <c r="C174" t="s">
        <v>7</v>
      </c>
      <c r="D174" t="s">
        <v>272</v>
      </c>
      <c r="E174" t="s">
        <v>63</v>
      </c>
      <c r="F174" t="s">
        <v>96</v>
      </c>
      <c r="G174" t="s">
        <v>99</v>
      </c>
      <c r="H174" s="1">
        <v>42456</v>
      </c>
      <c r="I174" s="2">
        <v>552</v>
      </c>
      <c r="J174" s="2">
        <v>6</v>
      </c>
      <c r="K174" t="s">
        <v>157</v>
      </c>
      <c r="L174" t="s">
        <v>677</v>
      </c>
      <c r="M174" t="str">
        <f>IF(all_t20_world_cup_matches_results__3[[#This Row],[Team1]]=all_t20_world_cup_matches_results__3[[#This Row],[Winner]],all_t20_world_cup_matches_results__3[[#This Row],[Team2]],all_t20_world_cup_matches_results__3[[#This Row],[Team1]])</f>
        <v>West Indies</v>
      </c>
    </row>
    <row r="175" spans="1:13" x14ac:dyDescent="0.25">
      <c r="A175" t="s">
        <v>169</v>
      </c>
      <c r="B175" t="s">
        <v>25</v>
      </c>
      <c r="C175" t="s">
        <v>17</v>
      </c>
      <c r="D175" t="s">
        <v>273</v>
      </c>
      <c r="E175" t="s">
        <v>25</v>
      </c>
      <c r="F175" t="s">
        <v>22</v>
      </c>
      <c r="G175" t="s">
        <v>110</v>
      </c>
      <c r="H175" s="1">
        <v>42456</v>
      </c>
      <c r="I175" s="2">
        <v>553</v>
      </c>
      <c r="J175" s="2">
        <v>6</v>
      </c>
      <c r="K175" t="s">
        <v>156</v>
      </c>
      <c r="L175" t="s">
        <v>679</v>
      </c>
      <c r="M175" t="str">
        <f>IF(all_t20_world_cup_matches_results__3[[#This Row],[Team1]]=all_t20_world_cup_matches_results__3[[#This Row],[Winner]],all_t20_world_cup_matches_results__3[[#This Row],[Team2]],all_t20_world_cup_matches_results__3[[#This Row],[Team1]])</f>
        <v>Australia</v>
      </c>
    </row>
    <row r="176" spans="1:13" x14ac:dyDescent="0.25">
      <c r="A176" t="s">
        <v>169</v>
      </c>
      <c r="B176" t="s">
        <v>6</v>
      </c>
      <c r="C176" t="s">
        <v>28</v>
      </c>
      <c r="D176" t="s">
        <v>254</v>
      </c>
      <c r="E176" t="s">
        <v>6</v>
      </c>
      <c r="F176" t="s">
        <v>8</v>
      </c>
      <c r="G176" t="s">
        <v>111</v>
      </c>
      <c r="H176" s="1">
        <v>42457</v>
      </c>
      <c r="I176" s="2">
        <v>554</v>
      </c>
      <c r="J176" s="2">
        <v>8</v>
      </c>
      <c r="K176" t="s">
        <v>156</v>
      </c>
      <c r="L176" t="s">
        <v>681</v>
      </c>
      <c r="M176" t="str">
        <f>IF(all_t20_world_cup_matches_results__3[[#This Row],[Team1]]=all_t20_world_cup_matches_results__3[[#This Row],[Winner]],all_t20_world_cup_matches_results__3[[#This Row],[Team2]],all_t20_world_cup_matches_results__3[[#This Row],[Team1]])</f>
        <v>Sri Lanka</v>
      </c>
    </row>
    <row r="177" spans="1:13" x14ac:dyDescent="0.25">
      <c r="A177" t="s">
        <v>169</v>
      </c>
      <c r="B177" t="s">
        <v>23</v>
      </c>
      <c r="C177" t="s">
        <v>11</v>
      </c>
      <c r="D177" t="s">
        <v>190</v>
      </c>
      <c r="E177" t="s">
        <v>23</v>
      </c>
      <c r="F177" t="s">
        <v>31</v>
      </c>
      <c r="G177" t="s">
        <v>111</v>
      </c>
      <c r="H177" s="1">
        <v>42459</v>
      </c>
      <c r="I177" s="2">
        <v>555</v>
      </c>
      <c r="J177" s="2">
        <v>7</v>
      </c>
      <c r="K177" t="s">
        <v>156</v>
      </c>
      <c r="L177" t="s">
        <v>683</v>
      </c>
      <c r="M177" t="str">
        <f>IF(all_t20_world_cup_matches_results__3[[#This Row],[Team1]]=all_t20_world_cup_matches_results__3[[#This Row],[Winner]],all_t20_world_cup_matches_results__3[[#This Row],[Team2]],all_t20_world_cup_matches_results__3[[#This Row],[Team1]])</f>
        <v>New Zealand</v>
      </c>
    </row>
    <row r="178" spans="1:13" x14ac:dyDescent="0.25">
      <c r="A178" t="s">
        <v>169</v>
      </c>
      <c r="B178" t="s">
        <v>25</v>
      </c>
      <c r="C178" t="s">
        <v>7</v>
      </c>
      <c r="D178" t="s">
        <v>213</v>
      </c>
      <c r="E178" t="s">
        <v>7</v>
      </c>
      <c r="F178" t="s">
        <v>31</v>
      </c>
      <c r="G178" t="s">
        <v>107</v>
      </c>
      <c r="H178" s="1">
        <v>42460</v>
      </c>
      <c r="I178" s="2">
        <v>556</v>
      </c>
      <c r="J178" s="2">
        <v>7</v>
      </c>
      <c r="K178" t="s">
        <v>156</v>
      </c>
      <c r="L178" t="s">
        <v>685</v>
      </c>
      <c r="M178" t="str">
        <f>IF(all_t20_world_cup_matches_results__3[[#This Row],[Team1]]=all_t20_world_cup_matches_results__3[[#This Row],[Winner]],all_t20_world_cup_matches_results__3[[#This Row],[Team2]],all_t20_world_cup_matches_results__3[[#This Row],[Team1]])</f>
        <v>India</v>
      </c>
    </row>
    <row r="179" spans="1:13" x14ac:dyDescent="0.25">
      <c r="A179" t="s">
        <v>169</v>
      </c>
      <c r="B179" t="s">
        <v>23</v>
      </c>
      <c r="C179" t="s">
        <v>7</v>
      </c>
      <c r="D179" t="s">
        <v>216</v>
      </c>
      <c r="E179" t="s">
        <v>7</v>
      </c>
      <c r="F179" t="s">
        <v>39</v>
      </c>
      <c r="G179" t="s">
        <v>106</v>
      </c>
      <c r="H179" s="1">
        <v>42463</v>
      </c>
      <c r="I179" s="2">
        <v>557</v>
      </c>
      <c r="J179" s="2">
        <v>4</v>
      </c>
      <c r="K179" t="s">
        <v>156</v>
      </c>
      <c r="L179" t="s">
        <v>687</v>
      </c>
      <c r="M179" t="str">
        <f>IF(all_t20_world_cup_matches_results__3[[#This Row],[Team1]]=all_t20_world_cup_matches_results__3[[#This Row],[Winner]],all_t20_world_cup_matches_results__3[[#This Row],[Team2]],all_t20_world_cup_matches_results__3[[#This Row],[Team1]])</f>
        <v>England</v>
      </c>
    </row>
    <row r="180" spans="1:13" x14ac:dyDescent="0.25">
      <c r="A180" t="s">
        <v>170</v>
      </c>
      <c r="B180" t="s">
        <v>102</v>
      </c>
      <c r="C180" t="s">
        <v>113</v>
      </c>
      <c r="D180" t="s">
        <v>274</v>
      </c>
      <c r="E180" t="s">
        <v>102</v>
      </c>
      <c r="F180" t="s">
        <v>38</v>
      </c>
      <c r="G180" t="s">
        <v>114</v>
      </c>
      <c r="H180" s="1">
        <v>44486</v>
      </c>
      <c r="I180" s="2">
        <v>1307</v>
      </c>
      <c r="J180" s="2">
        <v>10</v>
      </c>
      <c r="K180" t="s">
        <v>156</v>
      </c>
      <c r="L180" t="s">
        <v>689</v>
      </c>
      <c r="M180" t="str">
        <f>IF(all_t20_world_cup_matches_results__3[[#This Row],[Team1]]=all_t20_world_cup_matches_results__3[[#This Row],[Winner]],all_t20_world_cup_matches_results__3[[#This Row],[Team2]],all_t20_world_cup_matches_results__3[[#This Row],[Team1]])</f>
        <v>P.N.G.</v>
      </c>
    </row>
    <row r="181" spans="1:13" x14ac:dyDescent="0.25">
      <c r="A181" t="s">
        <v>170</v>
      </c>
      <c r="B181" t="s">
        <v>21</v>
      </c>
      <c r="C181" t="s">
        <v>15</v>
      </c>
      <c r="D181" t="s">
        <v>275</v>
      </c>
      <c r="E181" t="s">
        <v>15</v>
      </c>
      <c r="F181" t="s">
        <v>96</v>
      </c>
      <c r="G181" t="s">
        <v>114</v>
      </c>
      <c r="H181" s="1">
        <v>44486</v>
      </c>
      <c r="I181" s="2">
        <v>1311</v>
      </c>
      <c r="J181" s="2">
        <v>6</v>
      </c>
      <c r="K181" t="s">
        <v>157</v>
      </c>
      <c r="L181" t="s">
        <v>691</v>
      </c>
      <c r="M181" t="str">
        <f>IF(all_t20_world_cup_matches_results__3[[#This Row],[Team1]]=all_t20_world_cup_matches_results__3[[#This Row],[Winner]],all_t20_world_cup_matches_results__3[[#This Row],[Team2]],all_t20_world_cup_matches_results__3[[#This Row],[Team1]])</f>
        <v>Bangladesh</v>
      </c>
    </row>
    <row r="182" spans="1:13" x14ac:dyDescent="0.25">
      <c r="A182" t="s">
        <v>170</v>
      </c>
      <c r="B182" t="s">
        <v>49</v>
      </c>
      <c r="C182" t="s">
        <v>42</v>
      </c>
      <c r="D182" t="s">
        <v>253</v>
      </c>
      <c r="E182" t="s">
        <v>49</v>
      </c>
      <c r="F182" t="s">
        <v>31</v>
      </c>
      <c r="G182" t="s">
        <v>115</v>
      </c>
      <c r="H182" s="1">
        <v>44487</v>
      </c>
      <c r="I182" s="2">
        <v>1312</v>
      </c>
      <c r="J182" s="2">
        <v>7</v>
      </c>
      <c r="K182" t="s">
        <v>156</v>
      </c>
      <c r="L182" t="s">
        <v>693</v>
      </c>
      <c r="M182" t="str">
        <f>IF(all_t20_world_cup_matches_results__3[[#This Row],[Team1]]=all_t20_world_cup_matches_results__3[[#This Row],[Winner]],all_t20_world_cup_matches_results__3[[#This Row],[Team2]],all_t20_world_cup_matches_results__3[[#This Row],[Team1]])</f>
        <v>Netherlands</v>
      </c>
    </row>
    <row r="183" spans="1:13" x14ac:dyDescent="0.25">
      <c r="A183" t="s">
        <v>170</v>
      </c>
      <c r="B183" t="s">
        <v>116</v>
      </c>
      <c r="C183" t="s">
        <v>28</v>
      </c>
      <c r="D183" t="s">
        <v>276</v>
      </c>
      <c r="E183" t="s">
        <v>28</v>
      </c>
      <c r="F183" t="s">
        <v>31</v>
      </c>
      <c r="G183" t="s">
        <v>115</v>
      </c>
      <c r="H183" s="1">
        <v>44487</v>
      </c>
      <c r="I183" s="2">
        <v>1313</v>
      </c>
      <c r="J183" s="2">
        <v>7</v>
      </c>
      <c r="K183" t="s">
        <v>156</v>
      </c>
      <c r="L183" t="s">
        <v>695</v>
      </c>
      <c r="M183" t="str">
        <f>IF(all_t20_world_cup_matches_results__3[[#This Row],[Team1]]=all_t20_world_cup_matches_results__3[[#This Row],[Winner]],all_t20_world_cup_matches_results__3[[#This Row],[Team2]],all_t20_world_cup_matches_results__3[[#This Row],[Team1]])</f>
        <v>Namibia</v>
      </c>
    </row>
    <row r="184" spans="1:13" x14ac:dyDescent="0.25">
      <c r="A184" t="s">
        <v>170</v>
      </c>
      <c r="B184" t="s">
        <v>113</v>
      </c>
      <c r="C184" t="s">
        <v>15</v>
      </c>
      <c r="D184" t="s">
        <v>277</v>
      </c>
      <c r="E184" t="s">
        <v>15</v>
      </c>
      <c r="F184" t="s">
        <v>82</v>
      </c>
      <c r="G184" t="s">
        <v>114</v>
      </c>
      <c r="H184" s="1">
        <v>44488</v>
      </c>
      <c r="I184" s="2">
        <v>1318</v>
      </c>
      <c r="J184" s="2">
        <v>17</v>
      </c>
      <c r="K184" t="s">
        <v>157</v>
      </c>
      <c r="L184" t="s">
        <v>697</v>
      </c>
      <c r="M184" t="str">
        <f>IF(all_t20_world_cup_matches_results__3[[#This Row],[Team1]]=all_t20_world_cup_matches_results__3[[#This Row],[Winner]],all_t20_world_cup_matches_results__3[[#This Row],[Team2]],all_t20_world_cup_matches_results__3[[#This Row],[Team1]])</f>
        <v>P.N.G.</v>
      </c>
    </row>
    <row r="185" spans="1:13" x14ac:dyDescent="0.25">
      <c r="A185" t="s">
        <v>170</v>
      </c>
      <c r="B185" t="s">
        <v>102</v>
      </c>
      <c r="C185" t="s">
        <v>21</v>
      </c>
      <c r="D185" t="s">
        <v>278</v>
      </c>
      <c r="E185" t="s">
        <v>21</v>
      </c>
      <c r="F185" t="s">
        <v>117</v>
      </c>
      <c r="G185" t="s">
        <v>114</v>
      </c>
      <c r="H185" s="1">
        <v>44488</v>
      </c>
      <c r="I185" s="2">
        <v>1322</v>
      </c>
      <c r="J185" s="2">
        <v>26</v>
      </c>
      <c r="K185" t="s">
        <v>157</v>
      </c>
      <c r="L185" t="s">
        <v>699</v>
      </c>
      <c r="M185" t="str">
        <f>IF(all_t20_world_cup_matches_results__3[[#This Row],[Team1]]=all_t20_world_cup_matches_results__3[[#This Row],[Winner]],all_t20_world_cup_matches_results__3[[#This Row],[Team2]],all_t20_world_cup_matches_results__3[[#This Row],[Team1]])</f>
        <v>Oman</v>
      </c>
    </row>
    <row r="186" spans="1:13" x14ac:dyDescent="0.25">
      <c r="A186" t="s">
        <v>170</v>
      </c>
      <c r="B186" t="s">
        <v>116</v>
      </c>
      <c r="C186" t="s">
        <v>42</v>
      </c>
      <c r="D186" t="s">
        <v>279</v>
      </c>
      <c r="E186" t="s">
        <v>116</v>
      </c>
      <c r="F186" t="s">
        <v>22</v>
      </c>
      <c r="G186" t="s">
        <v>115</v>
      </c>
      <c r="H186" s="1">
        <v>44489</v>
      </c>
      <c r="I186" s="2">
        <v>1327</v>
      </c>
      <c r="J186" s="2">
        <v>6</v>
      </c>
      <c r="K186" t="s">
        <v>156</v>
      </c>
      <c r="L186" t="s">
        <v>701</v>
      </c>
      <c r="M186" t="str">
        <f>IF(all_t20_world_cup_matches_results__3[[#This Row],[Team1]]=all_t20_world_cup_matches_results__3[[#This Row],[Winner]],all_t20_world_cup_matches_results__3[[#This Row],[Team2]],all_t20_world_cup_matches_results__3[[#This Row],[Team1]])</f>
        <v>Netherlands</v>
      </c>
    </row>
    <row r="187" spans="1:13" x14ac:dyDescent="0.25">
      <c r="A187" t="s">
        <v>170</v>
      </c>
      <c r="B187" t="s">
        <v>49</v>
      </c>
      <c r="C187" t="s">
        <v>28</v>
      </c>
      <c r="D187" t="s">
        <v>214</v>
      </c>
      <c r="E187" t="s">
        <v>28</v>
      </c>
      <c r="F187" t="s">
        <v>62</v>
      </c>
      <c r="G187" t="s">
        <v>115</v>
      </c>
      <c r="H187" s="1">
        <v>44489</v>
      </c>
      <c r="I187" s="2">
        <v>1331</v>
      </c>
      <c r="J187" s="2">
        <v>70</v>
      </c>
      <c r="K187" t="s">
        <v>157</v>
      </c>
      <c r="L187" t="s">
        <v>703</v>
      </c>
      <c r="M187" t="str">
        <f>IF(all_t20_world_cup_matches_results__3[[#This Row],[Team1]]=all_t20_world_cup_matches_results__3[[#This Row],[Winner]],all_t20_world_cup_matches_results__3[[#This Row],[Team2]],all_t20_world_cup_matches_results__3[[#This Row],[Team1]])</f>
        <v>Ireland</v>
      </c>
    </row>
    <row r="188" spans="1:13" x14ac:dyDescent="0.25">
      <c r="A188" t="s">
        <v>170</v>
      </c>
      <c r="B188" t="s">
        <v>21</v>
      </c>
      <c r="C188" t="s">
        <v>113</v>
      </c>
      <c r="D188" t="s">
        <v>280</v>
      </c>
      <c r="E188" t="s">
        <v>21</v>
      </c>
      <c r="F188" t="s">
        <v>98</v>
      </c>
      <c r="G188" t="s">
        <v>114</v>
      </c>
      <c r="H188" s="1">
        <v>44490</v>
      </c>
      <c r="I188" s="2">
        <v>1334</v>
      </c>
      <c r="J188" s="2">
        <v>84</v>
      </c>
      <c r="K188" t="s">
        <v>157</v>
      </c>
      <c r="L188" t="s">
        <v>705</v>
      </c>
      <c r="M188" t="str">
        <f>IF(all_t20_world_cup_matches_results__3[[#This Row],[Team1]]=all_t20_world_cup_matches_results__3[[#This Row],[Winner]],all_t20_world_cup_matches_results__3[[#This Row],[Team2]],all_t20_world_cup_matches_results__3[[#This Row],[Team1]])</f>
        <v>P.N.G.</v>
      </c>
    </row>
    <row r="189" spans="1:13" x14ac:dyDescent="0.25">
      <c r="A189" t="s">
        <v>170</v>
      </c>
      <c r="B189" t="s">
        <v>102</v>
      </c>
      <c r="C189" t="s">
        <v>15</v>
      </c>
      <c r="D189" t="s">
        <v>281</v>
      </c>
      <c r="E189" t="s">
        <v>15</v>
      </c>
      <c r="F189" t="s">
        <v>8</v>
      </c>
      <c r="G189" t="s">
        <v>114</v>
      </c>
      <c r="H189" s="1">
        <v>44490</v>
      </c>
      <c r="I189" s="2">
        <v>1338</v>
      </c>
      <c r="J189" s="2">
        <v>8</v>
      </c>
      <c r="K189" t="s">
        <v>156</v>
      </c>
      <c r="L189" t="s">
        <v>707</v>
      </c>
      <c r="M189" t="str">
        <f>IF(all_t20_world_cup_matches_results__3[[#This Row],[Team1]]=all_t20_world_cup_matches_results__3[[#This Row],[Winner]],all_t20_world_cup_matches_results__3[[#This Row],[Team2]],all_t20_world_cup_matches_results__3[[#This Row],[Team1]])</f>
        <v>Oman</v>
      </c>
    </row>
    <row r="190" spans="1:13" x14ac:dyDescent="0.25">
      <c r="A190" t="s">
        <v>170</v>
      </c>
      <c r="B190" t="s">
        <v>49</v>
      </c>
      <c r="C190" t="s">
        <v>116</v>
      </c>
      <c r="D190" t="s">
        <v>282</v>
      </c>
      <c r="E190" t="s">
        <v>116</v>
      </c>
      <c r="F190" t="s">
        <v>8</v>
      </c>
      <c r="G190" t="s">
        <v>118</v>
      </c>
      <c r="H190" s="1">
        <v>44491</v>
      </c>
      <c r="I190" s="2">
        <v>1342</v>
      </c>
      <c r="J190" s="2">
        <v>8</v>
      </c>
      <c r="K190" t="s">
        <v>156</v>
      </c>
      <c r="L190" t="s">
        <v>709</v>
      </c>
      <c r="M190" t="str">
        <f>IF(all_t20_world_cup_matches_results__3[[#This Row],[Team1]]=all_t20_world_cup_matches_results__3[[#This Row],[Winner]],all_t20_world_cup_matches_results__3[[#This Row],[Team2]],all_t20_world_cup_matches_results__3[[#This Row],[Team1]])</f>
        <v>Ireland</v>
      </c>
    </row>
    <row r="191" spans="1:13" x14ac:dyDescent="0.25">
      <c r="A191" t="s">
        <v>170</v>
      </c>
      <c r="B191" t="s">
        <v>42</v>
      </c>
      <c r="C191" t="s">
        <v>28</v>
      </c>
      <c r="D191" t="s">
        <v>255</v>
      </c>
      <c r="E191" t="s">
        <v>28</v>
      </c>
      <c r="F191" t="s">
        <v>8</v>
      </c>
      <c r="G191" t="s">
        <v>118</v>
      </c>
      <c r="H191" s="1">
        <v>44491</v>
      </c>
      <c r="I191" s="2">
        <v>1346</v>
      </c>
      <c r="J191" s="2">
        <v>8</v>
      </c>
      <c r="K191" t="s">
        <v>156</v>
      </c>
      <c r="L191" t="s">
        <v>711</v>
      </c>
      <c r="M191" t="str">
        <f>IF(all_t20_world_cup_matches_results__3[[#This Row],[Team1]]=all_t20_world_cup_matches_results__3[[#This Row],[Winner]],all_t20_world_cup_matches_results__3[[#This Row],[Team2]],all_t20_world_cup_matches_results__3[[#This Row],[Team1]])</f>
        <v>Netherlands</v>
      </c>
    </row>
    <row r="192" spans="1:13" x14ac:dyDescent="0.25">
      <c r="A192" t="s">
        <v>170</v>
      </c>
      <c r="B192" t="s">
        <v>17</v>
      </c>
      <c r="C192" t="s">
        <v>6</v>
      </c>
      <c r="D192" t="s">
        <v>238</v>
      </c>
      <c r="E192" t="s">
        <v>17</v>
      </c>
      <c r="F192" t="s">
        <v>19</v>
      </c>
      <c r="G192" t="s">
        <v>115</v>
      </c>
      <c r="H192" s="1">
        <v>44492</v>
      </c>
      <c r="I192" s="2">
        <v>1351</v>
      </c>
      <c r="J192" s="2">
        <v>5</v>
      </c>
      <c r="K192" t="s">
        <v>156</v>
      </c>
      <c r="L192" t="s">
        <v>713</v>
      </c>
      <c r="M192" t="str">
        <f>IF(all_t20_world_cup_matches_results__3[[#This Row],[Team1]]=all_t20_world_cup_matches_results__3[[#This Row],[Winner]],all_t20_world_cup_matches_results__3[[#This Row],[Team2]],all_t20_world_cup_matches_results__3[[#This Row],[Team1]])</f>
        <v>South Africa</v>
      </c>
    </row>
    <row r="193" spans="1:13" x14ac:dyDescent="0.25">
      <c r="A193" t="s">
        <v>170</v>
      </c>
      <c r="B193" t="s">
        <v>23</v>
      </c>
      <c r="C193" t="s">
        <v>7</v>
      </c>
      <c r="D193" t="s">
        <v>216</v>
      </c>
      <c r="E193" t="s">
        <v>23</v>
      </c>
      <c r="F193" t="s">
        <v>22</v>
      </c>
      <c r="G193" t="s">
        <v>119</v>
      </c>
      <c r="H193" s="1">
        <v>44492</v>
      </c>
      <c r="I193" s="2">
        <v>1354</v>
      </c>
      <c r="J193" s="2">
        <v>6</v>
      </c>
      <c r="K193" t="s">
        <v>156</v>
      </c>
      <c r="L193" t="s">
        <v>715</v>
      </c>
      <c r="M193" t="str">
        <f>IF(all_t20_world_cup_matches_results__3[[#This Row],[Team1]]=all_t20_world_cup_matches_results__3[[#This Row],[Winner]],all_t20_world_cup_matches_results__3[[#This Row],[Team2]],all_t20_world_cup_matches_results__3[[#This Row],[Team1]])</f>
        <v>West Indies</v>
      </c>
    </row>
    <row r="194" spans="1:13" x14ac:dyDescent="0.25">
      <c r="A194" t="s">
        <v>170</v>
      </c>
      <c r="B194" t="s">
        <v>21</v>
      </c>
      <c r="C194" t="s">
        <v>28</v>
      </c>
      <c r="D194" t="s">
        <v>192</v>
      </c>
      <c r="E194" t="s">
        <v>28</v>
      </c>
      <c r="F194" t="s">
        <v>19</v>
      </c>
      <c r="G194" t="s">
        <v>118</v>
      </c>
      <c r="H194" s="1">
        <v>44493</v>
      </c>
      <c r="I194" s="2">
        <v>1357</v>
      </c>
      <c r="J194" s="2">
        <v>5</v>
      </c>
      <c r="K194" t="s">
        <v>156</v>
      </c>
      <c r="L194" t="s">
        <v>717</v>
      </c>
      <c r="M194" t="str">
        <f>IF(all_t20_world_cup_matches_results__3[[#This Row],[Team1]]=all_t20_world_cup_matches_results__3[[#This Row],[Winner]],all_t20_world_cup_matches_results__3[[#This Row],[Team2]],all_t20_world_cup_matches_results__3[[#This Row],[Team1]])</f>
        <v>Bangladesh</v>
      </c>
    </row>
    <row r="195" spans="1:13" x14ac:dyDescent="0.25">
      <c r="A195" t="s">
        <v>170</v>
      </c>
      <c r="B195" t="s">
        <v>25</v>
      </c>
      <c r="C195" t="s">
        <v>14</v>
      </c>
      <c r="D195" t="s">
        <v>183</v>
      </c>
      <c r="E195" t="s">
        <v>14</v>
      </c>
      <c r="F195" t="s">
        <v>38</v>
      </c>
      <c r="G195" t="s">
        <v>119</v>
      </c>
      <c r="H195" s="1">
        <v>44493</v>
      </c>
      <c r="I195" s="2">
        <v>1361</v>
      </c>
      <c r="J195" s="2">
        <v>10</v>
      </c>
      <c r="K195" t="s">
        <v>156</v>
      </c>
      <c r="L195" t="s">
        <v>719</v>
      </c>
      <c r="M195" t="str">
        <f>IF(all_t20_world_cup_matches_results__3[[#This Row],[Team1]]=all_t20_world_cup_matches_results__3[[#This Row],[Winner]],all_t20_world_cup_matches_results__3[[#This Row],[Team2]],all_t20_world_cup_matches_results__3[[#This Row],[Team1]])</f>
        <v>India</v>
      </c>
    </row>
    <row r="196" spans="1:13" x14ac:dyDescent="0.25">
      <c r="A196" t="s">
        <v>170</v>
      </c>
      <c r="B196" t="s">
        <v>63</v>
      </c>
      <c r="C196" t="s">
        <v>15</v>
      </c>
      <c r="D196" t="s">
        <v>261</v>
      </c>
      <c r="E196" t="s">
        <v>63</v>
      </c>
      <c r="F196" t="s">
        <v>47</v>
      </c>
      <c r="G196" t="s">
        <v>118</v>
      </c>
      <c r="H196" s="1">
        <v>44494</v>
      </c>
      <c r="I196" s="2">
        <v>1364</v>
      </c>
      <c r="J196" s="2">
        <v>130</v>
      </c>
      <c r="K196" t="s">
        <v>157</v>
      </c>
      <c r="L196" t="s">
        <v>721</v>
      </c>
      <c r="M196" t="str">
        <f>IF(all_t20_world_cup_matches_results__3[[#This Row],[Team1]]=all_t20_world_cup_matches_results__3[[#This Row],[Winner]],all_t20_world_cup_matches_results__3[[#This Row],[Team2]],all_t20_world_cup_matches_results__3[[#This Row],[Team1]])</f>
        <v>Scotland</v>
      </c>
    </row>
    <row r="197" spans="1:13" x14ac:dyDescent="0.25">
      <c r="A197" t="s">
        <v>170</v>
      </c>
      <c r="B197" t="s">
        <v>6</v>
      </c>
      <c r="C197" t="s">
        <v>7</v>
      </c>
      <c r="D197" t="s">
        <v>174</v>
      </c>
      <c r="E197" t="s">
        <v>6</v>
      </c>
      <c r="F197" t="s">
        <v>8</v>
      </c>
      <c r="G197" t="s">
        <v>119</v>
      </c>
      <c r="H197" s="1">
        <v>44495</v>
      </c>
      <c r="I197" s="2">
        <v>1366</v>
      </c>
      <c r="J197" s="2">
        <v>8</v>
      </c>
      <c r="K197" t="s">
        <v>156</v>
      </c>
      <c r="L197" t="s">
        <v>723</v>
      </c>
      <c r="M197" t="str">
        <f>IF(all_t20_world_cup_matches_results__3[[#This Row],[Team1]]=all_t20_world_cup_matches_results__3[[#This Row],[Winner]],all_t20_world_cup_matches_results__3[[#This Row],[Team2]],all_t20_world_cup_matches_results__3[[#This Row],[Team1]])</f>
        <v>West Indies</v>
      </c>
    </row>
    <row r="198" spans="1:13" x14ac:dyDescent="0.25">
      <c r="A198" t="s">
        <v>170</v>
      </c>
      <c r="B198" t="s">
        <v>11</v>
      </c>
      <c r="C198" t="s">
        <v>14</v>
      </c>
      <c r="D198" t="s">
        <v>198</v>
      </c>
      <c r="E198" t="s">
        <v>14</v>
      </c>
      <c r="F198" t="s">
        <v>19</v>
      </c>
      <c r="G198" t="s">
        <v>118</v>
      </c>
      <c r="H198" s="1">
        <v>44495</v>
      </c>
      <c r="I198" s="2">
        <v>1367</v>
      </c>
      <c r="J198" s="2">
        <v>5</v>
      </c>
      <c r="K198" t="s">
        <v>156</v>
      </c>
      <c r="L198" t="s">
        <v>725</v>
      </c>
      <c r="M198" t="str">
        <f>IF(all_t20_world_cup_matches_results__3[[#This Row],[Team1]]=all_t20_world_cup_matches_results__3[[#This Row],[Winner]],all_t20_world_cup_matches_results__3[[#This Row],[Team2]],all_t20_world_cup_matches_results__3[[#This Row],[Team1]])</f>
        <v>New Zealand</v>
      </c>
    </row>
    <row r="199" spans="1:13" x14ac:dyDescent="0.25">
      <c r="A199" t="s">
        <v>170</v>
      </c>
      <c r="B199" t="s">
        <v>21</v>
      </c>
      <c r="C199" t="s">
        <v>23</v>
      </c>
      <c r="D199" t="s">
        <v>283</v>
      </c>
      <c r="E199" t="s">
        <v>23</v>
      </c>
      <c r="F199" t="s">
        <v>8</v>
      </c>
      <c r="G199" t="s">
        <v>115</v>
      </c>
      <c r="H199" s="1">
        <v>44496</v>
      </c>
      <c r="I199" s="2">
        <v>1369</v>
      </c>
      <c r="J199" s="2">
        <v>8</v>
      </c>
      <c r="K199" t="s">
        <v>156</v>
      </c>
      <c r="L199" t="s">
        <v>727</v>
      </c>
      <c r="M199" t="str">
        <f>IF(all_t20_world_cup_matches_results__3[[#This Row],[Team1]]=all_t20_world_cup_matches_results__3[[#This Row],[Winner]],all_t20_world_cup_matches_results__3[[#This Row],[Team2]],all_t20_world_cup_matches_results__3[[#This Row],[Team1]])</f>
        <v>Bangladesh</v>
      </c>
    </row>
    <row r="200" spans="1:13" x14ac:dyDescent="0.25">
      <c r="A200" t="s">
        <v>170</v>
      </c>
      <c r="B200" t="s">
        <v>116</v>
      </c>
      <c r="C200" t="s">
        <v>15</v>
      </c>
      <c r="D200" t="s">
        <v>284</v>
      </c>
      <c r="E200" t="s">
        <v>116</v>
      </c>
      <c r="F200" t="s">
        <v>39</v>
      </c>
      <c r="G200" t="s">
        <v>115</v>
      </c>
      <c r="H200" s="1">
        <v>44496</v>
      </c>
      <c r="I200" s="2">
        <v>1371</v>
      </c>
      <c r="J200" s="2">
        <v>4</v>
      </c>
      <c r="K200" t="s">
        <v>156</v>
      </c>
      <c r="L200" t="s">
        <v>729</v>
      </c>
      <c r="M200" t="str">
        <f>IF(all_t20_world_cup_matches_results__3[[#This Row],[Team1]]=all_t20_world_cup_matches_results__3[[#This Row],[Winner]],all_t20_world_cup_matches_results__3[[#This Row],[Team2]],all_t20_world_cup_matches_results__3[[#This Row],[Team1]])</f>
        <v>Scotland</v>
      </c>
    </row>
    <row r="201" spans="1:13" x14ac:dyDescent="0.25">
      <c r="A201" t="s">
        <v>170</v>
      </c>
      <c r="B201" t="s">
        <v>17</v>
      </c>
      <c r="C201" t="s">
        <v>28</v>
      </c>
      <c r="D201" t="s">
        <v>195</v>
      </c>
      <c r="E201" t="s">
        <v>17</v>
      </c>
      <c r="F201" t="s">
        <v>31</v>
      </c>
      <c r="G201" t="s">
        <v>119</v>
      </c>
      <c r="H201" s="1">
        <v>44497</v>
      </c>
      <c r="I201" s="2">
        <v>1374</v>
      </c>
      <c r="J201" s="2">
        <v>7</v>
      </c>
      <c r="K201" t="s">
        <v>156</v>
      </c>
      <c r="L201" t="s">
        <v>731</v>
      </c>
      <c r="M201" t="str">
        <f>IF(all_t20_world_cup_matches_results__3[[#This Row],[Team1]]=all_t20_world_cup_matches_results__3[[#This Row],[Winner]],all_t20_world_cup_matches_results__3[[#This Row],[Team2]],all_t20_world_cup_matches_results__3[[#This Row],[Team1]])</f>
        <v>Sri Lanka</v>
      </c>
    </row>
    <row r="202" spans="1:13" x14ac:dyDescent="0.25">
      <c r="A202" t="s">
        <v>170</v>
      </c>
      <c r="B202" t="s">
        <v>21</v>
      </c>
      <c r="C202" t="s">
        <v>7</v>
      </c>
      <c r="D202" t="s">
        <v>178</v>
      </c>
      <c r="E202" t="s">
        <v>7</v>
      </c>
      <c r="F202" t="s">
        <v>55</v>
      </c>
      <c r="G202" t="s">
        <v>118</v>
      </c>
      <c r="H202" s="1">
        <v>44498</v>
      </c>
      <c r="I202" s="2">
        <v>1375</v>
      </c>
      <c r="J202" s="2">
        <v>3</v>
      </c>
      <c r="K202" t="s">
        <v>157</v>
      </c>
      <c r="L202" t="s">
        <v>733</v>
      </c>
      <c r="M202" t="str">
        <f>IF(all_t20_world_cup_matches_results__3[[#This Row],[Team1]]=all_t20_world_cup_matches_results__3[[#This Row],[Winner]],all_t20_world_cup_matches_results__3[[#This Row],[Team2]],all_t20_world_cup_matches_results__3[[#This Row],[Team1]])</f>
        <v>Bangladesh</v>
      </c>
    </row>
    <row r="203" spans="1:13" x14ac:dyDescent="0.25">
      <c r="A203" t="s">
        <v>170</v>
      </c>
      <c r="B203" t="s">
        <v>63</v>
      </c>
      <c r="C203" t="s">
        <v>14</v>
      </c>
      <c r="D203" t="s">
        <v>285</v>
      </c>
      <c r="E203" t="s">
        <v>14</v>
      </c>
      <c r="F203" t="s">
        <v>19</v>
      </c>
      <c r="G203" t="s">
        <v>119</v>
      </c>
      <c r="H203" s="1">
        <v>44498</v>
      </c>
      <c r="I203" s="2">
        <v>1377</v>
      </c>
      <c r="J203" s="2">
        <v>5</v>
      </c>
      <c r="K203" t="s">
        <v>156</v>
      </c>
      <c r="L203" t="s">
        <v>735</v>
      </c>
      <c r="M203" t="str">
        <f>IF(all_t20_world_cup_matches_results__3[[#This Row],[Team1]]=all_t20_world_cup_matches_results__3[[#This Row],[Winner]],all_t20_world_cup_matches_results__3[[#This Row],[Team2]],all_t20_world_cup_matches_results__3[[#This Row],[Team1]])</f>
        <v>Afghanistan</v>
      </c>
    </row>
    <row r="204" spans="1:13" x14ac:dyDescent="0.25">
      <c r="A204" t="s">
        <v>170</v>
      </c>
      <c r="B204" t="s">
        <v>6</v>
      </c>
      <c r="C204" t="s">
        <v>28</v>
      </c>
      <c r="D204" t="s">
        <v>254</v>
      </c>
      <c r="E204" t="s">
        <v>6</v>
      </c>
      <c r="F204" t="s">
        <v>39</v>
      </c>
      <c r="G204" t="s">
        <v>118</v>
      </c>
      <c r="H204" s="1">
        <v>44499</v>
      </c>
      <c r="I204" s="2">
        <v>1378</v>
      </c>
      <c r="J204" s="2">
        <v>4</v>
      </c>
      <c r="K204" t="s">
        <v>156</v>
      </c>
      <c r="L204" t="s">
        <v>737</v>
      </c>
      <c r="M204" t="str">
        <f>IF(all_t20_world_cup_matches_results__3[[#This Row],[Team1]]=all_t20_world_cup_matches_results__3[[#This Row],[Winner]],all_t20_world_cup_matches_results__3[[#This Row],[Team2]],all_t20_world_cup_matches_results__3[[#This Row],[Team1]])</f>
        <v>Sri Lanka</v>
      </c>
    </row>
    <row r="205" spans="1:13" x14ac:dyDescent="0.25">
      <c r="A205" t="s">
        <v>170</v>
      </c>
      <c r="B205" t="s">
        <v>17</v>
      </c>
      <c r="C205" t="s">
        <v>23</v>
      </c>
      <c r="D205" t="s">
        <v>182</v>
      </c>
      <c r="E205" t="s">
        <v>23</v>
      </c>
      <c r="F205" t="s">
        <v>8</v>
      </c>
      <c r="G205" t="s">
        <v>119</v>
      </c>
      <c r="H205" s="1">
        <v>44499</v>
      </c>
      <c r="I205" s="2">
        <v>1379</v>
      </c>
      <c r="J205" s="2">
        <v>8</v>
      </c>
      <c r="K205" t="s">
        <v>156</v>
      </c>
      <c r="L205" t="s">
        <v>739</v>
      </c>
      <c r="M205" t="str">
        <f>IF(all_t20_world_cup_matches_results__3[[#This Row],[Team1]]=all_t20_world_cup_matches_results__3[[#This Row],[Winner]],all_t20_world_cup_matches_results__3[[#This Row],[Team2]],all_t20_world_cup_matches_results__3[[#This Row],[Team1]])</f>
        <v>Australia</v>
      </c>
    </row>
    <row r="206" spans="1:13" x14ac:dyDescent="0.25">
      <c r="A206" t="s">
        <v>170</v>
      </c>
      <c r="B206" t="s">
        <v>63</v>
      </c>
      <c r="C206" t="s">
        <v>116</v>
      </c>
      <c r="D206" t="s">
        <v>286</v>
      </c>
      <c r="E206" t="s">
        <v>63</v>
      </c>
      <c r="F206" t="s">
        <v>120</v>
      </c>
      <c r="G206" t="s">
        <v>115</v>
      </c>
      <c r="H206" s="1">
        <v>44500</v>
      </c>
      <c r="I206" s="2">
        <v>1380</v>
      </c>
      <c r="J206" s="2">
        <v>62</v>
      </c>
      <c r="K206" t="s">
        <v>157</v>
      </c>
      <c r="L206" t="s">
        <v>741</v>
      </c>
      <c r="M206" t="str">
        <f>IF(all_t20_world_cup_matches_results__3[[#This Row],[Team1]]=all_t20_world_cup_matches_results__3[[#This Row],[Winner]],all_t20_world_cup_matches_results__3[[#This Row],[Team2]],all_t20_world_cup_matches_results__3[[#This Row],[Team1]])</f>
        <v>Namibia</v>
      </c>
    </row>
    <row r="207" spans="1:13" x14ac:dyDescent="0.25">
      <c r="A207" t="s">
        <v>170</v>
      </c>
      <c r="B207" t="s">
        <v>25</v>
      </c>
      <c r="C207" t="s">
        <v>11</v>
      </c>
      <c r="D207" t="s">
        <v>186</v>
      </c>
      <c r="E207" t="s">
        <v>11</v>
      </c>
      <c r="F207" t="s">
        <v>8</v>
      </c>
      <c r="G207" t="s">
        <v>119</v>
      </c>
      <c r="H207" s="1">
        <v>44500</v>
      </c>
      <c r="I207" s="2">
        <v>1381</v>
      </c>
      <c r="J207" s="2">
        <v>8</v>
      </c>
      <c r="K207" t="s">
        <v>156</v>
      </c>
      <c r="L207" t="s">
        <v>743</v>
      </c>
      <c r="M207" t="str">
        <f>IF(all_t20_world_cup_matches_results__3[[#This Row],[Team1]]=all_t20_world_cup_matches_results__3[[#This Row],[Winner]],all_t20_world_cup_matches_results__3[[#This Row],[Team2]],all_t20_world_cup_matches_results__3[[#This Row],[Team1]])</f>
        <v>India</v>
      </c>
    </row>
    <row r="208" spans="1:13" x14ac:dyDescent="0.25">
      <c r="A208" t="s">
        <v>170</v>
      </c>
      <c r="B208" t="s">
        <v>23</v>
      </c>
      <c r="C208" t="s">
        <v>28</v>
      </c>
      <c r="D208" t="s">
        <v>230</v>
      </c>
      <c r="E208" t="s">
        <v>23</v>
      </c>
      <c r="F208" t="s">
        <v>117</v>
      </c>
      <c r="G208" t="s">
        <v>118</v>
      </c>
      <c r="H208" s="1">
        <v>44501</v>
      </c>
      <c r="I208" s="2">
        <v>1382</v>
      </c>
      <c r="J208" s="2">
        <v>26</v>
      </c>
      <c r="K208" t="s">
        <v>157</v>
      </c>
      <c r="L208" t="s">
        <v>745</v>
      </c>
      <c r="M208" t="str">
        <f>IF(all_t20_world_cup_matches_results__3[[#This Row],[Team1]]=all_t20_world_cup_matches_results__3[[#This Row],[Winner]],all_t20_world_cup_matches_results__3[[#This Row],[Team2]],all_t20_world_cup_matches_results__3[[#This Row],[Team1]])</f>
        <v>Sri Lanka</v>
      </c>
    </row>
    <row r="209" spans="1:13" x14ac:dyDescent="0.25">
      <c r="A209" t="s">
        <v>170</v>
      </c>
      <c r="B209" t="s">
        <v>21</v>
      </c>
      <c r="C209" t="s">
        <v>6</v>
      </c>
      <c r="D209" t="s">
        <v>287</v>
      </c>
      <c r="E209" t="s">
        <v>6</v>
      </c>
      <c r="F209" t="s">
        <v>22</v>
      </c>
      <c r="G209" t="s">
        <v>115</v>
      </c>
      <c r="H209" s="1">
        <v>44502</v>
      </c>
      <c r="I209" s="2">
        <v>1384</v>
      </c>
      <c r="J209" s="2">
        <v>6</v>
      </c>
      <c r="K209" t="s">
        <v>156</v>
      </c>
      <c r="L209" t="s">
        <v>747</v>
      </c>
      <c r="M209" t="str">
        <f>IF(all_t20_world_cup_matches_results__3[[#This Row],[Team1]]=all_t20_world_cup_matches_results__3[[#This Row],[Winner]],all_t20_world_cup_matches_results__3[[#This Row],[Team2]],all_t20_world_cup_matches_results__3[[#This Row],[Team1]])</f>
        <v>Bangladesh</v>
      </c>
    </row>
    <row r="210" spans="1:13" x14ac:dyDescent="0.25">
      <c r="A210" t="s">
        <v>170</v>
      </c>
      <c r="B210" t="s">
        <v>116</v>
      </c>
      <c r="C210" t="s">
        <v>14</v>
      </c>
      <c r="D210" t="s">
        <v>288</v>
      </c>
      <c r="E210" t="s">
        <v>14</v>
      </c>
      <c r="F210" t="s">
        <v>97</v>
      </c>
      <c r="G210" t="s">
        <v>115</v>
      </c>
      <c r="H210" s="1">
        <v>44502</v>
      </c>
      <c r="I210" s="2">
        <v>1386</v>
      </c>
      <c r="J210" s="2">
        <v>45</v>
      </c>
      <c r="K210" t="s">
        <v>157</v>
      </c>
      <c r="L210" t="s">
        <v>749</v>
      </c>
      <c r="M210" t="str">
        <f>IF(all_t20_world_cup_matches_results__3[[#This Row],[Team1]]=all_t20_world_cup_matches_results__3[[#This Row],[Winner]],all_t20_world_cup_matches_results__3[[#This Row],[Team2]],all_t20_world_cup_matches_results__3[[#This Row],[Team1]])</f>
        <v>Namibia</v>
      </c>
    </row>
    <row r="211" spans="1:13" x14ac:dyDescent="0.25">
      <c r="A211" t="s">
        <v>170</v>
      </c>
      <c r="B211" t="s">
        <v>11</v>
      </c>
      <c r="C211" t="s">
        <v>15</v>
      </c>
      <c r="D211" t="s">
        <v>201</v>
      </c>
      <c r="E211" t="s">
        <v>11</v>
      </c>
      <c r="F211" t="s">
        <v>84</v>
      </c>
      <c r="G211" t="s">
        <v>119</v>
      </c>
      <c r="H211" s="1">
        <v>44503</v>
      </c>
      <c r="I211" s="2">
        <v>1388</v>
      </c>
      <c r="J211" s="2">
        <v>16</v>
      </c>
      <c r="K211" t="s">
        <v>157</v>
      </c>
      <c r="L211" t="s">
        <v>751</v>
      </c>
      <c r="M211" t="str">
        <f>IF(all_t20_world_cup_matches_results__3[[#This Row],[Team1]]=all_t20_world_cup_matches_results__3[[#This Row],[Winner]],all_t20_world_cup_matches_results__3[[#This Row],[Team2]],all_t20_world_cup_matches_results__3[[#This Row],[Team1]])</f>
        <v>Scotland</v>
      </c>
    </row>
    <row r="212" spans="1:13" x14ac:dyDescent="0.25">
      <c r="A212" t="s">
        <v>170</v>
      </c>
      <c r="B212" t="s">
        <v>63</v>
      </c>
      <c r="C212" t="s">
        <v>25</v>
      </c>
      <c r="D212" t="s">
        <v>220</v>
      </c>
      <c r="E212" t="s">
        <v>25</v>
      </c>
      <c r="F212" t="s">
        <v>121</v>
      </c>
      <c r="G212" t="s">
        <v>115</v>
      </c>
      <c r="H212" s="1">
        <v>44503</v>
      </c>
      <c r="I212" s="2">
        <v>1390</v>
      </c>
      <c r="J212" s="2">
        <v>66</v>
      </c>
      <c r="K212" t="s">
        <v>157</v>
      </c>
      <c r="L212" t="s">
        <v>753</v>
      </c>
      <c r="M212" t="str">
        <f>IF(all_t20_world_cup_matches_results__3[[#This Row],[Team1]]=all_t20_world_cup_matches_results__3[[#This Row],[Winner]],all_t20_world_cup_matches_results__3[[#This Row],[Team2]],all_t20_world_cup_matches_results__3[[#This Row],[Team1]])</f>
        <v>Afghanistan</v>
      </c>
    </row>
    <row r="213" spans="1:13" x14ac:dyDescent="0.25">
      <c r="A213" t="s">
        <v>170</v>
      </c>
      <c r="B213" t="s">
        <v>17</v>
      </c>
      <c r="C213" t="s">
        <v>21</v>
      </c>
      <c r="D213" t="s">
        <v>187</v>
      </c>
      <c r="E213" t="s">
        <v>17</v>
      </c>
      <c r="F213" t="s">
        <v>8</v>
      </c>
      <c r="G213" t="s">
        <v>119</v>
      </c>
      <c r="H213" s="1">
        <v>44504</v>
      </c>
      <c r="I213" s="2">
        <v>1391</v>
      </c>
      <c r="J213" s="2">
        <v>8</v>
      </c>
      <c r="K213" t="s">
        <v>156</v>
      </c>
      <c r="L213" t="s">
        <v>755</v>
      </c>
      <c r="M213" t="str">
        <f>IF(all_t20_world_cup_matches_results__3[[#This Row],[Team1]]=all_t20_world_cup_matches_results__3[[#This Row],[Winner]],all_t20_world_cup_matches_results__3[[#This Row],[Team2]],all_t20_world_cup_matches_results__3[[#This Row],[Team1]])</f>
        <v>Bangladesh</v>
      </c>
    </row>
    <row r="214" spans="1:13" x14ac:dyDescent="0.25">
      <c r="A214" t="s">
        <v>170</v>
      </c>
      <c r="B214" t="s">
        <v>28</v>
      </c>
      <c r="C214" t="s">
        <v>7</v>
      </c>
      <c r="D214" t="s">
        <v>209</v>
      </c>
      <c r="E214" t="s">
        <v>28</v>
      </c>
      <c r="F214" t="s">
        <v>53</v>
      </c>
      <c r="G214" t="s">
        <v>115</v>
      </c>
      <c r="H214" s="1">
        <v>44504</v>
      </c>
      <c r="I214" s="2">
        <v>1392</v>
      </c>
      <c r="J214" s="2">
        <v>20</v>
      </c>
      <c r="K214" t="s">
        <v>157</v>
      </c>
      <c r="L214" t="s">
        <v>757</v>
      </c>
      <c r="M214" t="str">
        <f>IF(all_t20_world_cup_matches_results__3[[#This Row],[Team1]]=all_t20_world_cup_matches_results__3[[#This Row],[Winner]],all_t20_world_cup_matches_results__3[[#This Row],[Team2]],all_t20_world_cup_matches_results__3[[#This Row],[Team1]])</f>
        <v>West Indies</v>
      </c>
    </row>
    <row r="215" spans="1:13" x14ac:dyDescent="0.25">
      <c r="A215" t="s">
        <v>170</v>
      </c>
      <c r="B215" t="s">
        <v>116</v>
      </c>
      <c r="C215" t="s">
        <v>11</v>
      </c>
      <c r="D215" t="s">
        <v>289</v>
      </c>
      <c r="E215" t="s">
        <v>11</v>
      </c>
      <c r="F215" t="s">
        <v>122</v>
      </c>
      <c r="G215" t="s">
        <v>118</v>
      </c>
      <c r="H215" s="1">
        <v>44505</v>
      </c>
      <c r="I215" s="2">
        <v>1394</v>
      </c>
      <c r="J215" s="2">
        <v>52</v>
      </c>
      <c r="K215" t="s">
        <v>157</v>
      </c>
      <c r="L215" t="s">
        <v>759</v>
      </c>
      <c r="M215" t="str">
        <f>IF(all_t20_world_cup_matches_results__3[[#This Row],[Team1]]=all_t20_world_cup_matches_results__3[[#This Row],[Winner]],all_t20_world_cup_matches_results__3[[#This Row],[Team2]],all_t20_world_cup_matches_results__3[[#This Row],[Team1]])</f>
        <v>Namibia</v>
      </c>
    </row>
    <row r="216" spans="1:13" x14ac:dyDescent="0.25">
      <c r="A216" t="s">
        <v>170</v>
      </c>
      <c r="B216" t="s">
        <v>25</v>
      </c>
      <c r="C216" t="s">
        <v>15</v>
      </c>
      <c r="D216" t="s">
        <v>180</v>
      </c>
      <c r="E216" t="s">
        <v>25</v>
      </c>
      <c r="F216" t="s">
        <v>8</v>
      </c>
      <c r="G216" t="s">
        <v>119</v>
      </c>
      <c r="H216" s="1">
        <v>44505</v>
      </c>
      <c r="I216" s="2">
        <v>1396</v>
      </c>
      <c r="J216" s="2">
        <v>8</v>
      </c>
      <c r="K216" t="s">
        <v>156</v>
      </c>
      <c r="L216" t="s">
        <v>761</v>
      </c>
      <c r="M216" t="str">
        <f>IF(all_t20_world_cup_matches_results__3[[#This Row],[Team1]]=all_t20_world_cup_matches_results__3[[#This Row],[Winner]],all_t20_world_cup_matches_results__3[[#This Row],[Team2]],all_t20_world_cup_matches_results__3[[#This Row],[Team1]])</f>
        <v>Scotland</v>
      </c>
    </row>
    <row r="217" spans="1:13" x14ac:dyDescent="0.25">
      <c r="A217" t="s">
        <v>170</v>
      </c>
      <c r="B217" t="s">
        <v>17</v>
      </c>
      <c r="C217" t="s">
        <v>7</v>
      </c>
      <c r="D217" t="s">
        <v>202</v>
      </c>
      <c r="E217" t="s">
        <v>17</v>
      </c>
      <c r="F217" t="s">
        <v>8</v>
      </c>
      <c r="G217" t="s">
        <v>115</v>
      </c>
      <c r="H217" s="1">
        <v>44506</v>
      </c>
      <c r="I217" s="2">
        <v>1398</v>
      </c>
      <c r="J217" s="2">
        <v>8</v>
      </c>
      <c r="K217" t="s">
        <v>156</v>
      </c>
      <c r="L217" t="s">
        <v>763</v>
      </c>
      <c r="M217" t="str">
        <f>IF(all_t20_world_cup_matches_results__3[[#This Row],[Team1]]=all_t20_world_cup_matches_results__3[[#This Row],[Winner]],all_t20_world_cup_matches_results__3[[#This Row],[Team2]],all_t20_world_cup_matches_results__3[[#This Row],[Team1]])</f>
        <v>West Indies</v>
      </c>
    </row>
    <row r="218" spans="1:13" x14ac:dyDescent="0.25">
      <c r="A218" t="s">
        <v>170</v>
      </c>
      <c r="B218" t="s">
        <v>23</v>
      </c>
      <c r="C218" t="s">
        <v>6</v>
      </c>
      <c r="D218" t="s">
        <v>212</v>
      </c>
      <c r="E218" t="s">
        <v>6</v>
      </c>
      <c r="F218" t="s">
        <v>32</v>
      </c>
      <c r="G218" t="s">
        <v>118</v>
      </c>
      <c r="H218" s="1">
        <v>44506</v>
      </c>
      <c r="I218" s="2">
        <v>1400</v>
      </c>
      <c r="J218" s="2">
        <v>10</v>
      </c>
      <c r="K218" t="s">
        <v>157</v>
      </c>
      <c r="L218" t="s">
        <v>765</v>
      </c>
      <c r="M218" t="str">
        <f>IF(all_t20_world_cup_matches_results__3[[#This Row],[Team1]]=all_t20_world_cup_matches_results__3[[#This Row],[Winner]],all_t20_world_cup_matches_results__3[[#This Row],[Team2]],all_t20_world_cup_matches_results__3[[#This Row],[Team1]])</f>
        <v>England</v>
      </c>
    </row>
    <row r="219" spans="1:13" x14ac:dyDescent="0.25">
      <c r="A219" t="s">
        <v>170</v>
      </c>
      <c r="B219" t="s">
        <v>63</v>
      </c>
      <c r="C219" t="s">
        <v>11</v>
      </c>
      <c r="D219" t="s">
        <v>290</v>
      </c>
      <c r="E219" t="s">
        <v>11</v>
      </c>
      <c r="F219" t="s">
        <v>8</v>
      </c>
      <c r="G219" t="s">
        <v>115</v>
      </c>
      <c r="H219" s="1">
        <v>44507</v>
      </c>
      <c r="I219" s="2">
        <v>1402</v>
      </c>
      <c r="J219" s="2">
        <v>8</v>
      </c>
      <c r="K219" t="s">
        <v>156</v>
      </c>
      <c r="L219" t="s">
        <v>767</v>
      </c>
      <c r="M219" t="str">
        <f>IF(all_t20_world_cup_matches_results__3[[#This Row],[Team1]]=all_t20_world_cup_matches_results__3[[#This Row],[Winner]],all_t20_world_cup_matches_results__3[[#This Row],[Team2]],all_t20_world_cup_matches_results__3[[#This Row],[Team1]])</f>
        <v>Afghanistan</v>
      </c>
    </row>
    <row r="220" spans="1:13" x14ac:dyDescent="0.25">
      <c r="A220" t="s">
        <v>170</v>
      </c>
      <c r="B220" t="s">
        <v>14</v>
      </c>
      <c r="C220" t="s">
        <v>15</v>
      </c>
      <c r="D220" t="s">
        <v>176</v>
      </c>
      <c r="E220" t="s">
        <v>14</v>
      </c>
      <c r="F220" t="s">
        <v>123</v>
      </c>
      <c r="G220" t="s">
        <v>118</v>
      </c>
      <c r="H220" s="1">
        <v>44507</v>
      </c>
      <c r="I220" s="2">
        <v>1406</v>
      </c>
      <c r="J220" s="2">
        <v>72</v>
      </c>
      <c r="K220" t="s">
        <v>157</v>
      </c>
      <c r="L220" t="s">
        <v>769</v>
      </c>
      <c r="M220" t="str">
        <f>IF(all_t20_world_cup_matches_results__3[[#This Row],[Team1]]=all_t20_world_cup_matches_results__3[[#This Row],[Winner]],all_t20_world_cup_matches_results__3[[#This Row],[Team2]],all_t20_world_cup_matches_results__3[[#This Row],[Team1]])</f>
        <v>Scotland</v>
      </c>
    </row>
    <row r="221" spans="1:13" x14ac:dyDescent="0.25">
      <c r="A221" t="s">
        <v>170</v>
      </c>
      <c r="B221" t="s">
        <v>25</v>
      </c>
      <c r="C221" t="s">
        <v>116</v>
      </c>
      <c r="D221" t="s">
        <v>291</v>
      </c>
      <c r="E221" t="s">
        <v>25</v>
      </c>
      <c r="F221" t="s">
        <v>12</v>
      </c>
      <c r="G221" t="s">
        <v>119</v>
      </c>
      <c r="H221" s="1">
        <v>44508</v>
      </c>
      <c r="I221" s="2">
        <v>1410</v>
      </c>
      <c r="J221" s="2">
        <v>9</v>
      </c>
      <c r="K221" t="s">
        <v>156</v>
      </c>
      <c r="L221" t="s">
        <v>771</v>
      </c>
      <c r="M221" t="str">
        <f>IF(all_t20_world_cup_matches_results__3[[#This Row],[Team1]]=all_t20_world_cup_matches_results__3[[#This Row],[Winner]],all_t20_world_cup_matches_results__3[[#This Row],[Team2]],all_t20_world_cup_matches_results__3[[#This Row],[Team1]])</f>
        <v>Namibia</v>
      </c>
    </row>
    <row r="222" spans="1:13" x14ac:dyDescent="0.25">
      <c r="A222" t="s">
        <v>170</v>
      </c>
      <c r="B222" t="s">
        <v>23</v>
      </c>
      <c r="C222" t="s">
        <v>11</v>
      </c>
      <c r="D222" t="s">
        <v>190</v>
      </c>
      <c r="E222" t="s">
        <v>11</v>
      </c>
      <c r="F222" t="s">
        <v>19</v>
      </c>
      <c r="G222" t="s">
        <v>115</v>
      </c>
      <c r="H222" s="1">
        <v>44510</v>
      </c>
      <c r="I222" s="2">
        <v>1415</v>
      </c>
      <c r="J222" s="2">
        <v>5</v>
      </c>
      <c r="K222" t="s">
        <v>156</v>
      </c>
      <c r="L222" t="s">
        <v>773</v>
      </c>
      <c r="M222" t="str">
        <f>IF(all_t20_world_cup_matches_results__3[[#This Row],[Team1]]=all_t20_world_cup_matches_results__3[[#This Row],[Winner]],all_t20_world_cup_matches_results__3[[#This Row],[Team2]],all_t20_world_cup_matches_results__3[[#This Row],[Team1]])</f>
        <v>England</v>
      </c>
    </row>
    <row r="223" spans="1:13" x14ac:dyDescent="0.25">
      <c r="A223" t="s">
        <v>170</v>
      </c>
      <c r="B223" t="s">
        <v>17</v>
      </c>
      <c r="C223" t="s">
        <v>14</v>
      </c>
      <c r="D223" t="s">
        <v>191</v>
      </c>
      <c r="E223" t="s">
        <v>17</v>
      </c>
      <c r="F223" t="s">
        <v>19</v>
      </c>
      <c r="G223" t="s">
        <v>119</v>
      </c>
      <c r="H223" s="1">
        <v>44511</v>
      </c>
      <c r="I223" s="2">
        <v>1420</v>
      </c>
      <c r="J223" s="2">
        <v>5</v>
      </c>
      <c r="K223" t="s">
        <v>156</v>
      </c>
      <c r="L223" t="s">
        <v>775</v>
      </c>
      <c r="M223" t="str">
        <f>IF(all_t20_world_cup_matches_results__3[[#This Row],[Team1]]=all_t20_world_cup_matches_results__3[[#This Row],[Winner]],all_t20_world_cup_matches_results__3[[#This Row],[Team2]],all_t20_world_cup_matches_results__3[[#This Row],[Team1]])</f>
        <v>Pakistan</v>
      </c>
    </row>
    <row r="224" spans="1:13" x14ac:dyDescent="0.25">
      <c r="A224" t="s">
        <v>170</v>
      </c>
      <c r="B224" t="s">
        <v>17</v>
      </c>
      <c r="C224" t="s">
        <v>11</v>
      </c>
      <c r="D224" t="s">
        <v>270</v>
      </c>
      <c r="E224" t="s">
        <v>17</v>
      </c>
      <c r="F224" t="s">
        <v>8</v>
      </c>
      <c r="G224" t="s">
        <v>119</v>
      </c>
      <c r="H224" s="1">
        <v>44514</v>
      </c>
      <c r="I224" s="2">
        <v>1428</v>
      </c>
      <c r="J224" s="2">
        <v>8</v>
      </c>
      <c r="K224" t="s">
        <v>156</v>
      </c>
      <c r="L224" t="s">
        <v>777</v>
      </c>
      <c r="M224" t="str">
        <f>IF(all_t20_world_cup_matches_results__3[[#This Row],[Team1]]=all_t20_world_cup_matches_results__3[[#This Row],[Winner]],all_t20_world_cup_matches_results__3[[#This Row],[Team2]],all_t20_world_cup_matches_results__3[[#This Row],[Team1]])</f>
        <v>New Zealand</v>
      </c>
    </row>
    <row r="225" spans="1:13" x14ac:dyDescent="0.25">
      <c r="A225" t="s">
        <v>171</v>
      </c>
      <c r="B225" t="s">
        <v>116</v>
      </c>
      <c r="C225" t="s">
        <v>28</v>
      </c>
      <c r="D225" t="s">
        <v>276</v>
      </c>
      <c r="E225" t="s">
        <v>116</v>
      </c>
      <c r="F225" t="s">
        <v>105</v>
      </c>
      <c r="G225" t="s">
        <v>124</v>
      </c>
      <c r="H225" s="1">
        <v>44850</v>
      </c>
      <c r="I225" s="2">
        <v>1823</v>
      </c>
      <c r="J225" s="2">
        <v>55</v>
      </c>
      <c r="K225" t="s">
        <v>157</v>
      </c>
      <c r="L225" t="s">
        <v>779</v>
      </c>
      <c r="M225" t="str">
        <f>IF(all_t20_world_cup_matches_results__3[[#This Row],[Team1]]=all_t20_world_cup_matches_results__3[[#This Row],[Winner]],all_t20_world_cup_matches_results__3[[#This Row],[Team2]],all_t20_world_cup_matches_results__3[[#This Row],[Team1]])</f>
        <v>Sri Lanka</v>
      </c>
    </row>
    <row r="226" spans="1:13" x14ac:dyDescent="0.25">
      <c r="A226" t="s">
        <v>171</v>
      </c>
      <c r="B226" t="s">
        <v>42</v>
      </c>
      <c r="C226" t="s">
        <v>93</v>
      </c>
      <c r="D226" t="s">
        <v>245</v>
      </c>
      <c r="E226" t="s">
        <v>42</v>
      </c>
      <c r="F226" t="s">
        <v>75</v>
      </c>
      <c r="G226" t="s">
        <v>124</v>
      </c>
      <c r="H226" s="1">
        <v>44850</v>
      </c>
      <c r="I226" s="2">
        <v>1825</v>
      </c>
      <c r="J226" s="2">
        <v>3</v>
      </c>
      <c r="K226" t="s">
        <v>156</v>
      </c>
      <c r="L226" t="s">
        <v>781</v>
      </c>
      <c r="M226" t="str">
        <f>IF(all_t20_world_cup_matches_results__3[[#This Row],[Team1]]=all_t20_world_cup_matches_results__3[[#This Row],[Winner]],all_t20_world_cup_matches_results__3[[#This Row],[Team2]],all_t20_world_cup_matches_results__3[[#This Row],[Team1]])</f>
        <v>U.A.E.</v>
      </c>
    </row>
    <row r="227" spans="1:13" x14ac:dyDescent="0.25">
      <c r="A227" t="s">
        <v>171</v>
      </c>
      <c r="B227" t="s">
        <v>15</v>
      </c>
      <c r="C227" t="s">
        <v>7</v>
      </c>
      <c r="D227" t="s">
        <v>292</v>
      </c>
      <c r="E227" t="s">
        <v>15</v>
      </c>
      <c r="F227" t="s">
        <v>125</v>
      </c>
      <c r="G227" t="s">
        <v>126</v>
      </c>
      <c r="H227" s="1">
        <v>44851</v>
      </c>
      <c r="I227" s="2">
        <v>1826</v>
      </c>
      <c r="J227" s="2">
        <v>42</v>
      </c>
      <c r="K227" t="s">
        <v>157</v>
      </c>
      <c r="L227" t="s">
        <v>783</v>
      </c>
      <c r="M227" t="str">
        <f>IF(all_t20_world_cup_matches_results__3[[#This Row],[Team1]]=all_t20_world_cup_matches_results__3[[#This Row],[Winner]],all_t20_world_cup_matches_results__3[[#This Row],[Team2]],all_t20_world_cup_matches_results__3[[#This Row],[Team1]])</f>
        <v>West Indies</v>
      </c>
    </row>
    <row r="228" spans="1:13" x14ac:dyDescent="0.25">
      <c r="A228" t="s">
        <v>171</v>
      </c>
      <c r="B228" t="s">
        <v>49</v>
      </c>
      <c r="C228" t="s">
        <v>18</v>
      </c>
      <c r="D228" t="s">
        <v>244</v>
      </c>
      <c r="E228" t="s">
        <v>18</v>
      </c>
      <c r="F228" t="s">
        <v>127</v>
      </c>
      <c r="G228" t="s">
        <v>126</v>
      </c>
      <c r="H228" s="1">
        <v>44851</v>
      </c>
      <c r="I228" s="2">
        <v>1828</v>
      </c>
      <c r="J228" s="2">
        <v>31</v>
      </c>
      <c r="K228" t="s">
        <v>157</v>
      </c>
      <c r="L228" t="s">
        <v>785</v>
      </c>
      <c r="M228" t="str">
        <f>IF(all_t20_world_cup_matches_results__3[[#This Row],[Team1]]=all_t20_world_cup_matches_results__3[[#This Row],[Winner]],all_t20_world_cup_matches_results__3[[#This Row],[Team2]],all_t20_world_cup_matches_results__3[[#This Row],[Team1]])</f>
        <v>Ireland</v>
      </c>
    </row>
    <row r="229" spans="1:13" x14ac:dyDescent="0.25">
      <c r="A229" t="s">
        <v>171</v>
      </c>
      <c r="B229" t="s">
        <v>116</v>
      </c>
      <c r="C229" t="s">
        <v>42</v>
      </c>
      <c r="D229" t="s">
        <v>279</v>
      </c>
      <c r="E229" t="s">
        <v>42</v>
      </c>
      <c r="F229" t="s">
        <v>19</v>
      </c>
      <c r="G229" t="s">
        <v>124</v>
      </c>
      <c r="H229" s="1">
        <v>44852</v>
      </c>
      <c r="I229" s="2">
        <v>1830</v>
      </c>
      <c r="J229" s="2">
        <v>5</v>
      </c>
      <c r="K229" t="s">
        <v>156</v>
      </c>
      <c r="L229" t="s">
        <v>787</v>
      </c>
      <c r="M229" t="str">
        <f>IF(all_t20_world_cup_matches_results__3[[#This Row],[Team1]]=all_t20_world_cup_matches_results__3[[#This Row],[Winner]],all_t20_world_cup_matches_results__3[[#This Row],[Team2]],all_t20_world_cup_matches_results__3[[#This Row],[Team1]])</f>
        <v>Namibia</v>
      </c>
    </row>
    <row r="230" spans="1:13" x14ac:dyDescent="0.25">
      <c r="A230" t="s">
        <v>171</v>
      </c>
      <c r="B230" t="s">
        <v>28</v>
      </c>
      <c r="C230" t="s">
        <v>93</v>
      </c>
      <c r="D230" t="s">
        <v>293</v>
      </c>
      <c r="E230" t="s">
        <v>28</v>
      </c>
      <c r="F230" t="s">
        <v>128</v>
      </c>
      <c r="G230" t="s">
        <v>124</v>
      </c>
      <c r="H230" s="1">
        <v>44852</v>
      </c>
      <c r="I230" s="2">
        <v>1832</v>
      </c>
      <c r="J230" s="2">
        <v>79</v>
      </c>
      <c r="K230" t="s">
        <v>157</v>
      </c>
      <c r="L230" t="s">
        <v>789</v>
      </c>
      <c r="M230" t="str">
        <f>IF(all_t20_world_cup_matches_results__3[[#This Row],[Team1]]=all_t20_world_cup_matches_results__3[[#This Row],[Winner]],all_t20_world_cup_matches_results__3[[#This Row],[Team2]],all_t20_world_cup_matches_results__3[[#This Row],[Team1]])</f>
        <v>U.A.E.</v>
      </c>
    </row>
    <row r="231" spans="1:13" x14ac:dyDescent="0.25">
      <c r="A231" t="s">
        <v>171</v>
      </c>
      <c r="B231" t="s">
        <v>49</v>
      </c>
      <c r="C231" t="s">
        <v>15</v>
      </c>
      <c r="D231" t="s">
        <v>294</v>
      </c>
      <c r="E231" t="s">
        <v>49</v>
      </c>
      <c r="F231" t="s">
        <v>22</v>
      </c>
      <c r="G231" t="s">
        <v>126</v>
      </c>
      <c r="H231" s="1">
        <v>44853</v>
      </c>
      <c r="I231" s="2">
        <v>1833</v>
      </c>
      <c r="J231" s="2">
        <v>6</v>
      </c>
      <c r="K231" t="s">
        <v>156</v>
      </c>
      <c r="L231" t="s">
        <v>791</v>
      </c>
      <c r="M231" t="str">
        <f>IF(all_t20_world_cup_matches_results__3[[#This Row],[Team1]]=all_t20_world_cup_matches_results__3[[#This Row],[Winner]],all_t20_world_cup_matches_results__3[[#This Row],[Team2]],all_t20_world_cup_matches_results__3[[#This Row],[Team1]])</f>
        <v>Scotland</v>
      </c>
    </row>
    <row r="232" spans="1:13" x14ac:dyDescent="0.25">
      <c r="A232" t="s">
        <v>171</v>
      </c>
      <c r="B232" t="s">
        <v>7</v>
      </c>
      <c r="C232" t="s">
        <v>18</v>
      </c>
      <c r="D232" t="s">
        <v>295</v>
      </c>
      <c r="E232" t="s">
        <v>7</v>
      </c>
      <c r="F232" t="s">
        <v>127</v>
      </c>
      <c r="G232" t="s">
        <v>126</v>
      </c>
      <c r="H232" s="1">
        <v>44853</v>
      </c>
      <c r="I232" s="2">
        <v>1834</v>
      </c>
      <c r="J232" s="2">
        <v>31</v>
      </c>
      <c r="K232" t="s">
        <v>157</v>
      </c>
      <c r="L232" t="s">
        <v>793</v>
      </c>
      <c r="M232" t="str">
        <f>IF(all_t20_world_cup_matches_results__3[[#This Row],[Team1]]=all_t20_world_cup_matches_results__3[[#This Row],[Winner]],all_t20_world_cup_matches_results__3[[#This Row],[Team2]],all_t20_world_cup_matches_results__3[[#This Row],[Team1]])</f>
        <v>Zimbabwe</v>
      </c>
    </row>
    <row r="233" spans="1:13" x14ac:dyDescent="0.25">
      <c r="A233" t="s">
        <v>171</v>
      </c>
      <c r="B233" t="s">
        <v>42</v>
      </c>
      <c r="C233" t="s">
        <v>28</v>
      </c>
      <c r="D233" t="s">
        <v>255</v>
      </c>
      <c r="E233" t="s">
        <v>28</v>
      </c>
      <c r="F233" t="s">
        <v>84</v>
      </c>
      <c r="G233" t="s">
        <v>124</v>
      </c>
      <c r="H233" s="1">
        <v>44854</v>
      </c>
      <c r="I233" s="2">
        <v>1835</v>
      </c>
      <c r="J233" s="2">
        <v>16</v>
      </c>
      <c r="K233" t="s">
        <v>157</v>
      </c>
      <c r="L233" t="s">
        <v>795</v>
      </c>
      <c r="M233" t="str">
        <f>IF(all_t20_world_cup_matches_results__3[[#This Row],[Team1]]=all_t20_world_cup_matches_results__3[[#This Row],[Winner]],all_t20_world_cup_matches_results__3[[#This Row],[Team2]],all_t20_world_cup_matches_results__3[[#This Row],[Team1]])</f>
        <v>Netherlands</v>
      </c>
    </row>
    <row r="234" spans="1:13" x14ac:dyDescent="0.25">
      <c r="A234" t="s">
        <v>171</v>
      </c>
      <c r="B234" t="s">
        <v>116</v>
      </c>
      <c r="C234" t="s">
        <v>93</v>
      </c>
      <c r="D234" t="s">
        <v>296</v>
      </c>
      <c r="E234" t="s">
        <v>93</v>
      </c>
      <c r="F234" t="s">
        <v>58</v>
      </c>
      <c r="G234" t="s">
        <v>124</v>
      </c>
      <c r="H234" s="1">
        <v>44854</v>
      </c>
      <c r="I234" s="2">
        <v>1836</v>
      </c>
      <c r="J234" s="2">
        <v>7</v>
      </c>
      <c r="K234" t="s">
        <v>157</v>
      </c>
      <c r="L234" t="s">
        <v>797</v>
      </c>
      <c r="M234" t="str">
        <f>IF(all_t20_world_cup_matches_results__3[[#This Row],[Team1]]=all_t20_world_cup_matches_results__3[[#This Row],[Winner]],all_t20_world_cup_matches_results__3[[#This Row],[Team2]],all_t20_world_cup_matches_results__3[[#This Row],[Team1]])</f>
        <v>Namibia</v>
      </c>
    </row>
    <row r="235" spans="1:13" x14ac:dyDescent="0.25">
      <c r="A235" t="s">
        <v>171</v>
      </c>
      <c r="B235" t="s">
        <v>49</v>
      </c>
      <c r="C235" t="s">
        <v>7</v>
      </c>
      <c r="D235" t="s">
        <v>236</v>
      </c>
      <c r="E235" t="s">
        <v>49</v>
      </c>
      <c r="F235" t="s">
        <v>12</v>
      </c>
      <c r="G235" t="s">
        <v>126</v>
      </c>
      <c r="H235" s="1">
        <v>44855</v>
      </c>
      <c r="I235" s="2">
        <v>1837</v>
      </c>
      <c r="J235" s="2">
        <v>9</v>
      </c>
      <c r="K235" t="s">
        <v>156</v>
      </c>
      <c r="L235" t="s">
        <v>799</v>
      </c>
      <c r="M235" t="str">
        <f>IF(all_t20_world_cup_matches_results__3[[#This Row],[Team1]]=all_t20_world_cup_matches_results__3[[#This Row],[Winner]],all_t20_world_cup_matches_results__3[[#This Row],[Team2]],all_t20_world_cup_matches_results__3[[#This Row],[Team1]])</f>
        <v>West Indies</v>
      </c>
    </row>
    <row r="236" spans="1:13" x14ac:dyDescent="0.25">
      <c r="A236" t="s">
        <v>171</v>
      </c>
      <c r="B236" t="s">
        <v>15</v>
      </c>
      <c r="C236" t="s">
        <v>18</v>
      </c>
      <c r="D236" t="s">
        <v>264</v>
      </c>
      <c r="E236" t="s">
        <v>18</v>
      </c>
      <c r="F236" t="s">
        <v>19</v>
      </c>
      <c r="G236" t="s">
        <v>126</v>
      </c>
      <c r="H236" s="1">
        <v>44855</v>
      </c>
      <c r="I236" s="2">
        <v>1838</v>
      </c>
      <c r="J236" s="2">
        <v>5</v>
      </c>
      <c r="K236" t="s">
        <v>156</v>
      </c>
      <c r="L236" t="s">
        <v>801</v>
      </c>
      <c r="M236" t="str">
        <f>IF(all_t20_world_cup_matches_results__3[[#This Row],[Team1]]=all_t20_world_cup_matches_results__3[[#This Row],[Winner]],all_t20_world_cup_matches_results__3[[#This Row],[Team2]],all_t20_world_cup_matches_results__3[[#This Row],[Team1]])</f>
        <v>Scotland</v>
      </c>
    </row>
    <row r="237" spans="1:13" x14ac:dyDescent="0.25">
      <c r="A237" t="s">
        <v>171</v>
      </c>
      <c r="B237" t="s">
        <v>17</v>
      </c>
      <c r="C237" t="s">
        <v>11</v>
      </c>
      <c r="D237" t="s">
        <v>270</v>
      </c>
      <c r="E237" t="s">
        <v>11</v>
      </c>
      <c r="F237" t="s">
        <v>129</v>
      </c>
      <c r="G237" t="s">
        <v>130</v>
      </c>
      <c r="H237" s="1">
        <v>44856</v>
      </c>
      <c r="I237" s="2">
        <v>1839</v>
      </c>
      <c r="J237" s="2">
        <v>89</v>
      </c>
      <c r="K237" t="s">
        <v>157</v>
      </c>
      <c r="L237" t="s">
        <v>803</v>
      </c>
      <c r="M237" t="str">
        <f>IF(all_t20_world_cup_matches_results__3[[#This Row],[Team1]]=all_t20_world_cup_matches_results__3[[#This Row],[Winner]],all_t20_world_cup_matches_results__3[[#This Row],[Team2]],all_t20_world_cup_matches_results__3[[#This Row],[Team1]])</f>
        <v>Australia</v>
      </c>
    </row>
    <row r="238" spans="1:13" x14ac:dyDescent="0.25">
      <c r="A238" t="s">
        <v>171</v>
      </c>
      <c r="B238" t="s">
        <v>63</v>
      </c>
      <c r="C238" t="s">
        <v>23</v>
      </c>
      <c r="D238" t="s">
        <v>234</v>
      </c>
      <c r="E238" t="s">
        <v>23</v>
      </c>
      <c r="F238" t="s">
        <v>19</v>
      </c>
      <c r="G238" t="s">
        <v>131</v>
      </c>
      <c r="H238" s="1">
        <v>44856</v>
      </c>
      <c r="I238" s="2">
        <v>1840</v>
      </c>
      <c r="J238" s="2">
        <v>5</v>
      </c>
      <c r="K238" t="s">
        <v>156</v>
      </c>
      <c r="L238" t="s">
        <v>805</v>
      </c>
      <c r="M238" t="str">
        <f>IF(all_t20_world_cup_matches_results__3[[#This Row],[Team1]]=all_t20_world_cup_matches_results__3[[#This Row],[Winner]],all_t20_world_cup_matches_results__3[[#This Row],[Team2]],all_t20_world_cup_matches_results__3[[#This Row],[Team1]])</f>
        <v>Afghanistan</v>
      </c>
    </row>
    <row r="239" spans="1:13" x14ac:dyDescent="0.25">
      <c r="A239" t="s">
        <v>171</v>
      </c>
      <c r="B239" t="s">
        <v>49</v>
      </c>
      <c r="C239" t="s">
        <v>28</v>
      </c>
      <c r="D239" t="s">
        <v>214</v>
      </c>
      <c r="E239" t="s">
        <v>28</v>
      </c>
      <c r="F239" t="s">
        <v>12</v>
      </c>
      <c r="G239" t="s">
        <v>126</v>
      </c>
      <c r="H239" s="1">
        <v>44857</v>
      </c>
      <c r="I239" s="2">
        <v>1841</v>
      </c>
      <c r="J239" s="2">
        <v>9</v>
      </c>
      <c r="K239" t="s">
        <v>156</v>
      </c>
      <c r="L239" t="s">
        <v>807</v>
      </c>
      <c r="M239" t="str">
        <f>IF(all_t20_world_cup_matches_results__3[[#This Row],[Team1]]=all_t20_world_cup_matches_results__3[[#This Row],[Winner]],all_t20_world_cup_matches_results__3[[#This Row],[Team2]],all_t20_world_cup_matches_results__3[[#This Row],[Team1]])</f>
        <v>Ireland</v>
      </c>
    </row>
    <row r="240" spans="1:13" x14ac:dyDescent="0.25">
      <c r="A240" t="s">
        <v>171</v>
      </c>
      <c r="B240" t="s">
        <v>25</v>
      </c>
      <c r="C240" t="s">
        <v>14</v>
      </c>
      <c r="D240" t="s">
        <v>183</v>
      </c>
      <c r="E240" t="s">
        <v>25</v>
      </c>
      <c r="F240" t="s">
        <v>39</v>
      </c>
      <c r="G240" t="s">
        <v>132</v>
      </c>
      <c r="H240" s="1">
        <v>44857</v>
      </c>
      <c r="I240" s="2">
        <v>1842</v>
      </c>
      <c r="J240" s="2">
        <v>4</v>
      </c>
      <c r="K240" t="s">
        <v>156</v>
      </c>
      <c r="L240" t="s">
        <v>809</v>
      </c>
      <c r="M240" t="str">
        <f>IF(all_t20_world_cup_matches_results__3[[#This Row],[Team1]]=all_t20_world_cup_matches_results__3[[#This Row],[Winner]],all_t20_world_cup_matches_results__3[[#This Row],[Team2]],all_t20_world_cup_matches_results__3[[#This Row],[Team1]])</f>
        <v>Pakistan</v>
      </c>
    </row>
    <row r="241" spans="1:13" x14ac:dyDescent="0.25">
      <c r="A241" t="s">
        <v>171</v>
      </c>
      <c r="B241" t="s">
        <v>21</v>
      </c>
      <c r="C241" t="s">
        <v>42</v>
      </c>
      <c r="D241" t="s">
        <v>262</v>
      </c>
      <c r="E241" t="s">
        <v>21</v>
      </c>
      <c r="F241" t="s">
        <v>54</v>
      </c>
      <c r="G241" t="s">
        <v>126</v>
      </c>
      <c r="H241" s="1">
        <v>44858</v>
      </c>
      <c r="I241" s="2">
        <v>1843</v>
      </c>
      <c r="J241" s="2">
        <v>9</v>
      </c>
      <c r="K241" t="s">
        <v>157</v>
      </c>
      <c r="L241" t="s">
        <v>811</v>
      </c>
      <c r="M241" t="str">
        <f>IF(all_t20_world_cup_matches_results__3[[#This Row],[Team1]]=all_t20_world_cup_matches_results__3[[#This Row],[Winner]],all_t20_world_cup_matches_results__3[[#This Row],[Team2]],all_t20_world_cup_matches_results__3[[#This Row],[Team1]])</f>
        <v>Netherlands</v>
      </c>
    </row>
    <row r="242" spans="1:13" x14ac:dyDescent="0.25">
      <c r="A242" t="s">
        <v>171</v>
      </c>
      <c r="B242" t="s">
        <v>6</v>
      </c>
      <c r="C242" t="s">
        <v>18</v>
      </c>
      <c r="D242" t="s">
        <v>232</v>
      </c>
      <c r="E242" t="s">
        <v>26</v>
      </c>
      <c r="F242" t="s">
        <v>27</v>
      </c>
      <c r="G242" t="s">
        <v>126</v>
      </c>
      <c r="H242" s="1">
        <v>44858</v>
      </c>
      <c r="I242" s="2">
        <v>1844</v>
      </c>
      <c r="J242" s="2" t="s">
        <v>27</v>
      </c>
      <c r="L242" t="s">
        <v>813</v>
      </c>
      <c r="M242" t="str">
        <f>IF(all_t20_world_cup_matches_results__3[[#This Row],[Team1]]=all_t20_world_cup_matches_results__3[[#This Row],[Winner]],all_t20_world_cup_matches_results__3[[#This Row],[Team2]],all_t20_world_cup_matches_results__3[[#This Row],[Team1]])</f>
        <v>South Africa</v>
      </c>
    </row>
    <row r="243" spans="1:13" x14ac:dyDescent="0.25">
      <c r="A243" t="s">
        <v>171</v>
      </c>
      <c r="B243" t="s">
        <v>17</v>
      </c>
      <c r="C243" t="s">
        <v>28</v>
      </c>
      <c r="D243" t="s">
        <v>195</v>
      </c>
      <c r="E243" t="s">
        <v>17</v>
      </c>
      <c r="F243" t="s">
        <v>31</v>
      </c>
      <c r="G243" t="s">
        <v>131</v>
      </c>
      <c r="H243" s="1">
        <v>44859</v>
      </c>
      <c r="I243" s="2">
        <v>1845</v>
      </c>
      <c r="J243" s="2">
        <v>7</v>
      </c>
      <c r="K243" t="s">
        <v>156</v>
      </c>
      <c r="L243" t="s">
        <v>815</v>
      </c>
      <c r="M243" t="str">
        <f>IF(all_t20_world_cup_matches_results__3[[#This Row],[Team1]]=all_t20_world_cup_matches_results__3[[#This Row],[Winner]],all_t20_world_cup_matches_results__3[[#This Row],[Team2]],all_t20_world_cup_matches_results__3[[#This Row],[Team1]])</f>
        <v>Sri Lanka</v>
      </c>
    </row>
    <row r="244" spans="1:13" x14ac:dyDescent="0.25">
      <c r="A244" t="s">
        <v>171</v>
      </c>
      <c r="B244" t="s">
        <v>23</v>
      </c>
      <c r="C244" t="s">
        <v>49</v>
      </c>
      <c r="D244" t="s">
        <v>224</v>
      </c>
      <c r="E244" t="s">
        <v>49</v>
      </c>
      <c r="F244" t="s">
        <v>35</v>
      </c>
      <c r="G244" t="s">
        <v>132</v>
      </c>
      <c r="H244" s="1">
        <v>44860</v>
      </c>
      <c r="I244" s="2">
        <v>1846</v>
      </c>
      <c r="J244" s="2">
        <v>5</v>
      </c>
      <c r="K244" t="s">
        <v>157</v>
      </c>
      <c r="L244" t="s">
        <v>817</v>
      </c>
      <c r="M244" t="str">
        <f>IF(all_t20_world_cup_matches_results__3[[#This Row],[Team1]]=all_t20_world_cup_matches_results__3[[#This Row],[Winner]],all_t20_world_cup_matches_results__3[[#This Row],[Team2]],all_t20_world_cup_matches_results__3[[#This Row],[Team1]])</f>
        <v>England</v>
      </c>
    </row>
    <row r="245" spans="1:13" x14ac:dyDescent="0.25">
      <c r="A245" t="s">
        <v>171</v>
      </c>
      <c r="B245" t="s">
        <v>21</v>
      </c>
      <c r="C245" t="s">
        <v>6</v>
      </c>
      <c r="D245" t="s">
        <v>287</v>
      </c>
      <c r="E245" t="s">
        <v>6</v>
      </c>
      <c r="F245" t="s">
        <v>133</v>
      </c>
      <c r="G245" t="s">
        <v>130</v>
      </c>
      <c r="H245" s="1">
        <v>44861</v>
      </c>
      <c r="I245" s="2">
        <v>1847</v>
      </c>
      <c r="J245" s="2">
        <v>104</v>
      </c>
      <c r="K245" t="s">
        <v>157</v>
      </c>
      <c r="L245" t="s">
        <v>819</v>
      </c>
      <c r="M245" t="str">
        <f>IF(all_t20_world_cup_matches_results__3[[#This Row],[Team1]]=all_t20_world_cup_matches_results__3[[#This Row],[Winner]],all_t20_world_cup_matches_results__3[[#This Row],[Team2]],all_t20_world_cup_matches_results__3[[#This Row],[Team1]])</f>
        <v>Bangladesh</v>
      </c>
    </row>
    <row r="246" spans="1:13" x14ac:dyDescent="0.25">
      <c r="A246" t="s">
        <v>171</v>
      </c>
      <c r="B246" t="s">
        <v>25</v>
      </c>
      <c r="C246" t="s">
        <v>42</v>
      </c>
      <c r="D246" t="s">
        <v>297</v>
      </c>
      <c r="E246" t="s">
        <v>25</v>
      </c>
      <c r="F246" t="s">
        <v>134</v>
      </c>
      <c r="G246" t="s">
        <v>130</v>
      </c>
      <c r="H246" s="1">
        <v>44861</v>
      </c>
      <c r="I246" s="2">
        <v>1848</v>
      </c>
      <c r="J246" s="2">
        <v>56</v>
      </c>
      <c r="K246" t="s">
        <v>157</v>
      </c>
      <c r="L246" t="s">
        <v>821</v>
      </c>
      <c r="M246" t="str">
        <f>IF(all_t20_world_cup_matches_results__3[[#This Row],[Team1]]=all_t20_world_cup_matches_results__3[[#This Row],[Winner]],all_t20_world_cup_matches_results__3[[#This Row],[Team2]],all_t20_world_cup_matches_results__3[[#This Row],[Team1]])</f>
        <v>Netherlands</v>
      </c>
    </row>
    <row r="247" spans="1:13" x14ac:dyDescent="0.25">
      <c r="A247" t="s">
        <v>171</v>
      </c>
      <c r="B247" t="s">
        <v>14</v>
      </c>
      <c r="C247" t="s">
        <v>18</v>
      </c>
      <c r="D247" t="s">
        <v>298</v>
      </c>
      <c r="E247" t="s">
        <v>18</v>
      </c>
      <c r="F247" t="s">
        <v>51</v>
      </c>
      <c r="G247" t="s">
        <v>131</v>
      </c>
      <c r="H247" s="1">
        <v>44861</v>
      </c>
      <c r="I247" s="2">
        <v>1849</v>
      </c>
      <c r="J247" s="2">
        <v>1</v>
      </c>
      <c r="K247" t="s">
        <v>158</v>
      </c>
      <c r="L247" t="s">
        <v>823</v>
      </c>
      <c r="M247" t="str">
        <f>IF(all_t20_world_cup_matches_results__3[[#This Row],[Team1]]=all_t20_world_cup_matches_results__3[[#This Row],[Winner]],all_t20_world_cup_matches_results__3[[#This Row],[Team2]],all_t20_world_cup_matches_results__3[[#This Row],[Team1]])</f>
        <v>Pakistan</v>
      </c>
    </row>
    <row r="248" spans="1:13" x14ac:dyDescent="0.25">
      <c r="A248" t="s">
        <v>171</v>
      </c>
      <c r="B248" t="s">
        <v>11</v>
      </c>
      <c r="C248" t="s">
        <v>28</v>
      </c>
      <c r="D248" t="s">
        <v>184</v>
      </c>
      <c r="E248" t="s">
        <v>11</v>
      </c>
      <c r="F248" t="s">
        <v>135</v>
      </c>
      <c r="G248" t="s">
        <v>130</v>
      </c>
      <c r="H248" s="1">
        <v>44863</v>
      </c>
      <c r="I248" s="2">
        <v>1850</v>
      </c>
      <c r="J248" s="2">
        <v>65</v>
      </c>
      <c r="K248" t="s">
        <v>157</v>
      </c>
      <c r="L248" t="s">
        <v>825</v>
      </c>
      <c r="M248" t="str">
        <f>IF(all_t20_world_cup_matches_results__3[[#This Row],[Team1]]=all_t20_world_cup_matches_results__3[[#This Row],[Winner]],all_t20_world_cup_matches_results__3[[#This Row],[Team2]],all_t20_world_cup_matches_results__3[[#This Row],[Team1]])</f>
        <v>Sri Lanka</v>
      </c>
    </row>
    <row r="249" spans="1:13" x14ac:dyDescent="0.25">
      <c r="A249" t="s">
        <v>171</v>
      </c>
      <c r="B249" t="s">
        <v>21</v>
      </c>
      <c r="C249" t="s">
        <v>18</v>
      </c>
      <c r="D249" t="s">
        <v>299</v>
      </c>
      <c r="E249" t="s">
        <v>21</v>
      </c>
      <c r="F249" t="s">
        <v>55</v>
      </c>
      <c r="G249" t="s">
        <v>136</v>
      </c>
      <c r="H249" s="1">
        <v>44864</v>
      </c>
      <c r="I249" s="2">
        <v>1851</v>
      </c>
      <c r="J249" s="2">
        <v>3</v>
      </c>
      <c r="K249" t="s">
        <v>157</v>
      </c>
      <c r="L249" t="s">
        <v>827</v>
      </c>
      <c r="M249" t="str">
        <f>IF(all_t20_world_cup_matches_results__3[[#This Row],[Team1]]=all_t20_world_cup_matches_results__3[[#This Row],[Winner]],all_t20_world_cup_matches_results__3[[#This Row],[Team2]],all_t20_world_cup_matches_results__3[[#This Row],[Team1]])</f>
        <v>Zimbabwe</v>
      </c>
    </row>
    <row r="250" spans="1:13" x14ac:dyDescent="0.25">
      <c r="A250" t="s">
        <v>171</v>
      </c>
      <c r="B250" t="s">
        <v>42</v>
      </c>
      <c r="C250" t="s">
        <v>14</v>
      </c>
      <c r="D250" t="s">
        <v>207</v>
      </c>
      <c r="E250" t="s">
        <v>14</v>
      </c>
      <c r="F250" t="s">
        <v>22</v>
      </c>
      <c r="G250" t="s">
        <v>131</v>
      </c>
      <c r="H250" s="1">
        <v>44864</v>
      </c>
      <c r="I250" s="2">
        <v>1852</v>
      </c>
      <c r="J250" s="2">
        <v>6</v>
      </c>
      <c r="K250" t="s">
        <v>156</v>
      </c>
      <c r="L250" t="s">
        <v>829</v>
      </c>
      <c r="M250" t="str">
        <f>IF(all_t20_world_cup_matches_results__3[[#This Row],[Team1]]=all_t20_world_cup_matches_results__3[[#This Row],[Winner]],all_t20_world_cup_matches_results__3[[#This Row],[Team2]],all_t20_world_cup_matches_results__3[[#This Row],[Team1]])</f>
        <v>Netherlands</v>
      </c>
    </row>
    <row r="251" spans="1:13" x14ac:dyDescent="0.25">
      <c r="A251" t="s">
        <v>171</v>
      </c>
      <c r="B251" t="s">
        <v>25</v>
      </c>
      <c r="C251" t="s">
        <v>6</v>
      </c>
      <c r="D251" t="s">
        <v>217</v>
      </c>
      <c r="E251" t="s">
        <v>6</v>
      </c>
      <c r="F251" t="s">
        <v>19</v>
      </c>
      <c r="G251" t="s">
        <v>131</v>
      </c>
      <c r="H251" s="1">
        <v>44864</v>
      </c>
      <c r="I251" s="2">
        <v>1853</v>
      </c>
      <c r="J251" s="2">
        <v>5</v>
      </c>
      <c r="K251" t="s">
        <v>156</v>
      </c>
      <c r="L251" t="s">
        <v>831</v>
      </c>
      <c r="M251" t="str">
        <f>IF(all_t20_world_cup_matches_results__3[[#This Row],[Team1]]=all_t20_world_cup_matches_results__3[[#This Row],[Winner]],all_t20_world_cup_matches_results__3[[#This Row],[Team2]],all_t20_world_cup_matches_results__3[[#This Row],[Team1]])</f>
        <v>India</v>
      </c>
    </row>
    <row r="252" spans="1:13" x14ac:dyDescent="0.25">
      <c r="A252" t="s">
        <v>171</v>
      </c>
      <c r="B252" t="s">
        <v>17</v>
      </c>
      <c r="C252" t="s">
        <v>49</v>
      </c>
      <c r="D252" t="s">
        <v>231</v>
      </c>
      <c r="E252" t="s">
        <v>17</v>
      </c>
      <c r="F252" t="s">
        <v>125</v>
      </c>
      <c r="G252" t="s">
        <v>136</v>
      </c>
      <c r="H252" s="1">
        <v>44865</v>
      </c>
      <c r="I252" s="2">
        <v>1855</v>
      </c>
      <c r="J252" s="2">
        <v>42</v>
      </c>
      <c r="K252" t="s">
        <v>157</v>
      </c>
      <c r="L252" t="s">
        <v>833</v>
      </c>
      <c r="M252" t="str">
        <f>IF(all_t20_world_cup_matches_results__3[[#This Row],[Team1]]=all_t20_world_cup_matches_results__3[[#This Row],[Winner]],all_t20_world_cup_matches_results__3[[#This Row],[Team2]],all_t20_world_cup_matches_results__3[[#This Row],[Team1]])</f>
        <v>Ireland</v>
      </c>
    </row>
    <row r="253" spans="1:13" x14ac:dyDescent="0.25">
      <c r="A253" t="s">
        <v>171</v>
      </c>
      <c r="B253" t="s">
        <v>63</v>
      </c>
      <c r="C253" t="s">
        <v>28</v>
      </c>
      <c r="D253" t="s">
        <v>269</v>
      </c>
      <c r="E253" t="s">
        <v>28</v>
      </c>
      <c r="F253" t="s">
        <v>22</v>
      </c>
      <c r="G253" t="s">
        <v>136</v>
      </c>
      <c r="H253" s="1">
        <v>44866</v>
      </c>
      <c r="I253" s="2">
        <v>1856</v>
      </c>
      <c r="J253" s="2">
        <v>6</v>
      </c>
      <c r="K253" t="s">
        <v>156</v>
      </c>
      <c r="L253" t="s">
        <v>835</v>
      </c>
      <c r="M253" t="str">
        <f>IF(all_t20_world_cup_matches_results__3[[#This Row],[Team1]]=all_t20_world_cup_matches_results__3[[#This Row],[Winner]],all_t20_world_cup_matches_results__3[[#This Row],[Team2]],all_t20_world_cup_matches_results__3[[#This Row],[Team1]])</f>
        <v>Afghanistan</v>
      </c>
    </row>
    <row r="254" spans="1:13" x14ac:dyDescent="0.25">
      <c r="A254" t="s">
        <v>171</v>
      </c>
      <c r="B254" t="s">
        <v>23</v>
      </c>
      <c r="C254" t="s">
        <v>11</v>
      </c>
      <c r="D254" t="s">
        <v>190</v>
      </c>
      <c r="E254" t="s">
        <v>23</v>
      </c>
      <c r="F254" t="s">
        <v>53</v>
      </c>
      <c r="G254" t="s">
        <v>136</v>
      </c>
      <c r="H254" s="1">
        <v>44866</v>
      </c>
      <c r="I254" s="2">
        <v>1858</v>
      </c>
      <c r="J254" s="2">
        <v>20</v>
      </c>
      <c r="K254" t="s">
        <v>157</v>
      </c>
      <c r="L254" t="s">
        <v>837</v>
      </c>
      <c r="M254" t="str">
        <f>IF(all_t20_world_cup_matches_results__3[[#This Row],[Team1]]=all_t20_world_cup_matches_results__3[[#This Row],[Winner]],all_t20_world_cup_matches_results__3[[#This Row],[Team2]],all_t20_world_cup_matches_results__3[[#This Row],[Team1]])</f>
        <v>New Zealand</v>
      </c>
    </row>
    <row r="255" spans="1:13" x14ac:dyDescent="0.25">
      <c r="A255" t="s">
        <v>171</v>
      </c>
      <c r="B255" t="s">
        <v>42</v>
      </c>
      <c r="C255" t="s">
        <v>18</v>
      </c>
      <c r="D255" t="s">
        <v>248</v>
      </c>
      <c r="E255" t="s">
        <v>42</v>
      </c>
      <c r="F255" t="s">
        <v>19</v>
      </c>
      <c r="G255" t="s">
        <v>137</v>
      </c>
      <c r="H255" s="1">
        <v>44867</v>
      </c>
      <c r="I255" s="2">
        <v>1859</v>
      </c>
      <c r="J255" s="2">
        <v>5</v>
      </c>
      <c r="K255" t="s">
        <v>156</v>
      </c>
      <c r="L255" t="s">
        <v>839</v>
      </c>
      <c r="M255" t="str">
        <f>IF(all_t20_world_cup_matches_results__3[[#This Row],[Team1]]=all_t20_world_cup_matches_results__3[[#This Row],[Winner]],all_t20_world_cup_matches_results__3[[#This Row],[Team2]],all_t20_world_cup_matches_results__3[[#This Row],[Team1]])</f>
        <v>Zimbabwe</v>
      </c>
    </row>
    <row r="256" spans="1:13" x14ac:dyDescent="0.25">
      <c r="A256" t="s">
        <v>171</v>
      </c>
      <c r="B256" t="s">
        <v>21</v>
      </c>
      <c r="C256" t="s">
        <v>25</v>
      </c>
      <c r="D256" t="s">
        <v>203</v>
      </c>
      <c r="E256" t="s">
        <v>25</v>
      </c>
      <c r="F256" t="s">
        <v>35</v>
      </c>
      <c r="G256" t="s">
        <v>137</v>
      </c>
      <c r="H256" s="1">
        <v>44867</v>
      </c>
      <c r="I256" s="2">
        <v>1860</v>
      </c>
      <c r="J256" s="2">
        <v>5</v>
      </c>
      <c r="K256" t="s">
        <v>157</v>
      </c>
      <c r="L256" t="s">
        <v>841</v>
      </c>
      <c r="M256" t="str">
        <f>IF(all_t20_world_cup_matches_results__3[[#This Row],[Team1]]=all_t20_world_cup_matches_results__3[[#This Row],[Winner]],all_t20_world_cup_matches_results__3[[#This Row],[Team2]],all_t20_world_cup_matches_results__3[[#This Row],[Team1]])</f>
        <v>Bangladesh</v>
      </c>
    </row>
    <row r="257" spans="1:13" x14ac:dyDescent="0.25">
      <c r="A257" t="s">
        <v>171</v>
      </c>
      <c r="B257" t="s">
        <v>14</v>
      </c>
      <c r="C257" t="s">
        <v>6</v>
      </c>
      <c r="D257" t="s">
        <v>218</v>
      </c>
      <c r="E257" t="s">
        <v>14</v>
      </c>
      <c r="F257" t="s">
        <v>34</v>
      </c>
      <c r="G257" t="s">
        <v>130</v>
      </c>
      <c r="H257" s="1">
        <v>44868</v>
      </c>
      <c r="I257" s="2">
        <v>1861</v>
      </c>
      <c r="J257" s="2">
        <v>33</v>
      </c>
      <c r="K257" t="s">
        <v>157</v>
      </c>
      <c r="L257" t="s">
        <v>843</v>
      </c>
      <c r="M257" t="str">
        <f>IF(all_t20_world_cup_matches_results__3[[#This Row],[Team1]]=all_t20_world_cup_matches_results__3[[#This Row],[Winner]],all_t20_world_cup_matches_results__3[[#This Row],[Team2]],all_t20_world_cup_matches_results__3[[#This Row],[Team1]])</f>
        <v>South Africa</v>
      </c>
    </row>
    <row r="258" spans="1:13" x14ac:dyDescent="0.25">
      <c r="A258" t="s">
        <v>171</v>
      </c>
      <c r="B258" t="s">
        <v>49</v>
      </c>
      <c r="C258" t="s">
        <v>11</v>
      </c>
      <c r="D258" t="s">
        <v>211</v>
      </c>
      <c r="E258" t="s">
        <v>11</v>
      </c>
      <c r="F258" t="s">
        <v>138</v>
      </c>
      <c r="G258" t="s">
        <v>137</v>
      </c>
      <c r="H258" s="1">
        <v>44869</v>
      </c>
      <c r="I258" s="2">
        <v>1862</v>
      </c>
      <c r="J258" s="2">
        <v>35</v>
      </c>
      <c r="K258" t="s">
        <v>157</v>
      </c>
      <c r="L258" t="s">
        <v>845</v>
      </c>
      <c r="M258" t="str">
        <f>IF(all_t20_world_cup_matches_results__3[[#This Row],[Team1]]=all_t20_world_cup_matches_results__3[[#This Row],[Winner]],all_t20_world_cup_matches_results__3[[#This Row],[Team2]],all_t20_world_cup_matches_results__3[[#This Row],[Team1]])</f>
        <v>Ireland</v>
      </c>
    </row>
    <row r="259" spans="1:13" x14ac:dyDescent="0.25">
      <c r="A259" t="s">
        <v>171</v>
      </c>
      <c r="B259" t="s">
        <v>17</v>
      </c>
      <c r="C259" t="s">
        <v>63</v>
      </c>
      <c r="D259" t="s">
        <v>300</v>
      </c>
      <c r="E259" t="s">
        <v>17</v>
      </c>
      <c r="F259" t="s">
        <v>139</v>
      </c>
      <c r="G259" t="s">
        <v>137</v>
      </c>
      <c r="H259" s="1">
        <v>44869</v>
      </c>
      <c r="I259" s="2">
        <v>1864</v>
      </c>
      <c r="J259" s="2">
        <v>4</v>
      </c>
      <c r="K259" t="s">
        <v>157</v>
      </c>
      <c r="L259" t="s">
        <v>847</v>
      </c>
      <c r="M259" t="str">
        <f>IF(all_t20_world_cup_matches_results__3[[#This Row],[Team1]]=all_t20_world_cup_matches_results__3[[#This Row],[Winner]],all_t20_world_cup_matches_results__3[[#This Row],[Team2]],all_t20_world_cup_matches_results__3[[#This Row],[Team1]])</f>
        <v>Afghanistan</v>
      </c>
    </row>
    <row r="260" spans="1:13" x14ac:dyDescent="0.25">
      <c r="A260" t="s">
        <v>171</v>
      </c>
      <c r="B260" t="s">
        <v>23</v>
      </c>
      <c r="C260" t="s">
        <v>28</v>
      </c>
      <c r="D260" t="s">
        <v>230</v>
      </c>
      <c r="E260" t="s">
        <v>23</v>
      </c>
      <c r="F260" t="s">
        <v>39</v>
      </c>
      <c r="G260" t="s">
        <v>130</v>
      </c>
      <c r="H260" s="1">
        <v>44870</v>
      </c>
      <c r="I260" s="2">
        <v>1867</v>
      </c>
      <c r="J260" s="2">
        <v>4</v>
      </c>
      <c r="K260" t="s">
        <v>156</v>
      </c>
      <c r="L260" t="s">
        <v>849</v>
      </c>
      <c r="M260" t="str">
        <f>IF(all_t20_world_cup_matches_results__3[[#This Row],[Team1]]=all_t20_world_cup_matches_results__3[[#This Row],[Winner]],all_t20_world_cup_matches_results__3[[#This Row],[Team2]],all_t20_world_cup_matches_results__3[[#This Row],[Team1]])</f>
        <v>Sri Lanka</v>
      </c>
    </row>
    <row r="261" spans="1:13" x14ac:dyDescent="0.25">
      <c r="A261" t="s">
        <v>171</v>
      </c>
      <c r="B261" t="s">
        <v>42</v>
      </c>
      <c r="C261" t="s">
        <v>6</v>
      </c>
      <c r="D261" t="s">
        <v>256</v>
      </c>
      <c r="E261" t="s">
        <v>42</v>
      </c>
      <c r="F261" t="s">
        <v>71</v>
      </c>
      <c r="G261" t="s">
        <v>137</v>
      </c>
      <c r="H261" s="1">
        <v>44871</v>
      </c>
      <c r="I261" s="2">
        <v>1871</v>
      </c>
      <c r="J261" s="2">
        <v>13</v>
      </c>
      <c r="K261" t="s">
        <v>157</v>
      </c>
      <c r="L261" t="s">
        <v>851</v>
      </c>
      <c r="M261" t="str">
        <f>IF(all_t20_world_cup_matches_results__3[[#This Row],[Team1]]=all_t20_world_cup_matches_results__3[[#This Row],[Winner]],all_t20_world_cup_matches_results__3[[#This Row],[Team2]],all_t20_world_cup_matches_results__3[[#This Row],[Team1]])</f>
        <v>South Africa</v>
      </c>
    </row>
    <row r="262" spans="1:13" x14ac:dyDescent="0.25">
      <c r="A262" t="s">
        <v>171</v>
      </c>
      <c r="B262" t="s">
        <v>21</v>
      </c>
      <c r="C262" t="s">
        <v>14</v>
      </c>
      <c r="D262" t="s">
        <v>196</v>
      </c>
      <c r="E262" t="s">
        <v>14</v>
      </c>
      <c r="F262" t="s">
        <v>19</v>
      </c>
      <c r="G262" t="s">
        <v>137</v>
      </c>
      <c r="H262" s="1">
        <v>44871</v>
      </c>
      <c r="I262" s="2">
        <v>1872</v>
      </c>
      <c r="J262" s="2">
        <v>5</v>
      </c>
      <c r="K262" t="s">
        <v>156</v>
      </c>
      <c r="L262" t="s">
        <v>853</v>
      </c>
      <c r="M262" t="str">
        <f>IF(all_t20_world_cup_matches_results__3[[#This Row],[Team1]]=all_t20_world_cup_matches_results__3[[#This Row],[Winner]],all_t20_world_cup_matches_results__3[[#This Row],[Team2]],all_t20_world_cup_matches_results__3[[#This Row],[Team1]])</f>
        <v>Bangladesh</v>
      </c>
    </row>
    <row r="263" spans="1:13" x14ac:dyDescent="0.25">
      <c r="A263" t="s">
        <v>171</v>
      </c>
      <c r="B263" t="s">
        <v>25</v>
      </c>
      <c r="C263" t="s">
        <v>18</v>
      </c>
      <c r="D263" t="s">
        <v>301</v>
      </c>
      <c r="E263" t="s">
        <v>25</v>
      </c>
      <c r="F263" t="s">
        <v>140</v>
      </c>
      <c r="G263" t="s">
        <v>132</v>
      </c>
      <c r="H263" s="1">
        <v>44871</v>
      </c>
      <c r="I263" s="2">
        <v>1873</v>
      </c>
      <c r="J263" s="2">
        <v>71</v>
      </c>
      <c r="K263" t="s">
        <v>157</v>
      </c>
      <c r="L263" t="s">
        <v>855</v>
      </c>
      <c r="M263" t="str">
        <f>IF(all_t20_world_cup_matches_results__3[[#This Row],[Team1]]=all_t20_world_cup_matches_results__3[[#This Row],[Winner]],all_t20_world_cup_matches_results__3[[#This Row],[Team2]],all_t20_world_cup_matches_results__3[[#This Row],[Team1]])</f>
        <v>Zimbabwe</v>
      </c>
    </row>
    <row r="264" spans="1:13" x14ac:dyDescent="0.25">
      <c r="A264" t="s">
        <v>171</v>
      </c>
      <c r="B264" t="s">
        <v>11</v>
      </c>
      <c r="C264" t="s">
        <v>14</v>
      </c>
      <c r="D264" t="s">
        <v>198</v>
      </c>
      <c r="E264" t="s">
        <v>14</v>
      </c>
      <c r="F264" t="s">
        <v>31</v>
      </c>
      <c r="G264" t="s">
        <v>130</v>
      </c>
      <c r="H264" s="1">
        <v>44874</v>
      </c>
      <c r="I264" s="2">
        <v>1877</v>
      </c>
      <c r="J264" s="2">
        <v>7</v>
      </c>
      <c r="K264" t="s">
        <v>156</v>
      </c>
      <c r="L264" t="s">
        <v>857</v>
      </c>
      <c r="M264" t="str">
        <f>IF(all_t20_world_cup_matches_results__3[[#This Row],[Team1]]=all_t20_world_cup_matches_results__3[[#This Row],[Winner]],all_t20_world_cup_matches_results__3[[#This Row],[Team2]],all_t20_world_cup_matches_results__3[[#This Row],[Team1]])</f>
        <v>New Zealand</v>
      </c>
    </row>
    <row r="265" spans="1:13" x14ac:dyDescent="0.25">
      <c r="A265" t="s">
        <v>171</v>
      </c>
      <c r="B265" t="s">
        <v>23</v>
      </c>
      <c r="C265" t="s">
        <v>25</v>
      </c>
      <c r="D265" t="s">
        <v>194</v>
      </c>
      <c r="E265" t="s">
        <v>23</v>
      </c>
      <c r="F265" t="s">
        <v>38</v>
      </c>
      <c r="G265" t="s">
        <v>137</v>
      </c>
      <c r="H265" s="1">
        <v>44875</v>
      </c>
      <c r="I265" s="2">
        <v>1878</v>
      </c>
      <c r="J265" s="2">
        <v>10</v>
      </c>
      <c r="K265" t="s">
        <v>156</v>
      </c>
      <c r="L265" t="s">
        <v>859</v>
      </c>
      <c r="M265" t="str">
        <f>IF(all_t20_world_cup_matches_results__3[[#This Row],[Team1]]=all_t20_world_cup_matches_results__3[[#This Row],[Winner]],all_t20_world_cup_matches_results__3[[#This Row],[Team2]],all_t20_world_cup_matches_results__3[[#This Row],[Team1]])</f>
        <v>India</v>
      </c>
    </row>
    <row r="266" spans="1:13" x14ac:dyDescent="0.25">
      <c r="A266" t="s">
        <v>171</v>
      </c>
      <c r="B266" t="s">
        <v>23</v>
      </c>
      <c r="C266" t="s">
        <v>14</v>
      </c>
      <c r="D266" t="s">
        <v>205</v>
      </c>
      <c r="E266" t="s">
        <v>23</v>
      </c>
      <c r="F266" t="s">
        <v>19</v>
      </c>
      <c r="G266" t="s">
        <v>132</v>
      </c>
      <c r="H266" s="1">
        <v>44878</v>
      </c>
      <c r="I266" s="2">
        <v>1879</v>
      </c>
      <c r="J266" s="2">
        <v>5</v>
      </c>
      <c r="K266" t="s">
        <v>156</v>
      </c>
      <c r="L266" t="s">
        <v>861</v>
      </c>
      <c r="M266" t="str">
        <f>IF(all_t20_world_cup_matches_results__3[[#This Row],[Team1]]=all_t20_world_cup_matches_results__3[[#This Row],[Winner]],all_t20_world_cup_matches_results__3[[#This Row],[Team2]],all_t20_world_cup_matches_results__3[[#This Row],[Team1]])</f>
        <v>Pakistan</v>
      </c>
    </row>
    <row r="267" spans="1:13" x14ac:dyDescent="0.25">
      <c r="A267" t="s">
        <v>172</v>
      </c>
      <c r="B267" t="s">
        <v>141</v>
      </c>
      <c r="C267" t="s">
        <v>142</v>
      </c>
      <c r="D267" t="s">
        <v>302</v>
      </c>
      <c r="E267" t="s">
        <v>141</v>
      </c>
      <c r="F267" t="s">
        <v>31</v>
      </c>
      <c r="G267" t="s">
        <v>143</v>
      </c>
      <c r="H267" s="1">
        <v>45444</v>
      </c>
      <c r="I267" s="2">
        <v>2632</v>
      </c>
      <c r="J267" s="2">
        <v>7</v>
      </c>
      <c r="K267" t="s">
        <v>156</v>
      </c>
      <c r="L267" t="s">
        <v>863</v>
      </c>
      <c r="M267" t="str">
        <f>IF(all_t20_world_cup_matches_results__3[[#This Row],[Team1]]=all_t20_world_cup_matches_results__3[[#This Row],[Winner]],all_t20_world_cup_matches_results__3[[#This Row],[Team2]],all_t20_world_cup_matches_results__3[[#This Row],[Team1]])</f>
        <v>Canada</v>
      </c>
    </row>
    <row r="268" spans="1:13" x14ac:dyDescent="0.25">
      <c r="A268" t="s">
        <v>172</v>
      </c>
      <c r="B268" t="s">
        <v>7</v>
      </c>
      <c r="C268" t="s">
        <v>113</v>
      </c>
      <c r="D268" t="s">
        <v>303</v>
      </c>
      <c r="E268" t="s">
        <v>7</v>
      </c>
      <c r="F268" t="s">
        <v>19</v>
      </c>
      <c r="G268" t="s">
        <v>61</v>
      </c>
      <c r="H268" s="1">
        <v>45445</v>
      </c>
      <c r="I268" s="2">
        <v>2633</v>
      </c>
      <c r="J268" s="2">
        <v>5</v>
      </c>
      <c r="K268" t="s">
        <v>156</v>
      </c>
      <c r="L268" t="s">
        <v>865</v>
      </c>
      <c r="M268" t="str">
        <f>IF(all_t20_world_cup_matches_results__3[[#This Row],[Team1]]=all_t20_world_cup_matches_results__3[[#This Row],[Winner]],all_t20_world_cup_matches_results__3[[#This Row],[Team2]],all_t20_world_cup_matches_results__3[[#This Row],[Team1]])</f>
        <v>P.N.G.</v>
      </c>
    </row>
    <row r="269" spans="1:13" x14ac:dyDescent="0.25">
      <c r="A269" t="s">
        <v>172</v>
      </c>
      <c r="B269" t="s">
        <v>116</v>
      </c>
      <c r="C269" t="s">
        <v>102</v>
      </c>
      <c r="D269" t="s">
        <v>304</v>
      </c>
      <c r="E269" t="s">
        <v>30</v>
      </c>
      <c r="F269" t="s">
        <v>27</v>
      </c>
      <c r="G269" t="s">
        <v>69</v>
      </c>
      <c r="H269" s="1">
        <v>45445</v>
      </c>
      <c r="I269" s="2">
        <v>2634</v>
      </c>
      <c r="J269" s="2" t="s">
        <v>27</v>
      </c>
      <c r="L269" t="s">
        <v>867</v>
      </c>
      <c r="M269" t="str">
        <f>IF(all_t20_world_cup_matches_results__3[[#This Row],[Team1]]=all_t20_world_cup_matches_results__3[[#This Row],[Winner]],all_t20_world_cup_matches_results__3[[#This Row],[Team2]],all_t20_world_cup_matches_results__3[[#This Row],[Team1]])</f>
        <v>Namibia</v>
      </c>
    </row>
    <row r="270" spans="1:13" x14ac:dyDescent="0.25">
      <c r="A270" t="s">
        <v>172</v>
      </c>
      <c r="B270" t="s">
        <v>6</v>
      </c>
      <c r="C270" t="s">
        <v>28</v>
      </c>
      <c r="D270" t="s">
        <v>254</v>
      </c>
      <c r="E270" t="s">
        <v>6</v>
      </c>
      <c r="F270" t="s">
        <v>22</v>
      </c>
      <c r="G270" t="s">
        <v>144</v>
      </c>
      <c r="H270" s="1">
        <v>45446</v>
      </c>
      <c r="I270" s="2">
        <v>2635</v>
      </c>
      <c r="J270" s="2">
        <v>6</v>
      </c>
      <c r="K270" t="s">
        <v>156</v>
      </c>
      <c r="L270" t="s">
        <v>869</v>
      </c>
      <c r="M270" t="str">
        <f>IF(all_t20_world_cup_matches_results__3[[#This Row],[Team1]]=all_t20_world_cup_matches_results__3[[#This Row],[Winner]],all_t20_world_cup_matches_results__3[[#This Row],[Team2]],all_t20_world_cup_matches_results__3[[#This Row],[Team1]])</f>
        <v>Sri Lanka</v>
      </c>
    </row>
    <row r="271" spans="1:13" x14ac:dyDescent="0.25">
      <c r="A271" t="s">
        <v>172</v>
      </c>
      <c r="B271" t="s">
        <v>63</v>
      </c>
      <c r="C271" t="s">
        <v>145</v>
      </c>
      <c r="D271" t="s">
        <v>305</v>
      </c>
      <c r="E271" t="s">
        <v>63</v>
      </c>
      <c r="F271" t="s">
        <v>146</v>
      </c>
      <c r="G271" t="s">
        <v>61</v>
      </c>
      <c r="H271" s="1">
        <v>45446</v>
      </c>
      <c r="I271" s="2">
        <v>2636</v>
      </c>
      <c r="J271" s="2">
        <v>125</v>
      </c>
      <c r="K271" t="s">
        <v>157</v>
      </c>
      <c r="L271" t="s">
        <v>871</v>
      </c>
      <c r="M271" t="str">
        <f>IF(all_t20_world_cup_matches_results__3[[#This Row],[Team1]]=all_t20_world_cup_matches_results__3[[#This Row],[Winner]],all_t20_world_cup_matches_results__3[[#This Row],[Team2]],all_t20_world_cup_matches_results__3[[#This Row],[Team1]])</f>
        <v>Uganda</v>
      </c>
    </row>
    <row r="272" spans="1:13" x14ac:dyDescent="0.25">
      <c r="A272" t="s">
        <v>172</v>
      </c>
      <c r="B272" t="s">
        <v>23</v>
      </c>
      <c r="C272" t="s">
        <v>15</v>
      </c>
      <c r="D272" t="s">
        <v>306</v>
      </c>
      <c r="E272" t="s">
        <v>26</v>
      </c>
      <c r="F272" t="s">
        <v>27</v>
      </c>
      <c r="G272" t="s">
        <v>69</v>
      </c>
      <c r="H272" s="1">
        <v>45447</v>
      </c>
      <c r="I272" s="2">
        <v>2637</v>
      </c>
      <c r="J272" s="2" t="s">
        <v>27</v>
      </c>
      <c r="L272" t="s">
        <v>873</v>
      </c>
      <c r="M272" t="str">
        <f>IF(all_t20_world_cup_matches_results__3[[#This Row],[Team1]]=all_t20_world_cup_matches_results__3[[#This Row],[Winner]],all_t20_world_cup_matches_results__3[[#This Row],[Team2]],all_t20_world_cup_matches_results__3[[#This Row],[Team1]])</f>
        <v>England</v>
      </c>
    </row>
    <row r="273" spans="1:13" x14ac:dyDescent="0.25">
      <c r="A273" t="s">
        <v>172</v>
      </c>
      <c r="B273" t="s">
        <v>89</v>
      </c>
      <c r="C273" t="s">
        <v>42</v>
      </c>
      <c r="D273" t="s">
        <v>307</v>
      </c>
      <c r="E273" t="s">
        <v>42</v>
      </c>
      <c r="F273" t="s">
        <v>22</v>
      </c>
      <c r="G273" t="s">
        <v>143</v>
      </c>
      <c r="H273" s="1">
        <v>45447</v>
      </c>
      <c r="I273" s="2">
        <v>2638</v>
      </c>
      <c r="J273" s="2">
        <v>6</v>
      </c>
      <c r="K273" t="s">
        <v>156</v>
      </c>
      <c r="L273" t="s">
        <v>875</v>
      </c>
      <c r="M273" t="str">
        <f>IF(all_t20_world_cup_matches_results__3[[#This Row],[Team1]]=all_t20_world_cup_matches_results__3[[#This Row],[Winner]],all_t20_world_cup_matches_results__3[[#This Row],[Team2]],all_t20_world_cup_matches_results__3[[#This Row],[Team1]])</f>
        <v>Nepal</v>
      </c>
    </row>
    <row r="274" spans="1:13" x14ac:dyDescent="0.25">
      <c r="A274" t="s">
        <v>172</v>
      </c>
      <c r="B274" t="s">
        <v>25</v>
      </c>
      <c r="C274" t="s">
        <v>49</v>
      </c>
      <c r="D274" t="s">
        <v>210</v>
      </c>
      <c r="E274" t="s">
        <v>25</v>
      </c>
      <c r="F274" t="s">
        <v>8</v>
      </c>
      <c r="G274" t="s">
        <v>144</v>
      </c>
      <c r="H274" s="1">
        <v>45448</v>
      </c>
      <c r="I274" s="2">
        <v>2639</v>
      </c>
      <c r="J274" s="2">
        <v>8</v>
      </c>
      <c r="K274" t="s">
        <v>156</v>
      </c>
      <c r="L274" t="s">
        <v>877</v>
      </c>
      <c r="M274" t="str">
        <f>IF(all_t20_world_cup_matches_results__3[[#This Row],[Team1]]=all_t20_world_cup_matches_results__3[[#This Row],[Winner]],all_t20_world_cup_matches_results__3[[#This Row],[Team2]],all_t20_world_cup_matches_results__3[[#This Row],[Team1]])</f>
        <v>Ireland</v>
      </c>
    </row>
    <row r="275" spans="1:13" x14ac:dyDescent="0.25">
      <c r="A275" t="s">
        <v>172</v>
      </c>
      <c r="B275" t="s">
        <v>113</v>
      </c>
      <c r="C275" t="s">
        <v>145</v>
      </c>
      <c r="D275" t="s">
        <v>308</v>
      </c>
      <c r="E275" t="s">
        <v>145</v>
      </c>
      <c r="F275" t="s">
        <v>75</v>
      </c>
      <c r="G275" t="s">
        <v>61</v>
      </c>
      <c r="H275" s="1">
        <v>45448</v>
      </c>
      <c r="I275" s="2">
        <v>2640</v>
      </c>
      <c r="J275" s="2">
        <v>3</v>
      </c>
      <c r="K275" t="s">
        <v>156</v>
      </c>
      <c r="L275" t="s">
        <v>879</v>
      </c>
      <c r="M275" t="str">
        <f>IF(all_t20_world_cup_matches_results__3[[#This Row],[Team1]]=all_t20_world_cup_matches_results__3[[#This Row],[Winner]],all_t20_world_cup_matches_results__3[[#This Row],[Team2]],all_t20_world_cup_matches_results__3[[#This Row],[Team1]])</f>
        <v>P.N.G.</v>
      </c>
    </row>
    <row r="276" spans="1:13" x14ac:dyDescent="0.25">
      <c r="A276" t="s">
        <v>172</v>
      </c>
      <c r="B276" t="s">
        <v>17</v>
      </c>
      <c r="C276" t="s">
        <v>102</v>
      </c>
      <c r="D276" t="s">
        <v>309</v>
      </c>
      <c r="E276" t="s">
        <v>17</v>
      </c>
      <c r="F276" t="s">
        <v>56</v>
      </c>
      <c r="G276" t="s">
        <v>69</v>
      </c>
      <c r="H276" s="1">
        <v>45448</v>
      </c>
      <c r="I276" s="2">
        <v>2641</v>
      </c>
      <c r="J276" s="2">
        <v>39</v>
      </c>
      <c r="K276" t="s">
        <v>157</v>
      </c>
      <c r="L276" t="s">
        <v>881</v>
      </c>
      <c r="M276" t="str">
        <f>IF(all_t20_world_cup_matches_results__3[[#This Row],[Team1]]=all_t20_world_cup_matches_results__3[[#This Row],[Winner]],all_t20_world_cup_matches_results__3[[#This Row],[Team2]],all_t20_world_cup_matches_results__3[[#This Row],[Team1]])</f>
        <v>Oman</v>
      </c>
    </row>
    <row r="277" spans="1:13" x14ac:dyDescent="0.25">
      <c r="A277" t="s">
        <v>172</v>
      </c>
      <c r="B277" t="s">
        <v>141</v>
      </c>
      <c r="C277" t="s">
        <v>14</v>
      </c>
      <c r="D277" t="s">
        <v>310</v>
      </c>
      <c r="E277" t="s">
        <v>30</v>
      </c>
      <c r="F277" t="s">
        <v>27</v>
      </c>
      <c r="G277" t="s">
        <v>143</v>
      </c>
      <c r="H277" s="1">
        <v>45449</v>
      </c>
      <c r="I277" s="2">
        <v>2642</v>
      </c>
      <c r="J277" s="2" t="s">
        <v>27</v>
      </c>
      <c r="L277" t="s">
        <v>883</v>
      </c>
      <c r="M277" t="str">
        <f>IF(all_t20_world_cup_matches_results__3[[#This Row],[Team1]]=all_t20_world_cup_matches_results__3[[#This Row],[Winner]],all_t20_world_cup_matches_results__3[[#This Row],[Team2]],all_t20_world_cup_matches_results__3[[#This Row],[Team1]])</f>
        <v>U.S.A.</v>
      </c>
    </row>
    <row r="278" spans="1:13" x14ac:dyDescent="0.25">
      <c r="A278" t="s">
        <v>172</v>
      </c>
      <c r="B278" t="s">
        <v>116</v>
      </c>
      <c r="C278" t="s">
        <v>15</v>
      </c>
      <c r="D278" t="s">
        <v>284</v>
      </c>
      <c r="E278" t="s">
        <v>15</v>
      </c>
      <c r="F278" t="s">
        <v>19</v>
      </c>
      <c r="G278" t="s">
        <v>69</v>
      </c>
      <c r="H278" s="1">
        <v>45449</v>
      </c>
      <c r="I278" s="2">
        <v>2643</v>
      </c>
      <c r="J278" s="2">
        <v>5</v>
      </c>
      <c r="K278" t="s">
        <v>156</v>
      </c>
      <c r="L278" t="s">
        <v>885</v>
      </c>
      <c r="M278" t="str">
        <f>IF(all_t20_world_cup_matches_results__3[[#This Row],[Team1]]=all_t20_world_cup_matches_results__3[[#This Row],[Winner]],all_t20_world_cup_matches_results__3[[#This Row],[Team2]],all_t20_world_cup_matches_results__3[[#This Row],[Team1]])</f>
        <v>Namibia</v>
      </c>
    </row>
    <row r="279" spans="1:13" x14ac:dyDescent="0.25">
      <c r="A279" t="s">
        <v>172</v>
      </c>
      <c r="B279" t="s">
        <v>142</v>
      </c>
      <c r="C279" t="s">
        <v>49</v>
      </c>
      <c r="D279" t="s">
        <v>311</v>
      </c>
      <c r="E279" t="s">
        <v>142</v>
      </c>
      <c r="F279" t="s">
        <v>57</v>
      </c>
      <c r="G279" t="s">
        <v>144</v>
      </c>
      <c r="H279" s="1">
        <v>45450</v>
      </c>
      <c r="I279" s="2">
        <v>2644</v>
      </c>
      <c r="J279" s="2">
        <v>12</v>
      </c>
      <c r="K279" t="s">
        <v>157</v>
      </c>
      <c r="L279" t="s">
        <v>887</v>
      </c>
      <c r="M279" t="str">
        <f>IF(all_t20_world_cup_matches_results__3[[#This Row],[Team1]]=all_t20_world_cup_matches_results__3[[#This Row],[Winner]],all_t20_world_cup_matches_results__3[[#This Row],[Team2]],all_t20_world_cup_matches_results__3[[#This Row],[Team1]])</f>
        <v>Ireland</v>
      </c>
    </row>
    <row r="280" spans="1:13" x14ac:dyDescent="0.25">
      <c r="A280" t="s">
        <v>172</v>
      </c>
      <c r="B280" t="s">
        <v>63</v>
      </c>
      <c r="C280" t="s">
        <v>11</v>
      </c>
      <c r="D280" t="s">
        <v>290</v>
      </c>
      <c r="E280" t="s">
        <v>63</v>
      </c>
      <c r="F280" t="s">
        <v>98</v>
      </c>
      <c r="G280" t="s">
        <v>61</v>
      </c>
      <c r="H280" s="1">
        <v>45450</v>
      </c>
      <c r="I280" s="2">
        <v>2645</v>
      </c>
      <c r="J280" s="2">
        <v>84</v>
      </c>
      <c r="K280" t="s">
        <v>157</v>
      </c>
      <c r="L280" t="s">
        <v>889</v>
      </c>
      <c r="M280" t="str">
        <f>IF(all_t20_world_cup_matches_results__3[[#This Row],[Team1]]=all_t20_world_cup_matches_results__3[[#This Row],[Winner]],all_t20_world_cup_matches_results__3[[#This Row],[Team2]],all_t20_world_cup_matches_results__3[[#This Row],[Team1]])</f>
        <v>New Zealand</v>
      </c>
    </row>
    <row r="281" spans="1:13" x14ac:dyDescent="0.25">
      <c r="A281" t="s">
        <v>172</v>
      </c>
      <c r="B281" t="s">
        <v>21</v>
      </c>
      <c r="C281" t="s">
        <v>28</v>
      </c>
      <c r="D281" t="s">
        <v>192</v>
      </c>
      <c r="E281" t="s">
        <v>21</v>
      </c>
      <c r="F281" t="s">
        <v>60</v>
      </c>
      <c r="G281" t="s">
        <v>143</v>
      </c>
      <c r="H281" s="1">
        <v>45450</v>
      </c>
      <c r="I281" s="2">
        <v>2646</v>
      </c>
      <c r="J281" s="2">
        <v>2</v>
      </c>
      <c r="K281" t="s">
        <v>156</v>
      </c>
      <c r="L281" t="s">
        <v>891</v>
      </c>
      <c r="M281" t="str">
        <f>IF(all_t20_world_cup_matches_results__3[[#This Row],[Team1]]=all_t20_world_cup_matches_results__3[[#This Row],[Winner]],all_t20_world_cup_matches_results__3[[#This Row],[Team2]],all_t20_world_cup_matches_results__3[[#This Row],[Team1]])</f>
        <v>Sri Lanka</v>
      </c>
    </row>
    <row r="282" spans="1:13" x14ac:dyDescent="0.25">
      <c r="A282" t="s">
        <v>172</v>
      </c>
      <c r="B282" t="s">
        <v>42</v>
      </c>
      <c r="C282" t="s">
        <v>6</v>
      </c>
      <c r="D282" t="s">
        <v>256</v>
      </c>
      <c r="E282" t="s">
        <v>6</v>
      </c>
      <c r="F282" t="s">
        <v>39</v>
      </c>
      <c r="G282" t="s">
        <v>144</v>
      </c>
      <c r="H282" s="1">
        <v>45451</v>
      </c>
      <c r="I282" s="2">
        <v>2649</v>
      </c>
      <c r="J282" s="2">
        <v>4</v>
      </c>
      <c r="K282" t="s">
        <v>156</v>
      </c>
      <c r="L282" t="s">
        <v>893</v>
      </c>
      <c r="M282" t="str">
        <f>IF(all_t20_world_cup_matches_results__3[[#This Row],[Team1]]=all_t20_world_cup_matches_results__3[[#This Row],[Winner]],all_t20_world_cup_matches_results__3[[#This Row],[Team2]],all_t20_world_cup_matches_results__3[[#This Row],[Team1]])</f>
        <v>Netherlands</v>
      </c>
    </row>
    <row r="283" spans="1:13" x14ac:dyDescent="0.25">
      <c r="A283" t="s">
        <v>172</v>
      </c>
      <c r="B283" t="s">
        <v>17</v>
      </c>
      <c r="C283" t="s">
        <v>23</v>
      </c>
      <c r="D283" t="s">
        <v>182</v>
      </c>
      <c r="E283" t="s">
        <v>17</v>
      </c>
      <c r="F283" t="s">
        <v>86</v>
      </c>
      <c r="G283" t="s">
        <v>69</v>
      </c>
      <c r="H283" s="1">
        <v>45451</v>
      </c>
      <c r="I283" s="2">
        <v>2650</v>
      </c>
      <c r="J283" s="2">
        <v>36</v>
      </c>
      <c r="K283" t="s">
        <v>157</v>
      </c>
      <c r="L283" t="s">
        <v>895</v>
      </c>
      <c r="M283" t="str">
        <f>IF(all_t20_world_cup_matches_results__3[[#This Row],[Team1]]=all_t20_world_cup_matches_results__3[[#This Row],[Winner]],all_t20_world_cup_matches_results__3[[#This Row],[Team2]],all_t20_world_cup_matches_results__3[[#This Row],[Team1]])</f>
        <v>England</v>
      </c>
    </row>
    <row r="284" spans="1:13" x14ac:dyDescent="0.25">
      <c r="A284" t="s">
        <v>172</v>
      </c>
      <c r="B284" t="s">
        <v>7</v>
      </c>
      <c r="C284" t="s">
        <v>145</v>
      </c>
      <c r="D284" t="s">
        <v>312</v>
      </c>
      <c r="E284" t="s">
        <v>7</v>
      </c>
      <c r="F284" t="s">
        <v>147</v>
      </c>
      <c r="G284" t="s">
        <v>61</v>
      </c>
      <c r="H284" s="1">
        <v>45451</v>
      </c>
      <c r="I284" s="2">
        <v>2651</v>
      </c>
      <c r="J284" s="2">
        <v>134</v>
      </c>
      <c r="K284" t="s">
        <v>157</v>
      </c>
      <c r="L284" t="s">
        <v>897</v>
      </c>
      <c r="M284" t="str">
        <f>IF(all_t20_world_cup_matches_results__3[[#This Row],[Team1]]=all_t20_world_cup_matches_results__3[[#This Row],[Winner]],all_t20_world_cup_matches_results__3[[#This Row],[Team2]],all_t20_world_cup_matches_results__3[[#This Row],[Team1]])</f>
        <v>Uganda</v>
      </c>
    </row>
    <row r="285" spans="1:13" x14ac:dyDescent="0.25">
      <c r="A285" t="s">
        <v>172</v>
      </c>
      <c r="B285" t="s">
        <v>25</v>
      </c>
      <c r="C285" t="s">
        <v>14</v>
      </c>
      <c r="D285" t="s">
        <v>183</v>
      </c>
      <c r="E285" t="s">
        <v>25</v>
      </c>
      <c r="F285" t="s">
        <v>96</v>
      </c>
      <c r="G285" t="s">
        <v>144</v>
      </c>
      <c r="H285" s="1">
        <v>45452</v>
      </c>
      <c r="I285" s="2">
        <v>2658</v>
      </c>
      <c r="J285" s="2">
        <v>6</v>
      </c>
      <c r="K285" t="s">
        <v>157</v>
      </c>
      <c r="L285" t="s">
        <v>899</v>
      </c>
      <c r="M285" t="str">
        <f>IF(all_t20_world_cup_matches_results__3[[#This Row],[Team1]]=all_t20_world_cup_matches_results__3[[#This Row],[Winner]],all_t20_world_cup_matches_results__3[[#This Row],[Team2]],all_t20_world_cup_matches_results__3[[#This Row],[Team1]])</f>
        <v>Pakistan</v>
      </c>
    </row>
    <row r="286" spans="1:13" x14ac:dyDescent="0.25">
      <c r="A286" t="s">
        <v>172</v>
      </c>
      <c r="B286" t="s">
        <v>102</v>
      </c>
      <c r="C286" t="s">
        <v>15</v>
      </c>
      <c r="D286" t="s">
        <v>281</v>
      </c>
      <c r="E286" t="s">
        <v>15</v>
      </c>
      <c r="F286" t="s">
        <v>31</v>
      </c>
      <c r="G286" t="s">
        <v>148</v>
      </c>
      <c r="H286" s="1">
        <v>45452</v>
      </c>
      <c r="I286" s="2">
        <v>2659</v>
      </c>
      <c r="J286" s="2">
        <v>7</v>
      </c>
      <c r="K286" t="s">
        <v>156</v>
      </c>
      <c r="L286" t="s">
        <v>901</v>
      </c>
      <c r="M286" t="str">
        <f>IF(all_t20_world_cup_matches_results__3[[#This Row],[Team1]]=all_t20_world_cup_matches_results__3[[#This Row],[Winner]],all_t20_world_cup_matches_results__3[[#This Row],[Team2]],all_t20_world_cup_matches_results__3[[#This Row],[Team1]])</f>
        <v>Oman</v>
      </c>
    </row>
    <row r="287" spans="1:13" x14ac:dyDescent="0.25">
      <c r="A287" t="s">
        <v>172</v>
      </c>
      <c r="B287" t="s">
        <v>21</v>
      </c>
      <c r="C287" t="s">
        <v>6</v>
      </c>
      <c r="D287" t="s">
        <v>287</v>
      </c>
      <c r="E287" t="s">
        <v>6</v>
      </c>
      <c r="F287" t="s">
        <v>139</v>
      </c>
      <c r="G287" t="s">
        <v>144</v>
      </c>
      <c r="H287" s="1">
        <v>45453</v>
      </c>
      <c r="I287" s="2">
        <v>2664</v>
      </c>
      <c r="J287" s="2">
        <v>4</v>
      </c>
      <c r="K287" t="s">
        <v>157</v>
      </c>
      <c r="L287" t="s">
        <v>903</v>
      </c>
      <c r="M287" t="str">
        <f>IF(all_t20_world_cup_matches_results__3[[#This Row],[Team1]]=all_t20_world_cup_matches_results__3[[#This Row],[Winner]],all_t20_world_cup_matches_results__3[[#This Row],[Team2]],all_t20_world_cup_matches_results__3[[#This Row],[Team1]])</f>
        <v>Bangladesh</v>
      </c>
    </row>
    <row r="288" spans="1:13" x14ac:dyDescent="0.25">
      <c r="A288" t="s">
        <v>172</v>
      </c>
      <c r="B288" t="s">
        <v>142</v>
      </c>
      <c r="C288" t="s">
        <v>14</v>
      </c>
      <c r="D288" t="s">
        <v>313</v>
      </c>
      <c r="E288" t="s">
        <v>14</v>
      </c>
      <c r="F288" t="s">
        <v>31</v>
      </c>
      <c r="G288" t="s">
        <v>144</v>
      </c>
      <c r="H288" s="1">
        <v>45454</v>
      </c>
      <c r="I288" s="2">
        <v>2665</v>
      </c>
      <c r="J288" s="2">
        <v>7</v>
      </c>
      <c r="K288" t="s">
        <v>156</v>
      </c>
      <c r="L288" t="s">
        <v>905</v>
      </c>
      <c r="M288" t="str">
        <f>IF(all_t20_world_cup_matches_results__3[[#This Row],[Team1]]=all_t20_world_cup_matches_results__3[[#This Row],[Winner]],all_t20_world_cup_matches_results__3[[#This Row],[Team2]],all_t20_world_cup_matches_results__3[[#This Row],[Team1]])</f>
        <v>Canada</v>
      </c>
    </row>
    <row r="289" spans="1:13" x14ac:dyDescent="0.25">
      <c r="A289" t="s">
        <v>172</v>
      </c>
      <c r="B289" t="s">
        <v>17</v>
      </c>
      <c r="C289" t="s">
        <v>116</v>
      </c>
      <c r="D289" t="s">
        <v>314</v>
      </c>
      <c r="E289" t="s">
        <v>17</v>
      </c>
      <c r="F289" t="s">
        <v>12</v>
      </c>
      <c r="G289" t="s">
        <v>148</v>
      </c>
      <c r="H289" s="1">
        <v>45454</v>
      </c>
      <c r="I289" s="2">
        <v>2666</v>
      </c>
      <c r="J289" s="2">
        <v>9</v>
      </c>
      <c r="K289" t="s">
        <v>156</v>
      </c>
      <c r="L289" t="s">
        <v>907</v>
      </c>
      <c r="M289" t="str">
        <f>IF(all_t20_world_cup_matches_results__3[[#This Row],[Team1]]=all_t20_world_cup_matches_results__3[[#This Row],[Winner]],all_t20_world_cup_matches_results__3[[#This Row],[Team2]],all_t20_world_cup_matches_results__3[[#This Row],[Team1]])</f>
        <v>Namibia</v>
      </c>
    </row>
    <row r="290" spans="1:13" x14ac:dyDescent="0.25">
      <c r="A290" t="s">
        <v>172</v>
      </c>
      <c r="B290" t="s">
        <v>141</v>
      </c>
      <c r="C290" t="s">
        <v>25</v>
      </c>
      <c r="D290" t="s">
        <v>315</v>
      </c>
      <c r="E290" t="s">
        <v>25</v>
      </c>
      <c r="F290" t="s">
        <v>31</v>
      </c>
      <c r="G290" t="s">
        <v>144</v>
      </c>
      <c r="H290" s="1">
        <v>45455</v>
      </c>
      <c r="I290" s="2">
        <v>2671</v>
      </c>
      <c r="J290" s="2">
        <v>7</v>
      </c>
      <c r="K290" t="s">
        <v>156</v>
      </c>
      <c r="L290" t="s">
        <v>909</v>
      </c>
      <c r="M290" t="str">
        <f>IF(all_t20_world_cup_matches_results__3[[#This Row],[Team1]]=all_t20_world_cup_matches_results__3[[#This Row],[Winner]],all_t20_world_cup_matches_results__3[[#This Row],[Team2]],all_t20_world_cup_matches_results__3[[#This Row],[Team1]])</f>
        <v>U.S.A.</v>
      </c>
    </row>
    <row r="291" spans="1:13" x14ac:dyDescent="0.25">
      <c r="A291" t="s">
        <v>172</v>
      </c>
      <c r="B291" t="s">
        <v>7</v>
      </c>
      <c r="C291" t="s">
        <v>11</v>
      </c>
      <c r="D291" t="s">
        <v>316</v>
      </c>
      <c r="E291" t="s">
        <v>7</v>
      </c>
      <c r="F291" t="s">
        <v>71</v>
      </c>
      <c r="G291" t="s">
        <v>149</v>
      </c>
      <c r="H291" s="1">
        <v>45455</v>
      </c>
      <c r="I291" s="2">
        <v>2672</v>
      </c>
      <c r="J291" s="2">
        <v>13</v>
      </c>
      <c r="K291" t="s">
        <v>157</v>
      </c>
      <c r="L291" t="s">
        <v>911</v>
      </c>
      <c r="M291" t="str">
        <f>IF(all_t20_world_cup_matches_results__3[[#This Row],[Team1]]=all_t20_world_cup_matches_results__3[[#This Row],[Winner]],all_t20_world_cup_matches_results__3[[#This Row],[Team2]],all_t20_world_cup_matches_results__3[[#This Row],[Team1]])</f>
        <v>New Zealand</v>
      </c>
    </row>
    <row r="292" spans="1:13" x14ac:dyDescent="0.25">
      <c r="A292" t="s">
        <v>172</v>
      </c>
      <c r="B292" t="s">
        <v>21</v>
      </c>
      <c r="C292" t="s">
        <v>42</v>
      </c>
      <c r="D292" t="s">
        <v>262</v>
      </c>
      <c r="E292" t="s">
        <v>21</v>
      </c>
      <c r="F292" t="s">
        <v>45</v>
      </c>
      <c r="G292" t="s">
        <v>150</v>
      </c>
      <c r="H292" s="1">
        <v>45456</v>
      </c>
      <c r="I292" s="2">
        <v>2677</v>
      </c>
      <c r="J292" s="2">
        <v>25</v>
      </c>
      <c r="K292" t="s">
        <v>157</v>
      </c>
      <c r="L292" t="s">
        <v>913</v>
      </c>
      <c r="M292" t="str">
        <f>IF(all_t20_world_cup_matches_results__3[[#This Row],[Team1]]=all_t20_world_cup_matches_results__3[[#This Row],[Winner]],all_t20_world_cup_matches_results__3[[#This Row],[Team2]],all_t20_world_cup_matches_results__3[[#This Row],[Team1]])</f>
        <v>Netherlands</v>
      </c>
    </row>
    <row r="293" spans="1:13" x14ac:dyDescent="0.25">
      <c r="A293" t="s">
        <v>172</v>
      </c>
      <c r="B293" t="s">
        <v>23</v>
      </c>
      <c r="C293" t="s">
        <v>102</v>
      </c>
      <c r="D293" t="s">
        <v>317</v>
      </c>
      <c r="E293" t="s">
        <v>23</v>
      </c>
      <c r="F293" t="s">
        <v>8</v>
      </c>
      <c r="G293" t="s">
        <v>148</v>
      </c>
      <c r="H293" s="1">
        <v>45456</v>
      </c>
      <c r="I293" s="2">
        <v>2678</v>
      </c>
      <c r="J293" s="2">
        <v>8</v>
      </c>
      <c r="K293" t="s">
        <v>156</v>
      </c>
      <c r="L293" t="s">
        <v>915</v>
      </c>
      <c r="M293" t="str">
        <f>IF(all_t20_world_cup_matches_results__3[[#This Row],[Team1]]=all_t20_world_cup_matches_results__3[[#This Row],[Winner]],all_t20_world_cup_matches_results__3[[#This Row],[Team2]],all_t20_world_cup_matches_results__3[[#This Row],[Team1]])</f>
        <v>Oman</v>
      </c>
    </row>
    <row r="294" spans="1:13" x14ac:dyDescent="0.25">
      <c r="A294" t="s">
        <v>172</v>
      </c>
      <c r="B294" t="s">
        <v>63</v>
      </c>
      <c r="C294" t="s">
        <v>113</v>
      </c>
      <c r="D294" t="s">
        <v>318</v>
      </c>
      <c r="E294" t="s">
        <v>63</v>
      </c>
      <c r="F294" t="s">
        <v>31</v>
      </c>
      <c r="G294" t="s">
        <v>149</v>
      </c>
      <c r="H294" s="1">
        <v>45456</v>
      </c>
      <c r="I294" s="2">
        <v>2679</v>
      </c>
      <c r="J294" s="2">
        <v>7</v>
      </c>
      <c r="K294" t="s">
        <v>156</v>
      </c>
      <c r="L294" t="s">
        <v>917</v>
      </c>
      <c r="M294" t="str">
        <f>IF(all_t20_world_cup_matches_results__3[[#This Row],[Team1]]=all_t20_world_cup_matches_results__3[[#This Row],[Winner]],all_t20_world_cup_matches_results__3[[#This Row],[Team2]],all_t20_world_cup_matches_results__3[[#This Row],[Team1]])</f>
        <v>P.N.G.</v>
      </c>
    </row>
    <row r="295" spans="1:13" x14ac:dyDescent="0.25">
      <c r="A295" t="s">
        <v>172</v>
      </c>
      <c r="B295" t="s">
        <v>89</v>
      </c>
      <c r="C295" t="s">
        <v>6</v>
      </c>
      <c r="D295" t="s">
        <v>319</v>
      </c>
      <c r="E295" t="s">
        <v>6</v>
      </c>
      <c r="F295" t="s">
        <v>51</v>
      </c>
      <c r="G295" t="s">
        <v>150</v>
      </c>
      <c r="H295" s="1">
        <v>45457</v>
      </c>
      <c r="I295" s="2">
        <v>2681</v>
      </c>
      <c r="J295" s="2">
        <v>1</v>
      </c>
      <c r="K295" t="s">
        <v>158</v>
      </c>
      <c r="L295" t="s">
        <v>919</v>
      </c>
      <c r="M295" t="str">
        <f>IF(all_t20_world_cup_matches_results__3[[#This Row],[Team1]]=all_t20_world_cup_matches_results__3[[#This Row],[Winner]],all_t20_world_cup_matches_results__3[[#This Row],[Team2]],all_t20_world_cup_matches_results__3[[#This Row],[Team1]])</f>
        <v>Nepal</v>
      </c>
    </row>
    <row r="296" spans="1:13" x14ac:dyDescent="0.25">
      <c r="A296" t="s">
        <v>172</v>
      </c>
      <c r="B296" t="s">
        <v>11</v>
      </c>
      <c r="C296" t="s">
        <v>145</v>
      </c>
      <c r="D296" t="s">
        <v>320</v>
      </c>
      <c r="E296" t="s">
        <v>11</v>
      </c>
      <c r="F296" t="s">
        <v>12</v>
      </c>
      <c r="G296" t="s">
        <v>149</v>
      </c>
      <c r="H296" s="1">
        <v>45457</v>
      </c>
      <c r="I296" s="2">
        <v>2682</v>
      </c>
      <c r="J296" s="2">
        <v>9</v>
      </c>
      <c r="K296" t="s">
        <v>156</v>
      </c>
      <c r="L296" t="s">
        <v>921</v>
      </c>
      <c r="M296" t="str">
        <f>IF(all_t20_world_cup_matches_results__3[[#This Row],[Team1]]=all_t20_world_cup_matches_results__3[[#This Row],[Winner]],all_t20_world_cup_matches_results__3[[#This Row],[Team2]],all_t20_world_cup_matches_results__3[[#This Row],[Team1]])</f>
        <v>Uganda</v>
      </c>
    </row>
    <row r="297" spans="1:13" x14ac:dyDescent="0.25">
      <c r="A297" t="s">
        <v>172</v>
      </c>
      <c r="B297" t="s">
        <v>23</v>
      </c>
      <c r="C297" t="s">
        <v>116</v>
      </c>
      <c r="D297" t="s">
        <v>321</v>
      </c>
      <c r="E297" t="s">
        <v>23</v>
      </c>
      <c r="F297" t="s">
        <v>151</v>
      </c>
      <c r="G297" t="s">
        <v>148</v>
      </c>
      <c r="H297" s="1">
        <v>45458</v>
      </c>
      <c r="I297" s="2">
        <v>2688</v>
      </c>
      <c r="J297" s="2">
        <v>41</v>
      </c>
      <c r="K297" t="s">
        <v>157</v>
      </c>
      <c r="L297" t="s">
        <v>923</v>
      </c>
      <c r="M297" t="str">
        <f>IF(all_t20_world_cup_matches_results__3[[#This Row],[Team1]]=all_t20_world_cup_matches_results__3[[#This Row],[Winner]],all_t20_world_cup_matches_results__3[[#This Row],[Team2]],all_t20_world_cup_matches_results__3[[#This Row],[Team1]])</f>
        <v>Namibia</v>
      </c>
    </row>
    <row r="298" spans="1:13" x14ac:dyDescent="0.25">
      <c r="A298" t="s">
        <v>172</v>
      </c>
      <c r="B298" t="s">
        <v>17</v>
      </c>
      <c r="C298" t="s">
        <v>15</v>
      </c>
      <c r="D298" t="s">
        <v>322</v>
      </c>
      <c r="E298" t="s">
        <v>17</v>
      </c>
      <c r="F298" t="s">
        <v>19</v>
      </c>
      <c r="G298" t="s">
        <v>64</v>
      </c>
      <c r="H298" s="1">
        <v>45458</v>
      </c>
      <c r="I298" s="2">
        <v>2689</v>
      </c>
      <c r="J298" s="2">
        <v>5</v>
      </c>
      <c r="K298" t="s">
        <v>156</v>
      </c>
      <c r="L298" t="s">
        <v>925</v>
      </c>
      <c r="M298" t="str">
        <f>IF(all_t20_world_cup_matches_results__3[[#This Row],[Team1]]=all_t20_world_cup_matches_results__3[[#This Row],[Winner]],all_t20_world_cup_matches_results__3[[#This Row],[Team2]],all_t20_world_cup_matches_results__3[[#This Row],[Team1]])</f>
        <v>Scotland</v>
      </c>
    </row>
    <row r="299" spans="1:13" x14ac:dyDescent="0.25">
      <c r="A299" t="s">
        <v>172</v>
      </c>
      <c r="B299" t="s">
        <v>49</v>
      </c>
      <c r="C299" t="s">
        <v>14</v>
      </c>
      <c r="D299" t="s">
        <v>215</v>
      </c>
      <c r="E299" t="s">
        <v>14</v>
      </c>
      <c r="F299" t="s">
        <v>75</v>
      </c>
      <c r="G299" t="s">
        <v>152</v>
      </c>
      <c r="H299" s="1">
        <v>45459</v>
      </c>
      <c r="I299" s="2">
        <v>2697</v>
      </c>
      <c r="J299" s="2">
        <v>3</v>
      </c>
      <c r="K299" t="s">
        <v>156</v>
      </c>
      <c r="L299" t="s">
        <v>927</v>
      </c>
      <c r="M299" t="str">
        <f>IF(all_t20_world_cup_matches_results__3[[#This Row],[Team1]]=all_t20_world_cup_matches_results__3[[#This Row],[Winner]],all_t20_world_cup_matches_results__3[[#This Row],[Team2]],all_t20_world_cup_matches_results__3[[#This Row],[Team1]])</f>
        <v>Ireland</v>
      </c>
    </row>
    <row r="300" spans="1:13" x14ac:dyDescent="0.25">
      <c r="A300" t="s">
        <v>172</v>
      </c>
      <c r="B300" t="s">
        <v>21</v>
      </c>
      <c r="C300" t="s">
        <v>89</v>
      </c>
      <c r="D300" t="s">
        <v>247</v>
      </c>
      <c r="E300" t="s">
        <v>21</v>
      </c>
      <c r="F300" t="s">
        <v>65</v>
      </c>
      <c r="G300" t="s">
        <v>150</v>
      </c>
      <c r="H300" s="1">
        <v>45459</v>
      </c>
      <c r="I300" s="2">
        <v>2698</v>
      </c>
      <c r="J300" s="2">
        <v>21</v>
      </c>
      <c r="K300" t="s">
        <v>157</v>
      </c>
      <c r="L300" t="s">
        <v>929</v>
      </c>
      <c r="M300" t="str">
        <f>IF(all_t20_world_cup_matches_results__3[[#This Row],[Team1]]=all_t20_world_cup_matches_results__3[[#This Row],[Winner]],all_t20_world_cup_matches_results__3[[#This Row],[Team2]],all_t20_world_cup_matches_results__3[[#This Row],[Team1]])</f>
        <v>Nepal</v>
      </c>
    </row>
    <row r="301" spans="1:13" x14ac:dyDescent="0.25">
      <c r="A301" t="s">
        <v>172</v>
      </c>
      <c r="B301" t="s">
        <v>42</v>
      </c>
      <c r="C301" t="s">
        <v>28</v>
      </c>
      <c r="D301" t="s">
        <v>255</v>
      </c>
      <c r="E301" t="s">
        <v>28</v>
      </c>
      <c r="F301" t="s">
        <v>52</v>
      </c>
      <c r="G301" t="s">
        <v>64</v>
      </c>
      <c r="H301" s="1">
        <v>45459</v>
      </c>
      <c r="I301" s="2">
        <v>2699</v>
      </c>
      <c r="J301" s="2">
        <v>83</v>
      </c>
      <c r="K301" t="s">
        <v>157</v>
      </c>
      <c r="L301" t="s">
        <v>931</v>
      </c>
      <c r="M301" t="str">
        <f>IF(all_t20_world_cup_matches_results__3[[#This Row],[Team1]]=all_t20_world_cup_matches_results__3[[#This Row],[Winner]],all_t20_world_cup_matches_results__3[[#This Row],[Team2]],all_t20_world_cup_matches_results__3[[#This Row],[Team1]])</f>
        <v>Netherlands</v>
      </c>
    </row>
    <row r="302" spans="1:13" x14ac:dyDescent="0.25">
      <c r="A302" t="s">
        <v>172</v>
      </c>
      <c r="B302" t="s">
        <v>11</v>
      </c>
      <c r="C302" t="s">
        <v>113</v>
      </c>
      <c r="D302" t="s">
        <v>323</v>
      </c>
      <c r="E302" t="s">
        <v>11</v>
      </c>
      <c r="F302" t="s">
        <v>31</v>
      </c>
      <c r="G302" t="s">
        <v>149</v>
      </c>
      <c r="H302" s="1">
        <v>45460</v>
      </c>
      <c r="I302" s="2">
        <v>2702</v>
      </c>
      <c r="J302" s="2">
        <v>7</v>
      </c>
      <c r="K302" t="s">
        <v>156</v>
      </c>
      <c r="L302" t="s">
        <v>933</v>
      </c>
      <c r="M302" t="str">
        <f>IF(all_t20_world_cup_matches_results__3[[#This Row],[Team1]]=all_t20_world_cup_matches_results__3[[#This Row],[Winner]],all_t20_world_cup_matches_results__3[[#This Row],[Team2]],all_t20_world_cup_matches_results__3[[#This Row],[Team1]])</f>
        <v>P.N.G.</v>
      </c>
    </row>
    <row r="303" spans="1:13" x14ac:dyDescent="0.25">
      <c r="A303" t="s">
        <v>172</v>
      </c>
      <c r="B303" t="s">
        <v>7</v>
      </c>
      <c r="C303" t="s">
        <v>63</v>
      </c>
      <c r="D303" t="s">
        <v>324</v>
      </c>
      <c r="E303" t="s">
        <v>7</v>
      </c>
      <c r="F303" t="s">
        <v>133</v>
      </c>
      <c r="G303" t="s">
        <v>64</v>
      </c>
      <c r="H303" s="1">
        <v>45460</v>
      </c>
      <c r="I303" s="2">
        <v>2703</v>
      </c>
      <c r="J303" s="2">
        <v>104</v>
      </c>
      <c r="K303" t="s">
        <v>157</v>
      </c>
      <c r="L303" t="s">
        <v>935</v>
      </c>
      <c r="M303" t="str">
        <f>IF(all_t20_world_cup_matches_results__3[[#This Row],[Team1]]=all_t20_world_cup_matches_results__3[[#This Row],[Winner]],all_t20_world_cup_matches_results__3[[#This Row],[Team2]],all_t20_world_cup_matches_results__3[[#This Row],[Team1]])</f>
        <v>Afghanistan</v>
      </c>
    </row>
    <row r="304" spans="1:13" x14ac:dyDescent="0.25">
      <c r="A304" t="s">
        <v>172</v>
      </c>
      <c r="B304" t="s">
        <v>6</v>
      </c>
      <c r="C304" t="s">
        <v>141</v>
      </c>
      <c r="D304" t="s">
        <v>325</v>
      </c>
      <c r="E304" t="s">
        <v>6</v>
      </c>
      <c r="F304" t="s">
        <v>37</v>
      </c>
      <c r="G304" t="s">
        <v>148</v>
      </c>
      <c r="H304" s="1">
        <v>45462</v>
      </c>
      <c r="I304" s="2">
        <v>2708</v>
      </c>
      <c r="J304" s="2">
        <v>18</v>
      </c>
      <c r="K304" t="s">
        <v>157</v>
      </c>
      <c r="L304" t="s">
        <v>937</v>
      </c>
      <c r="M304" t="str">
        <f>IF(all_t20_world_cup_matches_results__3[[#This Row],[Team1]]=all_t20_world_cup_matches_results__3[[#This Row],[Winner]],all_t20_world_cup_matches_results__3[[#This Row],[Team2]],all_t20_world_cup_matches_results__3[[#This Row],[Team1]])</f>
        <v>U.S.A.</v>
      </c>
    </row>
    <row r="305" spans="1:13" x14ac:dyDescent="0.25">
      <c r="A305" t="s">
        <v>172</v>
      </c>
      <c r="B305" t="s">
        <v>7</v>
      </c>
      <c r="C305" t="s">
        <v>23</v>
      </c>
      <c r="D305" t="s">
        <v>222</v>
      </c>
      <c r="E305" t="s">
        <v>23</v>
      </c>
      <c r="F305" t="s">
        <v>8</v>
      </c>
      <c r="G305" t="s">
        <v>64</v>
      </c>
      <c r="H305" s="1">
        <v>45462</v>
      </c>
      <c r="I305" s="2">
        <v>2709</v>
      </c>
      <c r="J305" s="2">
        <v>8</v>
      </c>
      <c r="K305" t="s">
        <v>156</v>
      </c>
      <c r="L305" t="s">
        <v>939</v>
      </c>
      <c r="M305" t="str">
        <f>IF(all_t20_world_cup_matches_results__3[[#This Row],[Team1]]=all_t20_world_cup_matches_results__3[[#This Row],[Winner]],all_t20_world_cup_matches_results__3[[#This Row],[Team2]],all_t20_world_cup_matches_results__3[[#This Row],[Team1]])</f>
        <v>West Indies</v>
      </c>
    </row>
    <row r="306" spans="1:13" x14ac:dyDescent="0.25">
      <c r="A306" t="s">
        <v>172</v>
      </c>
      <c r="B306" t="s">
        <v>63</v>
      </c>
      <c r="C306" t="s">
        <v>25</v>
      </c>
      <c r="D306" t="s">
        <v>220</v>
      </c>
      <c r="E306" t="s">
        <v>25</v>
      </c>
      <c r="F306" t="s">
        <v>104</v>
      </c>
      <c r="G306" t="s">
        <v>69</v>
      </c>
      <c r="H306" s="1">
        <v>45463</v>
      </c>
      <c r="I306" s="2">
        <v>2710</v>
      </c>
      <c r="J306" s="2">
        <v>47</v>
      </c>
      <c r="K306" t="s">
        <v>157</v>
      </c>
      <c r="L306" t="s">
        <v>941</v>
      </c>
      <c r="M306" t="str">
        <f>IF(all_t20_world_cup_matches_results__3[[#This Row],[Team1]]=all_t20_world_cup_matches_results__3[[#This Row],[Winner]],all_t20_world_cup_matches_results__3[[#This Row],[Team2]],all_t20_world_cup_matches_results__3[[#This Row],[Team1]])</f>
        <v>Afghanistan</v>
      </c>
    </row>
    <row r="307" spans="1:13" x14ac:dyDescent="0.25">
      <c r="A307" t="s">
        <v>172</v>
      </c>
      <c r="B307" t="s">
        <v>17</v>
      </c>
      <c r="C307" t="s">
        <v>21</v>
      </c>
      <c r="D307" t="s">
        <v>187</v>
      </c>
      <c r="E307" t="s">
        <v>17</v>
      </c>
      <c r="F307" t="s">
        <v>153</v>
      </c>
      <c r="G307" t="s">
        <v>148</v>
      </c>
      <c r="H307" s="1">
        <v>45463</v>
      </c>
      <c r="I307" s="2">
        <v>2711</v>
      </c>
      <c r="J307" s="2">
        <v>28</v>
      </c>
      <c r="K307" t="s">
        <v>157</v>
      </c>
      <c r="L307" t="s">
        <v>943</v>
      </c>
      <c r="M307" t="str">
        <f>IF(all_t20_world_cup_matches_results__3[[#This Row],[Team1]]=all_t20_world_cup_matches_results__3[[#This Row],[Winner]],all_t20_world_cup_matches_results__3[[#This Row],[Team2]],all_t20_world_cup_matches_results__3[[#This Row],[Team1]])</f>
        <v>Bangladesh</v>
      </c>
    </row>
    <row r="308" spans="1:13" x14ac:dyDescent="0.25">
      <c r="A308" t="s">
        <v>172</v>
      </c>
      <c r="B308" t="s">
        <v>23</v>
      </c>
      <c r="C308" t="s">
        <v>6</v>
      </c>
      <c r="D308" t="s">
        <v>212</v>
      </c>
      <c r="E308" t="s">
        <v>6</v>
      </c>
      <c r="F308" t="s">
        <v>58</v>
      </c>
      <c r="G308" t="s">
        <v>64</v>
      </c>
      <c r="H308" s="1">
        <v>45464</v>
      </c>
      <c r="I308" s="2">
        <v>2712</v>
      </c>
      <c r="J308" s="2">
        <v>7</v>
      </c>
      <c r="K308" t="s">
        <v>157</v>
      </c>
      <c r="L308" t="s">
        <v>945</v>
      </c>
      <c r="M308" t="str">
        <f>IF(all_t20_world_cup_matches_results__3[[#This Row],[Team1]]=all_t20_world_cup_matches_results__3[[#This Row],[Winner]],all_t20_world_cup_matches_results__3[[#This Row],[Team2]],all_t20_world_cup_matches_results__3[[#This Row],[Team1]])</f>
        <v>England</v>
      </c>
    </row>
    <row r="309" spans="1:13" x14ac:dyDescent="0.25">
      <c r="A309" t="s">
        <v>172</v>
      </c>
      <c r="B309" t="s">
        <v>7</v>
      </c>
      <c r="C309" t="s">
        <v>141</v>
      </c>
      <c r="D309" t="s">
        <v>326</v>
      </c>
      <c r="E309" t="s">
        <v>7</v>
      </c>
      <c r="F309" t="s">
        <v>12</v>
      </c>
      <c r="G309" t="s">
        <v>69</v>
      </c>
      <c r="H309" s="1">
        <v>45464</v>
      </c>
      <c r="I309" s="2">
        <v>2713</v>
      </c>
      <c r="J309" s="2">
        <v>9</v>
      </c>
      <c r="K309" t="s">
        <v>156</v>
      </c>
      <c r="L309" t="s">
        <v>947</v>
      </c>
      <c r="M309" t="str">
        <f>IF(all_t20_world_cup_matches_results__3[[#This Row],[Team1]]=all_t20_world_cup_matches_results__3[[#This Row],[Winner]],all_t20_world_cup_matches_results__3[[#This Row],[Team2]],all_t20_world_cup_matches_results__3[[#This Row],[Team1]])</f>
        <v>U.S.A.</v>
      </c>
    </row>
    <row r="310" spans="1:13" x14ac:dyDescent="0.25">
      <c r="A310" t="s">
        <v>172</v>
      </c>
      <c r="B310" t="s">
        <v>21</v>
      </c>
      <c r="C310" t="s">
        <v>25</v>
      </c>
      <c r="D310" t="s">
        <v>203</v>
      </c>
      <c r="E310" t="s">
        <v>25</v>
      </c>
      <c r="F310" t="s">
        <v>24</v>
      </c>
      <c r="G310" t="s">
        <v>148</v>
      </c>
      <c r="H310" s="1">
        <v>45465</v>
      </c>
      <c r="I310" s="2">
        <v>2716</v>
      </c>
      <c r="J310" s="2">
        <v>50</v>
      </c>
      <c r="K310" t="s">
        <v>157</v>
      </c>
      <c r="L310" t="s">
        <v>949</v>
      </c>
      <c r="M310" t="str">
        <f>IF(all_t20_world_cup_matches_results__3[[#This Row],[Team1]]=all_t20_world_cup_matches_results__3[[#This Row],[Winner]],all_t20_world_cup_matches_results__3[[#This Row],[Team2]],all_t20_world_cup_matches_results__3[[#This Row],[Team1]])</f>
        <v>Bangladesh</v>
      </c>
    </row>
    <row r="311" spans="1:13" x14ac:dyDescent="0.25">
      <c r="A311" t="s">
        <v>172</v>
      </c>
      <c r="B311" t="s">
        <v>63</v>
      </c>
      <c r="C311" t="s">
        <v>17</v>
      </c>
      <c r="D311" t="s">
        <v>327</v>
      </c>
      <c r="E311" t="s">
        <v>63</v>
      </c>
      <c r="F311" t="s">
        <v>65</v>
      </c>
      <c r="G311" t="s">
        <v>150</v>
      </c>
      <c r="H311" s="1">
        <v>45465</v>
      </c>
      <c r="I311" s="2">
        <v>2717</v>
      </c>
      <c r="J311" s="2">
        <v>21</v>
      </c>
      <c r="K311" t="s">
        <v>157</v>
      </c>
      <c r="L311" t="s">
        <v>951</v>
      </c>
      <c r="M311" t="str">
        <f>IF(all_t20_world_cup_matches_results__3[[#This Row],[Team1]]=all_t20_world_cup_matches_results__3[[#This Row],[Winner]],all_t20_world_cup_matches_results__3[[#This Row],[Team2]],all_t20_world_cup_matches_results__3[[#This Row],[Team1]])</f>
        <v>Australia</v>
      </c>
    </row>
    <row r="312" spans="1:13" x14ac:dyDescent="0.25">
      <c r="A312" t="s">
        <v>172</v>
      </c>
      <c r="B312" t="s">
        <v>23</v>
      </c>
      <c r="C312" t="s">
        <v>141</v>
      </c>
      <c r="D312" t="s">
        <v>328</v>
      </c>
      <c r="E312" t="s">
        <v>23</v>
      </c>
      <c r="F312" t="s">
        <v>38</v>
      </c>
      <c r="G312" t="s">
        <v>69</v>
      </c>
      <c r="H312" s="1">
        <v>45466</v>
      </c>
      <c r="I312" s="2">
        <v>2719</v>
      </c>
      <c r="J312" s="2">
        <v>10</v>
      </c>
      <c r="K312" t="s">
        <v>156</v>
      </c>
      <c r="L312" t="s">
        <v>953</v>
      </c>
      <c r="M312" t="str">
        <f>IF(all_t20_world_cup_matches_results__3[[#This Row],[Team1]]=all_t20_world_cup_matches_results__3[[#This Row],[Winner]],all_t20_world_cup_matches_results__3[[#This Row],[Team2]],all_t20_world_cup_matches_results__3[[#This Row],[Team1]])</f>
        <v>U.S.A.</v>
      </c>
    </row>
    <row r="313" spans="1:13" x14ac:dyDescent="0.25">
      <c r="A313" t="s">
        <v>172</v>
      </c>
      <c r="B313" t="s">
        <v>7</v>
      </c>
      <c r="C313" t="s">
        <v>6</v>
      </c>
      <c r="D313" t="s">
        <v>329</v>
      </c>
      <c r="E313" t="s">
        <v>6</v>
      </c>
      <c r="F313" t="s">
        <v>75</v>
      </c>
      <c r="G313" t="s">
        <v>148</v>
      </c>
      <c r="H313" s="1">
        <v>45466</v>
      </c>
      <c r="I313" s="2">
        <v>2720</v>
      </c>
      <c r="J313" s="2">
        <v>3</v>
      </c>
      <c r="K313" t="s">
        <v>156</v>
      </c>
      <c r="L313" t="s">
        <v>955</v>
      </c>
      <c r="M313" t="str">
        <f>IF(all_t20_world_cup_matches_results__3[[#This Row],[Team1]]=all_t20_world_cup_matches_results__3[[#This Row],[Winner]],all_t20_world_cup_matches_results__3[[#This Row],[Team2]],all_t20_world_cup_matches_results__3[[#This Row],[Team1]])</f>
        <v>West Indies</v>
      </c>
    </row>
    <row r="314" spans="1:13" x14ac:dyDescent="0.25">
      <c r="A314" t="s">
        <v>172</v>
      </c>
      <c r="B314" t="s">
        <v>17</v>
      </c>
      <c r="C314" t="s">
        <v>25</v>
      </c>
      <c r="D314" t="s">
        <v>199</v>
      </c>
      <c r="E314" t="s">
        <v>25</v>
      </c>
      <c r="F314" t="s">
        <v>154</v>
      </c>
      <c r="G314" t="s">
        <v>64</v>
      </c>
      <c r="H314" s="1">
        <v>45467</v>
      </c>
      <c r="I314" s="2">
        <v>2721</v>
      </c>
      <c r="J314" s="2">
        <v>24</v>
      </c>
      <c r="K314" t="s">
        <v>157</v>
      </c>
      <c r="L314" t="s">
        <v>957</v>
      </c>
      <c r="M314" t="str">
        <f>IF(all_t20_world_cup_matches_results__3[[#This Row],[Team1]]=all_t20_world_cup_matches_results__3[[#This Row],[Winner]],all_t20_world_cup_matches_results__3[[#This Row],[Team2]],all_t20_world_cup_matches_results__3[[#This Row],[Team1]])</f>
        <v>Australia</v>
      </c>
    </row>
    <row r="315" spans="1:13" x14ac:dyDescent="0.25">
      <c r="A315" t="s">
        <v>172</v>
      </c>
      <c r="B315" t="s">
        <v>63</v>
      </c>
      <c r="C315" t="s">
        <v>21</v>
      </c>
      <c r="D315" t="s">
        <v>330</v>
      </c>
      <c r="E315" t="s">
        <v>63</v>
      </c>
      <c r="F315" t="s">
        <v>100</v>
      </c>
      <c r="G315" t="s">
        <v>150</v>
      </c>
      <c r="H315" s="1">
        <v>45467</v>
      </c>
      <c r="I315" s="2">
        <v>2722</v>
      </c>
      <c r="J315" s="2">
        <v>8</v>
      </c>
      <c r="K315" t="s">
        <v>157</v>
      </c>
      <c r="L315" t="s">
        <v>959</v>
      </c>
      <c r="M315" t="str">
        <f>IF(all_t20_world_cup_matches_results__3[[#This Row],[Team1]]=all_t20_world_cup_matches_results__3[[#This Row],[Winner]],all_t20_world_cup_matches_results__3[[#This Row],[Team2]],all_t20_world_cup_matches_results__3[[#This Row],[Team1]])</f>
        <v>Bangladesh</v>
      </c>
    </row>
    <row r="316" spans="1:13" x14ac:dyDescent="0.25">
      <c r="A316" t="s">
        <v>172</v>
      </c>
      <c r="B316" t="s">
        <v>63</v>
      </c>
      <c r="C316" t="s">
        <v>6</v>
      </c>
      <c r="D316" t="s">
        <v>225</v>
      </c>
      <c r="E316" t="s">
        <v>6</v>
      </c>
      <c r="F316" t="s">
        <v>12</v>
      </c>
      <c r="G316" t="s">
        <v>149</v>
      </c>
      <c r="H316" s="1">
        <v>45469</v>
      </c>
      <c r="I316" s="2">
        <v>2723</v>
      </c>
      <c r="J316" s="2">
        <v>9</v>
      </c>
      <c r="K316" t="s">
        <v>156</v>
      </c>
      <c r="L316" t="s">
        <v>961</v>
      </c>
      <c r="M316" t="str">
        <f>IF(all_t20_world_cup_matches_results__3[[#This Row],[Team1]]=all_t20_world_cup_matches_results__3[[#This Row],[Winner]],all_t20_world_cup_matches_results__3[[#This Row],[Team2]],all_t20_world_cup_matches_results__3[[#This Row],[Team1]])</f>
        <v>Afghanistan</v>
      </c>
    </row>
    <row r="317" spans="1:13" x14ac:dyDescent="0.25">
      <c r="A317" t="s">
        <v>172</v>
      </c>
      <c r="B317" t="s">
        <v>23</v>
      </c>
      <c r="C317" t="s">
        <v>25</v>
      </c>
      <c r="D317" t="s">
        <v>194</v>
      </c>
      <c r="E317" t="s">
        <v>25</v>
      </c>
      <c r="F317" t="s">
        <v>155</v>
      </c>
      <c r="G317" t="s">
        <v>61</v>
      </c>
      <c r="H317" s="1">
        <v>45470</v>
      </c>
      <c r="I317" s="2">
        <v>2724</v>
      </c>
      <c r="J317" s="2">
        <v>68</v>
      </c>
      <c r="K317" t="s">
        <v>157</v>
      </c>
      <c r="L317" t="s">
        <v>963</v>
      </c>
      <c r="M317" t="str">
        <f>IF(all_t20_world_cup_matches_results__3[[#This Row],[Team1]]=all_t20_world_cup_matches_results__3[[#This Row],[Winner]],all_t20_world_cup_matches_results__3[[#This Row],[Team2]],all_t20_world_cup_matches_results__3[[#This Row],[Team1]])</f>
        <v>England</v>
      </c>
    </row>
    <row r="318" spans="1:13" x14ac:dyDescent="0.25">
      <c r="A318" t="s">
        <v>172</v>
      </c>
      <c r="B318" t="s">
        <v>25</v>
      </c>
      <c r="C318" t="s">
        <v>6</v>
      </c>
      <c r="D318" t="s">
        <v>217</v>
      </c>
      <c r="E318" t="s">
        <v>25</v>
      </c>
      <c r="F318" t="s">
        <v>58</v>
      </c>
      <c r="G318" t="s">
        <v>69</v>
      </c>
      <c r="H318" s="1">
        <v>45472</v>
      </c>
      <c r="I318" s="2">
        <v>2729</v>
      </c>
      <c r="J318" s="2">
        <v>7</v>
      </c>
      <c r="K318" t="s">
        <v>157</v>
      </c>
      <c r="L318" t="s">
        <v>965</v>
      </c>
      <c r="M318" t="str">
        <f>IF(all_t20_world_cup_matches_results__3[[#This Row],[Team1]]=all_t20_world_cup_matches_results__3[[#This Row],[Winner]],all_t20_world_cup_matches_results__3[[#This Row],[Team2]],all_t20_world_cup_matches_results__3[[#This Row],[Team1]])</f>
        <v>South Africa</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FA35C-8740-4F7C-82C9-1E2DCD5F9A2E}">
  <dimension ref="A1:U635"/>
  <sheetViews>
    <sheetView topLeftCell="F536" workbookViewId="0">
      <selection activeCell="Q538" sqref="Q538"/>
    </sheetView>
  </sheetViews>
  <sheetFormatPr defaultRowHeight="15" x14ac:dyDescent="0.25"/>
  <cols>
    <col min="1" max="1" width="9.5703125" bestFit="1" customWidth="1"/>
    <col min="2" max="3" width="12.5703125" bestFit="1" customWidth="1"/>
    <col min="4" max="4" width="26.85546875" bestFit="1" customWidth="1"/>
    <col min="5" max="5" width="12.5703125" bestFit="1" customWidth="1"/>
    <col min="6" max="6" width="10.140625" bestFit="1" customWidth="1"/>
    <col min="7" max="7" width="14.28515625" bestFit="1" customWidth="1"/>
    <col min="8" max="8" width="15.5703125" bestFit="1" customWidth="1"/>
    <col min="9" max="9" width="16.42578125" bestFit="1" customWidth="1"/>
    <col min="10" max="10" width="19.85546875" bestFit="1" customWidth="1"/>
    <col min="11" max="11" width="15.7109375" bestFit="1" customWidth="1"/>
    <col min="12" max="12" width="17.5703125" bestFit="1" customWidth="1"/>
    <col min="13" max="13" width="12.5703125" bestFit="1" customWidth="1"/>
    <col min="14" max="14" width="11.140625" customWidth="1"/>
    <col min="17" max="17" width="20.140625" bestFit="1" customWidth="1"/>
    <col min="18" max="18" width="22.28515625" bestFit="1" customWidth="1"/>
    <col min="19" max="19" width="17.85546875" bestFit="1" customWidth="1"/>
    <col min="20" max="21" width="9.140625" style="16"/>
  </cols>
  <sheetData>
    <row r="1" spans="1:21" x14ac:dyDescent="0.25">
      <c r="A1" t="s">
        <v>173</v>
      </c>
      <c r="B1" t="s">
        <v>0</v>
      </c>
      <c r="C1" t="s">
        <v>1</v>
      </c>
      <c r="D1" t="s">
        <v>159</v>
      </c>
      <c r="E1" t="s">
        <v>2</v>
      </c>
      <c r="F1" t="s">
        <v>3</v>
      </c>
      <c r="G1" t="s">
        <v>4</v>
      </c>
      <c r="H1" t="s">
        <v>5</v>
      </c>
      <c r="I1" t="s">
        <v>331</v>
      </c>
      <c r="J1" t="s">
        <v>162</v>
      </c>
      <c r="K1" t="s">
        <v>163</v>
      </c>
      <c r="L1" t="s">
        <v>332</v>
      </c>
      <c r="M1" t="s">
        <v>967</v>
      </c>
      <c r="N1" t="s">
        <v>968</v>
      </c>
      <c r="O1" t="s">
        <v>990</v>
      </c>
      <c r="P1" t="s">
        <v>991</v>
      </c>
      <c r="Q1" t="s">
        <v>992</v>
      </c>
      <c r="R1" t="s">
        <v>993</v>
      </c>
      <c r="S1" t="s">
        <v>995</v>
      </c>
      <c r="T1" s="16" t="s">
        <v>996</v>
      </c>
      <c r="U1" s="16" t="s">
        <v>997</v>
      </c>
    </row>
    <row r="2" spans="1:21" x14ac:dyDescent="0.25">
      <c r="A2" t="s">
        <v>164</v>
      </c>
      <c r="B2" t="s">
        <v>6</v>
      </c>
      <c r="C2" t="s">
        <v>7</v>
      </c>
      <c r="D2" t="s">
        <v>174</v>
      </c>
      <c r="E2" t="s">
        <v>6</v>
      </c>
      <c r="F2" t="s">
        <v>8</v>
      </c>
      <c r="G2" t="s">
        <v>9</v>
      </c>
      <c r="H2" s="9">
        <v>39336</v>
      </c>
      <c r="I2">
        <v>20</v>
      </c>
      <c r="J2">
        <v>8</v>
      </c>
      <c r="K2" t="s">
        <v>156</v>
      </c>
      <c r="L2" t="s">
        <v>333</v>
      </c>
      <c r="M2" t="s">
        <v>6</v>
      </c>
      <c r="N2">
        <f>IF(all_t20_world_cup_matches_results__3__3[[#This Row],[Teams ID]]=all_t20_world_cup_matches_results__3__3[[#This Row],[Winner]], 1, 0)</f>
        <v>1</v>
      </c>
      <c r="O2" t="str">
        <f>IF(all_t20_world_cup_matches_results__3__3[[#This Row],[Team1]]=all_t20_world_cup_matches_results__3__3[[#This Row],[Winner]],all_t20_world_cup_matches_results__3__3[[#This Row],[Team2]],all_t20_world_cup_matches_results__3__3[[#This Row],[Team1]])</f>
        <v>West Indies</v>
      </c>
      <c r="P2" s="8">
        <f>IF(all_t20_world_cup_matches_results__3__3[[#This Row],[Teams ID]]=all_t20_world_cup_matches_results__3__3[[#This Row],[Losers]],1,0)</f>
        <v>0</v>
      </c>
      <c r="Q2" s="8">
        <f>SUMIFS(all_t20_world_cup_matches_results__3__3[Winner Count], all_t20_world_cup_matches_results__3__3[Teams ID], all_t20_world_cup_matches_results__3__3[[#This Row],[Teams ID]], all_t20_world_cup_matches_results__3__3[Season], all_t20_world_cup_matches_results__3__3[[#This Row],[Season]])</f>
        <v>4</v>
      </c>
      <c r="R2" s="8">
        <f>COUNTIFS(all_t20_world_cup_matches_results__3__3[Teams ID], all_t20_world_cup_matches_results__3__3[[#This Row],[Teams ID]], all_t20_world_cup_matches_results__3__3[Season], all_t20_world_cup_matches_results__3__3[[#This Row],[Season]])</f>
        <v>5</v>
      </c>
      <c r="S2" s="8">
        <f>all_t20_world_cup_matches_results__3__3[[#This Row],[Total matches played]]-all_t20_world_cup_matches_results__3__3[[#This Row],[Total matches won]]</f>
        <v>1</v>
      </c>
      <c r="T2" s="16">
        <f>IFERROR(all_t20_world_cup_matches_results__3__3[[#This Row],[Total matches won]]/all_t20_world_cup_matches_results__3__3[[#This Row],[Total matches played]],"")</f>
        <v>0.8</v>
      </c>
      <c r="U2" s="16">
        <f>IF(T:T=$T$3,"",100%-all_t20_world_cup_matches_results__3__3[[#This Row],[Winning %]])</f>
        <v>0.19999999999999996</v>
      </c>
    </row>
    <row r="3" spans="1:21" x14ac:dyDescent="0.25">
      <c r="A3" t="s">
        <v>164</v>
      </c>
      <c r="B3" t="s">
        <v>6</v>
      </c>
      <c r="C3" t="s">
        <v>7</v>
      </c>
      <c r="D3" t="s">
        <v>174</v>
      </c>
      <c r="E3" t="s">
        <v>6</v>
      </c>
      <c r="F3" t="s">
        <v>8</v>
      </c>
      <c r="G3" t="s">
        <v>9</v>
      </c>
      <c r="H3" s="9">
        <v>39336</v>
      </c>
      <c r="I3">
        <v>20</v>
      </c>
      <c r="J3">
        <v>8</v>
      </c>
      <c r="K3" t="s">
        <v>156</v>
      </c>
      <c r="L3" t="s">
        <v>334</v>
      </c>
      <c r="M3" t="s">
        <v>7</v>
      </c>
      <c r="N3">
        <f>IF(all_t20_world_cup_matches_results__3__3[[#This Row],[Teams ID]]=all_t20_world_cup_matches_results__3__3[[#This Row],[Winner]], 1, 0)</f>
        <v>0</v>
      </c>
      <c r="O3" t="str">
        <f>IF(all_t20_world_cup_matches_results__3__3[[#This Row],[Team1]]=all_t20_world_cup_matches_results__3__3[[#This Row],[Winner]],all_t20_world_cup_matches_results__3__3[[#This Row],[Team2]],all_t20_world_cup_matches_results__3__3[[#This Row],[Team1]])</f>
        <v>West Indies</v>
      </c>
      <c r="P3" s="8">
        <f>IF(all_t20_world_cup_matches_results__3__3[[#This Row],[Teams ID]]=all_t20_world_cup_matches_results__3__3[[#This Row],[Losers]],1,0)</f>
        <v>1</v>
      </c>
      <c r="Q3" s="8">
        <f>SUMIFS(all_t20_world_cup_matches_results__3__3[Winner Count], all_t20_world_cup_matches_results__3__3[Teams ID], all_t20_world_cup_matches_results__3__3[[#This Row],[Teams ID]], all_t20_world_cup_matches_results__3__3[Season], all_t20_world_cup_matches_results__3__3[[#This Row],[Season]])</f>
        <v>0</v>
      </c>
      <c r="R3" s="8">
        <f>COUNTIFS(all_t20_world_cup_matches_results__3__3[Teams ID], all_t20_world_cup_matches_results__3__3[[#This Row],[Teams ID]], all_t20_world_cup_matches_results__3__3[Season], all_t20_world_cup_matches_results__3__3[[#This Row],[Season]])</f>
        <v>2</v>
      </c>
      <c r="S3" s="8">
        <f>all_t20_world_cup_matches_results__3__3[[#This Row],[Total matches played]]-all_t20_world_cup_matches_results__3__3[[#This Row],[Total matches won]]</f>
        <v>2</v>
      </c>
      <c r="T3" s="16">
        <f>IFERROR(all_t20_world_cup_matches_results__3__3[[#This Row],[Total matches won]]/all_t20_world_cup_matches_results__3__3[[#This Row],[Total matches played]],"")</f>
        <v>0</v>
      </c>
      <c r="U3" s="16" t="str">
        <f>IF(T:T=$T$3,"",100%-all_t20_world_cup_matches_results__3__3[[#This Row],[Winning %]])</f>
        <v/>
      </c>
    </row>
    <row r="4" spans="1:21" x14ac:dyDescent="0.25">
      <c r="A4" t="s">
        <v>164</v>
      </c>
      <c r="B4" t="s">
        <v>10</v>
      </c>
      <c r="C4" t="s">
        <v>11</v>
      </c>
      <c r="D4" t="s">
        <v>175</v>
      </c>
      <c r="E4" t="s">
        <v>11</v>
      </c>
      <c r="F4" t="s">
        <v>12</v>
      </c>
      <c r="G4" t="s">
        <v>13</v>
      </c>
      <c r="H4" s="9">
        <v>39337</v>
      </c>
      <c r="I4">
        <v>21</v>
      </c>
      <c r="J4">
        <v>9</v>
      </c>
      <c r="K4" t="s">
        <v>156</v>
      </c>
      <c r="L4" t="s">
        <v>335</v>
      </c>
      <c r="M4" t="s">
        <v>10</v>
      </c>
      <c r="N4">
        <f>IF(all_t20_world_cup_matches_results__3__3[[#This Row],[Teams ID]]=all_t20_world_cup_matches_results__3__3[[#This Row],[Winner]], 1, 0)</f>
        <v>0</v>
      </c>
      <c r="O4" t="str">
        <f>IF(all_t20_world_cup_matches_results__3__3[[#This Row],[Team1]]=all_t20_world_cup_matches_results__3__3[[#This Row],[Winner]],all_t20_world_cup_matches_results__3__3[[#This Row],[Team2]],all_t20_world_cup_matches_results__3__3[[#This Row],[Team1]])</f>
        <v>Kenya</v>
      </c>
      <c r="P4" s="8">
        <f>IF(all_t20_world_cup_matches_results__3__3[[#This Row],[Teams ID]]=all_t20_world_cup_matches_results__3__3[[#This Row],[Losers]],1,0)</f>
        <v>1</v>
      </c>
      <c r="Q4" s="8">
        <f>SUMIFS(all_t20_world_cup_matches_results__3__3[Winner Count], all_t20_world_cup_matches_results__3__3[Teams ID], all_t20_world_cup_matches_results__3__3[[#This Row],[Teams ID]], all_t20_world_cup_matches_results__3__3[Season], all_t20_world_cup_matches_results__3__3[[#This Row],[Season]])</f>
        <v>0</v>
      </c>
      <c r="R4" s="8">
        <f>COUNTIFS(all_t20_world_cup_matches_results__3__3[Teams ID], all_t20_world_cup_matches_results__3__3[[#This Row],[Teams ID]], all_t20_world_cup_matches_results__3__3[Season], all_t20_world_cup_matches_results__3__3[[#This Row],[Season]])</f>
        <v>2</v>
      </c>
      <c r="S4" s="8">
        <f>all_t20_world_cup_matches_results__3__3[[#This Row],[Total matches played]]-all_t20_world_cup_matches_results__3__3[[#This Row],[Total matches won]]</f>
        <v>2</v>
      </c>
      <c r="T4" s="16">
        <f>IFERROR(all_t20_world_cup_matches_results__3__3[[#This Row],[Total matches won]]/all_t20_world_cup_matches_results__3__3[[#This Row],[Total matches played]],"")</f>
        <v>0</v>
      </c>
      <c r="U4" s="16" t="str">
        <f>IF(T:T=$T$3,"",100%-all_t20_world_cup_matches_results__3__3[[#This Row],[Winning %]])</f>
        <v/>
      </c>
    </row>
    <row r="5" spans="1:21" x14ac:dyDescent="0.25">
      <c r="A5" t="s">
        <v>164</v>
      </c>
      <c r="B5" t="s">
        <v>10</v>
      </c>
      <c r="C5" t="s">
        <v>11</v>
      </c>
      <c r="D5" t="s">
        <v>175</v>
      </c>
      <c r="E5" t="s">
        <v>11</v>
      </c>
      <c r="F5" t="s">
        <v>12</v>
      </c>
      <c r="G5" t="s">
        <v>13</v>
      </c>
      <c r="H5" s="9">
        <v>39337</v>
      </c>
      <c r="I5">
        <v>21</v>
      </c>
      <c r="J5">
        <v>9</v>
      </c>
      <c r="K5" t="s">
        <v>156</v>
      </c>
      <c r="L5" t="s">
        <v>336</v>
      </c>
      <c r="M5" t="s">
        <v>11</v>
      </c>
      <c r="N5">
        <f>IF(all_t20_world_cup_matches_results__3__3[[#This Row],[Teams ID]]=all_t20_world_cup_matches_results__3__3[[#This Row],[Winner]], 1, 0)</f>
        <v>1</v>
      </c>
      <c r="O5" t="str">
        <f>IF(all_t20_world_cup_matches_results__3__3[[#This Row],[Team1]]=all_t20_world_cup_matches_results__3__3[[#This Row],[Winner]],all_t20_world_cup_matches_results__3__3[[#This Row],[Team2]],all_t20_world_cup_matches_results__3__3[[#This Row],[Team1]])</f>
        <v>Kenya</v>
      </c>
      <c r="P5" s="8">
        <f>IF(all_t20_world_cup_matches_results__3__3[[#This Row],[Teams ID]]=all_t20_world_cup_matches_results__3__3[[#This Row],[Losers]],1,0)</f>
        <v>0</v>
      </c>
      <c r="Q5" s="8">
        <f>SUMIFS(all_t20_world_cup_matches_results__3__3[Winner Count], all_t20_world_cup_matches_results__3__3[Teams ID], all_t20_world_cup_matches_results__3__3[[#This Row],[Teams ID]], all_t20_world_cup_matches_results__3__3[Season], all_t20_world_cup_matches_results__3__3[[#This Row],[Season]])</f>
        <v>3</v>
      </c>
      <c r="R5" s="8">
        <f>COUNTIFS(all_t20_world_cup_matches_results__3__3[Teams ID], all_t20_world_cup_matches_results__3__3[[#This Row],[Teams ID]], all_t20_world_cup_matches_results__3__3[Season], all_t20_world_cup_matches_results__3__3[[#This Row],[Season]])</f>
        <v>6</v>
      </c>
      <c r="S5" s="8">
        <f>all_t20_world_cup_matches_results__3__3[[#This Row],[Total matches played]]-all_t20_world_cup_matches_results__3__3[[#This Row],[Total matches won]]</f>
        <v>3</v>
      </c>
      <c r="T5" s="16">
        <f>IFERROR(all_t20_world_cup_matches_results__3__3[[#This Row],[Total matches won]]/all_t20_world_cup_matches_results__3__3[[#This Row],[Total matches played]],"")</f>
        <v>0.5</v>
      </c>
      <c r="U5" s="16">
        <f>IF(T:T=$T$3,"",100%-all_t20_world_cup_matches_results__3__3[[#This Row],[Winning %]])</f>
        <v>0.5</v>
      </c>
    </row>
    <row r="6" spans="1:21" x14ac:dyDescent="0.25">
      <c r="A6" t="s">
        <v>164</v>
      </c>
      <c r="B6" t="s">
        <v>14</v>
      </c>
      <c r="C6" t="s">
        <v>15</v>
      </c>
      <c r="D6" t="s">
        <v>176</v>
      </c>
      <c r="E6" t="s">
        <v>14</v>
      </c>
      <c r="F6" t="s">
        <v>16</v>
      </c>
      <c r="G6" t="s">
        <v>13</v>
      </c>
      <c r="H6" s="9">
        <v>39337</v>
      </c>
      <c r="I6">
        <v>22</v>
      </c>
      <c r="J6">
        <v>51</v>
      </c>
      <c r="K6" t="s">
        <v>157</v>
      </c>
      <c r="L6" t="s">
        <v>337</v>
      </c>
      <c r="M6" t="s">
        <v>14</v>
      </c>
      <c r="N6">
        <f>IF(all_t20_world_cup_matches_results__3__3[[#This Row],[Teams ID]]=all_t20_world_cup_matches_results__3__3[[#This Row],[Winner]], 1, 0)</f>
        <v>1</v>
      </c>
      <c r="O6" t="str">
        <f>IF(all_t20_world_cup_matches_results__3__3[[#This Row],[Team1]]=all_t20_world_cup_matches_results__3__3[[#This Row],[Winner]],all_t20_world_cup_matches_results__3__3[[#This Row],[Team2]],all_t20_world_cup_matches_results__3__3[[#This Row],[Team1]])</f>
        <v>Scotland</v>
      </c>
      <c r="P6" s="8">
        <f>IF(all_t20_world_cup_matches_results__3__3[[#This Row],[Teams ID]]=all_t20_world_cup_matches_results__3__3[[#This Row],[Losers]],1,0)</f>
        <v>0</v>
      </c>
      <c r="Q6" s="8">
        <f>SUMIFS(all_t20_world_cup_matches_results__3__3[Winner Count], all_t20_world_cup_matches_results__3__3[Teams ID], all_t20_world_cup_matches_results__3__3[[#This Row],[Teams ID]], all_t20_world_cup_matches_results__3__3[Season], all_t20_world_cup_matches_results__3__3[[#This Row],[Season]])</f>
        <v>5</v>
      </c>
      <c r="R6" s="8">
        <f>COUNTIFS(all_t20_world_cup_matches_results__3__3[Teams ID], all_t20_world_cup_matches_results__3__3[[#This Row],[Teams ID]], all_t20_world_cup_matches_results__3__3[Season], all_t20_world_cup_matches_results__3__3[[#This Row],[Season]])</f>
        <v>7</v>
      </c>
      <c r="S6" s="8">
        <f>all_t20_world_cup_matches_results__3__3[[#This Row],[Total matches played]]-all_t20_world_cup_matches_results__3__3[[#This Row],[Total matches won]]</f>
        <v>2</v>
      </c>
      <c r="T6" s="16">
        <f>IFERROR(all_t20_world_cup_matches_results__3__3[[#This Row],[Total matches won]]/all_t20_world_cup_matches_results__3__3[[#This Row],[Total matches played]],"")</f>
        <v>0.7142857142857143</v>
      </c>
      <c r="U6" s="16">
        <f>IF(T:T=$T$3,"",100%-all_t20_world_cup_matches_results__3__3[[#This Row],[Winning %]])</f>
        <v>0.2857142857142857</v>
      </c>
    </row>
    <row r="7" spans="1:21" x14ac:dyDescent="0.25">
      <c r="A7" t="s">
        <v>164</v>
      </c>
      <c r="B7" t="s">
        <v>14</v>
      </c>
      <c r="C7" t="s">
        <v>15</v>
      </c>
      <c r="D7" t="s">
        <v>176</v>
      </c>
      <c r="E7" t="s">
        <v>14</v>
      </c>
      <c r="F7" t="s">
        <v>16</v>
      </c>
      <c r="G7" t="s">
        <v>13</v>
      </c>
      <c r="H7" s="9">
        <v>39337</v>
      </c>
      <c r="I7">
        <v>22</v>
      </c>
      <c r="J7">
        <v>51</v>
      </c>
      <c r="K7" t="s">
        <v>157</v>
      </c>
      <c r="L7" t="s">
        <v>338</v>
      </c>
      <c r="M7" t="s">
        <v>15</v>
      </c>
      <c r="N7">
        <f>IF(all_t20_world_cup_matches_results__3__3[[#This Row],[Teams ID]]=all_t20_world_cup_matches_results__3__3[[#This Row],[Winner]], 1, 0)</f>
        <v>0</v>
      </c>
      <c r="O7" t="str">
        <f>IF(all_t20_world_cup_matches_results__3__3[[#This Row],[Team1]]=all_t20_world_cup_matches_results__3__3[[#This Row],[Winner]],all_t20_world_cup_matches_results__3__3[[#This Row],[Team2]],all_t20_world_cup_matches_results__3__3[[#This Row],[Team1]])</f>
        <v>Scotland</v>
      </c>
      <c r="P7" s="8">
        <f>IF(all_t20_world_cup_matches_results__3__3[[#This Row],[Teams ID]]=all_t20_world_cup_matches_results__3__3[[#This Row],[Losers]],1,0)</f>
        <v>1</v>
      </c>
      <c r="Q7" s="8">
        <f>SUMIFS(all_t20_world_cup_matches_results__3__3[Winner Count], all_t20_world_cup_matches_results__3__3[Teams ID], all_t20_world_cup_matches_results__3__3[[#This Row],[Teams ID]], all_t20_world_cup_matches_results__3__3[Season], all_t20_world_cup_matches_results__3__3[[#This Row],[Season]])</f>
        <v>0</v>
      </c>
      <c r="R7" s="8">
        <f>COUNTIFS(all_t20_world_cup_matches_results__3__3[Teams ID], all_t20_world_cup_matches_results__3__3[[#This Row],[Teams ID]], all_t20_world_cup_matches_results__3__3[Season], all_t20_world_cup_matches_results__3__3[[#This Row],[Season]])</f>
        <v>2</v>
      </c>
      <c r="S7" s="8">
        <f>all_t20_world_cup_matches_results__3__3[[#This Row],[Total matches played]]-all_t20_world_cup_matches_results__3__3[[#This Row],[Total matches won]]</f>
        <v>2</v>
      </c>
      <c r="T7" s="16">
        <f>IFERROR(all_t20_world_cup_matches_results__3__3[[#This Row],[Total matches won]]/all_t20_world_cup_matches_results__3__3[[#This Row],[Total matches played]],"")</f>
        <v>0</v>
      </c>
      <c r="U7" s="16" t="str">
        <f>IF(T:T=$T$3,"",100%-all_t20_world_cup_matches_results__3__3[[#This Row],[Winning %]])</f>
        <v/>
      </c>
    </row>
    <row r="8" spans="1:21" x14ac:dyDescent="0.25">
      <c r="A8" t="s">
        <v>164</v>
      </c>
      <c r="B8" t="s">
        <v>17</v>
      </c>
      <c r="C8" t="s">
        <v>18</v>
      </c>
      <c r="D8" t="s">
        <v>177</v>
      </c>
      <c r="E8" t="s">
        <v>18</v>
      </c>
      <c r="F8" t="s">
        <v>19</v>
      </c>
      <c r="G8" t="s">
        <v>20</v>
      </c>
      <c r="H8" s="9">
        <v>39337</v>
      </c>
      <c r="I8">
        <v>23</v>
      </c>
      <c r="J8">
        <v>5</v>
      </c>
      <c r="K8" t="s">
        <v>156</v>
      </c>
      <c r="L8" t="s">
        <v>339</v>
      </c>
      <c r="M8" t="s">
        <v>17</v>
      </c>
      <c r="N8">
        <f>IF(all_t20_world_cup_matches_results__3__3[[#This Row],[Teams ID]]=all_t20_world_cup_matches_results__3__3[[#This Row],[Winner]], 1, 0)</f>
        <v>0</v>
      </c>
      <c r="O8" t="str">
        <f>IF(all_t20_world_cup_matches_results__3__3[[#This Row],[Team1]]=all_t20_world_cup_matches_results__3__3[[#This Row],[Winner]],all_t20_world_cup_matches_results__3__3[[#This Row],[Team2]],all_t20_world_cup_matches_results__3__3[[#This Row],[Team1]])</f>
        <v>Australia</v>
      </c>
      <c r="P8" s="8">
        <f>IF(all_t20_world_cup_matches_results__3__3[[#This Row],[Teams ID]]=all_t20_world_cup_matches_results__3__3[[#This Row],[Losers]],1,0)</f>
        <v>1</v>
      </c>
      <c r="Q8" s="8">
        <f>SUMIFS(all_t20_world_cup_matches_results__3__3[Winner Count], all_t20_world_cup_matches_results__3__3[Teams ID], all_t20_world_cup_matches_results__3__3[[#This Row],[Teams ID]], all_t20_world_cup_matches_results__3__3[Season], all_t20_world_cup_matches_results__3__3[[#This Row],[Season]])</f>
        <v>3</v>
      </c>
      <c r="R8" s="8">
        <f>COUNTIFS(all_t20_world_cup_matches_results__3__3[Teams ID], all_t20_world_cup_matches_results__3__3[[#This Row],[Teams ID]], all_t20_world_cup_matches_results__3__3[Season], all_t20_world_cup_matches_results__3__3[[#This Row],[Season]])</f>
        <v>6</v>
      </c>
      <c r="S8" s="8">
        <f>all_t20_world_cup_matches_results__3__3[[#This Row],[Total matches played]]-all_t20_world_cup_matches_results__3__3[[#This Row],[Total matches won]]</f>
        <v>3</v>
      </c>
      <c r="T8" s="16">
        <f>IFERROR(all_t20_world_cup_matches_results__3__3[[#This Row],[Total matches won]]/all_t20_world_cup_matches_results__3__3[[#This Row],[Total matches played]],"")</f>
        <v>0.5</v>
      </c>
      <c r="U8" s="16">
        <f>IF(T:T=$T$3,"",100%-all_t20_world_cup_matches_results__3__3[[#This Row],[Winning %]])</f>
        <v>0.5</v>
      </c>
    </row>
    <row r="9" spans="1:21" x14ac:dyDescent="0.25">
      <c r="A9" t="s">
        <v>164</v>
      </c>
      <c r="B9" t="s">
        <v>17</v>
      </c>
      <c r="C9" t="s">
        <v>18</v>
      </c>
      <c r="D9" t="s">
        <v>177</v>
      </c>
      <c r="E9" t="s">
        <v>18</v>
      </c>
      <c r="F9" t="s">
        <v>19</v>
      </c>
      <c r="G9" t="s">
        <v>20</v>
      </c>
      <c r="H9" s="9">
        <v>39337</v>
      </c>
      <c r="I9">
        <v>23</v>
      </c>
      <c r="J9">
        <v>5</v>
      </c>
      <c r="K9" t="s">
        <v>156</v>
      </c>
      <c r="L9" t="s">
        <v>340</v>
      </c>
      <c r="M9" t="s">
        <v>18</v>
      </c>
      <c r="N9">
        <f>IF(all_t20_world_cup_matches_results__3__3[[#This Row],[Teams ID]]=all_t20_world_cup_matches_results__3__3[[#This Row],[Winner]], 1, 0)</f>
        <v>1</v>
      </c>
      <c r="O9" t="str">
        <f>IF(all_t20_world_cup_matches_results__3__3[[#This Row],[Team1]]=all_t20_world_cup_matches_results__3__3[[#This Row],[Winner]],all_t20_world_cup_matches_results__3__3[[#This Row],[Team2]],all_t20_world_cup_matches_results__3__3[[#This Row],[Team1]])</f>
        <v>Australia</v>
      </c>
      <c r="P9" s="8">
        <f>IF(all_t20_world_cup_matches_results__3__3[[#This Row],[Teams ID]]=all_t20_world_cup_matches_results__3__3[[#This Row],[Losers]],1,0)</f>
        <v>0</v>
      </c>
      <c r="Q9" s="8">
        <f>SUMIFS(all_t20_world_cup_matches_results__3__3[Winner Count], all_t20_world_cup_matches_results__3__3[Teams ID], all_t20_world_cup_matches_results__3__3[[#This Row],[Teams ID]], all_t20_world_cup_matches_results__3__3[Season], all_t20_world_cup_matches_results__3__3[[#This Row],[Season]])</f>
        <v>1</v>
      </c>
      <c r="R9" s="8">
        <f>COUNTIFS(all_t20_world_cup_matches_results__3__3[Teams ID], all_t20_world_cup_matches_results__3__3[[#This Row],[Teams ID]], all_t20_world_cup_matches_results__3__3[Season], all_t20_world_cup_matches_results__3__3[[#This Row],[Season]])</f>
        <v>2</v>
      </c>
      <c r="S9" s="8">
        <f>all_t20_world_cup_matches_results__3__3[[#This Row],[Total matches played]]-all_t20_world_cup_matches_results__3__3[[#This Row],[Total matches won]]</f>
        <v>1</v>
      </c>
      <c r="T9" s="16">
        <f>IFERROR(all_t20_world_cup_matches_results__3__3[[#This Row],[Total matches won]]/all_t20_world_cup_matches_results__3__3[[#This Row],[Total matches played]],"")</f>
        <v>0.5</v>
      </c>
      <c r="U9" s="16">
        <f>IF(T:T=$T$3,"",100%-all_t20_world_cup_matches_results__3__3[[#This Row],[Winning %]])</f>
        <v>0.5</v>
      </c>
    </row>
    <row r="10" spans="1:21" x14ac:dyDescent="0.25">
      <c r="A10" t="s">
        <v>164</v>
      </c>
      <c r="B10" t="s">
        <v>21</v>
      </c>
      <c r="C10" t="s">
        <v>7</v>
      </c>
      <c r="D10" t="s">
        <v>178</v>
      </c>
      <c r="E10" t="s">
        <v>21</v>
      </c>
      <c r="F10" t="s">
        <v>22</v>
      </c>
      <c r="G10" t="s">
        <v>9</v>
      </c>
      <c r="H10" s="9">
        <v>39338</v>
      </c>
      <c r="I10">
        <v>24</v>
      </c>
      <c r="J10">
        <v>6</v>
      </c>
      <c r="K10" t="s">
        <v>156</v>
      </c>
      <c r="L10" t="s">
        <v>341</v>
      </c>
      <c r="M10" t="s">
        <v>21</v>
      </c>
      <c r="N10">
        <f>IF(all_t20_world_cup_matches_results__3__3[[#This Row],[Teams ID]]=all_t20_world_cup_matches_results__3__3[[#This Row],[Winner]], 1, 0)</f>
        <v>1</v>
      </c>
      <c r="O10" t="str">
        <f>IF(all_t20_world_cup_matches_results__3__3[[#This Row],[Team1]]=all_t20_world_cup_matches_results__3__3[[#This Row],[Winner]],all_t20_world_cup_matches_results__3__3[[#This Row],[Team2]],all_t20_world_cup_matches_results__3__3[[#This Row],[Team1]])</f>
        <v>West Indies</v>
      </c>
      <c r="P10" s="8">
        <f>IF(all_t20_world_cup_matches_results__3__3[[#This Row],[Teams ID]]=all_t20_world_cup_matches_results__3__3[[#This Row],[Losers]],1,0)</f>
        <v>0</v>
      </c>
      <c r="Q10" s="8">
        <f>SUMIFS(all_t20_world_cup_matches_results__3__3[Winner Count], all_t20_world_cup_matches_results__3__3[Teams ID], all_t20_world_cup_matches_results__3__3[[#This Row],[Teams ID]], all_t20_world_cup_matches_results__3__3[Season], all_t20_world_cup_matches_results__3__3[[#This Row],[Season]])</f>
        <v>1</v>
      </c>
      <c r="R10" s="8">
        <f>COUNTIFS(all_t20_world_cup_matches_results__3__3[Teams ID], all_t20_world_cup_matches_results__3__3[[#This Row],[Teams ID]], all_t20_world_cup_matches_results__3__3[Season], all_t20_world_cup_matches_results__3__3[[#This Row],[Season]])</f>
        <v>5</v>
      </c>
      <c r="S10" s="8">
        <f>all_t20_world_cup_matches_results__3__3[[#This Row],[Total matches played]]-all_t20_world_cup_matches_results__3__3[[#This Row],[Total matches won]]</f>
        <v>4</v>
      </c>
      <c r="T10" s="16">
        <f>IFERROR(all_t20_world_cup_matches_results__3__3[[#This Row],[Total matches won]]/all_t20_world_cup_matches_results__3__3[[#This Row],[Total matches played]],"")</f>
        <v>0.2</v>
      </c>
      <c r="U10" s="16">
        <f>IF(T:T=$T$3,"",100%-all_t20_world_cup_matches_results__3__3[[#This Row],[Winning %]])</f>
        <v>0.8</v>
      </c>
    </row>
    <row r="11" spans="1:21" x14ac:dyDescent="0.25">
      <c r="A11" t="s">
        <v>164</v>
      </c>
      <c r="B11" t="s">
        <v>21</v>
      </c>
      <c r="C11" t="s">
        <v>7</v>
      </c>
      <c r="D11" t="s">
        <v>178</v>
      </c>
      <c r="E11" t="s">
        <v>21</v>
      </c>
      <c r="F11" t="s">
        <v>22</v>
      </c>
      <c r="G11" t="s">
        <v>9</v>
      </c>
      <c r="H11" s="9">
        <v>39338</v>
      </c>
      <c r="I11">
        <v>24</v>
      </c>
      <c r="J11">
        <v>6</v>
      </c>
      <c r="K11" t="s">
        <v>156</v>
      </c>
      <c r="L11" t="s">
        <v>342</v>
      </c>
      <c r="M11" t="s">
        <v>7</v>
      </c>
      <c r="N11">
        <f>IF(all_t20_world_cup_matches_results__3__3[[#This Row],[Teams ID]]=all_t20_world_cup_matches_results__3__3[[#This Row],[Winner]], 1, 0)</f>
        <v>0</v>
      </c>
      <c r="O11" t="str">
        <f>IF(all_t20_world_cup_matches_results__3__3[[#This Row],[Team1]]=all_t20_world_cup_matches_results__3__3[[#This Row],[Winner]],all_t20_world_cup_matches_results__3__3[[#This Row],[Team2]],all_t20_world_cup_matches_results__3__3[[#This Row],[Team1]])</f>
        <v>West Indies</v>
      </c>
      <c r="P11" s="8">
        <f>IF(all_t20_world_cup_matches_results__3__3[[#This Row],[Teams ID]]=all_t20_world_cup_matches_results__3__3[[#This Row],[Losers]],1,0)</f>
        <v>1</v>
      </c>
      <c r="Q11" s="8">
        <f>SUMIFS(all_t20_world_cup_matches_results__3__3[Winner Count], all_t20_world_cup_matches_results__3__3[Teams ID], all_t20_world_cup_matches_results__3__3[[#This Row],[Teams ID]], all_t20_world_cup_matches_results__3__3[Season], all_t20_world_cup_matches_results__3__3[[#This Row],[Season]])</f>
        <v>0</v>
      </c>
      <c r="R11" s="8">
        <f>COUNTIFS(all_t20_world_cup_matches_results__3__3[Teams ID], all_t20_world_cup_matches_results__3__3[[#This Row],[Teams ID]], all_t20_world_cup_matches_results__3__3[Season], all_t20_world_cup_matches_results__3__3[[#This Row],[Season]])</f>
        <v>2</v>
      </c>
      <c r="S11" s="8">
        <f>all_t20_world_cup_matches_results__3__3[[#This Row],[Total matches played]]-all_t20_world_cup_matches_results__3__3[[#This Row],[Total matches won]]</f>
        <v>2</v>
      </c>
      <c r="T11" s="16">
        <f>IFERROR(all_t20_world_cup_matches_results__3__3[[#This Row],[Total matches won]]/all_t20_world_cup_matches_results__3__3[[#This Row],[Total matches played]],"")</f>
        <v>0</v>
      </c>
      <c r="U11" s="16" t="str">
        <f>IF(T:T=$T$3,"",100%-all_t20_world_cup_matches_results__3__3[[#This Row],[Winning %]])</f>
        <v/>
      </c>
    </row>
    <row r="12" spans="1:21" x14ac:dyDescent="0.25">
      <c r="A12" t="s">
        <v>164</v>
      </c>
      <c r="B12" t="s">
        <v>23</v>
      </c>
      <c r="C12" t="s">
        <v>18</v>
      </c>
      <c r="D12" t="s">
        <v>179</v>
      </c>
      <c r="E12" t="s">
        <v>23</v>
      </c>
      <c r="F12" t="s">
        <v>24</v>
      </c>
      <c r="G12" t="s">
        <v>20</v>
      </c>
      <c r="H12" s="9">
        <v>39338</v>
      </c>
      <c r="I12">
        <v>25</v>
      </c>
      <c r="J12">
        <v>50</v>
      </c>
      <c r="K12" t="s">
        <v>157</v>
      </c>
      <c r="L12" t="s">
        <v>343</v>
      </c>
      <c r="M12" t="s">
        <v>23</v>
      </c>
      <c r="N12">
        <f>IF(all_t20_world_cup_matches_results__3__3[[#This Row],[Teams ID]]=all_t20_world_cup_matches_results__3__3[[#This Row],[Winner]], 1, 0)</f>
        <v>1</v>
      </c>
      <c r="O12" t="str">
        <f>IF(all_t20_world_cup_matches_results__3__3[[#This Row],[Team1]]=all_t20_world_cup_matches_results__3__3[[#This Row],[Winner]],all_t20_world_cup_matches_results__3__3[[#This Row],[Team2]],all_t20_world_cup_matches_results__3__3[[#This Row],[Team1]])</f>
        <v>Zimbabwe</v>
      </c>
      <c r="P12" s="8">
        <f>IF(all_t20_world_cup_matches_results__3__3[[#This Row],[Teams ID]]=all_t20_world_cup_matches_results__3__3[[#This Row],[Losers]],1,0)</f>
        <v>0</v>
      </c>
      <c r="Q12" s="8">
        <f>SUMIFS(all_t20_world_cup_matches_results__3__3[Winner Count], all_t20_world_cup_matches_results__3__3[Teams ID], all_t20_world_cup_matches_results__3__3[[#This Row],[Teams ID]], all_t20_world_cup_matches_results__3__3[Season], all_t20_world_cup_matches_results__3__3[[#This Row],[Season]])</f>
        <v>1</v>
      </c>
      <c r="R12" s="8">
        <f>COUNTIFS(all_t20_world_cup_matches_results__3__3[Teams ID], all_t20_world_cup_matches_results__3__3[[#This Row],[Teams ID]], all_t20_world_cup_matches_results__3__3[Season], all_t20_world_cup_matches_results__3__3[[#This Row],[Season]])</f>
        <v>5</v>
      </c>
      <c r="S12" s="8">
        <f>all_t20_world_cup_matches_results__3__3[[#This Row],[Total matches played]]-all_t20_world_cup_matches_results__3__3[[#This Row],[Total matches won]]</f>
        <v>4</v>
      </c>
      <c r="T12" s="16">
        <f>IFERROR(all_t20_world_cup_matches_results__3__3[[#This Row],[Total matches won]]/all_t20_world_cup_matches_results__3__3[[#This Row],[Total matches played]],"")</f>
        <v>0.2</v>
      </c>
      <c r="U12" s="16">
        <f>IF(T:T=$T$3,"",100%-all_t20_world_cup_matches_results__3__3[[#This Row],[Winning %]])</f>
        <v>0.8</v>
      </c>
    </row>
    <row r="13" spans="1:21" x14ac:dyDescent="0.25">
      <c r="A13" t="s">
        <v>164</v>
      </c>
      <c r="B13" t="s">
        <v>23</v>
      </c>
      <c r="C13" t="s">
        <v>18</v>
      </c>
      <c r="D13" t="s">
        <v>179</v>
      </c>
      <c r="E13" t="s">
        <v>23</v>
      </c>
      <c r="F13" t="s">
        <v>24</v>
      </c>
      <c r="G13" t="s">
        <v>20</v>
      </c>
      <c r="H13" s="9">
        <v>39338</v>
      </c>
      <c r="I13">
        <v>25</v>
      </c>
      <c r="J13">
        <v>50</v>
      </c>
      <c r="K13" t="s">
        <v>157</v>
      </c>
      <c r="L13" t="s">
        <v>344</v>
      </c>
      <c r="M13" t="s">
        <v>18</v>
      </c>
      <c r="N13">
        <f>IF(all_t20_world_cup_matches_results__3__3[[#This Row],[Teams ID]]=all_t20_world_cup_matches_results__3__3[[#This Row],[Winner]], 1, 0)</f>
        <v>0</v>
      </c>
      <c r="O13" t="str">
        <f>IF(all_t20_world_cup_matches_results__3__3[[#This Row],[Team1]]=all_t20_world_cup_matches_results__3__3[[#This Row],[Winner]],all_t20_world_cup_matches_results__3__3[[#This Row],[Team2]],all_t20_world_cup_matches_results__3__3[[#This Row],[Team1]])</f>
        <v>Zimbabwe</v>
      </c>
      <c r="P13" s="8">
        <f>IF(all_t20_world_cup_matches_results__3__3[[#This Row],[Teams ID]]=all_t20_world_cup_matches_results__3__3[[#This Row],[Losers]],1,0)</f>
        <v>1</v>
      </c>
      <c r="Q13" s="8">
        <f>SUMIFS(all_t20_world_cup_matches_results__3__3[Winner Count], all_t20_world_cup_matches_results__3__3[Teams ID], all_t20_world_cup_matches_results__3__3[[#This Row],[Teams ID]], all_t20_world_cup_matches_results__3__3[Season], all_t20_world_cup_matches_results__3__3[[#This Row],[Season]])</f>
        <v>1</v>
      </c>
      <c r="R13" s="8">
        <f>COUNTIFS(all_t20_world_cup_matches_results__3__3[Teams ID], all_t20_world_cup_matches_results__3__3[[#This Row],[Teams ID]], all_t20_world_cup_matches_results__3__3[Season], all_t20_world_cup_matches_results__3__3[[#This Row],[Season]])</f>
        <v>2</v>
      </c>
      <c r="S13" s="8">
        <f>all_t20_world_cup_matches_results__3__3[[#This Row],[Total matches played]]-all_t20_world_cup_matches_results__3__3[[#This Row],[Total matches won]]</f>
        <v>1</v>
      </c>
      <c r="T13" s="16">
        <f>IFERROR(all_t20_world_cup_matches_results__3__3[[#This Row],[Total matches won]]/all_t20_world_cup_matches_results__3__3[[#This Row],[Total matches played]],"")</f>
        <v>0.5</v>
      </c>
      <c r="U13" s="16">
        <f>IF(T:T=$T$3,"",100%-all_t20_world_cup_matches_results__3__3[[#This Row],[Winning %]])</f>
        <v>0.5</v>
      </c>
    </row>
    <row r="14" spans="1:21" x14ac:dyDescent="0.25">
      <c r="A14" t="s">
        <v>164</v>
      </c>
      <c r="B14" t="s">
        <v>25</v>
      </c>
      <c r="C14" t="s">
        <v>15</v>
      </c>
      <c r="D14" t="s">
        <v>180</v>
      </c>
      <c r="E14" t="s">
        <v>26</v>
      </c>
      <c r="F14" t="s">
        <v>988</v>
      </c>
      <c r="G14" t="s">
        <v>13</v>
      </c>
      <c r="H14" s="9">
        <v>39338</v>
      </c>
      <c r="I14">
        <v>26</v>
      </c>
      <c r="J14" t="s">
        <v>988</v>
      </c>
      <c r="K14" t="s">
        <v>989</v>
      </c>
      <c r="L14" t="s">
        <v>345</v>
      </c>
      <c r="M14" t="s">
        <v>25</v>
      </c>
      <c r="N14">
        <f>IF(all_t20_world_cup_matches_results__3__3[[#This Row],[Teams ID]]=all_t20_world_cup_matches_results__3__3[[#This Row],[Winner]], 1, 0)</f>
        <v>0</v>
      </c>
      <c r="O14" t="str">
        <f>IF(all_t20_world_cup_matches_results__3__3[[#This Row],[Team1]]=all_t20_world_cup_matches_results__3__3[[#This Row],[Winner]],all_t20_world_cup_matches_results__3__3[[#This Row],[Team2]],all_t20_world_cup_matches_results__3__3[[#This Row],[Team1]])</f>
        <v>India</v>
      </c>
      <c r="P14" s="8">
        <f>IF(all_t20_world_cup_matches_results__3__3[[#This Row],[Teams ID]]=all_t20_world_cup_matches_results__3__3[[#This Row],[Losers]],1,0)</f>
        <v>1</v>
      </c>
      <c r="Q14" s="8">
        <f>SUMIFS(all_t20_world_cup_matches_results__3__3[Winner Count], all_t20_world_cup_matches_results__3__3[Teams ID], all_t20_world_cup_matches_results__3__3[[#This Row],[Teams ID]], all_t20_world_cup_matches_results__3__3[Season], all_t20_world_cup_matches_results__3__3[[#This Row],[Season]])</f>
        <v>4</v>
      </c>
      <c r="R14" s="8">
        <f>COUNTIFS(all_t20_world_cup_matches_results__3__3[Teams ID], all_t20_world_cup_matches_results__3__3[[#This Row],[Teams ID]], all_t20_world_cup_matches_results__3__3[Season], all_t20_world_cup_matches_results__3__3[[#This Row],[Season]])</f>
        <v>7</v>
      </c>
      <c r="S14" s="8">
        <f>all_t20_world_cup_matches_results__3__3[[#This Row],[Total matches played]]-all_t20_world_cup_matches_results__3__3[[#This Row],[Total matches won]]</f>
        <v>3</v>
      </c>
      <c r="T14" s="16">
        <f>IFERROR(all_t20_world_cup_matches_results__3__3[[#This Row],[Total matches won]]/all_t20_world_cup_matches_results__3__3[[#This Row],[Total matches played]],"")</f>
        <v>0.5714285714285714</v>
      </c>
      <c r="U14" s="16">
        <f>IF(T:T=$T$3,"",100%-all_t20_world_cup_matches_results__3__3[[#This Row],[Winning %]])</f>
        <v>0.4285714285714286</v>
      </c>
    </row>
    <row r="15" spans="1:21" x14ac:dyDescent="0.25">
      <c r="A15" t="s">
        <v>164</v>
      </c>
      <c r="B15" t="s">
        <v>25</v>
      </c>
      <c r="C15" t="s">
        <v>15</v>
      </c>
      <c r="D15" t="s">
        <v>180</v>
      </c>
      <c r="E15" t="s">
        <v>26</v>
      </c>
      <c r="F15" t="s">
        <v>988</v>
      </c>
      <c r="G15" t="s">
        <v>13</v>
      </c>
      <c r="H15" s="9">
        <v>39338</v>
      </c>
      <c r="I15">
        <v>26</v>
      </c>
      <c r="J15" t="s">
        <v>988</v>
      </c>
      <c r="L15" t="s">
        <v>346</v>
      </c>
      <c r="M15" t="s">
        <v>15</v>
      </c>
      <c r="N15">
        <f>IF(all_t20_world_cup_matches_results__3__3[[#This Row],[Teams ID]]=all_t20_world_cup_matches_results__3__3[[#This Row],[Winner]], 1, 0)</f>
        <v>0</v>
      </c>
      <c r="O15" t="str">
        <f>IF(all_t20_world_cup_matches_results__3__3[[#This Row],[Team1]]=all_t20_world_cup_matches_results__3__3[[#This Row],[Winner]],all_t20_world_cup_matches_results__3__3[[#This Row],[Team2]],all_t20_world_cup_matches_results__3__3[[#This Row],[Team1]])</f>
        <v>India</v>
      </c>
      <c r="P15" s="8">
        <f>IF(all_t20_world_cup_matches_results__3__3[[#This Row],[Teams ID]]=all_t20_world_cup_matches_results__3__3[[#This Row],[Losers]],1,0)</f>
        <v>0</v>
      </c>
      <c r="Q15" s="8">
        <f>SUMIFS(all_t20_world_cup_matches_results__3__3[Winner Count], all_t20_world_cup_matches_results__3__3[Teams ID], all_t20_world_cup_matches_results__3__3[[#This Row],[Teams ID]], all_t20_world_cup_matches_results__3__3[Season], all_t20_world_cup_matches_results__3__3[[#This Row],[Season]])</f>
        <v>0</v>
      </c>
      <c r="R15" s="8">
        <f>COUNTIFS(all_t20_world_cup_matches_results__3__3[Teams ID], all_t20_world_cup_matches_results__3__3[[#This Row],[Teams ID]], all_t20_world_cup_matches_results__3__3[Season], all_t20_world_cup_matches_results__3__3[[#This Row],[Season]])</f>
        <v>2</v>
      </c>
      <c r="S15" s="8">
        <f>all_t20_world_cup_matches_results__3__3[[#This Row],[Total matches played]]-all_t20_world_cup_matches_results__3__3[[#This Row],[Total matches won]]</f>
        <v>2</v>
      </c>
      <c r="T15" s="16">
        <f>IFERROR(all_t20_world_cup_matches_results__3__3[[#This Row],[Total matches won]]/all_t20_world_cup_matches_results__3__3[[#This Row],[Total matches played]],"")</f>
        <v>0</v>
      </c>
      <c r="U15" s="16" t="str">
        <f>IF(T:T=$T$3,"",100%-all_t20_world_cup_matches_results__3__3[[#This Row],[Winning %]])</f>
        <v/>
      </c>
    </row>
    <row r="16" spans="1:21" x14ac:dyDescent="0.25">
      <c r="A16" t="s">
        <v>164</v>
      </c>
      <c r="B16" t="s">
        <v>10</v>
      </c>
      <c r="C16" t="s">
        <v>28</v>
      </c>
      <c r="D16" t="s">
        <v>181</v>
      </c>
      <c r="E16" t="s">
        <v>28</v>
      </c>
      <c r="F16" t="s">
        <v>29</v>
      </c>
      <c r="G16" t="s">
        <v>9</v>
      </c>
      <c r="H16" s="9">
        <v>39339</v>
      </c>
      <c r="I16">
        <v>27</v>
      </c>
      <c r="J16">
        <v>172</v>
      </c>
      <c r="K16" t="s">
        <v>157</v>
      </c>
      <c r="L16" t="s">
        <v>347</v>
      </c>
      <c r="M16" t="s">
        <v>10</v>
      </c>
      <c r="N16">
        <f>IF(all_t20_world_cup_matches_results__3__3[[#This Row],[Teams ID]]=all_t20_world_cup_matches_results__3__3[[#This Row],[Winner]], 1, 0)</f>
        <v>0</v>
      </c>
      <c r="O16" t="str">
        <f>IF(all_t20_world_cup_matches_results__3__3[[#This Row],[Team1]]=all_t20_world_cup_matches_results__3__3[[#This Row],[Winner]],all_t20_world_cup_matches_results__3__3[[#This Row],[Team2]],all_t20_world_cup_matches_results__3__3[[#This Row],[Team1]])</f>
        <v>Kenya</v>
      </c>
      <c r="P16" s="8">
        <f>IF(all_t20_world_cup_matches_results__3__3[[#This Row],[Teams ID]]=all_t20_world_cup_matches_results__3__3[[#This Row],[Losers]],1,0)</f>
        <v>1</v>
      </c>
      <c r="Q16" s="8">
        <f>SUMIFS(all_t20_world_cup_matches_results__3__3[Winner Count], all_t20_world_cup_matches_results__3__3[Teams ID], all_t20_world_cup_matches_results__3__3[[#This Row],[Teams ID]], all_t20_world_cup_matches_results__3__3[Season], all_t20_world_cup_matches_results__3__3[[#This Row],[Season]])</f>
        <v>0</v>
      </c>
      <c r="R16" s="8">
        <f>COUNTIFS(all_t20_world_cup_matches_results__3__3[Teams ID], all_t20_world_cup_matches_results__3__3[[#This Row],[Teams ID]], all_t20_world_cup_matches_results__3__3[Season], all_t20_world_cup_matches_results__3__3[[#This Row],[Season]])</f>
        <v>2</v>
      </c>
      <c r="S16" s="8">
        <f>all_t20_world_cup_matches_results__3__3[[#This Row],[Total matches played]]-all_t20_world_cup_matches_results__3__3[[#This Row],[Total matches won]]</f>
        <v>2</v>
      </c>
      <c r="T16" s="16">
        <f>IFERROR(all_t20_world_cup_matches_results__3__3[[#This Row],[Total matches won]]/all_t20_world_cup_matches_results__3__3[[#This Row],[Total matches played]],"")</f>
        <v>0</v>
      </c>
      <c r="U16" s="16" t="str">
        <f>IF(T:T=$T$3,"",100%-all_t20_world_cup_matches_results__3__3[[#This Row],[Winning %]])</f>
        <v/>
      </c>
    </row>
    <row r="17" spans="1:21" x14ac:dyDescent="0.25">
      <c r="A17" t="s">
        <v>164</v>
      </c>
      <c r="B17" t="s">
        <v>10</v>
      </c>
      <c r="C17" t="s">
        <v>28</v>
      </c>
      <c r="D17" t="s">
        <v>181</v>
      </c>
      <c r="E17" t="s">
        <v>28</v>
      </c>
      <c r="F17" t="s">
        <v>29</v>
      </c>
      <c r="G17" t="s">
        <v>9</v>
      </c>
      <c r="H17" s="9">
        <v>39339</v>
      </c>
      <c r="I17">
        <v>27</v>
      </c>
      <c r="J17">
        <v>172</v>
      </c>
      <c r="K17" t="s">
        <v>157</v>
      </c>
      <c r="L17" t="s">
        <v>348</v>
      </c>
      <c r="M17" t="s">
        <v>28</v>
      </c>
      <c r="N17">
        <f>IF(all_t20_world_cup_matches_results__3__3[[#This Row],[Teams ID]]=all_t20_world_cup_matches_results__3__3[[#This Row],[Winner]], 1, 0)</f>
        <v>1</v>
      </c>
      <c r="O17" t="str">
        <f>IF(all_t20_world_cup_matches_results__3__3[[#This Row],[Team1]]=all_t20_world_cup_matches_results__3__3[[#This Row],[Winner]],all_t20_world_cup_matches_results__3__3[[#This Row],[Team2]],all_t20_world_cup_matches_results__3__3[[#This Row],[Team1]])</f>
        <v>Kenya</v>
      </c>
      <c r="P17" s="8">
        <f>IF(all_t20_world_cup_matches_results__3__3[[#This Row],[Teams ID]]=all_t20_world_cup_matches_results__3__3[[#This Row],[Losers]],1,0)</f>
        <v>0</v>
      </c>
      <c r="Q17" s="8">
        <f>SUMIFS(all_t20_world_cup_matches_results__3__3[Winner Count], all_t20_world_cup_matches_results__3__3[Teams ID], all_t20_world_cup_matches_results__3__3[[#This Row],[Teams ID]], all_t20_world_cup_matches_results__3__3[Season], all_t20_world_cup_matches_results__3__3[[#This Row],[Season]])</f>
        <v>3</v>
      </c>
      <c r="R17" s="8">
        <f>COUNTIFS(all_t20_world_cup_matches_results__3__3[Teams ID], all_t20_world_cup_matches_results__3__3[[#This Row],[Teams ID]], all_t20_world_cup_matches_results__3__3[Season], all_t20_world_cup_matches_results__3__3[[#This Row],[Season]])</f>
        <v>5</v>
      </c>
      <c r="S17" s="8">
        <f>all_t20_world_cup_matches_results__3__3[[#This Row],[Total matches played]]-all_t20_world_cup_matches_results__3__3[[#This Row],[Total matches won]]</f>
        <v>2</v>
      </c>
      <c r="T17" s="16">
        <f>IFERROR(all_t20_world_cup_matches_results__3__3[[#This Row],[Total matches won]]/all_t20_world_cup_matches_results__3__3[[#This Row],[Total matches played]],"")</f>
        <v>0.6</v>
      </c>
      <c r="U17" s="16">
        <f>IF(T:T=$T$3,"",100%-all_t20_world_cup_matches_results__3__3[[#This Row],[Winning %]])</f>
        <v>0.4</v>
      </c>
    </row>
    <row r="18" spans="1:21" x14ac:dyDescent="0.25">
      <c r="A18" t="s">
        <v>164</v>
      </c>
      <c r="B18" t="s">
        <v>17</v>
      </c>
      <c r="C18" t="s">
        <v>23</v>
      </c>
      <c r="D18" t="s">
        <v>182</v>
      </c>
      <c r="E18" t="s">
        <v>17</v>
      </c>
      <c r="F18" t="s">
        <v>8</v>
      </c>
      <c r="G18" t="s">
        <v>20</v>
      </c>
      <c r="H18" s="9">
        <v>39339</v>
      </c>
      <c r="I18">
        <v>28</v>
      </c>
      <c r="J18">
        <v>8</v>
      </c>
      <c r="K18" t="s">
        <v>156</v>
      </c>
      <c r="L18" t="s">
        <v>349</v>
      </c>
      <c r="M18" t="s">
        <v>17</v>
      </c>
      <c r="N18">
        <f>IF(all_t20_world_cup_matches_results__3__3[[#This Row],[Teams ID]]=all_t20_world_cup_matches_results__3__3[[#This Row],[Winner]], 1, 0)</f>
        <v>1</v>
      </c>
      <c r="O18" t="str">
        <f>IF(all_t20_world_cup_matches_results__3__3[[#This Row],[Team1]]=all_t20_world_cup_matches_results__3__3[[#This Row],[Winner]],all_t20_world_cup_matches_results__3__3[[#This Row],[Team2]],all_t20_world_cup_matches_results__3__3[[#This Row],[Team1]])</f>
        <v>England</v>
      </c>
      <c r="P18" s="8">
        <f>IF(all_t20_world_cup_matches_results__3__3[[#This Row],[Teams ID]]=all_t20_world_cup_matches_results__3__3[[#This Row],[Losers]],1,0)</f>
        <v>0</v>
      </c>
      <c r="Q18" s="8">
        <f>SUMIFS(all_t20_world_cup_matches_results__3__3[Winner Count], all_t20_world_cup_matches_results__3__3[Teams ID], all_t20_world_cup_matches_results__3__3[[#This Row],[Teams ID]], all_t20_world_cup_matches_results__3__3[Season], all_t20_world_cup_matches_results__3__3[[#This Row],[Season]])</f>
        <v>3</v>
      </c>
      <c r="R18" s="8">
        <f>COUNTIFS(all_t20_world_cup_matches_results__3__3[Teams ID], all_t20_world_cup_matches_results__3__3[[#This Row],[Teams ID]], all_t20_world_cup_matches_results__3__3[Season], all_t20_world_cup_matches_results__3__3[[#This Row],[Season]])</f>
        <v>6</v>
      </c>
      <c r="S18" s="8">
        <f>all_t20_world_cup_matches_results__3__3[[#This Row],[Total matches played]]-all_t20_world_cup_matches_results__3__3[[#This Row],[Total matches won]]</f>
        <v>3</v>
      </c>
      <c r="T18" s="16">
        <f>IFERROR(all_t20_world_cup_matches_results__3__3[[#This Row],[Total matches won]]/all_t20_world_cup_matches_results__3__3[[#This Row],[Total matches played]],"")</f>
        <v>0.5</v>
      </c>
      <c r="U18" s="16">
        <f>IF(T:T=$T$3,"",100%-all_t20_world_cup_matches_results__3__3[[#This Row],[Winning %]])</f>
        <v>0.5</v>
      </c>
    </row>
    <row r="19" spans="1:21" x14ac:dyDescent="0.25">
      <c r="A19" t="s">
        <v>164</v>
      </c>
      <c r="B19" t="s">
        <v>17</v>
      </c>
      <c r="C19" t="s">
        <v>23</v>
      </c>
      <c r="D19" t="s">
        <v>182</v>
      </c>
      <c r="E19" t="s">
        <v>17</v>
      </c>
      <c r="F19" t="s">
        <v>8</v>
      </c>
      <c r="G19" t="s">
        <v>20</v>
      </c>
      <c r="H19" s="9">
        <v>39339</v>
      </c>
      <c r="I19">
        <v>28</v>
      </c>
      <c r="J19">
        <v>8</v>
      </c>
      <c r="K19" t="s">
        <v>156</v>
      </c>
      <c r="L19" t="s">
        <v>350</v>
      </c>
      <c r="M19" t="s">
        <v>23</v>
      </c>
      <c r="N19">
        <f>IF(all_t20_world_cup_matches_results__3__3[[#This Row],[Teams ID]]=all_t20_world_cup_matches_results__3__3[[#This Row],[Winner]], 1, 0)</f>
        <v>0</v>
      </c>
      <c r="O19" t="str">
        <f>IF(all_t20_world_cup_matches_results__3__3[[#This Row],[Team1]]=all_t20_world_cup_matches_results__3__3[[#This Row],[Winner]],all_t20_world_cup_matches_results__3__3[[#This Row],[Team2]],all_t20_world_cup_matches_results__3__3[[#This Row],[Team1]])</f>
        <v>England</v>
      </c>
      <c r="P19" s="8">
        <f>IF(all_t20_world_cup_matches_results__3__3[[#This Row],[Teams ID]]=all_t20_world_cup_matches_results__3__3[[#This Row],[Losers]],1,0)</f>
        <v>1</v>
      </c>
      <c r="Q19" s="8">
        <f>SUMIFS(all_t20_world_cup_matches_results__3__3[Winner Count], all_t20_world_cup_matches_results__3__3[Teams ID], all_t20_world_cup_matches_results__3__3[[#This Row],[Teams ID]], all_t20_world_cup_matches_results__3__3[Season], all_t20_world_cup_matches_results__3__3[[#This Row],[Season]])</f>
        <v>1</v>
      </c>
      <c r="R19" s="8">
        <f>COUNTIFS(all_t20_world_cup_matches_results__3__3[Teams ID], all_t20_world_cup_matches_results__3__3[[#This Row],[Teams ID]], all_t20_world_cup_matches_results__3__3[Season], all_t20_world_cup_matches_results__3__3[[#This Row],[Season]])</f>
        <v>5</v>
      </c>
      <c r="S19" s="8">
        <f>all_t20_world_cup_matches_results__3__3[[#This Row],[Total matches played]]-all_t20_world_cup_matches_results__3__3[[#This Row],[Total matches won]]</f>
        <v>4</v>
      </c>
      <c r="T19" s="16">
        <f>IFERROR(all_t20_world_cup_matches_results__3__3[[#This Row],[Total matches won]]/all_t20_world_cup_matches_results__3__3[[#This Row],[Total matches played]],"")</f>
        <v>0.2</v>
      </c>
      <c r="U19" s="16">
        <f>IF(T:T=$T$3,"",100%-all_t20_world_cup_matches_results__3__3[[#This Row],[Winning %]])</f>
        <v>0.8</v>
      </c>
    </row>
    <row r="20" spans="1:21" x14ac:dyDescent="0.25">
      <c r="A20" t="s">
        <v>164</v>
      </c>
      <c r="B20" t="s">
        <v>25</v>
      </c>
      <c r="C20" t="s">
        <v>14</v>
      </c>
      <c r="D20" t="s">
        <v>183</v>
      </c>
      <c r="E20" t="s">
        <v>30</v>
      </c>
      <c r="F20" t="s">
        <v>988</v>
      </c>
      <c r="G20" t="s">
        <v>13</v>
      </c>
      <c r="H20" s="9">
        <v>39339</v>
      </c>
      <c r="I20">
        <v>29</v>
      </c>
      <c r="J20" t="s">
        <v>988</v>
      </c>
      <c r="L20" t="s">
        <v>351</v>
      </c>
      <c r="M20" t="s">
        <v>25</v>
      </c>
      <c r="N20">
        <f>IF(all_t20_world_cup_matches_results__3__3[[#This Row],[Teams ID]]=all_t20_world_cup_matches_results__3__3[[#This Row],[Winner]], 1, 0)</f>
        <v>0</v>
      </c>
      <c r="O20" t="str">
        <f>IF(all_t20_world_cup_matches_results__3__3[[#This Row],[Team1]]=all_t20_world_cup_matches_results__3__3[[#This Row],[Winner]],all_t20_world_cup_matches_results__3__3[[#This Row],[Team2]],all_t20_world_cup_matches_results__3__3[[#This Row],[Team1]])</f>
        <v>India</v>
      </c>
      <c r="P20" s="8">
        <f>IF(all_t20_world_cup_matches_results__3__3[[#This Row],[Teams ID]]=all_t20_world_cup_matches_results__3__3[[#This Row],[Losers]],1,0)</f>
        <v>1</v>
      </c>
      <c r="Q20" s="8">
        <f>SUMIFS(all_t20_world_cup_matches_results__3__3[Winner Count], all_t20_world_cup_matches_results__3__3[Teams ID], all_t20_world_cup_matches_results__3__3[[#This Row],[Teams ID]], all_t20_world_cup_matches_results__3__3[Season], all_t20_world_cup_matches_results__3__3[[#This Row],[Season]])</f>
        <v>4</v>
      </c>
      <c r="R20" s="8">
        <f>COUNTIFS(all_t20_world_cup_matches_results__3__3[Teams ID], all_t20_world_cup_matches_results__3__3[[#This Row],[Teams ID]], all_t20_world_cup_matches_results__3__3[Season], all_t20_world_cup_matches_results__3__3[[#This Row],[Season]])</f>
        <v>7</v>
      </c>
      <c r="S20" s="8">
        <f>all_t20_world_cup_matches_results__3__3[[#This Row],[Total matches played]]-all_t20_world_cup_matches_results__3__3[[#This Row],[Total matches won]]</f>
        <v>3</v>
      </c>
      <c r="T20" s="16">
        <f>IFERROR(all_t20_world_cup_matches_results__3__3[[#This Row],[Total matches won]]/all_t20_world_cup_matches_results__3__3[[#This Row],[Total matches played]],"")</f>
        <v>0.5714285714285714</v>
      </c>
      <c r="U20" s="16">
        <f>IF(T:T=$T$3,"",100%-all_t20_world_cup_matches_results__3__3[[#This Row],[Winning %]])</f>
        <v>0.4285714285714286</v>
      </c>
    </row>
    <row r="21" spans="1:21" x14ac:dyDescent="0.25">
      <c r="A21" t="s">
        <v>164</v>
      </c>
      <c r="B21" t="s">
        <v>25</v>
      </c>
      <c r="C21" t="s">
        <v>14</v>
      </c>
      <c r="D21" t="s">
        <v>183</v>
      </c>
      <c r="E21" t="s">
        <v>30</v>
      </c>
      <c r="F21" t="s">
        <v>988</v>
      </c>
      <c r="G21" t="s">
        <v>13</v>
      </c>
      <c r="H21" s="9">
        <v>39339</v>
      </c>
      <c r="I21">
        <v>29</v>
      </c>
      <c r="J21" t="s">
        <v>988</v>
      </c>
      <c r="L21" t="s">
        <v>352</v>
      </c>
      <c r="M21" t="s">
        <v>14</v>
      </c>
      <c r="N21">
        <f>IF(all_t20_world_cup_matches_results__3__3[[#This Row],[Teams ID]]=all_t20_world_cup_matches_results__3__3[[#This Row],[Winner]], 1, 0)</f>
        <v>0</v>
      </c>
      <c r="O21" t="str">
        <f>IF(all_t20_world_cup_matches_results__3__3[[#This Row],[Team1]]=all_t20_world_cup_matches_results__3__3[[#This Row],[Winner]],all_t20_world_cup_matches_results__3__3[[#This Row],[Team2]],all_t20_world_cup_matches_results__3__3[[#This Row],[Team1]])</f>
        <v>India</v>
      </c>
      <c r="P21" s="8">
        <f>IF(all_t20_world_cup_matches_results__3__3[[#This Row],[Teams ID]]=all_t20_world_cup_matches_results__3__3[[#This Row],[Losers]],1,0)</f>
        <v>0</v>
      </c>
      <c r="Q21" s="8">
        <f>SUMIFS(all_t20_world_cup_matches_results__3__3[Winner Count], all_t20_world_cup_matches_results__3__3[Teams ID], all_t20_world_cup_matches_results__3__3[[#This Row],[Teams ID]], all_t20_world_cup_matches_results__3__3[Season], all_t20_world_cup_matches_results__3__3[[#This Row],[Season]])</f>
        <v>5</v>
      </c>
      <c r="R21" s="8">
        <f>COUNTIFS(all_t20_world_cup_matches_results__3__3[Teams ID], all_t20_world_cup_matches_results__3__3[[#This Row],[Teams ID]], all_t20_world_cup_matches_results__3__3[Season], all_t20_world_cup_matches_results__3__3[[#This Row],[Season]])</f>
        <v>7</v>
      </c>
      <c r="S21" s="8">
        <f>all_t20_world_cup_matches_results__3__3[[#This Row],[Total matches played]]-all_t20_world_cup_matches_results__3__3[[#This Row],[Total matches won]]</f>
        <v>2</v>
      </c>
      <c r="T21" s="16">
        <f>IFERROR(all_t20_world_cup_matches_results__3__3[[#This Row],[Total matches won]]/all_t20_world_cup_matches_results__3__3[[#This Row],[Total matches played]],"")</f>
        <v>0.7142857142857143</v>
      </c>
      <c r="U21" s="16">
        <f>IF(T:T=$T$3,"",100%-all_t20_world_cup_matches_results__3__3[[#This Row],[Winning %]])</f>
        <v>0.2857142857142857</v>
      </c>
    </row>
    <row r="22" spans="1:21" x14ac:dyDescent="0.25">
      <c r="A22" t="s">
        <v>164</v>
      </c>
      <c r="B22" t="s">
        <v>11</v>
      </c>
      <c r="C22" t="s">
        <v>28</v>
      </c>
      <c r="D22" t="s">
        <v>184</v>
      </c>
      <c r="E22" t="s">
        <v>28</v>
      </c>
      <c r="F22" t="s">
        <v>31</v>
      </c>
      <c r="G22" t="s">
        <v>9</v>
      </c>
      <c r="H22" s="9">
        <v>39340</v>
      </c>
      <c r="I22">
        <v>30</v>
      </c>
      <c r="J22">
        <v>7</v>
      </c>
      <c r="K22" t="s">
        <v>156</v>
      </c>
      <c r="L22" t="s">
        <v>353</v>
      </c>
      <c r="M22" t="s">
        <v>11</v>
      </c>
      <c r="N22">
        <f>IF(all_t20_world_cup_matches_results__3__3[[#This Row],[Teams ID]]=all_t20_world_cup_matches_results__3__3[[#This Row],[Winner]], 1, 0)</f>
        <v>0</v>
      </c>
      <c r="O22" t="str">
        <f>IF(all_t20_world_cup_matches_results__3__3[[#This Row],[Team1]]=all_t20_world_cup_matches_results__3__3[[#This Row],[Winner]],all_t20_world_cup_matches_results__3__3[[#This Row],[Team2]],all_t20_world_cup_matches_results__3__3[[#This Row],[Team1]])</f>
        <v>New Zealand</v>
      </c>
      <c r="P22" s="8">
        <f>IF(all_t20_world_cup_matches_results__3__3[[#This Row],[Teams ID]]=all_t20_world_cup_matches_results__3__3[[#This Row],[Losers]],1,0)</f>
        <v>1</v>
      </c>
      <c r="Q22" s="8">
        <f>SUMIFS(all_t20_world_cup_matches_results__3__3[Winner Count], all_t20_world_cup_matches_results__3__3[Teams ID], all_t20_world_cup_matches_results__3__3[[#This Row],[Teams ID]], all_t20_world_cup_matches_results__3__3[Season], all_t20_world_cup_matches_results__3__3[[#This Row],[Season]])</f>
        <v>3</v>
      </c>
      <c r="R22" s="8">
        <f>COUNTIFS(all_t20_world_cup_matches_results__3__3[Teams ID], all_t20_world_cup_matches_results__3__3[[#This Row],[Teams ID]], all_t20_world_cup_matches_results__3__3[Season], all_t20_world_cup_matches_results__3__3[[#This Row],[Season]])</f>
        <v>6</v>
      </c>
      <c r="S22" s="8">
        <f>all_t20_world_cup_matches_results__3__3[[#This Row],[Total matches played]]-all_t20_world_cup_matches_results__3__3[[#This Row],[Total matches won]]</f>
        <v>3</v>
      </c>
      <c r="T22" s="16">
        <f>IFERROR(all_t20_world_cup_matches_results__3__3[[#This Row],[Total matches won]]/all_t20_world_cup_matches_results__3__3[[#This Row],[Total matches played]],"")</f>
        <v>0.5</v>
      </c>
      <c r="U22" s="16">
        <f>IF(T:T=$T$3,"",100%-all_t20_world_cup_matches_results__3__3[[#This Row],[Winning %]])</f>
        <v>0.5</v>
      </c>
    </row>
    <row r="23" spans="1:21" x14ac:dyDescent="0.25">
      <c r="A23" t="s">
        <v>164</v>
      </c>
      <c r="B23" t="s">
        <v>11</v>
      </c>
      <c r="C23" t="s">
        <v>28</v>
      </c>
      <c r="D23" t="s">
        <v>184</v>
      </c>
      <c r="E23" t="s">
        <v>28</v>
      </c>
      <c r="F23" t="s">
        <v>31</v>
      </c>
      <c r="G23" t="s">
        <v>9</v>
      </c>
      <c r="H23" s="9">
        <v>39340</v>
      </c>
      <c r="I23">
        <v>30</v>
      </c>
      <c r="J23">
        <v>7</v>
      </c>
      <c r="K23" t="s">
        <v>156</v>
      </c>
      <c r="L23" t="s">
        <v>354</v>
      </c>
      <c r="M23" t="s">
        <v>28</v>
      </c>
      <c r="N23">
        <f>IF(all_t20_world_cup_matches_results__3__3[[#This Row],[Teams ID]]=all_t20_world_cup_matches_results__3__3[[#This Row],[Winner]], 1, 0)</f>
        <v>1</v>
      </c>
      <c r="O23" t="str">
        <f>IF(all_t20_world_cup_matches_results__3__3[[#This Row],[Team1]]=all_t20_world_cup_matches_results__3__3[[#This Row],[Winner]],all_t20_world_cup_matches_results__3__3[[#This Row],[Team2]],all_t20_world_cup_matches_results__3__3[[#This Row],[Team1]])</f>
        <v>New Zealand</v>
      </c>
      <c r="P23" s="8">
        <f>IF(all_t20_world_cup_matches_results__3__3[[#This Row],[Teams ID]]=all_t20_world_cup_matches_results__3__3[[#This Row],[Losers]],1,0)</f>
        <v>0</v>
      </c>
      <c r="Q23" s="8">
        <f>SUMIFS(all_t20_world_cup_matches_results__3__3[Winner Count], all_t20_world_cup_matches_results__3__3[Teams ID], all_t20_world_cup_matches_results__3__3[[#This Row],[Teams ID]], all_t20_world_cup_matches_results__3__3[Season], all_t20_world_cup_matches_results__3__3[[#This Row],[Season]])</f>
        <v>3</v>
      </c>
      <c r="R23" s="8">
        <f>COUNTIFS(all_t20_world_cup_matches_results__3__3[Teams ID], all_t20_world_cup_matches_results__3__3[[#This Row],[Teams ID]], all_t20_world_cup_matches_results__3__3[Season], all_t20_world_cup_matches_results__3__3[[#This Row],[Season]])</f>
        <v>5</v>
      </c>
      <c r="S23" s="8">
        <f>all_t20_world_cup_matches_results__3__3[[#This Row],[Total matches played]]-all_t20_world_cup_matches_results__3__3[[#This Row],[Total matches won]]</f>
        <v>2</v>
      </c>
      <c r="T23" s="16">
        <f>IFERROR(all_t20_world_cup_matches_results__3__3[[#This Row],[Total matches won]]/all_t20_world_cup_matches_results__3__3[[#This Row],[Total matches played]],"")</f>
        <v>0.6</v>
      </c>
      <c r="U23" s="16">
        <f>IF(T:T=$T$3,"",100%-all_t20_world_cup_matches_results__3__3[[#This Row],[Winning %]])</f>
        <v>0.4</v>
      </c>
    </row>
    <row r="24" spans="1:21" x14ac:dyDescent="0.25">
      <c r="A24" t="s">
        <v>164</v>
      </c>
      <c r="B24" t="s">
        <v>6</v>
      </c>
      <c r="C24" t="s">
        <v>21</v>
      </c>
      <c r="D24" t="s">
        <v>185</v>
      </c>
      <c r="E24" t="s">
        <v>6</v>
      </c>
      <c r="F24" t="s">
        <v>31</v>
      </c>
      <c r="G24" t="s">
        <v>20</v>
      </c>
      <c r="H24" s="9">
        <v>39340</v>
      </c>
      <c r="I24">
        <v>31</v>
      </c>
      <c r="J24">
        <v>7</v>
      </c>
      <c r="K24" t="s">
        <v>156</v>
      </c>
      <c r="L24" t="s">
        <v>355</v>
      </c>
      <c r="M24" t="s">
        <v>6</v>
      </c>
      <c r="N24">
        <f>IF(all_t20_world_cup_matches_results__3__3[[#This Row],[Teams ID]]=all_t20_world_cup_matches_results__3__3[[#This Row],[Winner]], 1, 0)</f>
        <v>1</v>
      </c>
      <c r="O24" t="str">
        <f>IF(all_t20_world_cup_matches_results__3__3[[#This Row],[Team1]]=all_t20_world_cup_matches_results__3__3[[#This Row],[Winner]],all_t20_world_cup_matches_results__3__3[[#This Row],[Team2]],all_t20_world_cup_matches_results__3__3[[#This Row],[Team1]])</f>
        <v>Bangladesh</v>
      </c>
      <c r="P24" s="8">
        <f>IF(all_t20_world_cup_matches_results__3__3[[#This Row],[Teams ID]]=all_t20_world_cup_matches_results__3__3[[#This Row],[Losers]],1,0)</f>
        <v>0</v>
      </c>
      <c r="Q24" s="8">
        <f>SUMIFS(all_t20_world_cup_matches_results__3__3[Winner Count], all_t20_world_cup_matches_results__3__3[Teams ID], all_t20_world_cup_matches_results__3__3[[#This Row],[Teams ID]], all_t20_world_cup_matches_results__3__3[Season], all_t20_world_cup_matches_results__3__3[[#This Row],[Season]])</f>
        <v>4</v>
      </c>
      <c r="R24" s="8">
        <f>COUNTIFS(all_t20_world_cup_matches_results__3__3[Teams ID], all_t20_world_cup_matches_results__3__3[[#This Row],[Teams ID]], all_t20_world_cup_matches_results__3__3[Season], all_t20_world_cup_matches_results__3__3[[#This Row],[Season]])</f>
        <v>5</v>
      </c>
      <c r="S24" s="8">
        <f>all_t20_world_cup_matches_results__3__3[[#This Row],[Total matches played]]-all_t20_world_cup_matches_results__3__3[[#This Row],[Total matches won]]</f>
        <v>1</v>
      </c>
      <c r="T24" s="16">
        <f>IFERROR(all_t20_world_cup_matches_results__3__3[[#This Row],[Total matches won]]/all_t20_world_cup_matches_results__3__3[[#This Row],[Total matches played]],"")</f>
        <v>0.8</v>
      </c>
      <c r="U24" s="16">
        <f>IF(T:T=$T$3,"",100%-all_t20_world_cup_matches_results__3__3[[#This Row],[Winning %]])</f>
        <v>0.19999999999999996</v>
      </c>
    </row>
    <row r="25" spans="1:21" x14ac:dyDescent="0.25">
      <c r="A25" t="s">
        <v>164</v>
      </c>
      <c r="B25" t="s">
        <v>6</v>
      </c>
      <c r="C25" t="s">
        <v>21</v>
      </c>
      <c r="D25" t="s">
        <v>185</v>
      </c>
      <c r="E25" t="s">
        <v>6</v>
      </c>
      <c r="F25" t="s">
        <v>31</v>
      </c>
      <c r="G25" t="s">
        <v>20</v>
      </c>
      <c r="H25" s="9">
        <v>39340</v>
      </c>
      <c r="I25">
        <v>31</v>
      </c>
      <c r="J25">
        <v>7</v>
      </c>
      <c r="K25" t="s">
        <v>156</v>
      </c>
      <c r="L25" t="s">
        <v>356</v>
      </c>
      <c r="M25" t="s">
        <v>21</v>
      </c>
      <c r="N25">
        <f>IF(all_t20_world_cup_matches_results__3__3[[#This Row],[Teams ID]]=all_t20_world_cup_matches_results__3__3[[#This Row],[Winner]], 1, 0)</f>
        <v>0</v>
      </c>
      <c r="O25" t="str">
        <f>IF(all_t20_world_cup_matches_results__3__3[[#This Row],[Team1]]=all_t20_world_cup_matches_results__3__3[[#This Row],[Winner]],all_t20_world_cup_matches_results__3__3[[#This Row],[Team2]],all_t20_world_cup_matches_results__3__3[[#This Row],[Team1]])</f>
        <v>Bangladesh</v>
      </c>
      <c r="P25" s="8">
        <f>IF(all_t20_world_cup_matches_results__3__3[[#This Row],[Teams ID]]=all_t20_world_cup_matches_results__3__3[[#This Row],[Losers]],1,0)</f>
        <v>1</v>
      </c>
      <c r="Q25" s="8">
        <f>SUMIFS(all_t20_world_cup_matches_results__3__3[Winner Count], all_t20_world_cup_matches_results__3__3[Teams ID], all_t20_world_cup_matches_results__3__3[[#This Row],[Teams ID]], all_t20_world_cup_matches_results__3__3[Season], all_t20_world_cup_matches_results__3__3[[#This Row],[Season]])</f>
        <v>1</v>
      </c>
      <c r="R25" s="8">
        <f>COUNTIFS(all_t20_world_cup_matches_results__3__3[Teams ID], all_t20_world_cup_matches_results__3__3[[#This Row],[Teams ID]], all_t20_world_cup_matches_results__3__3[Season], all_t20_world_cup_matches_results__3__3[[#This Row],[Season]])</f>
        <v>5</v>
      </c>
      <c r="S25" s="8">
        <f>all_t20_world_cup_matches_results__3__3[[#This Row],[Total matches played]]-all_t20_world_cup_matches_results__3__3[[#This Row],[Total matches won]]</f>
        <v>4</v>
      </c>
      <c r="T25" s="16">
        <f>IFERROR(all_t20_world_cup_matches_results__3__3[[#This Row],[Total matches won]]/all_t20_world_cup_matches_results__3__3[[#This Row],[Total matches played]],"")</f>
        <v>0.2</v>
      </c>
      <c r="U25" s="16">
        <f>IF(T:T=$T$3,"",100%-all_t20_world_cup_matches_results__3__3[[#This Row],[Winning %]])</f>
        <v>0.8</v>
      </c>
    </row>
    <row r="26" spans="1:21" x14ac:dyDescent="0.25">
      <c r="A26" t="s">
        <v>164</v>
      </c>
      <c r="B26" t="s">
        <v>25</v>
      </c>
      <c r="C26" t="s">
        <v>11</v>
      </c>
      <c r="D26" t="s">
        <v>186</v>
      </c>
      <c r="E26" t="s">
        <v>11</v>
      </c>
      <c r="F26" t="s">
        <v>32</v>
      </c>
      <c r="G26" t="s">
        <v>9</v>
      </c>
      <c r="H26" s="9">
        <v>39341</v>
      </c>
      <c r="I26">
        <v>32</v>
      </c>
      <c r="J26">
        <v>10</v>
      </c>
      <c r="K26" t="s">
        <v>157</v>
      </c>
      <c r="L26" t="s">
        <v>357</v>
      </c>
      <c r="M26" t="s">
        <v>25</v>
      </c>
      <c r="N26">
        <f>IF(all_t20_world_cup_matches_results__3__3[[#This Row],[Teams ID]]=all_t20_world_cup_matches_results__3__3[[#This Row],[Winner]], 1, 0)</f>
        <v>0</v>
      </c>
      <c r="O26" t="str">
        <f>IF(all_t20_world_cup_matches_results__3__3[[#This Row],[Team1]]=all_t20_world_cup_matches_results__3__3[[#This Row],[Winner]],all_t20_world_cup_matches_results__3__3[[#This Row],[Team2]],all_t20_world_cup_matches_results__3__3[[#This Row],[Team1]])</f>
        <v>India</v>
      </c>
      <c r="P26" s="8">
        <f>IF(all_t20_world_cup_matches_results__3__3[[#This Row],[Teams ID]]=all_t20_world_cup_matches_results__3__3[[#This Row],[Losers]],1,0)</f>
        <v>1</v>
      </c>
      <c r="Q26" s="8">
        <f>SUMIFS(all_t20_world_cup_matches_results__3__3[Winner Count], all_t20_world_cup_matches_results__3__3[Teams ID], all_t20_world_cup_matches_results__3__3[[#This Row],[Teams ID]], all_t20_world_cup_matches_results__3__3[Season], all_t20_world_cup_matches_results__3__3[[#This Row],[Season]])</f>
        <v>4</v>
      </c>
      <c r="R26" s="8">
        <f>COUNTIFS(all_t20_world_cup_matches_results__3__3[Teams ID], all_t20_world_cup_matches_results__3__3[[#This Row],[Teams ID]], all_t20_world_cup_matches_results__3__3[Season], all_t20_world_cup_matches_results__3__3[[#This Row],[Season]])</f>
        <v>7</v>
      </c>
      <c r="S26" s="8">
        <f>all_t20_world_cup_matches_results__3__3[[#This Row],[Total matches played]]-all_t20_world_cup_matches_results__3__3[[#This Row],[Total matches won]]</f>
        <v>3</v>
      </c>
      <c r="T26" s="16">
        <f>IFERROR(all_t20_world_cup_matches_results__3__3[[#This Row],[Total matches won]]/all_t20_world_cup_matches_results__3__3[[#This Row],[Total matches played]],"")</f>
        <v>0.5714285714285714</v>
      </c>
      <c r="U26" s="16">
        <f>IF(T:T=$T$3,"",100%-all_t20_world_cup_matches_results__3__3[[#This Row],[Winning %]])</f>
        <v>0.4285714285714286</v>
      </c>
    </row>
    <row r="27" spans="1:21" x14ac:dyDescent="0.25">
      <c r="A27" t="s">
        <v>164</v>
      </c>
      <c r="B27" t="s">
        <v>25</v>
      </c>
      <c r="C27" t="s">
        <v>11</v>
      </c>
      <c r="D27" t="s">
        <v>186</v>
      </c>
      <c r="E27" t="s">
        <v>11</v>
      </c>
      <c r="F27" t="s">
        <v>32</v>
      </c>
      <c r="G27" t="s">
        <v>9</v>
      </c>
      <c r="H27" s="9">
        <v>39341</v>
      </c>
      <c r="I27">
        <v>32</v>
      </c>
      <c r="J27">
        <v>10</v>
      </c>
      <c r="K27" t="s">
        <v>157</v>
      </c>
      <c r="L27" t="s">
        <v>358</v>
      </c>
      <c r="M27" t="s">
        <v>11</v>
      </c>
      <c r="N27">
        <f>IF(all_t20_world_cup_matches_results__3__3[[#This Row],[Teams ID]]=all_t20_world_cup_matches_results__3__3[[#This Row],[Winner]], 1, 0)</f>
        <v>1</v>
      </c>
      <c r="O27" t="str">
        <f>IF(all_t20_world_cup_matches_results__3__3[[#This Row],[Team1]]=all_t20_world_cup_matches_results__3__3[[#This Row],[Winner]],all_t20_world_cup_matches_results__3__3[[#This Row],[Team2]],all_t20_world_cup_matches_results__3__3[[#This Row],[Team1]])</f>
        <v>India</v>
      </c>
      <c r="P27" s="8">
        <f>IF(all_t20_world_cup_matches_results__3__3[[#This Row],[Teams ID]]=all_t20_world_cup_matches_results__3__3[[#This Row],[Losers]],1,0)</f>
        <v>0</v>
      </c>
      <c r="Q27" s="8">
        <f>SUMIFS(all_t20_world_cup_matches_results__3__3[Winner Count], all_t20_world_cup_matches_results__3__3[Teams ID], all_t20_world_cup_matches_results__3__3[[#This Row],[Teams ID]], all_t20_world_cup_matches_results__3__3[Season], all_t20_world_cup_matches_results__3__3[[#This Row],[Season]])</f>
        <v>3</v>
      </c>
      <c r="R27" s="8">
        <f>COUNTIFS(all_t20_world_cup_matches_results__3__3[Teams ID], all_t20_world_cup_matches_results__3__3[[#This Row],[Teams ID]], all_t20_world_cup_matches_results__3__3[Season], all_t20_world_cup_matches_results__3__3[[#This Row],[Season]])</f>
        <v>6</v>
      </c>
      <c r="S27" s="8">
        <f>all_t20_world_cup_matches_results__3__3[[#This Row],[Total matches played]]-all_t20_world_cup_matches_results__3__3[[#This Row],[Total matches won]]</f>
        <v>3</v>
      </c>
      <c r="T27" s="16">
        <f>IFERROR(all_t20_world_cup_matches_results__3__3[[#This Row],[Total matches won]]/all_t20_world_cup_matches_results__3__3[[#This Row],[Total matches played]],"")</f>
        <v>0.5</v>
      </c>
      <c r="U27" s="16">
        <f>IF(T:T=$T$3,"",100%-all_t20_world_cup_matches_results__3__3[[#This Row],[Winning %]])</f>
        <v>0.5</v>
      </c>
    </row>
    <row r="28" spans="1:21" x14ac:dyDescent="0.25">
      <c r="A28" t="s">
        <v>164</v>
      </c>
      <c r="B28" t="s">
        <v>17</v>
      </c>
      <c r="C28" t="s">
        <v>21</v>
      </c>
      <c r="D28" t="s">
        <v>187</v>
      </c>
      <c r="E28" t="s">
        <v>17</v>
      </c>
      <c r="F28" t="s">
        <v>12</v>
      </c>
      <c r="G28" t="s">
        <v>20</v>
      </c>
      <c r="H28" s="9">
        <v>39341</v>
      </c>
      <c r="I28">
        <v>33</v>
      </c>
      <c r="J28">
        <v>9</v>
      </c>
      <c r="K28" t="s">
        <v>156</v>
      </c>
      <c r="L28" t="s">
        <v>359</v>
      </c>
      <c r="M28" t="s">
        <v>17</v>
      </c>
      <c r="N28">
        <f>IF(all_t20_world_cup_matches_results__3__3[[#This Row],[Teams ID]]=all_t20_world_cup_matches_results__3__3[[#This Row],[Winner]], 1, 0)</f>
        <v>1</v>
      </c>
      <c r="O28" t="str">
        <f>IF(all_t20_world_cup_matches_results__3__3[[#This Row],[Team1]]=all_t20_world_cup_matches_results__3__3[[#This Row],[Winner]],all_t20_world_cup_matches_results__3__3[[#This Row],[Team2]],all_t20_world_cup_matches_results__3__3[[#This Row],[Team1]])</f>
        <v>Bangladesh</v>
      </c>
      <c r="P28" s="8">
        <f>IF(all_t20_world_cup_matches_results__3__3[[#This Row],[Teams ID]]=all_t20_world_cup_matches_results__3__3[[#This Row],[Losers]],1,0)</f>
        <v>0</v>
      </c>
      <c r="Q28" s="8">
        <f>SUMIFS(all_t20_world_cup_matches_results__3__3[Winner Count], all_t20_world_cup_matches_results__3__3[Teams ID], all_t20_world_cup_matches_results__3__3[[#This Row],[Teams ID]], all_t20_world_cup_matches_results__3__3[Season], all_t20_world_cup_matches_results__3__3[[#This Row],[Season]])</f>
        <v>3</v>
      </c>
      <c r="R28" s="8">
        <f>COUNTIFS(all_t20_world_cup_matches_results__3__3[Teams ID], all_t20_world_cup_matches_results__3__3[[#This Row],[Teams ID]], all_t20_world_cup_matches_results__3__3[Season], all_t20_world_cup_matches_results__3__3[[#This Row],[Season]])</f>
        <v>6</v>
      </c>
      <c r="S28" s="8">
        <f>all_t20_world_cup_matches_results__3__3[[#This Row],[Total matches played]]-all_t20_world_cup_matches_results__3__3[[#This Row],[Total matches won]]</f>
        <v>3</v>
      </c>
      <c r="T28" s="16">
        <f>IFERROR(all_t20_world_cup_matches_results__3__3[[#This Row],[Total matches won]]/all_t20_world_cup_matches_results__3__3[[#This Row],[Total matches played]],"")</f>
        <v>0.5</v>
      </c>
      <c r="U28" s="16">
        <f>IF(T:T=$T$3,"",100%-all_t20_world_cup_matches_results__3__3[[#This Row],[Winning %]])</f>
        <v>0.5</v>
      </c>
    </row>
    <row r="29" spans="1:21" x14ac:dyDescent="0.25">
      <c r="A29" t="s">
        <v>164</v>
      </c>
      <c r="B29" t="s">
        <v>17</v>
      </c>
      <c r="C29" t="s">
        <v>21</v>
      </c>
      <c r="D29" t="s">
        <v>187</v>
      </c>
      <c r="E29" t="s">
        <v>17</v>
      </c>
      <c r="F29" t="s">
        <v>12</v>
      </c>
      <c r="G29" t="s">
        <v>20</v>
      </c>
      <c r="H29" s="9">
        <v>39341</v>
      </c>
      <c r="I29">
        <v>33</v>
      </c>
      <c r="J29">
        <v>9</v>
      </c>
      <c r="K29" t="s">
        <v>156</v>
      </c>
      <c r="L29" t="s">
        <v>360</v>
      </c>
      <c r="M29" t="s">
        <v>21</v>
      </c>
      <c r="N29">
        <f>IF(all_t20_world_cup_matches_results__3__3[[#This Row],[Teams ID]]=all_t20_world_cup_matches_results__3__3[[#This Row],[Winner]], 1, 0)</f>
        <v>0</v>
      </c>
      <c r="O29" t="str">
        <f>IF(all_t20_world_cup_matches_results__3__3[[#This Row],[Team1]]=all_t20_world_cup_matches_results__3__3[[#This Row],[Winner]],all_t20_world_cup_matches_results__3__3[[#This Row],[Team2]],all_t20_world_cup_matches_results__3__3[[#This Row],[Team1]])</f>
        <v>Bangladesh</v>
      </c>
      <c r="P29" s="8">
        <f>IF(all_t20_world_cup_matches_results__3__3[[#This Row],[Teams ID]]=all_t20_world_cup_matches_results__3__3[[#This Row],[Losers]],1,0)</f>
        <v>1</v>
      </c>
      <c r="Q29" s="8">
        <f>SUMIFS(all_t20_world_cup_matches_results__3__3[Winner Count], all_t20_world_cup_matches_results__3__3[Teams ID], all_t20_world_cup_matches_results__3__3[[#This Row],[Teams ID]], all_t20_world_cup_matches_results__3__3[Season], all_t20_world_cup_matches_results__3__3[[#This Row],[Season]])</f>
        <v>1</v>
      </c>
      <c r="R29" s="8">
        <f>COUNTIFS(all_t20_world_cup_matches_results__3__3[Teams ID], all_t20_world_cup_matches_results__3__3[[#This Row],[Teams ID]], all_t20_world_cup_matches_results__3__3[Season], all_t20_world_cup_matches_results__3__3[[#This Row],[Season]])</f>
        <v>5</v>
      </c>
      <c r="S29" s="8">
        <f>all_t20_world_cup_matches_results__3__3[[#This Row],[Total matches played]]-all_t20_world_cup_matches_results__3__3[[#This Row],[Total matches won]]</f>
        <v>4</v>
      </c>
      <c r="T29" s="16">
        <f>IFERROR(all_t20_world_cup_matches_results__3__3[[#This Row],[Total matches won]]/all_t20_world_cup_matches_results__3__3[[#This Row],[Total matches played]],"")</f>
        <v>0.2</v>
      </c>
      <c r="U29" s="16">
        <f>IF(T:T=$T$3,"",100%-all_t20_world_cup_matches_results__3__3[[#This Row],[Winning %]])</f>
        <v>0.8</v>
      </c>
    </row>
    <row r="30" spans="1:21" x14ac:dyDescent="0.25">
      <c r="A30" t="s">
        <v>164</v>
      </c>
      <c r="B30" t="s">
        <v>6</v>
      </c>
      <c r="C30" t="s">
        <v>23</v>
      </c>
      <c r="D30" t="s">
        <v>188</v>
      </c>
      <c r="E30" t="s">
        <v>6</v>
      </c>
      <c r="F30" t="s">
        <v>33</v>
      </c>
      <c r="G30" t="s">
        <v>20</v>
      </c>
      <c r="H30" s="9">
        <v>39341</v>
      </c>
      <c r="I30">
        <v>34</v>
      </c>
      <c r="J30">
        <v>19</v>
      </c>
      <c r="K30" t="s">
        <v>157</v>
      </c>
      <c r="L30" t="s">
        <v>361</v>
      </c>
      <c r="M30" t="s">
        <v>6</v>
      </c>
      <c r="N30">
        <f>IF(all_t20_world_cup_matches_results__3__3[[#This Row],[Teams ID]]=all_t20_world_cup_matches_results__3__3[[#This Row],[Winner]], 1, 0)</f>
        <v>1</v>
      </c>
      <c r="O30" t="str">
        <f>IF(all_t20_world_cup_matches_results__3__3[[#This Row],[Team1]]=all_t20_world_cup_matches_results__3__3[[#This Row],[Winner]],all_t20_world_cup_matches_results__3__3[[#This Row],[Team2]],all_t20_world_cup_matches_results__3__3[[#This Row],[Team1]])</f>
        <v>England</v>
      </c>
      <c r="P30" s="8">
        <f>IF(all_t20_world_cup_matches_results__3__3[[#This Row],[Teams ID]]=all_t20_world_cup_matches_results__3__3[[#This Row],[Losers]],1,0)</f>
        <v>0</v>
      </c>
      <c r="Q30" s="8">
        <f>SUMIFS(all_t20_world_cup_matches_results__3__3[Winner Count], all_t20_world_cup_matches_results__3__3[Teams ID], all_t20_world_cup_matches_results__3__3[[#This Row],[Teams ID]], all_t20_world_cup_matches_results__3__3[Season], all_t20_world_cup_matches_results__3__3[[#This Row],[Season]])</f>
        <v>4</v>
      </c>
      <c r="R30" s="8">
        <f>COUNTIFS(all_t20_world_cup_matches_results__3__3[Teams ID], all_t20_world_cup_matches_results__3__3[[#This Row],[Teams ID]], all_t20_world_cup_matches_results__3__3[Season], all_t20_world_cup_matches_results__3__3[[#This Row],[Season]])</f>
        <v>5</v>
      </c>
      <c r="S30" s="8">
        <f>all_t20_world_cup_matches_results__3__3[[#This Row],[Total matches played]]-all_t20_world_cup_matches_results__3__3[[#This Row],[Total matches won]]</f>
        <v>1</v>
      </c>
      <c r="T30" s="16">
        <f>IFERROR(all_t20_world_cup_matches_results__3__3[[#This Row],[Total matches won]]/all_t20_world_cup_matches_results__3__3[[#This Row],[Total matches played]],"")</f>
        <v>0.8</v>
      </c>
      <c r="U30" s="16">
        <f>IF(T:T=$T$3,"",100%-all_t20_world_cup_matches_results__3__3[[#This Row],[Winning %]])</f>
        <v>0.19999999999999996</v>
      </c>
    </row>
    <row r="31" spans="1:21" x14ac:dyDescent="0.25">
      <c r="A31" t="s">
        <v>164</v>
      </c>
      <c r="B31" t="s">
        <v>6</v>
      </c>
      <c r="C31" t="s">
        <v>23</v>
      </c>
      <c r="D31" t="s">
        <v>188</v>
      </c>
      <c r="E31" t="s">
        <v>6</v>
      </c>
      <c r="F31" t="s">
        <v>33</v>
      </c>
      <c r="G31" t="s">
        <v>20</v>
      </c>
      <c r="H31" s="9">
        <v>39341</v>
      </c>
      <c r="I31">
        <v>34</v>
      </c>
      <c r="J31">
        <v>19</v>
      </c>
      <c r="K31" t="s">
        <v>157</v>
      </c>
      <c r="L31" t="s">
        <v>362</v>
      </c>
      <c r="M31" t="s">
        <v>23</v>
      </c>
      <c r="N31">
        <f>IF(all_t20_world_cup_matches_results__3__3[[#This Row],[Teams ID]]=all_t20_world_cup_matches_results__3__3[[#This Row],[Winner]], 1, 0)</f>
        <v>0</v>
      </c>
      <c r="O31" t="str">
        <f>IF(all_t20_world_cup_matches_results__3__3[[#This Row],[Team1]]=all_t20_world_cup_matches_results__3__3[[#This Row],[Winner]],all_t20_world_cup_matches_results__3__3[[#This Row],[Team2]],all_t20_world_cup_matches_results__3__3[[#This Row],[Team1]])</f>
        <v>England</v>
      </c>
      <c r="P31" s="8">
        <f>IF(all_t20_world_cup_matches_results__3__3[[#This Row],[Teams ID]]=all_t20_world_cup_matches_results__3__3[[#This Row],[Losers]],1,0)</f>
        <v>1</v>
      </c>
      <c r="Q31" s="8">
        <f>SUMIFS(all_t20_world_cup_matches_results__3__3[Winner Count], all_t20_world_cup_matches_results__3__3[Teams ID], all_t20_world_cup_matches_results__3__3[[#This Row],[Teams ID]], all_t20_world_cup_matches_results__3__3[Season], all_t20_world_cup_matches_results__3__3[[#This Row],[Season]])</f>
        <v>1</v>
      </c>
      <c r="R31" s="8">
        <f>COUNTIFS(all_t20_world_cup_matches_results__3__3[Teams ID], all_t20_world_cup_matches_results__3__3[[#This Row],[Teams ID]], all_t20_world_cup_matches_results__3__3[Season], all_t20_world_cup_matches_results__3__3[[#This Row],[Season]])</f>
        <v>5</v>
      </c>
      <c r="S31" s="8">
        <f>all_t20_world_cup_matches_results__3__3[[#This Row],[Total matches played]]-all_t20_world_cup_matches_results__3__3[[#This Row],[Total matches won]]</f>
        <v>4</v>
      </c>
      <c r="T31" s="16">
        <f>IFERROR(all_t20_world_cup_matches_results__3__3[[#This Row],[Total matches won]]/all_t20_world_cup_matches_results__3__3[[#This Row],[Total matches played]],"")</f>
        <v>0.2</v>
      </c>
      <c r="U31" s="16">
        <f>IF(T:T=$T$3,"",100%-all_t20_world_cup_matches_results__3__3[[#This Row],[Winning %]])</f>
        <v>0.8</v>
      </c>
    </row>
    <row r="32" spans="1:21" x14ac:dyDescent="0.25">
      <c r="A32" t="s">
        <v>164</v>
      </c>
      <c r="B32" t="s">
        <v>14</v>
      </c>
      <c r="C32" t="s">
        <v>28</v>
      </c>
      <c r="D32" t="s">
        <v>189</v>
      </c>
      <c r="E32" t="s">
        <v>14</v>
      </c>
      <c r="F32" t="s">
        <v>34</v>
      </c>
      <c r="G32" t="s">
        <v>9</v>
      </c>
      <c r="H32" s="9">
        <v>39342</v>
      </c>
      <c r="I32">
        <v>35</v>
      </c>
      <c r="J32">
        <v>33</v>
      </c>
      <c r="K32" t="s">
        <v>157</v>
      </c>
      <c r="L32" t="s">
        <v>363</v>
      </c>
      <c r="M32" t="s">
        <v>14</v>
      </c>
      <c r="N32">
        <f>IF(all_t20_world_cup_matches_results__3__3[[#This Row],[Teams ID]]=all_t20_world_cup_matches_results__3__3[[#This Row],[Winner]], 1, 0)</f>
        <v>1</v>
      </c>
      <c r="O32" t="str">
        <f>IF(all_t20_world_cup_matches_results__3__3[[#This Row],[Team1]]=all_t20_world_cup_matches_results__3__3[[#This Row],[Winner]],all_t20_world_cup_matches_results__3__3[[#This Row],[Team2]],all_t20_world_cup_matches_results__3__3[[#This Row],[Team1]])</f>
        <v>Sri Lanka</v>
      </c>
      <c r="P32" s="8">
        <f>IF(all_t20_world_cup_matches_results__3__3[[#This Row],[Teams ID]]=all_t20_world_cup_matches_results__3__3[[#This Row],[Losers]],1,0)</f>
        <v>0</v>
      </c>
      <c r="Q32" s="8">
        <f>SUMIFS(all_t20_world_cup_matches_results__3__3[Winner Count], all_t20_world_cup_matches_results__3__3[Teams ID], all_t20_world_cup_matches_results__3__3[[#This Row],[Teams ID]], all_t20_world_cup_matches_results__3__3[Season], all_t20_world_cup_matches_results__3__3[[#This Row],[Season]])</f>
        <v>5</v>
      </c>
      <c r="R32" s="8">
        <f>COUNTIFS(all_t20_world_cup_matches_results__3__3[Teams ID], all_t20_world_cup_matches_results__3__3[[#This Row],[Teams ID]], all_t20_world_cup_matches_results__3__3[Season], all_t20_world_cup_matches_results__3__3[[#This Row],[Season]])</f>
        <v>7</v>
      </c>
      <c r="S32" s="8">
        <f>all_t20_world_cup_matches_results__3__3[[#This Row],[Total matches played]]-all_t20_world_cup_matches_results__3__3[[#This Row],[Total matches won]]</f>
        <v>2</v>
      </c>
      <c r="T32" s="16">
        <f>IFERROR(all_t20_world_cup_matches_results__3__3[[#This Row],[Total matches won]]/all_t20_world_cup_matches_results__3__3[[#This Row],[Total matches played]],"")</f>
        <v>0.7142857142857143</v>
      </c>
      <c r="U32" s="16">
        <f>IF(T:T=$T$3,"",100%-all_t20_world_cup_matches_results__3__3[[#This Row],[Winning %]])</f>
        <v>0.2857142857142857</v>
      </c>
    </row>
    <row r="33" spans="1:21" x14ac:dyDescent="0.25">
      <c r="A33" t="s">
        <v>164</v>
      </c>
      <c r="B33" t="s">
        <v>14</v>
      </c>
      <c r="C33" t="s">
        <v>28</v>
      </c>
      <c r="D33" t="s">
        <v>189</v>
      </c>
      <c r="E33" t="s">
        <v>14</v>
      </c>
      <c r="F33" t="s">
        <v>34</v>
      </c>
      <c r="G33" t="s">
        <v>9</v>
      </c>
      <c r="H33" s="9">
        <v>39342</v>
      </c>
      <c r="I33">
        <v>35</v>
      </c>
      <c r="J33">
        <v>33</v>
      </c>
      <c r="K33" t="s">
        <v>157</v>
      </c>
      <c r="L33" t="s">
        <v>364</v>
      </c>
      <c r="M33" t="s">
        <v>28</v>
      </c>
      <c r="N33">
        <f>IF(all_t20_world_cup_matches_results__3__3[[#This Row],[Teams ID]]=all_t20_world_cup_matches_results__3__3[[#This Row],[Winner]], 1, 0)</f>
        <v>0</v>
      </c>
      <c r="O33" t="str">
        <f>IF(all_t20_world_cup_matches_results__3__3[[#This Row],[Team1]]=all_t20_world_cup_matches_results__3__3[[#This Row],[Winner]],all_t20_world_cup_matches_results__3__3[[#This Row],[Team2]],all_t20_world_cup_matches_results__3__3[[#This Row],[Team1]])</f>
        <v>Sri Lanka</v>
      </c>
      <c r="P33" s="8">
        <f>IF(all_t20_world_cup_matches_results__3__3[[#This Row],[Teams ID]]=all_t20_world_cup_matches_results__3__3[[#This Row],[Losers]],1,0)</f>
        <v>1</v>
      </c>
      <c r="Q33" s="8">
        <f>SUMIFS(all_t20_world_cup_matches_results__3__3[Winner Count], all_t20_world_cup_matches_results__3__3[Teams ID], all_t20_world_cup_matches_results__3__3[[#This Row],[Teams ID]], all_t20_world_cup_matches_results__3__3[Season], all_t20_world_cup_matches_results__3__3[[#This Row],[Season]])</f>
        <v>3</v>
      </c>
      <c r="R33" s="8">
        <f>COUNTIFS(all_t20_world_cup_matches_results__3__3[Teams ID], all_t20_world_cup_matches_results__3__3[[#This Row],[Teams ID]], all_t20_world_cup_matches_results__3__3[Season], all_t20_world_cup_matches_results__3__3[[#This Row],[Season]])</f>
        <v>5</v>
      </c>
      <c r="S33" s="8">
        <f>all_t20_world_cup_matches_results__3__3[[#This Row],[Total matches played]]-all_t20_world_cup_matches_results__3__3[[#This Row],[Total matches won]]</f>
        <v>2</v>
      </c>
      <c r="T33" s="16">
        <f>IFERROR(all_t20_world_cup_matches_results__3__3[[#This Row],[Total matches won]]/all_t20_world_cup_matches_results__3__3[[#This Row],[Total matches played]],"")</f>
        <v>0.6</v>
      </c>
      <c r="U33" s="16">
        <f>IF(T:T=$T$3,"",100%-all_t20_world_cup_matches_results__3__3[[#This Row],[Winning %]])</f>
        <v>0.4</v>
      </c>
    </row>
    <row r="34" spans="1:21" x14ac:dyDescent="0.25">
      <c r="A34" t="s">
        <v>164</v>
      </c>
      <c r="B34" t="s">
        <v>23</v>
      </c>
      <c r="C34" t="s">
        <v>11</v>
      </c>
      <c r="D34" t="s">
        <v>190</v>
      </c>
      <c r="E34" t="s">
        <v>11</v>
      </c>
      <c r="F34" t="s">
        <v>35</v>
      </c>
      <c r="G34" t="s">
        <v>13</v>
      </c>
      <c r="H34" s="9">
        <v>39343</v>
      </c>
      <c r="I34">
        <v>36</v>
      </c>
      <c r="J34">
        <v>5</v>
      </c>
      <c r="K34" t="s">
        <v>157</v>
      </c>
      <c r="L34" t="s">
        <v>365</v>
      </c>
      <c r="M34" t="s">
        <v>23</v>
      </c>
      <c r="N34">
        <f>IF(all_t20_world_cup_matches_results__3__3[[#This Row],[Teams ID]]=all_t20_world_cup_matches_results__3__3[[#This Row],[Winner]], 1, 0)</f>
        <v>0</v>
      </c>
      <c r="O34" t="str">
        <f>IF(all_t20_world_cup_matches_results__3__3[[#This Row],[Team1]]=all_t20_world_cup_matches_results__3__3[[#This Row],[Winner]],all_t20_world_cup_matches_results__3__3[[#This Row],[Team2]],all_t20_world_cup_matches_results__3__3[[#This Row],[Team1]])</f>
        <v>England</v>
      </c>
      <c r="P34" s="8">
        <f>IF(all_t20_world_cup_matches_results__3__3[[#This Row],[Teams ID]]=all_t20_world_cup_matches_results__3__3[[#This Row],[Losers]],1,0)</f>
        <v>1</v>
      </c>
      <c r="Q34" s="8">
        <f>SUMIFS(all_t20_world_cup_matches_results__3__3[Winner Count], all_t20_world_cup_matches_results__3__3[Teams ID], all_t20_world_cup_matches_results__3__3[[#This Row],[Teams ID]], all_t20_world_cup_matches_results__3__3[Season], all_t20_world_cup_matches_results__3__3[[#This Row],[Season]])</f>
        <v>1</v>
      </c>
      <c r="R34" s="8">
        <f>COUNTIFS(all_t20_world_cup_matches_results__3__3[Teams ID], all_t20_world_cup_matches_results__3__3[[#This Row],[Teams ID]], all_t20_world_cup_matches_results__3__3[Season], all_t20_world_cup_matches_results__3__3[[#This Row],[Season]])</f>
        <v>5</v>
      </c>
      <c r="S34" s="8">
        <f>all_t20_world_cup_matches_results__3__3[[#This Row],[Total matches played]]-all_t20_world_cup_matches_results__3__3[[#This Row],[Total matches won]]</f>
        <v>4</v>
      </c>
      <c r="T34" s="16">
        <f>IFERROR(all_t20_world_cup_matches_results__3__3[[#This Row],[Total matches won]]/all_t20_world_cup_matches_results__3__3[[#This Row],[Total matches played]],"")</f>
        <v>0.2</v>
      </c>
      <c r="U34" s="16">
        <f>IF(T:T=$T$3,"",100%-all_t20_world_cup_matches_results__3__3[[#This Row],[Winning %]])</f>
        <v>0.8</v>
      </c>
    </row>
    <row r="35" spans="1:21" x14ac:dyDescent="0.25">
      <c r="A35" t="s">
        <v>164</v>
      </c>
      <c r="B35" t="s">
        <v>23</v>
      </c>
      <c r="C35" t="s">
        <v>11</v>
      </c>
      <c r="D35" t="s">
        <v>190</v>
      </c>
      <c r="E35" t="s">
        <v>11</v>
      </c>
      <c r="F35" t="s">
        <v>35</v>
      </c>
      <c r="G35" t="s">
        <v>13</v>
      </c>
      <c r="H35" s="9">
        <v>39343</v>
      </c>
      <c r="I35">
        <v>36</v>
      </c>
      <c r="J35">
        <v>5</v>
      </c>
      <c r="K35" t="s">
        <v>157</v>
      </c>
      <c r="L35" t="s">
        <v>366</v>
      </c>
      <c r="M35" t="s">
        <v>11</v>
      </c>
      <c r="N35">
        <f>IF(all_t20_world_cup_matches_results__3__3[[#This Row],[Teams ID]]=all_t20_world_cup_matches_results__3__3[[#This Row],[Winner]], 1, 0)</f>
        <v>1</v>
      </c>
      <c r="O35" t="str">
        <f>IF(all_t20_world_cup_matches_results__3__3[[#This Row],[Team1]]=all_t20_world_cup_matches_results__3__3[[#This Row],[Winner]],all_t20_world_cup_matches_results__3__3[[#This Row],[Team2]],all_t20_world_cup_matches_results__3__3[[#This Row],[Team1]])</f>
        <v>England</v>
      </c>
      <c r="P35" s="8">
        <f>IF(all_t20_world_cup_matches_results__3__3[[#This Row],[Teams ID]]=all_t20_world_cup_matches_results__3__3[[#This Row],[Losers]],1,0)</f>
        <v>0</v>
      </c>
      <c r="Q35" s="8">
        <f>SUMIFS(all_t20_world_cup_matches_results__3__3[Winner Count], all_t20_world_cup_matches_results__3__3[Teams ID], all_t20_world_cup_matches_results__3__3[[#This Row],[Teams ID]], all_t20_world_cup_matches_results__3__3[Season], all_t20_world_cup_matches_results__3__3[[#This Row],[Season]])</f>
        <v>3</v>
      </c>
      <c r="R35" s="8">
        <f>COUNTIFS(all_t20_world_cup_matches_results__3__3[Teams ID], all_t20_world_cup_matches_results__3__3[[#This Row],[Teams ID]], all_t20_world_cup_matches_results__3__3[Season], all_t20_world_cup_matches_results__3__3[[#This Row],[Season]])</f>
        <v>6</v>
      </c>
      <c r="S35" s="8">
        <f>all_t20_world_cup_matches_results__3__3[[#This Row],[Total matches played]]-all_t20_world_cup_matches_results__3__3[[#This Row],[Total matches won]]</f>
        <v>3</v>
      </c>
      <c r="T35" s="16">
        <f>IFERROR(all_t20_world_cup_matches_results__3__3[[#This Row],[Total matches won]]/all_t20_world_cup_matches_results__3__3[[#This Row],[Total matches played]],"")</f>
        <v>0.5</v>
      </c>
      <c r="U35" s="16">
        <f>IF(T:T=$T$3,"",100%-all_t20_world_cup_matches_results__3__3[[#This Row],[Winning %]])</f>
        <v>0.5</v>
      </c>
    </row>
    <row r="36" spans="1:21" x14ac:dyDescent="0.25">
      <c r="A36" t="s">
        <v>164</v>
      </c>
      <c r="B36" t="s">
        <v>17</v>
      </c>
      <c r="C36" t="s">
        <v>14</v>
      </c>
      <c r="D36" t="s">
        <v>191</v>
      </c>
      <c r="E36" t="s">
        <v>14</v>
      </c>
      <c r="F36" t="s">
        <v>22</v>
      </c>
      <c r="G36" t="s">
        <v>9</v>
      </c>
      <c r="H36" s="9">
        <v>39343</v>
      </c>
      <c r="I36">
        <v>37</v>
      </c>
      <c r="J36">
        <v>6</v>
      </c>
      <c r="K36" t="s">
        <v>156</v>
      </c>
      <c r="L36" t="s">
        <v>367</v>
      </c>
      <c r="M36" t="s">
        <v>17</v>
      </c>
      <c r="N36">
        <f>IF(all_t20_world_cup_matches_results__3__3[[#This Row],[Teams ID]]=all_t20_world_cup_matches_results__3__3[[#This Row],[Winner]], 1, 0)</f>
        <v>0</v>
      </c>
      <c r="O36" t="str">
        <f>IF(all_t20_world_cup_matches_results__3__3[[#This Row],[Team1]]=all_t20_world_cup_matches_results__3__3[[#This Row],[Winner]],all_t20_world_cup_matches_results__3__3[[#This Row],[Team2]],all_t20_world_cup_matches_results__3__3[[#This Row],[Team1]])</f>
        <v>Australia</v>
      </c>
      <c r="P36" s="8">
        <f>IF(all_t20_world_cup_matches_results__3__3[[#This Row],[Teams ID]]=all_t20_world_cup_matches_results__3__3[[#This Row],[Losers]],1,0)</f>
        <v>1</v>
      </c>
      <c r="Q36" s="8">
        <f>SUMIFS(all_t20_world_cup_matches_results__3__3[Winner Count], all_t20_world_cup_matches_results__3__3[Teams ID], all_t20_world_cup_matches_results__3__3[[#This Row],[Teams ID]], all_t20_world_cup_matches_results__3__3[Season], all_t20_world_cup_matches_results__3__3[[#This Row],[Season]])</f>
        <v>3</v>
      </c>
      <c r="R36" s="8">
        <f>COUNTIFS(all_t20_world_cup_matches_results__3__3[Teams ID], all_t20_world_cup_matches_results__3__3[[#This Row],[Teams ID]], all_t20_world_cup_matches_results__3__3[Season], all_t20_world_cup_matches_results__3__3[[#This Row],[Season]])</f>
        <v>6</v>
      </c>
      <c r="S36" s="8">
        <f>all_t20_world_cup_matches_results__3__3[[#This Row],[Total matches played]]-all_t20_world_cup_matches_results__3__3[[#This Row],[Total matches won]]</f>
        <v>3</v>
      </c>
      <c r="T36" s="16">
        <f>IFERROR(all_t20_world_cup_matches_results__3__3[[#This Row],[Total matches won]]/all_t20_world_cup_matches_results__3__3[[#This Row],[Total matches played]],"")</f>
        <v>0.5</v>
      </c>
      <c r="U36" s="16">
        <f>IF(T:T=$T$3,"",100%-all_t20_world_cup_matches_results__3__3[[#This Row],[Winning %]])</f>
        <v>0.5</v>
      </c>
    </row>
    <row r="37" spans="1:21" x14ac:dyDescent="0.25">
      <c r="A37" t="s">
        <v>164</v>
      </c>
      <c r="B37" t="s">
        <v>17</v>
      </c>
      <c r="C37" t="s">
        <v>14</v>
      </c>
      <c r="D37" t="s">
        <v>191</v>
      </c>
      <c r="E37" t="s">
        <v>14</v>
      </c>
      <c r="F37" t="s">
        <v>22</v>
      </c>
      <c r="G37" t="s">
        <v>9</v>
      </c>
      <c r="H37" s="9">
        <v>39343</v>
      </c>
      <c r="I37">
        <v>37</v>
      </c>
      <c r="J37">
        <v>6</v>
      </c>
      <c r="K37" t="s">
        <v>156</v>
      </c>
      <c r="L37" t="s">
        <v>368</v>
      </c>
      <c r="M37" t="s">
        <v>14</v>
      </c>
      <c r="N37">
        <f>IF(all_t20_world_cup_matches_results__3__3[[#This Row],[Teams ID]]=all_t20_world_cup_matches_results__3__3[[#This Row],[Winner]], 1, 0)</f>
        <v>1</v>
      </c>
      <c r="O37" t="str">
        <f>IF(all_t20_world_cup_matches_results__3__3[[#This Row],[Team1]]=all_t20_world_cup_matches_results__3__3[[#This Row],[Winner]],all_t20_world_cup_matches_results__3__3[[#This Row],[Team2]],all_t20_world_cup_matches_results__3__3[[#This Row],[Team1]])</f>
        <v>Australia</v>
      </c>
      <c r="P37" s="8">
        <f>IF(all_t20_world_cup_matches_results__3__3[[#This Row],[Teams ID]]=all_t20_world_cup_matches_results__3__3[[#This Row],[Losers]],1,0)</f>
        <v>0</v>
      </c>
      <c r="Q37" s="8">
        <f>SUMIFS(all_t20_world_cup_matches_results__3__3[Winner Count], all_t20_world_cup_matches_results__3__3[Teams ID], all_t20_world_cup_matches_results__3__3[[#This Row],[Teams ID]], all_t20_world_cup_matches_results__3__3[Season], all_t20_world_cup_matches_results__3__3[[#This Row],[Season]])</f>
        <v>5</v>
      </c>
      <c r="R37" s="8">
        <f>COUNTIFS(all_t20_world_cup_matches_results__3__3[Teams ID], all_t20_world_cup_matches_results__3__3[[#This Row],[Teams ID]], all_t20_world_cup_matches_results__3__3[Season], all_t20_world_cup_matches_results__3__3[[#This Row],[Season]])</f>
        <v>7</v>
      </c>
      <c r="S37" s="8">
        <f>all_t20_world_cup_matches_results__3__3[[#This Row],[Total matches played]]-all_t20_world_cup_matches_results__3__3[[#This Row],[Total matches won]]</f>
        <v>2</v>
      </c>
      <c r="T37" s="16">
        <f>IFERROR(all_t20_world_cup_matches_results__3__3[[#This Row],[Total matches won]]/all_t20_world_cup_matches_results__3__3[[#This Row],[Total matches played]],"")</f>
        <v>0.7142857142857143</v>
      </c>
      <c r="U37" s="16">
        <f>IF(T:T=$T$3,"",100%-all_t20_world_cup_matches_results__3__3[[#This Row],[Winning %]])</f>
        <v>0.2857142857142857</v>
      </c>
    </row>
    <row r="38" spans="1:21" x14ac:dyDescent="0.25">
      <c r="A38" t="s">
        <v>164</v>
      </c>
      <c r="B38" t="s">
        <v>21</v>
      </c>
      <c r="C38" t="s">
        <v>28</v>
      </c>
      <c r="D38" t="s">
        <v>192</v>
      </c>
      <c r="E38" t="s">
        <v>28</v>
      </c>
      <c r="F38" t="s">
        <v>36</v>
      </c>
      <c r="G38" t="s">
        <v>9</v>
      </c>
      <c r="H38" s="9">
        <v>39343</v>
      </c>
      <c r="I38">
        <v>38</v>
      </c>
      <c r="J38">
        <v>64</v>
      </c>
      <c r="K38" t="s">
        <v>157</v>
      </c>
      <c r="L38" t="s">
        <v>369</v>
      </c>
      <c r="M38" t="s">
        <v>21</v>
      </c>
      <c r="N38">
        <f>IF(all_t20_world_cup_matches_results__3__3[[#This Row],[Teams ID]]=all_t20_world_cup_matches_results__3__3[[#This Row],[Winner]], 1, 0)</f>
        <v>0</v>
      </c>
      <c r="O38" t="str">
        <f>IF(all_t20_world_cup_matches_results__3__3[[#This Row],[Team1]]=all_t20_world_cup_matches_results__3__3[[#This Row],[Winner]],all_t20_world_cup_matches_results__3__3[[#This Row],[Team2]],all_t20_world_cup_matches_results__3__3[[#This Row],[Team1]])</f>
        <v>Bangladesh</v>
      </c>
      <c r="P38" s="8">
        <f>IF(all_t20_world_cup_matches_results__3__3[[#This Row],[Teams ID]]=all_t20_world_cup_matches_results__3__3[[#This Row],[Losers]],1,0)</f>
        <v>1</v>
      </c>
      <c r="Q38" s="8">
        <f>SUMIFS(all_t20_world_cup_matches_results__3__3[Winner Count], all_t20_world_cup_matches_results__3__3[Teams ID], all_t20_world_cup_matches_results__3__3[[#This Row],[Teams ID]], all_t20_world_cup_matches_results__3__3[Season], all_t20_world_cup_matches_results__3__3[[#This Row],[Season]])</f>
        <v>1</v>
      </c>
      <c r="R38" s="8">
        <f>COUNTIFS(all_t20_world_cup_matches_results__3__3[Teams ID], all_t20_world_cup_matches_results__3__3[[#This Row],[Teams ID]], all_t20_world_cup_matches_results__3__3[Season], all_t20_world_cup_matches_results__3__3[[#This Row],[Season]])</f>
        <v>5</v>
      </c>
      <c r="S38" s="8">
        <f>all_t20_world_cup_matches_results__3__3[[#This Row],[Total matches played]]-all_t20_world_cup_matches_results__3__3[[#This Row],[Total matches won]]</f>
        <v>4</v>
      </c>
      <c r="T38" s="16">
        <f>IFERROR(all_t20_world_cup_matches_results__3__3[[#This Row],[Total matches won]]/all_t20_world_cup_matches_results__3__3[[#This Row],[Total matches played]],"")</f>
        <v>0.2</v>
      </c>
      <c r="U38" s="16">
        <f>IF(T:T=$T$3,"",100%-all_t20_world_cup_matches_results__3__3[[#This Row],[Winning %]])</f>
        <v>0.8</v>
      </c>
    </row>
    <row r="39" spans="1:21" x14ac:dyDescent="0.25">
      <c r="A39" t="s">
        <v>164</v>
      </c>
      <c r="B39" t="s">
        <v>21</v>
      </c>
      <c r="C39" t="s">
        <v>28</v>
      </c>
      <c r="D39" t="s">
        <v>192</v>
      </c>
      <c r="E39" t="s">
        <v>28</v>
      </c>
      <c r="F39" t="s">
        <v>36</v>
      </c>
      <c r="G39" t="s">
        <v>9</v>
      </c>
      <c r="H39" s="9">
        <v>39343</v>
      </c>
      <c r="I39">
        <v>38</v>
      </c>
      <c r="J39">
        <v>64</v>
      </c>
      <c r="K39" t="s">
        <v>157</v>
      </c>
      <c r="L39" t="s">
        <v>370</v>
      </c>
      <c r="M39" t="s">
        <v>28</v>
      </c>
      <c r="N39">
        <f>IF(all_t20_world_cup_matches_results__3__3[[#This Row],[Teams ID]]=all_t20_world_cup_matches_results__3__3[[#This Row],[Winner]], 1, 0)</f>
        <v>1</v>
      </c>
      <c r="O39" t="str">
        <f>IF(all_t20_world_cup_matches_results__3__3[[#This Row],[Team1]]=all_t20_world_cup_matches_results__3__3[[#This Row],[Winner]],all_t20_world_cup_matches_results__3__3[[#This Row],[Team2]],all_t20_world_cup_matches_results__3__3[[#This Row],[Team1]])</f>
        <v>Bangladesh</v>
      </c>
      <c r="P39" s="8">
        <f>IF(all_t20_world_cup_matches_results__3__3[[#This Row],[Teams ID]]=all_t20_world_cup_matches_results__3__3[[#This Row],[Losers]],1,0)</f>
        <v>0</v>
      </c>
      <c r="Q39" s="8">
        <f>SUMIFS(all_t20_world_cup_matches_results__3__3[Winner Count], all_t20_world_cup_matches_results__3__3[Teams ID], all_t20_world_cup_matches_results__3__3[[#This Row],[Teams ID]], all_t20_world_cup_matches_results__3__3[Season], all_t20_world_cup_matches_results__3__3[[#This Row],[Season]])</f>
        <v>3</v>
      </c>
      <c r="R39" s="8">
        <f>COUNTIFS(all_t20_world_cup_matches_results__3__3[Teams ID], all_t20_world_cup_matches_results__3__3[[#This Row],[Teams ID]], all_t20_world_cup_matches_results__3__3[Season], all_t20_world_cup_matches_results__3__3[[#This Row],[Season]])</f>
        <v>5</v>
      </c>
      <c r="S39" s="8">
        <f>all_t20_world_cup_matches_results__3__3[[#This Row],[Total matches played]]-all_t20_world_cup_matches_results__3__3[[#This Row],[Total matches won]]</f>
        <v>2</v>
      </c>
      <c r="T39" s="16">
        <f>IFERROR(all_t20_world_cup_matches_results__3__3[[#This Row],[Total matches won]]/all_t20_world_cup_matches_results__3__3[[#This Row],[Total matches played]],"")</f>
        <v>0.6</v>
      </c>
      <c r="U39" s="16">
        <f>IF(T:T=$T$3,"",100%-all_t20_world_cup_matches_results__3__3[[#This Row],[Winning %]])</f>
        <v>0.4</v>
      </c>
    </row>
    <row r="40" spans="1:21" x14ac:dyDescent="0.25">
      <c r="A40" t="s">
        <v>164</v>
      </c>
      <c r="B40" t="s">
        <v>6</v>
      </c>
      <c r="C40" t="s">
        <v>11</v>
      </c>
      <c r="D40" t="s">
        <v>193</v>
      </c>
      <c r="E40" t="s">
        <v>6</v>
      </c>
      <c r="F40" t="s">
        <v>22</v>
      </c>
      <c r="G40" t="s">
        <v>13</v>
      </c>
      <c r="H40" s="9">
        <v>39344</v>
      </c>
      <c r="I40">
        <v>39</v>
      </c>
      <c r="J40">
        <v>6</v>
      </c>
      <c r="K40" t="s">
        <v>156</v>
      </c>
      <c r="L40" t="s">
        <v>371</v>
      </c>
      <c r="M40" t="s">
        <v>6</v>
      </c>
      <c r="N40">
        <f>IF(all_t20_world_cup_matches_results__3__3[[#This Row],[Teams ID]]=all_t20_world_cup_matches_results__3__3[[#This Row],[Winner]], 1, 0)</f>
        <v>1</v>
      </c>
      <c r="O40" t="str">
        <f>IF(all_t20_world_cup_matches_results__3__3[[#This Row],[Team1]]=all_t20_world_cup_matches_results__3__3[[#This Row],[Winner]],all_t20_world_cup_matches_results__3__3[[#This Row],[Team2]],all_t20_world_cup_matches_results__3__3[[#This Row],[Team1]])</f>
        <v>New Zealand</v>
      </c>
      <c r="P40" s="8">
        <f>IF(all_t20_world_cup_matches_results__3__3[[#This Row],[Teams ID]]=all_t20_world_cup_matches_results__3__3[[#This Row],[Losers]],1,0)</f>
        <v>0</v>
      </c>
      <c r="Q40" s="8">
        <f>SUMIFS(all_t20_world_cup_matches_results__3__3[Winner Count], all_t20_world_cup_matches_results__3__3[Teams ID], all_t20_world_cup_matches_results__3__3[[#This Row],[Teams ID]], all_t20_world_cup_matches_results__3__3[Season], all_t20_world_cup_matches_results__3__3[[#This Row],[Season]])</f>
        <v>4</v>
      </c>
      <c r="R40" s="8">
        <f>COUNTIFS(all_t20_world_cup_matches_results__3__3[Teams ID], all_t20_world_cup_matches_results__3__3[[#This Row],[Teams ID]], all_t20_world_cup_matches_results__3__3[Season], all_t20_world_cup_matches_results__3__3[[#This Row],[Season]])</f>
        <v>5</v>
      </c>
      <c r="S40" s="8">
        <f>all_t20_world_cup_matches_results__3__3[[#This Row],[Total matches played]]-all_t20_world_cup_matches_results__3__3[[#This Row],[Total matches won]]</f>
        <v>1</v>
      </c>
      <c r="T40" s="16">
        <f>IFERROR(all_t20_world_cup_matches_results__3__3[[#This Row],[Total matches won]]/all_t20_world_cup_matches_results__3__3[[#This Row],[Total matches played]],"")</f>
        <v>0.8</v>
      </c>
      <c r="U40" s="16">
        <f>IF(T:T=$T$3,"",100%-all_t20_world_cup_matches_results__3__3[[#This Row],[Winning %]])</f>
        <v>0.19999999999999996</v>
      </c>
    </row>
    <row r="41" spans="1:21" x14ac:dyDescent="0.25">
      <c r="A41" t="s">
        <v>164</v>
      </c>
      <c r="B41" t="s">
        <v>6</v>
      </c>
      <c r="C41" t="s">
        <v>11</v>
      </c>
      <c r="D41" t="s">
        <v>193</v>
      </c>
      <c r="E41" t="s">
        <v>6</v>
      </c>
      <c r="F41" t="s">
        <v>22</v>
      </c>
      <c r="G41" t="s">
        <v>13</v>
      </c>
      <c r="H41" s="9">
        <v>39344</v>
      </c>
      <c r="I41">
        <v>39</v>
      </c>
      <c r="J41">
        <v>6</v>
      </c>
      <c r="K41" t="s">
        <v>156</v>
      </c>
      <c r="L41" t="s">
        <v>372</v>
      </c>
      <c r="M41" t="s">
        <v>11</v>
      </c>
      <c r="N41">
        <f>IF(all_t20_world_cup_matches_results__3__3[[#This Row],[Teams ID]]=all_t20_world_cup_matches_results__3__3[[#This Row],[Winner]], 1, 0)</f>
        <v>0</v>
      </c>
      <c r="O41" t="str">
        <f>IF(all_t20_world_cup_matches_results__3__3[[#This Row],[Team1]]=all_t20_world_cup_matches_results__3__3[[#This Row],[Winner]],all_t20_world_cup_matches_results__3__3[[#This Row],[Team2]],all_t20_world_cup_matches_results__3__3[[#This Row],[Team1]])</f>
        <v>New Zealand</v>
      </c>
      <c r="P41" s="8">
        <f>IF(all_t20_world_cup_matches_results__3__3[[#This Row],[Teams ID]]=all_t20_world_cup_matches_results__3__3[[#This Row],[Losers]],1,0)</f>
        <v>1</v>
      </c>
      <c r="Q41" s="8">
        <f>SUMIFS(all_t20_world_cup_matches_results__3__3[Winner Count], all_t20_world_cup_matches_results__3__3[Teams ID], all_t20_world_cup_matches_results__3__3[[#This Row],[Teams ID]], all_t20_world_cup_matches_results__3__3[Season], all_t20_world_cup_matches_results__3__3[[#This Row],[Season]])</f>
        <v>3</v>
      </c>
      <c r="R41" s="8">
        <f>COUNTIFS(all_t20_world_cup_matches_results__3__3[Teams ID], all_t20_world_cup_matches_results__3__3[[#This Row],[Teams ID]], all_t20_world_cup_matches_results__3__3[Season], all_t20_world_cup_matches_results__3__3[[#This Row],[Season]])</f>
        <v>6</v>
      </c>
      <c r="S41" s="8">
        <f>all_t20_world_cup_matches_results__3__3[[#This Row],[Total matches played]]-all_t20_world_cup_matches_results__3__3[[#This Row],[Total matches won]]</f>
        <v>3</v>
      </c>
      <c r="T41" s="16">
        <f>IFERROR(all_t20_world_cup_matches_results__3__3[[#This Row],[Total matches won]]/all_t20_world_cup_matches_results__3__3[[#This Row],[Total matches played]],"")</f>
        <v>0.5</v>
      </c>
      <c r="U41" s="16">
        <f>IF(T:T=$T$3,"",100%-all_t20_world_cup_matches_results__3__3[[#This Row],[Winning %]])</f>
        <v>0.5</v>
      </c>
    </row>
    <row r="42" spans="1:21" x14ac:dyDescent="0.25">
      <c r="A42" t="s">
        <v>164</v>
      </c>
      <c r="B42" t="s">
        <v>23</v>
      </c>
      <c r="C42" t="s">
        <v>25</v>
      </c>
      <c r="D42" t="s">
        <v>194</v>
      </c>
      <c r="E42" t="s">
        <v>25</v>
      </c>
      <c r="F42" t="s">
        <v>37</v>
      </c>
      <c r="G42" t="s">
        <v>13</v>
      </c>
      <c r="H42" s="9">
        <v>39344</v>
      </c>
      <c r="I42">
        <v>40</v>
      </c>
      <c r="J42">
        <v>18</v>
      </c>
      <c r="K42" t="s">
        <v>157</v>
      </c>
      <c r="L42" t="s">
        <v>373</v>
      </c>
      <c r="M42" t="s">
        <v>23</v>
      </c>
      <c r="N42">
        <f>IF(all_t20_world_cup_matches_results__3__3[[#This Row],[Teams ID]]=all_t20_world_cup_matches_results__3__3[[#This Row],[Winner]], 1, 0)</f>
        <v>0</v>
      </c>
      <c r="O42" t="str">
        <f>IF(all_t20_world_cup_matches_results__3__3[[#This Row],[Team1]]=all_t20_world_cup_matches_results__3__3[[#This Row],[Winner]],all_t20_world_cup_matches_results__3__3[[#This Row],[Team2]],all_t20_world_cup_matches_results__3__3[[#This Row],[Team1]])</f>
        <v>England</v>
      </c>
      <c r="P42" s="8">
        <f>IF(all_t20_world_cup_matches_results__3__3[[#This Row],[Teams ID]]=all_t20_world_cup_matches_results__3__3[[#This Row],[Losers]],1,0)</f>
        <v>1</v>
      </c>
      <c r="Q42" s="8">
        <f>SUMIFS(all_t20_world_cup_matches_results__3__3[Winner Count], all_t20_world_cup_matches_results__3__3[Teams ID], all_t20_world_cup_matches_results__3__3[[#This Row],[Teams ID]], all_t20_world_cup_matches_results__3__3[Season], all_t20_world_cup_matches_results__3__3[[#This Row],[Season]])</f>
        <v>1</v>
      </c>
      <c r="R42" s="8">
        <f>COUNTIFS(all_t20_world_cup_matches_results__3__3[Teams ID], all_t20_world_cup_matches_results__3__3[[#This Row],[Teams ID]], all_t20_world_cup_matches_results__3__3[Season], all_t20_world_cup_matches_results__3__3[[#This Row],[Season]])</f>
        <v>5</v>
      </c>
      <c r="S42" s="8">
        <f>all_t20_world_cup_matches_results__3__3[[#This Row],[Total matches played]]-all_t20_world_cup_matches_results__3__3[[#This Row],[Total matches won]]</f>
        <v>4</v>
      </c>
      <c r="T42" s="16">
        <f>IFERROR(all_t20_world_cup_matches_results__3__3[[#This Row],[Total matches won]]/all_t20_world_cup_matches_results__3__3[[#This Row],[Total matches played]],"")</f>
        <v>0.2</v>
      </c>
      <c r="U42" s="16">
        <f>IF(T:T=$T$3,"",100%-all_t20_world_cup_matches_results__3__3[[#This Row],[Winning %]])</f>
        <v>0.8</v>
      </c>
    </row>
    <row r="43" spans="1:21" x14ac:dyDescent="0.25">
      <c r="A43" t="s">
        <v>164</v>
      </c>
      <c r="B43" t="s">
        <v>23</v>
      </c>
      <c r="C43" t="s">
        <v>25</v>
      </c>
      <c r="D43" t="s">
        <v>194</v>
      </c>
      <c r="E43" t="s">
        <v>25</v>
      </c>
      <c r="F43" t="s">
        <v>37</v>
      </c>
      <c r="G43" t="s">
        <v>13</v>
      </c>
      <c r="H43" s="9">
        <v>39344</v>
      </c>
      <c r="I43">
        <v>40</v>
      </c>
      <c r="J43">
        <v>18</v>
      </c>
      <c r="K43" t="s">
        <v>157</v>
      </c>
      <c r="L43" t="s">
        <v>374</v>
      </c>
      <c r="M43" t="s">
        <v>25</v>
      </c>
      <c r="N43">
        <f>IF(all_t20_world_cup_matches_results__3__3[[#This Row],[Teams ID]]=all_t20_world_cup_matches_results__3__3[[#This Row],[Winner]], 1, 0)</f>
        <v>1</v>
      </c>
      <c r="O43" t="str">
        <f>IF(all_t20_world_cup_matches_results__3__3[[#This Row],[Team1]]=all_t20_world_cup_matches_results__3__3[[#This Row],[Winner]],all_t20_world_cup_matches_results__3__3[[#This Row],[Team2]],all_t20_world_cup_matches_results__3__3[[#This Row],[Team1]])</f>
        <v>England</v>
      </c>
      <c r="P43" s="8">
        <f>IF(all_t20_world_cup_matches_results__3__3[[#This Row],[Teams ID]]=all_t20_world_cup_matches_results__3__3[[#This Row],[Losers]],1,0)</f>
        <v>0</v>
      </c>
      <c r="Q43" s="8">
        <f>SUMIFS(all_t20_world_cup_matches_results__3__3[Winner Count], all_t20_world_cup_matches_results__3__3[Teams ID], all_t20_world_cup_matches_results__3__3[[#This Row],[Teams ID]], all_t20_world_cup_matches_results__3__3[Season], all_t20_world_cup_matches_results__3__3[[#This Row],[Season]])</f>
        <v>4</v>
      </c>
      <c r="R43" s="8">
        <f>COUNTIFS(all_t20_world_cup_matches_results__3__3[Teams ID], all_t20_world_cup_matches_results__3__3[[#This Row],[Teams ID]], all_t20_world_cup_matches_results__3__3[Season], all_t20_world_cup_matches_results__3__3[[#This Row],[Season]])</f>
        <v>7</v>
      </c>
      <c r="S43" s="8">
        <f>all_t20_world_cup_matches_results__3__3[[#This Row],[Total matches played]]-all_t20_world_cup_matches_results__3__3[[#This Row],[Total matches won]]</f>
        <v>3</v>
      </c>
      <c r="T43" s="16">
        <f>IFERROR(all_t20_world_cup_matches_results__3__3[[#This Row],[Total matches won]]/all_t20_world_cup_matches_results__3__3[[#This Row],[Total matches played]],"")</f>
        <v>0.5714285714285714</v>
      </c>
      <c r="U43" s="16">
        <f>IF(T:T=$T$3,"",100%-all_t20_world_cup_matches_results__3__3[[#This Row],[Winning %]])</f>
        <v>0.4285714285714286</v>
      </c>
    </row>
    <row r="44" spans="1:21" x14ac:dyDescent="0.25">
      <c r="A44" t="s">
        <v>164</v>
      </c>
      <c r="B44" t="s">
        <v>17</v>
      </c>
      <c r="C44" t="s">
        <v>28</v>
      </c>
      <c r="D44" t="s">
        <v>195</v>
      </c>
      <c r="E44" t="s">
        <v>17</v>
      </c>
      <c r="F44" t="s">
        <v>38</v>
      </c>
      <c r="G44" t="s">
        <v>20</v>
      </c>
      <c r="H44" s="9">
        <v>39345</v>
      </c>
      <c r="I44">
        <v>41</v>
      </c>
      <c r="J44">
        <v>10</v>
      </c>
      <c r="K44" t="s">
        <v>156</v>
      </c>
      <c r="L44" t="s">
        <v>375</v>
      </c>
      <c r="M44" t="s">
        <v>17</v>
      </c>
      <c r="N44">
        <f>IF(all_t20_world_cup_matches_results__3__3[[#This Row],[Teams ID]]=all_t20_world_cup_matches_results__3__3[[#This Row],[Winner]], 1, 0)</f>
        <v>1</v>
      </c>
      <c r="O44" t="str">
        <f>IF(all_t20_world_cup_matches_results__3__3[[#This Row],[Team1]]=all_t20_world_cup_matches_results__3__3[[#This Row],[Winner]],all_t20_world_cup_matches_results__3__3[[#This Row],[Team2]],all_t20_world_cup_matches_results__3__3[[#This Row],[Team1]])</f>
        <v>Sri Lanka</v>
      </c>
      <c r="P44" s="8">
        <f>IF(all_t20_world_cup_matches_results__3__3[[#This Row],[Teams ID]]=all_t20_world_cup_matches_results__3__3[[#This Row],[Losers]],1,0)</f>
        <v>0</v>
      </c>
      <c r="Q44" s="8">
        <f>SUMIFS(all_t20_world_cup_matches_results__3__3[Winner Count], all_t20_world_cup_matches_results__3__3[Teams ID], all_t20_world_cup_matches_results__3__3[[#This Row],[Teams ID]], all_t20_world_cup_matches_results__3__3[Season], all_t20_world_cup_matches_results__3__3[[#This Row],[Season]])</f>
        <v>3</v>
      </c>
      <c r="R44" s="8">
        <f>COUNTIFS(all_t20_world_cup_matches_results__3__3[Teams ID], all_t20_world_cup_matches_results__3__3[[#This Row],[Teams ID]], all_t20_world_cup_matches_results__3__3[Season], all_t20_world_cup_matches_results__3__3[[#This Row],[Season]])</f>
        <v>6</v>
      </c>
      <c r="S44" s="8">
        <f>all_t20_world_cup_matches_results__3__3[[#This Row],[Total matches played]]-all_t20_world_cup_matches_results__3__3[[#This Row],[Total matches won]]</f>
        <v>3</v>
      </c>
      <c r="T44" s="16">
        <f>IFERROR(all_t20_world_cup_matches_results__3__3[[#This Row],[Total matches won]]/all_t20_world_cup_matches_results__3__3[[#This Row],[Total matches played]],"")</f>
        <v>0.5</v>
      </c>
      <c r="U44" s="16">
        <f>IF(T:T=$T$3,"",100%-all_t20_world_cup_matches_results__3__3[[#This Row],[Winning %]])</f>
        <v>0.5</v>
      </c>
    </row>
    <row r="45" spans="1:21" x14ac:dyDescent="0.25">
      <c r="A45" t="s">
        <v>164</v>
      </c>
      <c r="B45" t="s">
        <v>17</v>
      </c>
      <c r="C45" t="s">
        <v>28</v>
      </c>
      <c r="D45" t="s">
        <v>195</v>
      </c>
      <c r="E45" t="s">
        <v>17</v>
      </c>
      <c r="F45" t="s">
        <v>38</v>
      </c>
      <c r="G45" t="s">
        <v>20</v>
      </c>
      <c r="H45" s="9">
        <v>39345</v>
      </c>
      <c r="I45">
        <v>41</v>
      </c>
      <c r="J45">
        <v>10</v>
      </c>
      <c r="K45" t="s">
        <v>156</v>
      </c>
      <c r="L45" t="s">
        <v>376</v>
      </c>
      <c r="M45" t="s">
        <v>28</v>
      </c>
      <c r="N45">
        <f>IF(all_t20_world_cup_matches_results__3__3[[#This Row],[Teams ID]]=all_t20_world_cup_matches_results__3__3[[#This Row],[Winner]], 1, 0)</f>
        <v>0</v>
      </c>
      <c r="O45" t="str">
        <f>IF(all_t20_world_cup_matches_results__3__3[[#This Row],[Team1]]=all_t20_world_cup_matches_results__3__3[[#This Row],[Winner]],all_t20_world_cup_matches_results__3__3[[#This Row],[Team2]],all_t20_world_cup_matches_results__3__3[[#This Row],[Team1]])</f>
        <v>Sri Lanka</v>
      </c>
      <c r="P45" s="8">
        <f>IF(all_t20_world_cup_matches_results__3__3[[#This Row],[Teams ID]]=all_t20_world_cup_matches_results__3__3[[#This Row],[Losers]],1,0)</f>
        <v>1</v>
      </c>
      <c r="Q45" s="8">
        <f>SUMIFS(all_t20_world_cup_matches_results__3__3[Winner Count], all_t20_world_cup_matches_results__3__3[Teams ID], all_t20_world_cup_matches_results__3__3[[#This Row],[Teams ID]], all_t20_world_cup_matches_results__3__3[Season], all_t20_world_cup_matches_results__3__3[[#This Row],[Season]])</f>
        <v>3</v>
      </c>
      <c r="R45" s="8">
        <f>COUNTIFS(all_t20_world_cup_matches_results__3__3[Teams ID], all_t20_world_cup_matches_results__3__3[[#This Row],[Teams ID]], all_t20_world_cup_matches_results__3__3[Season], all_t20_world_cup_matches_results__3__3[[#This Row],[Season]])</f>
        <v>5</v>
      </c>
      <c r="S45" s="8">
        <f>all_t20_world_cup_matches_results__3__3[[#This Row],[Total matches played]]-all_t20_world_cup_matches_results__3__3[[#This Row],[Total matches won]]</f>
        <v>2</v>
      </c>
      <c r="T45" s="16">
        <f>IFERROR(all_t20_world_cup_matches_results__3__3[[#This Row],[Total matches won]]/all_t20_world_cup_matches_results__3__3[[#This Row],[Total matches played]],"")</f>
        <v>0.6</v>
      </c>
      <c r="U45" s="16">
        <f>IF(T:T=$T$3,"",100%-all_t20_world_cup_matches_results__3__3[[#This Row],[Winning %]])</f>
        <v>0.4</v>
      </c>
    </row>
    <row r="46" spans="1:21" x14ac:dyDescent="0.25">
      <c r="A46" t="s">
        <v>164</v>
      </c>
      <c r="B46" t="s">
        <v>21</v>
      </c>
      <c r="C46" t="s">
        <v>14</v>
      </c>
      <c r="D46" t="s">
        <v>196</v>
      </c>
      <c r="E46" t="s">
        <v>14</v>
      </c>
      <c r="F46" t="s">
        <v>39</v>
      </c>
      <c r="G46" t="s">
        <v>20</v>
      </c>
      <c r="H46" s="9">
        <v>39345</v>
      </c>
      <c r="I46">
        <v>42</v>
      </c>
      <c r="J46">
        <v>4</v>
      </c>
      <c r="K46" t="s">
        <v>156</v>
      </c>
      <c r="L46" t="s">
        <v>377</v>
      </c>
      <c r="M46" t="s">
        <v>21</v>
      </c>
      <c r="N46">
        <f>IF(all_t20_world_cup_matches_results__3__3[[#This Row],[Teams ID]]=all_t20_world_cup_matches_results__3__3[[#This Row],[Winner]], 1, 0)</f>
        <v>0</v>
      </c>
      <c r="O46" t="str">
        <f>IF(all_t20_world_cup_matches_results__3__3[[#This Row],[Team1]]=all_t20_world_cup_matches_results__3__3[[#This Row],[Winner]],all_t20_world_cup_matches_results__3__3[[#This Row],[Team2]],all_t20_world_cup_matches_results__3__3[[#This Row],[Team1]])</f>
        <v>Bangladesh</v>
      </c>
      <c r="P46" s="8">
        <f>IF(all_t20_world_cup_matches_results__3__3[[#This Row],[Teams ID]]=all_t20_world_cup_matches_results__3__3[[#This Row],[Losers]],1,0)</f>
        <v>1</v>
      </c>
      <c r="Q46" s="8">
        <f>SUMIFS(all_t20_world_cup_matches_results__3__3[Winner Count], all_t20_world_cup_matches_results__3__3[Teams ID], all_t20_world_cup_matches_results__3__3[[#This Row],[Teams ID]], all_t20_world_cup_matches_results__3__3[Season], all_t20_world_cup_matches_results__3__3[[#This Row],[Season]])</f>
        <v>1</v>
      </c>
      <c r="R46" s="8">
        <f>COUNTIFS(all_t20_world_cup_matches_results__3__3[Teams ID], all_t20_world_cup_matches_results__3__3[[#This Row],[Teams ID]], all_t20_world_cup_matches_results__3__3[Season], all_t20_world_cup_matches_results__3__3[[#This Row],[Season]])</f>
        <v>5</v>
      </c>
      <c r="S46" s="8">
        <f>all_t20_world_cup_matches_results__3__3[[#This Row],[Total matches played]]-all_t20_world_cup_matches_results__3__3[[#This Row],[Total matches won]]</f>
        <v>4</v>
      </c>
      <c r="T46" s="16">
        <f>IFERROR(all_t20_world_cup_matches_results__3__3[[#This Row],[Total matches won]]/all_t20_world_cup_matches_results__3__3[[#This Row],[Total matches played]],"")</f>
        <v>0.2</v>
      </c>
      <c r="U46" s="16">
        <f>IF(T:T=$T$3,"",100%-all_t20_world_cup_matches_results__3__3[[#This Row],[Winning %]])</f>
        <v>0.8</v>
      </c>
    </row>
    <row r="47" spans="1:21" x14ac:dyDescent="0.25">
      <c r="A47" t="s">
        <v>164</v>
      </c>
      <c r="B47" t="s">
        <v>21</v>
      </c>
      <c r="C47" t="s">
        <v>14</v>
      </c>
      <c r="D47" t="s">
        <v>196</v>
      </c>
      <c r="E47" t="s">
        <v>14</v>
      </c>
      <c r="F47" t="s">
        <v>39</v>
      </c>
      <c r="G47" t="s">
        <v>20</v>
      </c>
      <c r="H47" s="9">
        <v>39345</v>
      </c>
      <c r="I47">
        <v>42</v>
      </c>
      <c r="J47">
        <v>4</v>
      </c>
      <c r="K47" t="s">
        <v>156</v>
      </c>
      <c r="L47" t="s">
        <v>378</v>
      </c>
      <c r="M47" t="s">
        <v>14</v>
      </c>
      <c r="N47">
        <f>IF(all_t20_world_cup_matches_results__3__3[[#This Row],[Teams ID]]=all_t20_world_cup_matches_results__3__3[[#This Row],[Winner]], 1, 0)</f>
        <v>1</v>
      </c>
      <c r="O47" t="str">
        <f>IF(all_t20_world_cup_matches_results__3__3[[#This Row],[Team1]]=all_t20_world_cup_matches_results__3__3[[#This Row],[Winner]],all_t20_world_cup_matches_results__3__3[[#This Row],[Team2]],all_t20_world_cup_matches_results__3__3[[#This Row],[Team1]])</f>
        <v>Bangladesh</v>
      </c>
      <c r="P47" s="8">
        <f>IF(all_t20_world_cup_matches_results__3__3[[#This Row],[Teams ID]]=all_t20_world_cup_matches_results__3__3[[#This Row],[Losers]],1,0)</f>
        <v>0</v>
      </c>
      <c r="Q47" s="8">
        <f>SUMIFS(all_t20_world_cup_matches_results__3__3[Winner Count], all_t20_world_cup_matches_results__3__3[Teams ID], all_t20_world_cup_matches_results__3__3[[#This Row],[Teams ID]], all_t20_world_cup_matches_results__3__3[Season], all_t20_world_cup_matches_results__3__3[[#This Row],[Season]])</f>
        <v>5</v>
      </c>
      <c r="R47" s="8">
        <f>COUNTIFS(all_t20_world_cup_matches_results__3__3[Teams ID], all_t20_world_cup_matches_results__3__3[[#This Row],[Teams ID]], all_t20_world_cup_matches_results__3__3[Season], all_t20_world_cup_matches_results__3__3[[#This Row],[Season]])</f>
        <v>7</v>
      </c>
      <c r="S47" s="8">
        <f>all_t20_world_cup_matches_results__3__3[[#This Row],[Total matches played]]-all_t20_world_cup_matches_results__3__3[[#This Row],[Total matches won]]</f>
        <v>2</v>
      </c>
      <c r="T47" s="16">
        <f>IFERROR(all_t20_world_cup_matches_results__3__3[[#This Row],[Total matches won]]/all_t20_world_cup_matches_results__3__3[[#This Row],[Total matches played]],"")</f>
        <v>0.7142857142857143</v>
      </c>
      <c r="U47" s="16">
        <f>IF(T:T=$T$3,"",100%-all_t20_world_cup_matches_results__3__3[[#This Row],[Winning %]])</f>
        <v>0.2857142857142857</v>
      </c>
    </row>
    <row r="48" spans="1:21" x14ac:dyDescent="0.25">
      <c r="A48" t="s">
        <v>164</v>
      </c>
      <c r="B48" t="s">
        <v>6</v>
      </c>
      <c r="C48" t="s">
        <v>25</v>
      </c>
      <c r="D48" t="s">
        <v>197</v>
      </c>
      <c r="E48" t="s">
        <v>25</v>
      </c>
      <c r="F48" t="s">
        <v>40</v>
      </c>
      <c r="G48" t="s">
        <v>13</v>
      </c>
      <c r="H48" s="9">
        <v>39345</v>
      </c>
      <c r="I48">
        <v>43</v>
      </c>
      <c r="J48">
        <v>37</v>
      </c>
      <c r="K48" t="s">
        <v>157</v>
      </c>
      <c r="L48" t="s">
        <v>379</v>
      </c>
      <c r="M48" t="s">
        <v>6</v>
      </c>
      <c r="N48">
        <f>IF(all_t20_world_cup_matches_results__3__3[[#This Row],[Teams ID]]=all_t20_world_cup_matches_results__3__3[[#This Row],[Winner]], 1, 0)</f>
        <v>0</v>
      </c>
      <c r="O48" t="str">
        <f>IF(all_t20_world_cup_matches_results__3__3[[#This Row],[Team1]]=all_t20_world_cup_matches_results__3__3[[#This Row],[Winner]],all_t20_world_cup_matches_results__3__3[[#This Row],[Team2]],all_t20_world_cup_matches_results__3__3[[#This Row],[Team1]])</f>
        <v>South Africa</v>
      </c>
      <c r="P48" s="8">
        <f>IF(all_t20_world_cup_matches_results__3__3[[#This Row],[Teams ID]]=all_t20_world_cup_matches_results__3__3[[#This Row],[Losers]],1,0)</f>
        <v>1</v>
      </c>
      <c r="Q48" s="8">
        <f>SUMIFS(all_t20_world_cup_matches_results__3__3[Winner Count], all_t20_world_cup_matches_results__3__3[Teams ID], all_t20_world_cup_matches_results__3__3[[#This Row],[Teams ID]], all_t20_world_cup_matches_results__3__3[Season], all_t20_world_cup_matches_results__3__3[[#This Row],[Season]])</f>
        <v>4</v>
      </c>
      <c r="R48" s="8">
        <f>COUNTIFS(all_t20_world_cup_matches_results__3__3[Teams ID], all_t20_world_cup_matches_results__3__3[[#This Row],[Teams ID]], all_t20_world_cup_matches_results__3__3[Season], all_t20_world_cup_matches_results__3__3[[#This Row],[Season]])</f>
        <v>5</v>
      </c>
      <c r="S48" s="8">
        <f>all_t20_world_cup_matches_results__3__3[[#This Row],[Total matches played]]-all_t20_world_cup_matches_results__3__3[[#This Row],[Total matches won]]</f>
        <v>1</v>
      </c>
      <c r="T48" s="16">
        <f>IFERROR(all_t20_world_cup_matches_results__3__3[[#This Row],[Total matches won]]/all_t20_world_cup_matches_results__3__3[[#This Row],[Total matches played]],"")</f>
        <v>0.8</v>
      </c>
      <c r="U48" s="16">
        <f>IF(T:T=$T$3,"",100%-all_t20_world_cup_matches_results__3__3[[#This Row],[Winning %]])</f>
        <v>0.19999999999999996</v>
      </c>
    </row>
    <row r="49" spans="1:21" x14ac:dyDescent="0.25">
      <c r="A49" t="s">
        <v>164</v>
      </c>
      <c r="B49" t="s">
        <v>6</v>
      </c>
      <c r="C49" t="s">
        <v>25</v>
      </c>
      <c r="D49" t="s">
        <v>197</v>
      </c>
      <c r="E49" t="s">
        <v>25</v>
      </c>
      <c r="F49" t="s">
        <v>40</v>
      </c>
      <c r="G49" t="s">
        <v>13</v>
      </c>
      <c r="H49" s="9">
        <v>39345</v>
      </c>
      <c r="I49">
        <v>43</v>
      </c>
      <c r="J49">
        <v>37</v>
      </c>
      <c r="K49" t="s">
        <v>157</v>
      </c>
      <c r="L49" t="s">
        <v>380</v>
      </c>
      <c r="M49" t="s">
        <v>25</v>
      </c>
      <c r="N49">
        <f>IF(all_t20_world_cup_matches_results__3__3[[#This Row],[Teams ID]]=all_t20_world_cup_matches_results__3__3[[#This Row],[Winner]], 1, 0)</f>
        <v>1</v>
      </c>
      <c r="O49" t="str">
        <f>IF(all_t20_world_cup_matches_results__3__3[[#This Row],[Team1]]=all_t20_world_cup_matches_results__3__3[[#This Row],[Winner]],all_t20_world_cup_matches_results__3__3[[#This Row],[Team2]],all_t20_world_cup_matches_results__3__3[[#This Row],[Team1]])</f>
        <v>South Africa</v>
      </c>
      <c r="P49" s="8">
        <f>IF(all_t20_world_cup_matches_results__3__3[[#This Row],[Teams ID]]=all_t20_world_cup_matches_results__3__3[[#This Row],[Losers]],1,0)</f>
        <v>0</v>
      </c>
      <c r="Q49" s="8">
        <f>SUMIFS(all_t20_world_cup_matches_results__3__3[Winner Count], all_t20_world_cup_matches_results__3__3[Teams ID], all_t20_world_cup_matches_results__3__3[[#This Row],[Teams ID]], all_t20_world_cup_matches_results__3__3[Season], all_t20_world_cup_matches_results__3__3[[#This Row],[Season]])</f>
        <v>4</v>
      </c>
      <c r="R49" s="8">
        <f>COUNTIFS(all_t20_world_cup_matches_results__3__3[Teams ID], all_t20_world_cup_matches_results__3__3[[#This Row],[Teams ID]], all_t20_world_cup_matches_results__3__3[Season], all_t20_world_cup_matches_results__3__3[[#This Row],[Season]])</f>
        <v>7</v>
      </c>
      <c r="S49" s="8">
        <f>all_t20_world_cup_matches_results__3__3[[#This Row],[Total matches played]]-all_t20_world_cup_matches_results__3__3[[#This Row],[Total matches won]]</f>
        <v>3</v>
      </c>
      <c r="T49" s="16">
        <f>IFERROR(all_t20_world_cup_matches_results__3__3[[#This Row],[Total matches won]]/all_t20_world_cup_matches_results__3__3[[#This Row],[Total matches played]],"")</f>
        <v>0.5714285714285714</v>
      </c>
      <c r="U49" s="16">
        <f>IF(T:T=$T$3,"",100%-all_t20_world_cup_matches_results__3__3[[#This Row],[Winning %]])</f>
        <v>0.4285714285714286</v>
      </c>
    </row>
    <row r="50" spans="1:21" x14ac:dyDescent="0.25">
      <c r="A50" t="s">
        <v>164</v>
      </c>
      <c r="B50" t="s">
        <v>11</v>
      </c>
      <c r="C50" t="s">
        <v>14</v>
      </c>
      <c r="D50" t="s">
        <v>198</v>
      </c>
      <c r="E50" t="s">
        <v>14</v>
      </c>
      <c r="F50" t="s">
        <v>22</v>
      </c>
      <c r="G50" t="s">
        <v>20</v>
      </c>
      <c r="H50" s="9">
        <v>39347</v>
      </c>
      <c r="I50">
        <v>44</v>
      </c>
      <c r="J50">
        <v>6</v>
      </c>
      <c r="K50" t="s">
        <v>156</v>
      </c>
      <c r="L50" t="s">
        <v>381</v>
      </c>
      <c r="M50" t="s">
        <v>11</v>
      </c>
      <c r="N50">
        <f>IF(all_t20_world_cup_matches_results__3__3[[#This Row],[Teams ID]]=all_t20_world_cup_matches_results__3__3[[#This Row],[Winner]], 1, 0)</f>
        <v>0</v>
      </c>
      <c r="O50" t="str">
        <f>IF(all_t20_world_cup_matches_results__3__3[[#This Row],[Team1]]=all_t20_world_cup_matches_results__3__3[[#This Row],[Winner]],all_t20_world_cup_matches_results__3__3[[#This Row],[Team2]],all_t20_world_cup_matches_results__3__3[[#This Row],[Team1]])</f>
        <v>New Zealand</v>
      </c>
      <c r="P50" s="8">
        <f>IF(all_t20_world_cup_matches_results__3__3[[#This Row],[Teams ID]]=all_t20_world_cup_matches_results__3__3[[#This Row],[Losers]],1,0)</f>
        <v>1</v>
      </c>
      <c r="Q50" s="8">
        <f>SUMIFS(all_t20_world_cup_matches_results__3__3[Winner Count], all_t20_world_cup_matches_results__3__3[Teams ID], all_t20_world_cup_matches_results__3__3[[#This Row],[Teams ID]], all_t20_world_cup_matches_results__3__3[Season], all_t20_world_cup_matches_results__3__3[[#This Row],[Season]])</f>
        <v>3</v>
      </c>
      <c r="R50" s="8">
        <f>COUNTIFS(all_t20_world_cup_matches_results__3__3[Teams ID], all_t20_world_cup_matches_results__3__3[[#This Row],[Teams ID]], all_t20_world_cup_matches_results__3__3[Season], all_t20_world_cup_matches_results__3__3[[#This Row],[Season]])</f>
        <v>6</v>
      </c>
      <c r="S50" s="8">
        <f>all_t20_world_cup_matches_results__3__3[[#This Row],[Total matches played]]-all_t20_world_cup_matches_results__3__3[[#This Row],[Total matches won]]</f>
        <v>3</v>
      </c>
      <c r="T50" s="16">
        <f>IFERROR(all_t20_world_cup_matches_results__3__3[[#This Row],[Total matches won]]/all_t20_world_cup_matches_results__3__3[[#This Row],[Total matches played]],"")</f>
        <v>0.5</v>
      </c>
      <c r="U50" s="16">
        <f>IF(T:T=$T$3,"",100%-all_t20_world_cup_matches_results__3__3[[#This Row],[Winning %]])</f>
        <v>0.5</v>
      </c>
    </row>
    <row r="51" spans="1:21" x14ac:dyDescent="0.25">
      <c r="A51" t="s">
        <v>164</v>
      </c>
      <c r="B51" t="s">
        <v>11</v>
      </c>
      <c r="C51" t="s">
        <v>14</v>
      </c>
      <c r="D51" t="s">
        <v>198</v>
      </c>
      <c r="E51" t="s">
        <v>14</v>
      </c>
      <c r="F51" t="s">
        <v>22</v>
      </c>
      <c r="G51" t="s">
        <v>20</v>
      </c>
      <c r="H51" s="9">
        <v>39347</v>
      </c>
      <c r="I51">
        <v>44</v>
      </c>
      <c r="J51">
        <v>6</v>
      </c>
      <c r="K51" t="s">
        <v>156</v>
      </c>
      <c r="L51" t="s">
        <v>382</v>
      </c>
      <c r="M51" t="s">
        <v>14</v>
      </c>
      <c r="N51">
        <f>IF(all_t20_world_cup_matches_results__3__3[[#This Row],[Teams ID]]=all_t20_world_cup_matches_results__3__3[[#This Row],[Winner]], 1, 0)</f>
        <v>1</v>
      </c>
      <c r="O51" t="str">
        <f>IF(all_t20_world_cup_matches_results__3__3[[#This Row],[Team1]]=all_t20_world_cup_matches_results__3__3[[#This Row],[Winner]],all_t20_world_cup_matches_results__3__3[[#This Row],[Team2]],all_t20_world_cup_matches_results__3__3[[#This Row],[Team1]])</f>
        <v>New Zealand</v>
      </c>
      <c r="P51" s="8">
        <f>IF(all_t20_world_cup_matches_results__3__3[[#This Row],[Teams ID]]=all_t20_world_cup_matches_results__3__3[[#This Row],[Losers]],1,0)</f>
        <v>0</v>
      </c>
      <c r="Q51" s="8">
        <f>SUMIFS(all_t20_world_cup_matches_results__3__3[Winner Count], all_t20_world_cup_matches_results__3__3[Teams ID], all_t20_world_cup_matches_results__3__3[[#This Row],[Teams ID]], all_t20_world_cup_matches_results__3__3[Season], all_t20_world_cup_matches_results__3__3[[#This Row],[Season]])</f>
        <v>5</v>
      </c>
      <c r="R51" s="8">
        <f>COUNTIFS(all_t20_world_cup_matches_results__3__3[Teams ID], all_t20_world_cup_matches_results__3__3[[#This Row],[Teams ID]], all_t20_world_cup_matches_results__3__3[Season], all_t20_world_cup_matches_results__3__3[[#This Row],[Season]])</f>
        <v>7</v>
      </c>
      <c r="S51" s="8">
        <f>all_t20_world_cup_matches_results__3__3[[#This Row],[Total matches played]]-all_t20_world_cup_matches_results__3__3[[#This Row],[Total matches won]]</f>
        <v>2</v>
      </c>
      <c r="T51" s="16">
        <f>IFERROR(all_t20_world_cup_matches_results__3__3[[#This Row],[Total matches won]]/all_t20_world_cup_matches_results__3__3[[#This Row],[Total matches played]],"")</f>
        <v>0.7142857142857143</v>
      </c>
      <c r="U51" s="16">
        <f>IF(T:T=$T$3,"",100%-all_t20_world_cup_matches_results__3__3[[#This Row],[Winning %]])</f>
        <v>0.2857142857142857</v>
      </c>
    </row>
    <row r="52" spans="1:21" x14ac:dyDescent="0.25">
      <c r="A52" t="s">
        <v>164</v>
      </c>
      <c r="B52" t="s">
        <v>17</v>
      </c>
      <c r="C52" t="s">
        <v>25</v>
      </c>
      <c r="D52" t="s">
        <v>199</v>
      </c>
      <c r="E52" t="s">
        <v>25</v>
      </c>
      <c r="F52" t="s">
        <v>41</v>
      </c>
      <c r="G52" t="s">
        <v>13</v>
      </c>
      <c r="H52" s="9">
        <v>39347</v>
      </c>
      <c r="I52">
        <v>45</v>
      </c>
      <c r="J52">
        <v>15</v>
      </c>
      <c r="K52" t="s">
        <v>157</v>
      </c>
      <c r="L52" t="s">
        <v>383</v>
      </c>
      <c r="M52" t="s">
        <v>17</v>
      </c>
      <c r="N52">
        <f>IF(all_t20_world_cup_matches_results__3__3[[#This Row],[Teams ID]]=all_t20_world_cup_matches_results__3__3[[#This Row],[Winner]], 1, 0)</f>
        <v>0</v>
      </c>
      <c r="O52" t="str">
        <f>IF(all_t20_world_cup_matches_results__3__3[[#This Row],[Team1]]=all_t20_world_cup_matches_results__3__3[[#This Row],[Winner]],all_t20_world_cup_matches_results__3__3[[#This Row],[Team2]],all_t20_world_cup_matches_results__3__3[[#This Row],[Team1]])</f>
        <v>Australia</v>
      </c>
      <c r="P52" s="8">
        <f>IF(all_t20_world_cup_matches_results__3__3[[#This Row],[Teams ID]]=all_t20_world_cup_matches_results__3__3[[#This Row],[Losers]],1,0)</f>
        <v>1</v>
      </c>
      <c r="Q52" s="8">
        <f>SUMIFS(all_t20_world_cup_matches_results__3__3[Winner Count], all_t20_world_cup_matches_results__3__3[Teams ID], all_t20_world_cup_matches_results__3__3[[#This Row],[Teams ID]], all_t20_world_cup_matches_results__3__3[Season], all_t20_world_cup_matches_results__3__3[[#This Row],[Season]])</f>
        <v>3</v>
      </c>
      <c r="R52" s="8">
        <f>COUNTIFS(all_t20_world_cup_matches_results__3__3[Teams ID], all_t20_world_cup_matches_results__3__3[[#This Row],[Teams ID]], all_t20_world_cup_matches_results__3__3[Season], all_t20_world_cup_matches_results__3__3[[#This Row],[Season]])</f>
        <v>6</v>
      </c>
      <c r="S52" s="8">
        <f>all_t20_world_cup_matches_results__3__3[[#This Row],[Total matches played]]-all_t20_world_cup_matches_results__3__3[[#This Row],[Total matches won]]</f>
        <v>3</v>
      </c>
      <c r="T52" s="16">
        <f>IFERROR(all_t20_world_cup_matches_results__3__3[[#This Row],[Total matches won]]/all_t20_world_cup_matches_results__3__3[[#This Row],[Total matches played]],"")</f>
        <v>0.5</v>
      </c>
      <c r="U52" s="16">
        <f>IF(T:T=$T$3,"",100%-all_t20_world_cup_matches_results__3__3[[#This Row],[Winning %]])</f>
        <v>0.5</v>
      </c>
    </row>
    <row r="53" spans="1:21" x14ac:dyDescent="0.25">
      <c r="A53" t="s">
        <v>164</v>
      </c>
      <c r="B53" t="s">
        <v>17</v>
      </c>
      <c r="C53" t="s">
        <v>25</v>
      </c>
      <c r="D53" t="s">
        <v>199</v>
      </c>
      <c r="E53" t="s">
        <v>25</v>
      </c>
      <c r="F53" t="s">
        <v>41</v>
      </c>
      <c r="G53" t="s">
        <v>13</v>
      </c>
      <c r="H53" s="9">
        <v>39347</v>
      </c>
      <c r="I53">
        <v>45</v>
      </c>
      <c r="J53">
        <v>15</v>
      </c>
      <c r="K53" t="s">
        <v>157</v>
      </c>
      <c r="L53" t="s">
        <v>384</v>
      </c>
      <c r="M53" t="s">
        <v>25</v>
      </c>
      <c r="N53">
        <f>IF(all_t20_world_cup_matches_results__3__3[[#This Row],[Teams ID]]=all_t20_world_cup_matches_results__3__3[[#This Row],[Winner]], 1, 0)</f>
        <v>1</v>
      </c>
      <c r="O53" t="str">
        <f>IF(all_t20_world_cup_matches_results__3__3[[#This Row],[Team1]]=all_t20_world_cup_matches_results__3__3[[#This Row],[Winner]],all_t20_world_cup_matches_results__3__3[[#This Row],[Team2]],all_t20_world_cup_matches_results__3__3[[#This Row],[Team1]])</f>
        <v>Australia</v>
      </c>
      <c r="P53" s="8">
        <f>IF(all_t20_world_cup_matches_results__3__3[[#This Row],[Teams ID]]=all_t20_world_cup_matches_results__3__3[[#This Row],[Losers]],1,0)</f>
        <v>0</v>
      </c>
      <c r="Q53" s="8">
        <f>SUMIFS(all_t20_world_cup_matches_results__3__3[Winner Count], all_t20_world_cup_matches_results__3__3[Teams ID], all_t20_world_cup_matches_results__3__3[[#This Row],[Teams ID]], all_t20_world_cup_matches_results__3__3[Season], all_t20_world_cup_matches_results__3__3[[#This Row],[Season]])</f>
        <v>4</v>
      </c>
      <c r="R53" s="8">
        <f>COUNTIFS(all_t20_world_cup_matches_results__3__3[Teams ID], all_t20_world_cup_matches_results__3__3[[#This Row],[Teams ID]], all_t20_world_cup_matches_results__3__3[Season], all_t20_world_cup_matches_results__3__3[[#This Row],[Season]])</f>
        <v>7</v>
      </c>
      <c r="S53" s="8">
        <f>all_t20_world_cup_matches_results__3__3[[#This Row],[Total matches played]]-all_t20_world_cup_matches_results__3__3[[#This Row],[Total matches won]]</f>
        <v>3</v>
      </c>
      <c r="T53" s="16">
        <f>IFERROR(all_t20_world_cup_matches_results__3__3[[#This Row],[Total matches won]]/all_t20_world_cup_matches_results__3__3[[#This Row],[Total matches played]],"")</f>
        <v>0.5714285714285714</v>
      </c>
      <c r="U53" s="16">
        <f>IF(T:T=$T$3,"",100%-all_t20_world_cup_matches_results__3__3[[#This Row],[Winning %]])</f>
        <v>0.4285714285714286</v>
      </c>
    </row>
    <row r="54" spans="1:21" x14ac:dyDescent="0.25">
      <c r="A54" t="s">
        <v>164</v>
      </c>
      <c r="B54" t="s">
        <v>25</v>
      </c>
      <c r="C54" t="s">
        <v>14</v>
      </c>
      <c r="D54" t="s">
        <v>183</v>
      </c>
      <c r="E54" t="s">
        <v>25</v>
      </c>
      <c r="F54" t="s">
        <v>35</v>
      </c>
      <c r="G54" t="s">
        <v>9</v>
      </c>
      <c r="H54" s="9">
        <v>39349</v>
      </c>
      <c r="I54">
        <v>46</v>
      </c>
      <c r="J54">
        <v>5</v>
      </c>
      <c r="K54" t="s">
        <v>157</v>
      </c>
      <c r="L54" t="s">
        <v>385</v>
      </c>
      <c r="M54" t="s">
        <v>25</v>
      </c>
      <c r="N54">
        <f>IF(all_t20_world_cup_matches_results__3__3[[#This Row],[Teams ID]]=all_t20_world_cup_matches_results__3__3[[#This Row],[Winner]], 1, 0)</f>
        <v>1</v>
      </c>
      <c r="O54" t="str">
        <f>IF(all_t20_world_cup_matches_results__3__3[[#This Row],[Team1]]=all_t20_world_cup_matches_results__3__3[[#This Row],[Winner]],all_t20_world_cup_matches_results__3__3[[#This Row],[Team2]],all_t20_world_cup_matches_results__3__3[[#This Row],[Team1]])</f>
        <v>Pakistan</v>
      </c>
      <c r="P54" s="8">
        <f>IF(all_t20_world_cup_matches_results__3__3[[#This Row],[Teams ID]]=all_t20_world_cup_matches_results__3__3[[#This Row],[Losers]],1,0)</f>
        <v>0</v>
      </c>
      <c r="Q54" s="8">
        <f>SUMIFS(all_t20_world_cup_matches_results__3__3[Winner Count], all_t20_world_cup_matches_results__3__3[Teams ID], all_t20_world_cup_matches_results__3__3[[#This Row],[Teams ID]], all_t20_world_cup_matches_results__3__3[Season], all_t20_world_cup_matches_results__3__3[[#This Row],[Season]])</f>
        <v>4</v>
      </c>
      <c r="R54" s="8">
        <f>COUNTIFS(all_t20_world_cup_matches_results__3__3[Teams ID], all_t20_world_cup_matches_results__3__3[[#This Row],[Teams ID]], all_t20_world_cup_matches_results__3__3[Season], all_t20_world_cup_matches_results__3__3[[#This Row],[Season]])</f>
        <v>7</v>
      </c>
      <c r="S54" s="8">
        <f>all_t20_world_cup_matches_results__3__3[[#This Row],[Total matches played]]-all_t20_world_cup_matches_results__3__3[[#This Row],[Total matches won]]</f>
        <v>3</v>
      </c>
      <c r="T54" s="16">
        <f>IFERROR(all_t20_world_cup_matches_results__3__3[[#This Row],[Total matches won]]/all_t20_world_cup_matches_results__3__3[[#This Row],[Total matches played]],"")</f>
        <v>0.5714285714285714</v>
      </c>
      <c r="U54" s="16">
        <f>IF(T:T=$T$3,"",100%-all_t20_world_cup_matches_results__3__3[[#This Row],[Winning %]])</f>
        <v>0.4285714285714286</v>
      </c>
    </row>
    <row r="55" spans="1:21" x14ac:dyDescent="0.25">
      <c r="A55" t="s">
        <v>164</v>
      </c>
      <c r="B55" t="s">
        <v>25</v>
      </c>
      <c r="C55" t="s">
        <v>14</v>
      </c>
      <c r="D55" t="s">
        <v>183</v>
      </c>
      <c r="E55" t="s">
        <v>25</v>
      </c>
      <c r="F55" t="s">
        <v>35</v>
      </c>
      <c r="G55" t="s">
        <v>9</v>
      </c>
      <c r="H55" s="9">
        <v>39349</v>
      </c>
      <c r="I55">
        <v>46</v>
      </c>
      <c r="J55">
        <v>5</v>
      </c>
      <c r="K55" t="s">
        <v>157</v>
      </c>
      <c r="L55" t="s">
        <v>386</v>
      </c>
      <c r="M55" t="s">
        <v>14</v>
      </c>
      <c r="N55">
        <f>IF(all_t20_world_cup_matches_results__3__3[[#This Row],[Teams ID]]=all_t20_world_cup_matches_results__3__3[[#This Row],[Winner]], 1, 0)</f>
        <v>0</v>
      </c>
      <c r="O55" t="str">
        <f>IF(all_t20_world_cup_matches_results__3__3[[#This Row],[Team1]]=all_t20_world_cup_matches_results__3__3[[#This Row],[Winner]],all_t20_world_cup_matches_results__3__3[[#This Row],[Team2]],all_t20_world_cup_matches_results__3__3[[#This Row],[Team1]])</f>
        <v>Pakistan</v>
      </c>
      <c r="P55" s="8">
        <f>IF(all_t20_world_cup_matches_results__3__3[[#This Row],[Teams ID]]=all_t20_world_cup_matches_results__3__3[[#This Row],[Losers]],1,0)</f>
        <v>1</v>
      </c>
      <c r="Q55" s="8">
        <f>SUMIFS(all_t20_world_cup_matches_results__3__3[Winner Count], all_t20_world_cup_matches_results__3__3[Teams ID], all_t20_world_cup_matches_results__3__3[[#This Row],[Teams ID]], all_t20_world_cup_matches_results__3__3[Season], all_t20_world_cup_matches_results__3__3[[#This Row],[Season]])</f>
        <v>5</v>
      </c>
      <c r="R55" s="8">
        <f>COUNTIFS(all_t20_world_cup_matches_results__3__3[Teams ID], all_t20_world_cup_matches_results__3__3[[#This Row],[Teams ID]], all_t20_world_cup_matches_results__3__3[Season], all_t20_world_cup_matches_results__3__3[[#This Row],[Season]])</f>
        <v>7</v>
      </c>
      <c r="S55" s="8">
        <f>all_t20_world_cup_matches_results__3__3[[#This Row],[Total matches played]]-all_t20_world_cup_matches_results__3__3[[#This Row],[Total matches won]]</f>
        <v>2</v>
      </c>
      <c r="T55" s="16">
        <f>IFERROR(all_t20_world_cup_matches_results__3__3[[#This Row],[Total matches won]]/all_t20_world_cup_matches_results__3__3[[#This Row],[Total matches played]],"")</f>
        <v>0.7142857142857143</v>
      </c>
      <c r="U55" s="16">
        <f>IF(T:T=$T$3,"",100%-all_t20_world_cup_matches_results__3__3[[#This Row],[Winning %]])</f>
        <v>0.2857142857142857</v>
      </c>
    </row>
    <row r="56" spans="1:21" x14ac:dyDescent="0.25">
      <c r="A56" t="s">
        <v>165</v>
      </c>
      <c r="B56" t="s">
        <v>23</v>
      </c>
      <c r="C56" t="s">
        <v>42</v>
      </c>
      <c r="D56" t="s">
        <v>200</v>
      </c>
      <c r="E56" t="s">
        <v>42</v>
      </c>
      <c r="F56" t="s">
        <v>39</v>
      </c>
      <c r="G56" t="s">
        <v>43</v>
      </c>
      <c r="H56" s="9">
        <v>39969</v>
      </c>
      <c r="I56">
        <v>90</v>
      </c>
      <c r="J56">
        <v>4</v>
      </c>
      <c r="K56" t="s">
        <v>156</v>
      </c>
      <c r="L56" t="s">
        <v>387</v>
      </c>
      <c r="M56" t="s">
        <v>23</v>
      </c>
      <c r="N56">
        <f>IF(all_t20_world_cup_matches_results__3__3[[#This Row],[Teams ID]]=all_t20_world_cup_matches_results__3__3[[#This Row],[Winner]], 1, 0)</f>
        <v>0</v>
      </c>
      <c r="O56" t="str">
        <f>IF(all_t20_world_cup_matches_results__3__3[[#This Row],[Team1]]=all_t20_world_cup_matches_results__3__3[[#This Row],[Winner]],all_t20_world_cup_matches_results__3__3[[#This Row],[Team2]],all_t20_world_cup_matches_results__3__3[[#This Row],[Team1]])</f>
        <v>England</v>
      </c>
      <c r="P56" s="8">
        <f>IF(all_t20_world_cup_matches_results__3__3[[#This Row],[Teams ID]]=all_t20_world_cup_matches_results__3__3[[#This Row],[Losers]],1,0)</f>
        <v>1</v>
      </c>
      <c r="Q56" s="8">
        <f>SUMIFS(all_t20_world_cup_matches_results__3__3[Winner Count], all_t20_world_cup_matches_results__3__3[Teams ID], all_t20_world_cup_matches_results__3__3[[#This Row],[Teams ID]], all_t20_world_cup_matches_results__3__3[Season], all_t20_world_cup_matches_results__3__3[[#This Row],[Season]])</f>
        <v>2</v>
      </c>
      <c r="R56" s="8">
        <f>COUNTIFS(all_t20_world_cup_matches_results__3__3[Teams ID], all_t20_world_cup_matches_results__3__3[[#This Row],[Teams ID]], all_t20_world_cup_matches_results__3__3[Season], all_t20_world_cup_matches_results__3__3[[#This Row],[Season]])</f>
        <v>5</v>
      </c>
      <c r="S56" s="8">
        <f>all_t20_world_cup_matches_results__3__3[[#This Row],[Total matches played]]-all_t20_world_cup_matches_results__3__3[[#This Row],[Total matches won]]</f>
        <v>3</v>
      </c>
      <c r="T56" s="16">
        <f>IFERROR(all_t20_world_cup_matches_results__3__3[[#This Row],[Total matches won]]/all_t20_world_cup_matches_results__3__3[[#This Row],[Total matches played]],"")</f>
        <v>0.4</v>
      </c>
      <c r="U56" s="16">
        <f>IF(T:T=$T$3,"",100%-all_t20_world_cup_matches_results__3__3[[#This Row],[Winning %]])</f>
        <v>0.6</v>
      </c>
    </row>
    <row r="57" spans="1:21" x14ac:dyDescent="0.25">
      <c r="A57" t="s">
        <v>165</v>
      </c>
      <c r="B57" t="s">
        <v>23</v>
      </c>
      <c r="C57" t="s">
        <v>42</v>
      </c>
      <c r="D57" t="s">
        <v>200</v>
      </c>
      <c r="E57" t="s">
        <v>42</v>
      </c>
      <c r="F57" t="s">
        <v>39</v>
      </c>
      <c r="G57" t="s">
        <v>43</v>
      </c>
      <c r="H57" s="9">
        <v>39969</v>
      </c>
      <c r="I57">
        <v>90</v>
      </c>
      <c r="J57">
        <v>4</v>
      </c>
      <c r="K57" t="s">
        <v>156</v>
      </c>
      <c r="L57" t="s">
        <v>388</v>
      </c>
      <c r="M57" t="s">
        <v>42</v>
      </c>
      <c r="N57">
        <f>IF(all_t20_world_cup_matches_results__3__3[[#This Row],[Teams ID]]=all_t20_world_cup_matches_results__3__3[[#This Row],[Winner]], 1, 0)</f>
        <v>1</v>
      </c>
      <c r="O57" t="str">
        <f>IF(all_t20_world_cup_matches_results__3__3[[#This Row],[Team1]]=all_t20_world_cup_matches_results__3__3[[#This Row],[Winner]],all_t20_world_cup_matches_results__3__3[[#This Row],[Team2]],all_t20_world_cup_matches_results__3__3[[#This Row],[Team1]])</f>
        <v>England</v>
      </c>
      <c r="P57" s="8">
        <f>IF(all_t20_world_cup_matches_results__3__3[[#This Row],[Teams ID]]=all_t20_world_cup_matches_results__3__3[[#This Row],[Losers]],1,0)</f>
        <v>0</v>
      </c>
      <c r="Q57" s="8">
        <f>SUMIFS(all_t20_world_cup_matches_results__3__3[Winner Count], all_t20_world_cup_matches_results__3__3[Teams ID], all_t20_world_cup_matches_results__3__3[[#This Row],[Teams ID]], all_t20_world_cup_matches_results__3__3[Season], all_t20_world_cup_matches_results__3__3[[#This Row],[Season]])</f>
        <v>1</v>
      </c>
      <c r="R57" s="8">
        <f>COUNTIFS(all_t20_world_cup_matches_results__3__3[Teams ID], all_t20_world_cup_matches_results__3__3[[#This Row],[Teams ID]], all_t20_world_cup_matches_results__3__3[Season], all_t20_world_cup_matches_results__3__3[[#This Row],[Season]])</f>
        <v>2</v>
      </c>
      <c r="S57" s="8">
        <f>all_t20_world_cup_matches_results__3__3[[#This Row],[Total matches played]]-all_t20_world_cup_matches_results__3__3[[#This Row],[Total matches won]]</f>
        <v>1</v>
      </c>
      <c r="T57" s="16">
        <f>IFERROR(all_t20_world_cup_matches_results__3__3[[#This Row],[Total matches won]]/all_t20_world_cup_matches_results__3__3[[#This Row],[Total matches played]],"")</f>
        <v>0.5</v>
      </c>
      <c r="U57" s="16">
        <f>IF(T:T=$T$3,"",100%-all_t20_world_cup_matches_results__3__3[[#This Row],[Winning %]])</f>
        <v>0.5</v>
      </c>
    </row>
    <row r="58" spans="1:21" x14ac:dyDescent="0.25">
      <c r="A58" t="s">
        <v>165</v>
      </c>
      <c r="B58" t="s">
        <v>11</v>
      </c>
      <c r="C58" t="s">
        <v>15</v>
      </c>
      <c r="D58" t="s">
        <v>201</v>
      </c>
      <c r="E58" t="s">
        <v>11</v>
      </c>
      <c r="F58" t="s">
        <v>31</v>
      </c>
      <c r="G58" t="s">
        <v>44</v>
      </c>
      <c r="H58" s="9">
        <v>39970</v>
      </c>
      <c r="I58">
        <v>91</v>
      </c>
      <c r="J58">
        <v>7</v>
      </c>
      <c r="K58" t="s">
        <v>156</v>
      </c>
      <c r="L58" t="s">
        <v>389</v>
      </c>
      <c r="M58" t="s">
        <v>11</v>
      </c>
      <c r="N58">
        <f>IF(all_t20_world_cup_matches_results__3__3[[#This Row],[Teams ID]]=all_t20_world_cup_matches_results__3__3[[#This Row],[Winner]], 1, 0)</f>
        <v>1</v>
      </c>
      <c r="O58" t="str">
        <f>IF(all_t20_world_cup_matches_results__3__3[[#This Row],[Team1]]=all_t20_world_cup_matches_results__3__3[[#This Row],[Winner]],all_t20_world_cup_matches_results__3__3[[#This Row],[Team2]],all_t20_world_cup_matches_results__3__3[[#This Row],[Team1]])</f>
        <v>Scotland</v>
      </c>
      <c r="P58" s="8">
        <f>IF(all_t20_world_cup_matches_results__3__3[[#This Row],[Teams ID]]=all_t20_world_cup_matches_results__3__3[[#This Row],[Losers]],1,0)</f>
        <v>0</v>
      </c>
      <c r="Q58" s="8">
        <f>SUMIFS(all_t20_world_cup_matches_results__3__3[Winner Count], all_t20_world_cup_matches_results__3__3[Teams ID], all_t20_world_cup_matches_results__3__3[[#This Row],[Teams ID]], all_t20_world_cup_matches_results__3__3[Season], all_t20_world_cup_matches_results__3__3[[#This Row],[Season]])</f>
        <v>2</v>
      </c>
      <c r="R58" s="8">
        <f>COUNTIFS(all_t20_world_cup_matches_results__3__3[Teams ID], all_t20_world_cup_matches_results__3__3[[#This Row],[Teams ID]], all_t20_world_cup_matches_results__3__3[Season], all_t20_world_cup_matches_results__3__3[[#This Row],[Season]])</f>
        <v>5</v>
      </c>
      <c r="S58" s="8">
        <f>all_t20_world_cup_matches_results__3__3[[#This Row],[Total matches played]]-all_t20_world_cup_matches_results__3__3[[#This Row],[Total matches won]]</f>
        <v>3</v>
      </c>
      <c r="T58" s="16">
        <f>IFERROR(all_t20_world_cup_matches_results__3__3[[#This Row],[Total matches won]]/all_t20_world_cup_matches_results__3__3[[#This Row],[Total matches played]],"")</f>
        <v>0.4</v>
      </c>
      <c r="U58" s="16">
        <f>IF(T:T=$T$3,"",100%-all_t20_world_cup_matches_results__3__3[[#This Row],[Winning %]])</f>
        <v>0.6</v>
      </c>
    </row>
    <row r="59" spans="1:21" x14ac:dyDescent="0.25">
      <c r="A59" t="s">
        <v>165</v>
      </c>
      <c r="B59" t="s">
        <v>11</v>
      </c>
      <c r="C59" t="s">
        <v>15</v>
      </c>
      <c r="D59" t="s">
        <v>201</v>
      </c>
      <c r="E59" t="s">
        <v>11</v>
      </c>
      <c r="F59" t="s">
        <v>31</v>
      </c>
      <c r="G59" t="s">
        <v>44</v>
      </c>
      <c r="H59" s="9">
        <v>39970</v>
      </c>
      <c r="I59">
        <v>91</v>
      </c>
      <c r="J59">
        <v>7</v>
      </c>
      <c r="K59" t="s">
        <v>156</v>
      </c>
      <c r="L59" t="s">
        <v>390</v>
      </c>
      <c r="M59" t="s">
        <v>15</v>
      </c>
      <c r="N59">
        <f>IF(all_t20_world_cup_matches_results__3__3[[#This Row],[Teams ID]]=all_t20_world_cup_matches_results__3__3[[#This Row],[Winner]], 1, 0)</f>
        <v>0</v>
      </c>
      <c r="O59" t="str">
        <f>IF(all_t20_world_cup_matches_results__3__3[[#This Row],[Team1]]=all_t20_world_cup_matches_results__3__3[[#This Row],[Winner]],all_t20_world_cup_matches_results__3__3[[#This Row],[Team2]],all_t20_world_cup_matches_results__3__3[[#This Row],[Team1]])</f>
        <v>Scotland</v>
      </c>
      <c r="P59" s="8">
        <f>IF(all_t20_world_cup_matches_results__3__3[[#This Row],[Teams ID]]=all_t20_world_cup_matches_results__3__3[[#This Row],[Losers]],1,0)</f>
        <v>1</v>
      </c>
      <c r="Q59" s="8">
        <f>SUMIFS(all_t20_world_cup_matches_results__3__3[Winner Count], all_t20_world_cup_matches_results__3__3[Teams ID], all_t20_world_cup_matches_results__3__3[[#This Row],[Teams ID]], all_t20_world_cup_matches_results__3__3[Season], all_t20_world_cup_matches_results__3__3[[#This Row],[Season]])</f>
        <v>0</v>
      </c>
      <c r="R59" s="8">
        <f>COUNTIFS(all_t20_world_cup_matches_results__3__3[Teams ID], all_t20_world_cup_matches_results__3__3[[#This Row],[Teams ID]], all_t20_world_cup_matches_results__3__3[Season], all_t20_world_cup_matches_results__3__3[[#This Row],[Season]])</f>
        <v>2</v>
      </c>
      <c r="S59" s="8">
        <f>all_t20_world_cup_matches_results__3__3[[#This Row],[Total matches played]]-all_t20_world_cup_matches_results__3__3[[#This Row],[Total matches won]]</f>
        <v>2</v>
      </c>
      <c r="T59" s="16">
        <f>IFERROR(all_t20_world_cup_matches_results__3__3[[#This Row],[Total matches won]]/all_t20_world_cup_matches_results__3__3[[#This Row],[Total matches played]],"")</f>
        <v>0</v>
      </c>
      <c r="U59" s="16" t="str">
        <f>IF(T:T=$T$3,"",100%-all_t20_world_cup_matches_results__3__3[[#This Row],[Winning %]])</f>
        <v/>
      </c>
    </row>
    <row r="60" spans="1:21" x14ac:dyDescent="0.25">
      <c r="A60" t="s">
        <v>165</v>
      </c>
      <c r="B60" t="s">
        <v>17</v>
      </c>
      <c r="C60" t="s">
        <v>7</v>
      </c>
      <c r="D60" t="s">
        <v>202</v>
      </c>
      <c r="E60" t="s">
        <v>7</v>
      </c>
      <c r="F60" t="s">
        <v>31</v>
      </c>
      <c r="G60" t="s">
        <v>44</v>
      </c>
      <c r="H60" s="9">
        <v>39970</v>
      </c>
      <c r="I60">
        <v>92</v>
      </c>
      <c r="J60">
        <v>7</v>
      </c>
      <c r="K60" t="s">
        <v>156</v>
      </c>
      <c r="L60" t="s">
        <v>391</v>
      </c>
      <c r="M60" t="s">
        <v>17</v>
      </c>
      <c r="N60">
        <f>IF(all_t20_world_cup_matches_results__3__3[[#This Row],[Teams ID]]=all_t20_world_cup_matches_results__3__3[[#This Row],[Winner]], 1, 0)</f>
        <v>0</v>
      </c>
      <c r="O60" t="str">
        <f>IF(all_t20_world_cup_matches_results__3__3[[#This Row],[Team1]]=all_t20_world_cup_matches_results__3__3[[#This Row],[Winner]],all_t20_world_cup_matches_results__3__3[[#This Row],[Team2]],all_t20_world_cup_matches_results__3__3[[#This Row],[Team1]])</f>
        <v>Australia</v>
      </c>
      <c r="P60" s="8">
        <f>IF(all_t20_world_cup_matches_results__3__3[[#This Row],[Teams ID]]=all_t20_world_cup_matches_results__3__3[[#This Row],[Losers]],1,0)</f>
        <v>1</v>
      </c>
      <c r="Q60" s="8">
        <f>SUMIFS(all_t20_world_cup_matches_results__3__3[Winner Count], all_t20_world_cup_matches_results__3__3[Teams ID], all_t20_world_cup_matches_results__3__3[[#This Row],[Teams ID]], all_t20_world_cup_matches_results__3__3[Season], all_t20_world_cup_matches_results__3__3[[#This Row],[Season]])</f>
        <v>0</v>
      </c>
      <c r="R60" s="8">
        <f>COUNTIFS(all_t20_world_cup_matches_results__3__3[Teams ID], all_t20_world_cup_matches_results__3__3[[#This Row],[Teams ID]], all_t20_world_cup_matches_results__3__3[Season], all_t20_world_cup_matches_results__3__3[[#This Row],[Season]])</f>
        <v>2</v>
      </c>
      <c r="S60" s="8">
        <f>all_t20_world_cup_matches_results__3__3[[#This Row],[Total matches played]]-all_t20_world_cup_matches_results__3__3[[#This Row],[Total matches won]]</f>
        <v>2</v>
      </c>
      <c r="T60" s="16">
        <f>IFERROR(all_t20_world_cup_matches_results__3__3[[#This Row],[Total matches won]]/all_t20_world_cup_matches_results__3__3[[#This Row],[Total matches played]],"")</f>
        <v>0</v>
      </c>
      <c r="U60" s="16" t="str">
        <f>IF(T:T=$T$3,"",100%-all_t20_world_cup_matches_results__3__3[[#This Row],[Winning %]])</f>
        <v/>
      </c>
    </row>
    <row r="61" spans="1:21" x14ac:dyDescent="0.25">
      <c r="A61" t="s">
        <v>165</v>
      </c>
      <c r="B61" t="s">
        <v>17</v>
      </c>
      <c r="C61" t="s">
        <v>7</v>
      </c>
      <c r="D61" t="s">
        <v>202</v>
      </c>
      <c r="E61" t="s">
        <v>7</v>
      </c>
      <c r="F61" t="s">
        <v>31</v>
      </c>
      <c r="G61" t="s">
        <v>44</v>
      </c>
      <c r="H61" s="9">
        <v>39970</v>
      </c>
      <c r="I61">
        <v>92</v>
      </c>
      <c r="J61">
        <v>7</v>
      </c>
      <c r="K61" t="s">
        <v>156</v>
      </c>
      <c r="L61" t="s">
        <v>392</v>
      </c>
      <c r="M61" t="s">
        <v>7</v>
      </c>
      <c r="N61">
        <f>IF(all_t20_world_cup_matches_results__3__3[[#This Row],[Teams ID]]=all_t20_world_cup_matches_results__3__3[[#This Row],[Winner]], 1, 0)</f>
        <v>1</v>
      </c>
      <c r="O61" t="str">
        <f>IF(all_t20_world_cup_matches_results__3__3[[#This Row],[Team1]]=all_t20_world_cup_matches_results__3__3[[#This Row],[Winner]],all_t20_world_cup_matches_results__3__3[[#This Row],[Team2]],all_t20_world_cup_matches_results__3__3[[#This Row],[Team1]])</f>
        <v>Australia</v>
      </c>
      <c r="P61" s="8">
        <f>IF(all_t20_world_cup_matches_results__3__3[[#This Row],[Teams ID]]=all_t20_world_cup_matches_results__3__3[[#This Row],[Losers]],1,0)</f>
        <v>0</v>
      </c>
      <c r="Q61" s="8">
        <f>SUMIFS(all_t20_world_cup_matches_results__3__3[Winner Count], all_t20_world_cup_matches_results__3__3[Teams ID], all_t20_world_cup_matches_results__3__3[[#This Row],[Teams ID]], all_t20_world_cup_matches_results__3__3[Season], all_t20_world_cup_matches_results__3__3[[#This Row],[Season]])</f>
        <v>3</v>
      </c>
      <c r="R61" s="8">
        <f>COUNTIFS(all_t20_world_cup_matches_results__3__3[Teams ID], all_t20_world_cup_matches_results__3__3[[#This Row],[Teams ID]], all_t20_world_cup_matches_results__3__3[Season], all_t20_world_cup_matches_results__3__3[[#This Row],[Season]])</f>
        <v>6</v>
      </c>
      <c r="S61" s="8">
        <f>all_t20_world_cup_matches_results__3__3[[#This Row],[Total matches played]]-all_t20_world_cup_matches_results__3__3[[#This Row],[Total matches won]]</f>
        <v>3</v>
      </c>
      <c r="T61" s="16">
        <f>IFERROR(all_t20_world_cup_matches_results__3__3[[#This Row],[Total matches won]]/all_t20_world_cup_matches_results__3__3[[#This Row],[Total matches played]],"")</f>
        <v>0.5</v>
      </c>
      <c r="U61" s="16">
        <f>IF(T:T=$T$3,"",100%-all_t20_world_cup_matches_results__3__3[[#This Row],[Winning %]])</f>
        <v>0.5</v>
      </c>
    </row>
    <row r="62" spans="1:21" x14ac:dyDescent="0.25">
      <c r="A62" t="s">
        <v>165</v>
      </c>
      <c r="B62" t="s">
        <v>21</v>
      </c>
      <c r="C62" t="s">
        <v>25</v>
      </c>
      <c r="D62" t="s">
        <v>203</v>
      </c>
      <c r="E62" t="s">
        <v>25</v>
      </c>
      <c r="F62" t="s">
        <v>45</v>
      </c>
      <c r="G62" t="s">
        <v>46</v>
      </c>
      <c r="H62" s="9">
        <v>39970</v>
      </c>
      <c r="I62">
        <v>93</v>
      </c>
      <c r="J62">
        <v>25</v>
      </c>
      <c r="K62" t="s">
        <v>157</v>
      </c>
      <c r="L62" t="s">
        <v>393</v>
      </c>
      <c r="M62" t="s">
        <v>21</v>
      </c>
      <c r="N62">
        <f>IF(all_t20_world_cup_matches_results__3__3[[#This Row],[Teams ID]]=all_t20_world_cup_matches_results__3__3[[#This Row],[Winner]], 1, 0)</f>
        <v>0</v>
      </c>
      <c r="O62" t="str">
        <f>IF(all_t20_world_cup_matches_results__3__3[[#This Row],[Team1]]=all_t20_world_cup_matches_results__3__3[[#This Row],[Winner]],all_t20_world_cup_matches_results__3__3[[#This Row],[Team2]],all_t20_world_cup_matches_results__3__3[[#This Row],[Team1]])</f>
        <v>Bangladesh</v>
      </c>
      <c r="P62" s="8">
        <f>IF(all_t20_world_cup_matches_results__3__3[[#This Row],[Teams ID]]=all_t20_world_cup_matches_results__3__3[[#This Row],[Losers]],1,0)</f>
        <v>1</v>
      </c>
      <c r="Q62" s="8">
        <f>SUMIFS(all_t20_world_cup_matches_results__3__3[Winner Count], all_t20_world_cup_matches_results__3__3[Teams ID], all_t20_world_cup_matches_results__3__3[[#This Row],[Teams ID]], all_t20_world_cup_matches_results__3__3[Season], all_t20_world_cup_matches_results__3__3[[#This Row],[Season]])</f>
        <v>0</v>
      </c>
      <c r="R62" s="8">
        <f>COUNTIFS(all_t20_world_cup_matches_results__3__3[Teams ID], all_t20_world_cup_matches_results__3__3[[#This Row],[Teams ID]], all_t20_world_cup_matches_results__3__3[Season], all_t20_world_cup_matches_results__3__3[[#This Row],[Season]])</f>
        <v>2</v>
      </c>
      <c r="S62" s="8">
        <f>all_t20_world_cup_matches_results__3__3[[#This Row],[Total matches played]]-all_t20_world_cup_matches_results__3__3[[#This Row],[Total matches won]]</f>
        <v>2</v>
      </c>
      <c r="T62" s="16">
        <f>IFERROR(all_t20_world_cup_matches_results__3__3[[#This Row],[Total matches won]]/all_t20_world_cup_matches_results__3__3[[#This Row],[Total matches played]],"")</f>
        <v>0</v>
      </c>
      <c r="U62" s="16" t="str">
        <f>IF(T:T=$T$3,"",100%-all_t20_world_cup_matches_results__3__3[[#This Row],[Winning %]])</f>
        <v/>
      </c>
    </row>
    <row r="63" spans="1:21" x14ac:dyDescent="0.25">
      <c r="A63" t="s">
        <v>165</v>
      </c>
      <c r="B63" t="s">
        <v>21</v>
      </c>
      <c r="C63" t="s">
        <v>25</v>
      </c>
      <c r="D63" t="s">
        <v>203</v>
      </c>
      <c r="E63" t="s">
        <v>25</v>
      </c>
      <c r="F63" t="s">
        <v>45</v>
      </c>
      <c r="G63" t="s">
        <v>46</v>
      </c>
      <c r="H63" s="9">
        <v>39970</v>
      </c>
      <c r="I63">
        <v>93</v>
      </c>
      <c r="J63">
        <v>25</v>
      </c>
      <c r="K63" t="s">
        <v>157</v>
      </c>
      <c r="L63" t="s">
        <v>394</v>
      </c>
      <c r="M63" t="s">
        <v>25</v>
      </c>
      <c r="N63">
        <f>IF(all_t20_world_cup_matches_results__3__3[[#This Row],[Teams ID]]=all_t20_world_cup_matches_results__3__3[[#This Row],[Winner]], 1, 0)</f>
        <v>1</v>
      </c>
      <c r="O63" t="str">
        <f>IF(all_t20_world_cup_matches_results__3__3[[#This Row],[Team1]]=all_t20_world_cup_matches_results__3__3[[#This Row],[Winner]],all_t20_world_cup_matches_results__3__3[[#This Row],[Team2]],all_t20_world_cup_matches_results__3__3[[#This Row],[Team1]])</f>
        <v>Bangladesh</v>
      </c>
      <c r="P63" s="8">
        <f>IF(all_t20_world_cup_matches_results__3__3[[#This Row],[Teams ID]]=all_t20_world_cup_matches_results__3__3[[#This Row],[Losers]],1,0)</f>
        <v>0</v>
      </c>
      <c r="Q63" s="8">
        <f>SUMIFS(all_t20_world_cup_matches_results__3__3[Winner Count], all_t20_world_cup_matches_results__3__3[Teams ID], all_t20_world_cup_matches_results__3__3[[#This Row],[Teams ID]], all_t20_world_cup_matches_results__3__3[Season], all_t20_world_cup_matches_results__3__3[[#This Row],[Season]])</f>
        <v>2</v>
      </c>
      <c r="R63" s="8">
        <f>COUNTIFS(all_t20_world_cup_matches_results__3__3[Teams ID], all_t20_world_cup_matches_results__3__3[[#This Row],[Teams ID]], all_t20_world_cup_matches_results__3__3[Season], all_t20_world_cup_matches_results__3__3[[#This Row],[Season]])</f>
        <v>5</v>
      </c>
      <c r="S63" s="8">
        <f>all_t20_world_cup_matches_results__3__3[[#This Row],[Total matches played]]-all_t20_world_cup_matches_results__3__3[[#This Row],[Total matches won]]</f>
        <v>3</v>
      </c>
      <c r="T63" s="16">
        <f>IFERROR(all_t20_world_cup_matches_results__3__3[[#This Row],[Total matches won]]/all_t20_world_cup_matches_results__3__3[[#This Row],[Total matches played]],"")</f>
        <v>0.4</v>
      </c>
      <c r="U63" s="16">
        <f>IF(T:T=$T$3,"",100%-all_t20_world_cup_matches_results__3__3[[#This Row],[Winning %]])</f>
        <v>0.6</v>
      </c>
    </row>
    <row r="64" spans="1:21" x14ac:dyDescent="0.25">
      <c r="A64" t="s">
        <v>165</v>
      </c>
      <c r="B64" t="s">
        <v>15</v>
      </c>
      <c r="C64" t="s">
        <v>6</v>
      </c>
      <c r="D64" t="s">
        <v>204</v>
      </c>
      <c r="E64" t="s">
        <v>6</v>
      </c>
      <c r="F64" t="s">
        <v>47</v>
      </c>
      <c r="G64" t="s">
        <v>44</v>
      </c>
      <c r="H64" s="9">
        <v>39971</v>
      </c>
      <c r="I64">
        <v>94</v>
      </c>
      <c r="J64">
        <v>130</v>
      </c>
      <c r="K64" t="s">
        <v>157</v>
      </c>
      <c r="L64" t="s">
        <v>395</v>
      </c>
      <c r="M64" t="s">
        <v>15</v>
      </c>
      <c r="N64">
        <f>IF(all_t20_world_cup_matches_results__3__3[[#This Row],[Teams ID]]=all_t20_world_cup_matches_results__3__3[[#This Row],[Winner]], 1, 0)</f>
        <v>0</v>
      </c>
      <c r="O64" t="str">
        <f>IF(all_t20_world_cup_matches_results__3__3[[#This Row],[Team1]]=all_t20_world_cup_matches_results__3__3[[#This Row],[Winner]],all_t20_world_cup_matches_results__3__3[[#This Row],[Team2]],all_t20_world_cup_matches_results__3__3[[#This Row],[Team1]])</f>
        <v>Scotland</v>
      </c>
      <c r="P64" s="8">
        <f>IF(all_t20_world_cup_matches_results__3__3[[#This Row],[Teams ID]]=all_t20_world_cup_matches_results__3__3[[#This Row],[Losers]],1,0)</f>
        <v>1</v>
      </c>
      <c r="Q64" s="8">
        <f>SUMIFS(all_t20_world_cup_matches_results__3__3[Winner Count], all_t20_world_cup_matches_results__3__3[Teams ID], all_t20_world_cup_matches_results__3__3[[#This Row],[Teams ID]], all_t20_world_cup_matches_results__3__3[Season], all_t20_world_cup_matches_results__3__3[[#This Row],[Season]])</f>
        <v>0</v>
      </c>
      <c r="R64" s="8">
        <f>COUNTIFS(all_t20_world_cup_matches_results__3__3[Teams ID], all_t20_world_cup_matches_results__3__3[[#This Row],[Teams ID]], all_t20_world_cup_matches_results__3__3[Season], all_t20_world_cup_matches_results__3__3[[#This Row],[Season]])</f>
        <v>2</v>
      </c>
      <c r="S64" s="8">
        <f>all_t20_world_cup_matches_results__3__3[[#This Row],[Total matches played]]-all_t20_world_cup_matches_results__3__3[[#This Row],[Total matches won]]</f>
        <v>2</v>
      </c>
      <c r="T64" s="16">
        <f>IFERROR(all_t20_world_cup_matches_results__3__3[[#This Row],[Total matches won]]/all_t20_world_cup_matches_results__3__3[[#This Row],[Total matches played]],"")</f>
        <v>0</v>
      </c>
      <c r="U64" s="16" t="str">
        <f>IF(T:T=$T$3,"",100%-all_t20_world_cup_matches_results__3__3[[#This Row],[Winning %]])</f>
        <v/>
      </c>
    </row>
    <row r="65" spans="1:21" x14ac:dyDescent="0.25">
      <c r="A65" t="s">
        <v>165</v>
      </c>
      <c r="B65" t="s">
        <v>15</v>
      </c>
      <c r="C65" t="s">
        <v>6</v>
      </c>
      <c r="D65" t="s">
        <v>204</v>
      </c>
      <c r="E65" t="s">
        <v>6</v>
      </c>
      <c r="F65" t="s">
        <v>47</v>
      </c>
      <c r="G65" t="s">
        <v>44</v>
      </c>
      <c r="H65" s="9">
        <v>39971</v>
      </c>
      <c r="I65">
        <v>94</v>
      </c>
      <c r="J65">
        <v>130</v>
      </c>
      <c r="K65" t="s">
        <v>157</v>
      </c>
      <c r="L65" t="s">
        <v>396</v>
      </c>
      <c r="M65" t="s">
        <v>6</v>
      </c>
      <c r="N65">
        <f>IF(all_t20_world_cup_matches_results__3__3[[#This Row],[Teams ID]]=all_t20_world_cup_matches_results__3__3[[#This Row],[Winner]], 1, 0)</f>
        <v>1</v>
      </c>
      <c r="O65" t="str">
        <f>IF(all_t20_world_cup_matches_results__3__3[[#This Row],[Team1]]=all_t20_world_cup_matches_results__3__3[[#This Row],[Winner]],all_t20_world_cup_matches_results__3__3[[#This Row],[Team2]],all_t20_world_cup_matches_results__3__3[[#This Row],[Team1]])</f>
        <v>Scotland</v>
      </c>
      <c r="P65" s="8">
        <f>IF(all_t20_world_cup_matches_results__3__3[[#This Row],[Teams ID]]=all_t20_world_cup_matches_results__3__3[[#This Row],[Losers]],1,0)</f>
        <v>0</v>
      </c>
      <c r="Q65" s="8">
        <f>SUMIFS(all_t20_world_cup_matches_results__3__3[Winner Count], all_t20_world_cup_matches_results__3__3[Teams ID], all_t20_world_cup_matches_results__3__3[[#This Row],[Teams ID]], all_t20_world_cup_matches_results__3__3[Season], all_t20_world_cup_matches_results__3__3[[#This Row],[Season]])</f>
        <v>5</v>
      </c>
      <c r="R65" s="8">
        <f>COUNTIFS(all_t20_world_cup_matches_results__3__3[Teams ID], all_t20_world_cup_matches_results__3__3[[#This Row],[Teams ID]], all_t20_world_cup_matches_results__3__3[Season], all_t20_world_cup_matches_results__3__3[[#This Row],[Season]])</f>
        <v>6</v>
      </c>
      <c r="S65" s="8">
        <f>all_t20_world_cup_matches_results__3__3[[#This Row],[Total matches played]]-all_t20_world_cup_matches_results__3__3[[#This Row],[Total matches won]]</f>
        <v>1</v>
      </c>
      <c r="T65" s="16">
        <f>IFERROR(all_t20_world_cup_matches_results__3__3[[#This Row],[Total matches won]]/all_t20_world_cup_matches_results__3__3[[#This Row],[Total matches played]],"")</f>
        <v>0.83333333333333337</v>
      </c>
      <c r="U65" s="16">
        <f>IF(T:T=$T$3,"",100%-all_t20_world_cup_matches_results__3__3[[#This Row],[Winning %]])</f>
        <v>0.16666666666666663</v>
      </c>
    </row>
    <row r="66" spans="1:21" x14ac:dyDescent="0.25">
      <c r="A66" t="s">
        <v>165</v>
      </c>
      <c r="B66" t="s">
        <v>23</v>
      </c>
      <c r="C66" t="s">
        <v>14</v>
      </c>
      <c r="D66" t="s">
        <v>205</v>
      </c>
      <c r="E66" t="s">
        <v>23</v>
      </c>
      <c r="F66" t="s">
        <v>48</v>
      </c>
      <c r="G66" t="s">
        <v>44</v>
      </c>
      <c r="H66" s="9">
        <v>39971</v>
      </c>
      <c r="I66">
        <v>95</v>
      </c>
      <c r="J66">
        <v>48</v>
      </c>
      <c r="K66" t="s">
        <v>157</v>
      </c>
      <c r="L66" t="s">
        <v>397</v>
      </c>
      <c r="M66" t="s">
        <v>23</v>
      </c>
      <c r="N66">
        <f>IF(all_t20_world_cup_matches_results__3__3[[#This Row],[Teams ID]]=all_t20_world_cup_matches_results__3__3[[#This Row],[Winner]], 1, 0)</f>
        <v>1</v>
      </c>
      <c r="O66" t="str">
        <f>IF(all_t20_world_cup_matches_results__3__3[[#This Row],[Team1]]=all_t20_world_cup_matches_results__3__3[[#This Row],[Winner]],all_t20_world_cup_matches_results__3__3[[#This Row],[Team2]],all_t20_world_cup_matches_results__3__3[[#This Row],[Team1]])</f>
        <v>Pakistan</v>
      </c>
      <c r="P66" s="8">
        <f>IF(all_t20_world_cup_matches_results__3__3[[#This Row],[Teams ID]]=all_t20_world_cup_matches_results__3__3[[#This Row],[Losers]],1,0)</f>
        <v>0</v>
      </c>
      <c r="Q66" s="8">
        <f>SUMIFS(all_t20_world_cup_matches_results__3__3[Winner Count], all_t20_world_cup_matches_results__3__3[Teams ID], all_t20_world_cup_matches_results__3__3[[#This Row],[Teams ID]], all_t20_world_cup_matches_results__3__3[Season], all_t20_world_cup_matches_results__3__3[[#This Row],[Season]])</f>
        <v>2</v>
      </c>
      <c r="R66" s="8">
        <f>COUNTIFS(all_t20_world_cup_matches_results__3__3[Teams ID], all_t20_world_cup_matches_results__3__3[[#This Row],[Teams ID]], all_t20_world_cup_matches_results__3__3[Season], all_t20_world_cup_matches_results__3__3[[#This Row],[Season]])</f>
        <v>5</v>
      </c>
      <c r="S66" s="8">
        <f>all_t20_world_cup_matches_results__3__3[[#This Row],[Total matches played]]-all_t20_world_cup_matches_results__3__3[[#This Row],[Total matches won]]</f>
        <v>3</v>
      </c>
      <c r="T66" s="16">
        <f>IFERROR(all_t20_world_cup_matches_results__3__3[[#This Row],[Total matches won]]/all_t20_world_cup_matches_results__3__3[[#This Row],[Total matches played]],"")</f>
        <v>0.4</v>
      </c>
      <c r="U66" s="16">
        <f>IF(T:T=$T$3,"",100%-all_t20_world_cup_matches_results__3__3[[#This Row],[Winning %]])</f>
        <v>0.6</v>
      </c>
    </row>
    <row r="67" spans="1:21" x14ac:dyDescent="0.25">
      <c r="A67" t="s">
        <v>165</v>
      </c>
      <c r="B67" t="s">
        <v>23</v>
      </c>
      <c r="C67" t="s">
        <v>14</v>
      </c>
      <c r="D67" t="s">
        <v>205</v>
      </c>
      <c r="E67" t="s">
        <v>23</v>
      </c>
      <c r="F67" t="s">
        <v>48</v>
      </c>
      <c r="G67" t="s">
        <v>44</v>
      </c>
      <c r="H67" s="9">
        <v>39971</v>
      </c>
      <c r="I67">
        <v>95</v>
      </c>
      <c r="J67">
        <v>48</v>
      </c>
      <c r="K67" t="s">
        <v>157</v>
      </c>
      <c r="L67" t="s">
        <v>398</v>
      </c>
      <c r="M67" t="s">
        <v>14</v>
      </c>
      <c r="N67">
        <f>IF(all_t20_world_cup_matches_results__3__3[[#This Row],[Teams ID]]=all_t20_world_cup_matches_results__3__3[[#This Row],[Winner]], 1, 0)</f>
        <v>0</v>
      </c>
      <c r="O67" t="str">
        <f>IF(all_t20_world_cup_matches_results__3__3[[#This Row],[Team1]]=all_t20_world_cup_matches_results__3__3[[#This Row],[Winner]],all_t20_world_cup_matches_results__3__3[[#This Row],[Team2]],all_t20_world_cup_matches_results__3__3[[#This Row],[Team1]])</f>
        <v>Pakistan</v>
      </c>
      <c r="P67" s="8">
        <f>IF(all_t20_world_cup_matches_results__3__3[[#This Row],[Teams ID]]=all_t20_world_cup_matches_results__3__3[[#This Row],[Losers]],1,0)</f>
        <v>1</v>
      </c>
      <c r="Q67" s="8">
        <f>SUMIFS(all_t20_world_cup_matches_results__3__3[Winner Count], all_t20_world_cup_matches_results__3__3[Teams ID], all_t20_world_cup_matches_results__3__3[[#This Row],[Teams ID]], all_t20_world_cup_matches_results__3__3[Season], all_t20_world_cup_matches_results__3__3[[#This Row],[Season]])</f>
        <v>5</v>
      </c>
      <c r="R67" s="8">
        <f>COUNTIFS(all_t20_world_cup_matches_results__3__3[Teams ID], all_t20_world_cup_matches_results__3__3[[#This Row],[Teams ID]], all_t20_world_cup_matches_results__3__3[Season], all_t20_world_cup_matches_results__3__3[[#This Row],[Season]])</f>
        <v>7</v>
      </c>
      <c r="S67" s="8">
        <f>all_t20_world_cup_matches_results__3__3[[#This Row],[Total matches played]]-all_t20_world_cup_matches_results__3__3[[#This Row],[Total matches won]]</f>
        <v>2</v>
      </c>
      <c r="T67" s="16">
        <f>IFERROR(all_t20_world_cup_matches_results__3__3[[#This Row],[Total matches won]]/all_t20_world_cup_matches_results__3__3[[#This Row],[Total matches played]],"")</f>
        <v>0.7142857142857143</v>
      </c>
      <c r="U67" s="16">
        <f>IF(T:T=$T$3,"",100%-all_t20_world_cup_matches_results__3__3[[#This Row],[Winning %]])</f>
        <v>0.2857142857142857</v>
      </c>
    </row>
    <row r="68" spans="1:21" x14ac:dyDescent="0.25">
      <c r="A68" t="s">
        <v>165</v>
      </c>
      <c r="B68" t="s">
        <v>21</v>
      </c>
      <c r="C68" t="s">
        <v>49</v>
      </c>
      <c r="D68" t="s">
        <v>206</v>
      </c>
      <c r="E68" t="s">
        <v>49</v>
      </c>
      <c r="F68" t="s">
        <v>22</v>
      </c>
      <c r="G68" t="s">
        <v>46</v>
      </c>
      <c r="H68" s="9">
        <v>39972</v>
      </c>
      <c r="I68">
        <v>96</v>
      </c>
      <c r="J68">
        <v>6</v>
      </c>
      <c r="K68" t="s">
        <v>156</v>
      </c>
      <c r="L68" t="s">
        <v>399</v>
      </c>
      <c r="M68" t="s">
        <v>21</v>
      </c>
      <c r="N68">
        <f>IF(all_t20_world_cup_matches_results__3__3[[#This Row],[Teams ID]]=all_t20_world_cup_matches_results__3__3[[#This Row],[Winner]], 1, 0)</f>
        <v>0</v>
      </c>
      <c r="O68" t="str">
        <f>IF(all_t20_world_cup_matches_results__3__3[[#This Row],[Team1]]=all_t20_world_cup_matches_results__3__3[[#This Row],[Winner]],all_t20_world_cup_matches_results__3__3[[#This Row],[Team2]],all_t20_world_cup_matches_results__3__3[[#This Row],[Team1]])</f>
        <v>Bangladesh</v>
      </c>
      <c r="P68" s="8">
        <f>IF(all_t20_world_cup_matches_results__3__3[[#This Row],[Teams ID]]=all_t20_world_cup_matches_results__3__3[[#This Row],[Losers]],1,0)</f>
        <v>1</v>
      </c>
      <c r="Q68" s="8">
        <f>SUMIFS(all_t20_world_cup_matches_results__3__3[Winner Count], all_t20_world_cup_matches_results__3__3[Teams ID], all_t20_world_cup_matches_results__3__3[[#This Row],[Teams ID]], all_t20_world_cup_matches_results__3__3[Season], all_t20_world_cup_matches_results__3__3[[#This Row],[Season]])</f>
        <v>0</v>
      </c>
      <c r="R68" s="8">
        <f>COUNTIFS(all_t20_world_cup_matches_results__3__3[Teams ID], all_t20_world_cup_matches_results__3__3[[#This Row],[Teams ID]], all_t20_world_cup_matches_results__3__3[Season], all_t20_world_cup_matches_results__3__3[[#This Row],[Season]])</f>
        <v>2</v>
      </c>
      <c r="S68" s="8">
        <f>all_t20_world_cup_matches_results__3__3[[#This Row],[Total matches played]]-all_t20_world_cup_matches_results__3__3[[#This Row],[Total matches won]]</f>
        <v>2</v>
      </c>
      <c r="T68" s="16">
        <f>IFERROR(all_t20_world_cup_matches_results__3__3[[#This Row],[Total matches won]]/all_t20_world_cup_matches_results__3__3[[#This Row],[Total matches played]],"")</f>
        <v>0</v>
      </c>
      <c r="U68" s="16" t="str">
        <f>IF(T:T=$T$3,"",100%-all_t20_world_cup_matches_results__3__3[[#This Row],[Winning %]])</f>
        <v/>
      </c>
    </row>
    <row r="69" spans="1:21" x14ac:dyDescent="0.25">
      <c r="A69" t="s">
        <v>165</v>
      </c>
      <c r="B69" t="s">
        <v>21</v>
      </c>
      <c r="C69" t="s">
        <v>49</v>
      </c>
      <c r="D69" t="s">
        <v>206</v>
      </c>
      <c r="E69" t="s">
        <v>49</v>
      </c>
      <c r="F69" t="s">
        <v>22</v>
      </c>
      <c r="G69" t="s">
        <v>46</v>
      </c>
      <c r="H69" s="9">
        <v>39972</v>
      </c>
      <c r="I69">
        <v>96</v>
      </c>
      <c r="J69">
        <v>6</v>
      </c>
      <c r="K69" t="s">
        <v>156</v>
      </c>
      <c r="L69" t="s">
        <v>400</v>
      </c>
      <c r="M69" t="s">
        <v>49</v>
      </c>
      <c r="N69">
        <f>IF(all_t20_world_cup_matches_results__3__3[[#This Row],[Teams ID]]=all_t20_world_cup_matches_results__3__3[[#This Row],[Winner]], 1, 0)</f>
        <v>1</v>
      </c>
      <c r="O69" t="str">
        <f>IF(all_t20_world_cup_matches_results__3__3[[#This Row],[Team1]]=all_t20_world_cup_matches_results__3__3[[#This Row],[Winner]],all_t20_world_cup_matches_results__3__3[[#This Row],[Team2]],all_t20_world_cup_matches_results__3__3[[#This Row],[Team1]])</f>
        <v>Bangladesh</v>
      </c>
      <c r="P69" s="8">
        <f>IF(all_t20_world_cup_matches_results__3__3[[#This Row],[Teams ID]]=all_t20_world_cup_matches_results__3__3[[#This Row],[Losers]],1,0)</f>
        <v>0</v>
      </c>
      <c r="Q69" s="8">
        <f>SUMIFS(all_t20_world_cup_matches_results__3__3[Winner Count], all_t20_world_cup_matches_results__3__3[Teams ID], all_t20_world_cup_matches_results__3__3[[#This Row],[Teams ID]], all_t20_world_cup_matches_results__3__3[Season], all_t20_world_cup_matches_results__3__3[[#This Row],[Season]])</f>
        <v>1</v>
      </c>
      <c r="R69" s="8">
        <f>COUNTIFS(all_t20_world_cup_matches_results__3__3[Teams ID], all_t20_world_cup_matches_results__3__3[[#This Row],[Teams ID]], all_t20_world_cup_matches_results__3__3[Season], all_t20_world_cup_matches_results__3__3[[#This Row],[Season]])</f>
        <v>5</v>
      </c>
      <c r="S69" s="8">
        <f>all_t20_world_cup_matches_results__3__3[[#This Row],[Total matches played]]-all_t20_world_cup_matches_results__3__3[[#This Row],[Total matches won]]</f>
        <v>4</v>
      </c>
      <c r="T69" s="16">
        <f>IFERROR(all_t20_world_cup_matches_results__3__3[[#This Row],[Total matches won]]/all_t20_world_cup_matches_results__3__3[[#This Row],[Total matches played]],"")</f>
        <v>0.2</v>
      </c>
      <c r="U69" s="16">
        <f>IF(T:T=$T$3,"",100%-all_t20_world_cup_matches_results__3__3[[#This Row],[Winning %]])</f>
        <v>0.8</v>
      </c>
    </row>
    <row r="70" spans="1:21" x14ac:dyDescent="0.25">
      <c r="A70" t="s">
        <v>165</v>
      </c>
      <c r="B70" t="s">
        <v>17</v>
      </c>
      <c r="C70" t="s">
        <v>28</v>
      </c>
      <c r="D70" t="s">
        <v>195</v>
      </c>
      <c r="E70" t="s">
        <v>28</v>
      </c>
      <c r="F70" t="s">
        <v>22</v>
      </c>
      <c r="G70" t="s">
        <v>46</v>
      </c>
      <c r="H70" s="9">
        <v>39972</v>
      </c>
      <c r="I70">
        <v>97</v>
      </c>
      <c r="J70">
        <v>6</v>
      </c>
      <c r="K70" t="s">
        <v>156</v>
      </c>
      <c r="L70" t="s">
        <v>401</v>
      </c>
      <c r="M70" t="s">
        <v>17</v>
      </c>
      <c r="N70">
        <f>IF(all_t20_world_cup_matches_results__3__3[[#This Row],[Teams ID]]=all_t20_world_cup_matches_results__3__3[[#This Row],[Winner]], 1, 0)</f>
        <v>0</v>
      </c>
      <c r="O70" t="str">
        <f>IF(all_t20_world_cup_matches_results__3__3[[#This Row],[Team1]]=all_t20_world_cup_matches_results__3__3[[#This Row],[Winner]],all_t20_world_cup_matches_results__3__3[[#This Row],[Team2]],all_t20_world_cup_matches_results__3__3[[#This Row],[Team1]])</f>
        <v>Australia</v>
      </c>
      <c r="P70" s="8">
        <f>IF(all_t20_world_cup_matches_results__3__3[[#This Row],[Teams ID]]=all_t20_world_cup_matches_results__3__3[[#This Row],[Losers]],1,0)</f>
        <v>1</v>
      </c>
      <c r="Q70" s="8">
        <f>SUMIFS(all_t20_world_cup_matches_results__3__3[Winner Count], all_t20_world_cup_matches_results__3__3[Teams ID], all_t20_world_cup_matches_results__3__3[[#This Row],[Teams ID]], all_t20_world_cup_matches_results__3__3[Season], all_t20_world_cup_matches_results__3__3[[#This Row],[Season]])</f>
        <v>0</v>
      </c>
      <c r="R70" s="8">
        <f>COUNTIFS(all_t20_world_cup_matches_results__3__3[Teams ID], all_t20_world_cup_matches_results__3__3[[#This Row],[Teams ID]], all_t20_world_cup_matches_results__3__3[Season], all_t20_world_cup_matches_results__3__3[[#This Row],[Season]])</f>
        <v>2</v>
      </c>
      <c r="S70" s="8">
        <f>all_t20_world_cup_matches_results__3__3[[#This Row],[Total matches played]]-all_t20_world_cup_matches_results__3__3[[#This Row],[Total matches won]]</f>
        <v>2</v>
      </c>
      <c r="T70" s="16">
        <f>IFERROR(all_t20_world_cup_matches_results__3__3[[#This Row],[Total matches won]]/all_t20_world_cup_matches_results__3__3[[#This Row],[Total matches played]],"")</f>
        <v>0</v>
      </c>
      <c r="U70" s="16" t="str">
        <f>IF(T:T=$T$3,"",100%-all_t20_world_cup_matches_results__3__3[[#This Row],[Winning %]])</f>
        <v/>
      </c>
    </row>
    <row r="71" spans="1:21" x14ac:dyDescent="0.25">
      <c r="A71" t="s">
        <v>165</v>
      </c>
      <c r="B71" t="s">
        <v>17</v>
      </c>
      <c r="C71" t="s">
        <v>28</v>
      </c>
      <c r="D71" t="s">
        <v>195</v>
      </c>
      <c r="E71" t="s">
        <v>28</v>
      </c>
      <c r="F71" t="s">
        <v>22</v>
      </c>
      <c r="G71" t="s">
        <v>46</v>
      </c>
      <c r="H71" s="9">
        <v>39972</v>
      </c>
      <c r="I71">
        <v>97</v>
      </c>
      <c r="J71">
        <v>6</v>
      </c>
      <c r="K71" t="s">
        <v>156</v>
      </c>
      <c r="L71" t="s">
        <v>402</v>
      </c>
      <c r="M71" t="s">
        <v>28</v>
      </c>
      <c r="N71">
        <f>IF(all_t20_world_cup_matches_results__3__3[[#This Row],[Teams ID]]=all_t20_world_cup_matches_results__3__3[[#This Row],[Winner]], 1, 0)</f>
        <v>1</v>
      </c>
      <c r="O71" t="str">
        <f>IF(all_t20_world_cup_matches_results__3__3[[#This Row],[Team1]]=all_t20_world_cup_matches_results__3__3[[#This Row],[Winner]],all_t20_world_cup_matches_results__3__3[[#This Row],[Team2]],all_t20_world_cup_matches_results__3__3[[#This Row],[Team1]])</f>
        <v>Australia</v>
      </c>
      <c r="P71" s="8">
        <f>IF(all_t20_world_cup_matches_results__3__3[[#This Row],[Teams ID]]=all_t20_world_cup_matches_results__3__3[[#This Row],[Losers]],1,0)</f>
        <v>0</v>
      </c>
      <c r="Q71" s="8">
        <f>SUMIFS(all_t20_world_cup_matches_results__3__3[Winner Count], all_t20_world_cup_matches_results__3__3[Teams ID], all_t20_world_cup_matches_results__3__3[[#This Row],[Teams ID]], all_t20_world_cup_matches_results__3__3[Season], all_t20_world_cup_matches_results__3__3[[#This Row],[Season]])</f>
        <v>6</v>
      </c>
      <c r="R71" s="8">
        <f>COUNTIFS(all_t20_world_cup_matches_results__3__3[Teams ID], all_t20_world_cup_matches_results__3__3[[#This Row],[Teams ID]], all_t20_world_cup_matches_results__3__3[Season], all_t20_world_cup_matches_results__3__3[[#This Row],[Season]])</f>
        <v>7</v>
      </c>
      <c r="S71" s="8">
        <f>all_t20_world_cup_matches_results__3__3[[#This Row],[Total matches played]]-all_t20_world_cup_matches_results__3__3[[#This Row],[Total matches won]]</f>
        <v>1</v>
      </c>
      <c r="T71" s="16">
        <f>IFERROR(all_t20_world_cup_matches_results__3__3[[#This Row],[Total matches won]]/all_t20_world_cup_matches_results__3__3[[#This Row],[Total matches played]],"")</f>
        <v>0.8571428571428571</v>
      </c>
      <c r="U71" s="16">
        <f>IF(T:T=$T$3,"",100%-all_t20_world_cup_matches_results__3__3[[#This Row],[Winning %]])</f>
        <v>0.1428571428571429</v>
      </c>
    </row>
    <row r="72" spans="1:21" x14ac:dyDescent="0.25">
      <c r="A72" t="s">
        <v>165</v>
      </c>
      <c r="B72" t="s">
        <v>42</v>
      </c>
      <c r="C72" t="s">
        <v>14</v>
      </c>
      <c r="D72" t="s">
        <v>207</v>
      </c>
      <c r="E72" t="s">
        <v>14</v>
      </c>
      <c r="F72" t="s">
        <v>50</v>
      </c>
      <c r="G72" t="s">
        <v>43</v>
      </c>
      <c r="H72" s="9">
        <v>39973</v>
      </c>
      <c r="I72">
        <v>98</v>
      </c>
      <c r="J72">
        <v>82</v>
      </c>
      <c r="K72" t="s">
        <v>157</v>
      </c>
      <c r="L72" t="s">
        <v>403</v>
      </c>
      <c r="M72" t="s">
        <v>42</v>
      </c>
      <c r="N72">
        <f>IF(all_t20_world_cup_matches_results__3__3[[#This Row],[Teams ID]]=all_t20_world_cup_matches_results__3__3[[#This Row],[Winner]], 1, 0)</f>
        <v>0</v>
      </c>
      <c r="O72" t="str">
        <f>IF(all_t20_world_cup_matches_results__3__3[[#This Row],[Team1]]=all_t20_world_cup_matches_results__3__3[[#This Row],[Winner]],all_t20_world_cup_matches_results__3__3[[#This Row],[Team2]],all_t20_world_cup_matches_results__3__3[[#This Row],[Team1]])</f>
        <v>Netherlands</v>
      </c>
      <c r="P72" s="8">
        <f>IF(all_t20_world_cup_matches_results__3__3[[#This Row],[Teams ID]]=all_t20_world_cup_matches_results__3__3[[#This Row],[Losers]],1,0)</f>
        <v>1</v>
      </c>
      <c r="Q72" s="8">
        <f>SUMIFS(all_t20_world_cup_matches_results__3__3[Winner Count], all_t20_world_cup_matches_results__3__3[Teams ID], all_t20_world_cup_matches_results__3__3[[#This Row],[Teams ID]], all_t20_world_cup_matches_results__3__3[Season], all_t20_world_cup_matches_results__3__3[[#This Row],[Season]])</f>
        <v>1</v>
      </c>
      <c r="R72" s="8">
        <f>COUNTIFS(all_t20_world_cup_matches_results__3__3[Teams ID], all_t20_world_cup_matches_results__3__3[[#This Row],[Teams ID]], all_t20_world_cup_matches_results__3__3[Season], all_t20_world_cup_matches_results__3__3[[#This Row],[Season]])</f>
        <v>2</v>
      </c>
      <c r="S72" s="8">
        <f>all_t20_world_cup_matches_results__3__3[[#This Row],[Total matches played]]-all_t20_world_cup_matches_results__3__3[[#This Row],[Total matches won]]</f>
        <v>1</v>
      </c>
      <c r="T72" s="16">
        <f>IFERROR(all_t20_world_cup_matches_results__3__3[[#This Row],[Total matches won]]/all_t20_world_cup_matches_results__3__3[[#This Row],[Total matches played]],"")</f>
        <v>0.5</v>
      </c>
      <c r="U72" s="16">
        <f>IF(T:T=$T$3,"",100%-all_t20_world_cup_matches_results__3__3[[#This Row],[Winning %]])</f>
        <v>0.5</v>
      </c>
    </row>
    <row r="73" spans="1:21" x14ac:dyDescent="0.25">
      <c r="A73" t="s">
        <v>165</v>
      </c>
      <c r="B73" t="s">
        <v>42</v>
      </c>
      <c r="C73" t="s">
        <v>14</v>
      </c>
      <c r="D73" t="s">
        <v>207</v>
      </c>
      <c r="E73" t="s">
        <v>14</v>
      </c>
      <c r="F73" t="s">
        <v>50</v>
      </c>
      <c r="G73" t="s">
        <v>43</v>
      </c>
      <c r="H73" s="9">
        <v>39973</v>
      </c>
      <c r="I73">
        <v>98</v>
      </c>
      <c r="J73">
        <v>82</v>
      </c>
      <c r="K73" t="s">
        <v>157</v>
      </c>
      <c r="L73" t="s">
        <v>404</v>
      </c>
      <c r="M73" t="s">
        <v>14</v>
      </c>
      <c r="N73">
        <f>IF(all_t20_world_cup_matches_results__3__3[[#This Row],[Teams ID]]=all_t20_world_cup_matches_results__3__3[[#This Row],[Winner]], 1, 0)</f>
        <v>1</v>
      </c>
      <c r="O73" t="str">
        <f>IF(all_t20_world_cup_matches_results__3__3[[#This Row],[Team1]]=all_t20_world_cup_matches_results__3__3[[#This Row],[Winner]],all_t20_world_cup_matches_results__3__3[[#This Row],[Team2]],all_t20_world_cup_matches_results__3__3[[#This Row],[Team1]])</f>
        <v>Netherlands</v>
      </c>
      <c r="P73" s="8">
        <f>IF(all_t20_world_cup_matches_results__3__3[[#This Row],[Teams ID]]=all_t20_world_cup_matches_results__3__3[[#This Row],[Losers]],1,0)</f>
        <v>0</v>
      </c>
      <c r="Q73" s="8">
        <f>SUMIFS(all_t20_world_cup_matches_results__3__3[Winner Count], all_t20_world_cup_matches_results__3__3[Teams ID], all_t20_world_cup_matches_results__3__3[[#This Row],[Teams ID]], all_t20_world_cup_matches_results__3__3[Season], all_t20_world_cup_matches_results__3__3[[#This Row],[Season]])</f>
        <v>5</v>
      </c>
      <c r="R73" s="8">
        <f>COUNTIFS(all_t20_world_cup_matches_results__3__3[Teams ID], all_t20_world_cup_matches_results__3__3[[#This Row],[Teams ID]], all_t20_world_cup_matches_results__3__3[Season], all_t20_world_cup_matches_results__3__3[[#This Row],[Season]])</f>
        <v>7</v>
      </c>
      <c r="S73" s="8">
        <f>all_t20_world_cup_matches_results__3__3[[#This Row],[Total matches played]]-all_t20_world_cup_matches_results__3__3[[#This Row],[Total matches won]]</f>
        <v>2</v>
      </c>
      <c r="T73" s="16">
        <f>IFERROR(all_t20_world_cup_matches_results__3__3[[#This Row],[Total matches won]]/all_t20_world_cup_matches_results__3__3[[#This Row],[Total matches played]],"")</f>
        <v>0.7142857142857143</v>
      </c>
      <c r="U73" s="16">
        <f>IF(T:T=$T$3,"",100%-all_t20_world_cup_matches_results__3__3[[#This Row],[Winning %]])</f>
        <v>0.2857142857142857</v>
      </c>
    </row>
    <row r="74" spans="1:21" x14ac:dyDescent="0.25">
      <c r="A74" t="s">
        <v>165</v>
      </c>
      <c r="B74" t="s">
        <v>11</v>
      </c>
      <c r="C74" t="s">
        <v>6</v>
      </c>
      <c r="D74" t="s">
        <v>208</v>
      </c>
      <c r="E74" t="s">
        <v>6</v>
      </c>
      <c r="F74" t="s">
        <v>51</v>
      </c>
      <c r="G74" t="s">
        <v>43</v>
      </c>
      <c r="H74" s="9">
        <v>39973</v>
      </c>
      <c r="I74">
        <v>99</v>
      </c>
      <c r="J74">
        <v>1</v>
      </c>
      <c r="K74" t="s">
        <v>157</v>
      </c>
      <c r="L74" t="s">
        <v>405</v>
      </c>
      <c r="M74" t="s">
        <v>11</v>
      </c>
      <c r="N74">
        <f>IF(all_t20_world_cup_matches_results__3__3[[#This Row],[Teams ID]]=all_t20_world_cup_matches_results__3__3[[#This Row],[Winner]], 1, 0)</f>
        <v>0</v>
      </c>
      <c r="O74" t="str">
        <f>IF(all_t20_world_cup_matches_results__3__3[[#This Row],[Team1]]=all_t20_world_cup_matches_results__3__3[[#This Row],[Winner]],all_t20_world_cup_matches_results__3__3[[#This Row],[Team2]],all_t20_world_cup_matches_results__3__3[[#This Row],[Team1]])</f>
        <v>New Zealand</v>
      </c>
      <c r="P74" s="8">
        <f>IF(all_t20_world_cup_matches_results__3__3[[#This Row],[Teams ID]]=all_t20_world_cup_matches_results__3__3[[#This Row],[Losers]],1,0)</f>
        <v>1</v>
      </c>
      <c r="Q74" s="8">
        <f>SUMIFS(all_t20_world_cup_matches_results__3__3[Winner Count], all_t20_world_cup_matches_results__3__3[Teams ID], all_t20_world_cup_matches_results__3__3[[#This Row],[Teams ID]], all_t20_world_cup_matches_results__3__3[Season], all_t20_world_cup_matches_results__3__3[[#This Row],[Season]])</f>
        <v>2</v>
      </c>
      <c r="R74" s="8">
        <f>COUNTIFS(all_t20_world_cup_matches_results__3__3[Teams ID], all_t20_world_cup_matches_results__3__3[[#This Row],[Teams ID]], all_t20_world_cup_matches_results__3__3[Season], all_t20_world_cup_matches_results__3__3[[#This Row],[Season]])</f>
        <v>5</v>
      </c>
      <c r="S74" s="8">
        <f>all_t20_world_cup_matches_results__3__3[[#This Row],[Total matches played]]-all_t20_world_cup_matches_results__3__3[[#This Row],[Total matches won]]</f>
        <v>3</v>
      </c>
      <c r="T74" s="16">
        <f>IFERROR(all_t20_world_cup_matches_results__3__3[[#This Row],[Total matches won]]/all_t20_world_cup_matches_results__3__3[[#This Row],[Total matches played]],"")</f>
        <v>0.4</v>
      </c>
      <c r="U74" s="16">
        <f>IF(T:T=$T$3,"",100%-all_t20_world_cup_matches_results__3__3[[#This Row],[Winning %]])</f>
        <v>0.6</v>
      </c>
    </row>
    <row r="75" spans="1:21" x14ac:dyDescent="0.25">
      <c r="A75" t="s">
        <v>165</v>
      </c>
      <c r="B75" t="s">
        <v>11</v>
      </c>
      <c r="C75" t="s">
        <v>6</v>
      </c>
      <c r="D75" t="s">
        <v>208</v>
      </c>
      <c r="E75" t="s">
        <v>6</v>
      </c>
      <c r="F75" t="s">
        <v>51</v>
      </c>
      <c r="G75" t="s">
        <v>43</v>
      </c>
      <c r="H75" s="9">
        <v>39973</v>
      </c>
      <c r="I75">
        <v>99</v>
      </c>
      <c r="J75">
        <v>1</v>
      </c>
      <c r="K75" t="s">
        <v>157</v>
      </c>
      <c r="L75" t="s">
        <v>406</v>
      </c>
      <c r="M75" t="s">
        <v>6</v>
      </c>
      <c r="N75">
        <f>IF(all_t20_world_cup_matches_results__3__3[[#This Row],[Teams ID]]=all_t20_world_cup_matches_results__3__3[[#This Row],[Winner]], 1, 0)</f>
        <v>1</v>
      </c>
      <c r="O75" t="str">
        <f>IF(all_t20_world_cup_matches_results__3__3[[#This Row],[Team1]]=all_t20_world_cup_matches_results__3__3[[#This Row],[Winner]],all_t20_world_cup_matches_results__3__3[[#This Row],[Team2]],all_t20_world_cup_matches_results__3__3[[#This Row],[Team1]])</f>
        <v>New Zealand</v>
      </c>
      <c r="P75" s="8">
        <f>IF(all_t20_world_cup_matches_results__3__3[[#This Row],[Teams ID]]=all_t20_world_cup_matches_results__3__3[[#This Row],[Losers]],1,0)</f>
        <v>0</v>
      </c>
      <c r="Q75" s="8">
        <f>SUMIFS(all_t20_world_cup_matches_results__3__3[Winner Count], all_t20_world_cup_matches_results__3__3[Teams ID], all_t20_world_cup_matches_results__3__3[[#This Row],[Teams ID]], all_t20_world_cup_matches_results__3__3[Season], all_t20_world_cup_matches_results__3__3[[#This Row],[Season]])</f>
        <v>5</v>
      </c>
      <c r="R75" s="8">
        <f>COUNTIFS(all_t20_world_cup_matches_results__3__3[Teams ID], all_t20_world_cup_matches_results__3__3[[#This Row],[Teams ID]], all_t20_world_cup_matches_results__3__3[Season], all_t20_world_cup_matches_results__3__3[[#This Row],[Season]])</f>
        <v>6</v>
      </c>
      <c r="S75" s="8">
        <f>all_t20_world_cup_matches_results__3__3[[#This Row],[Total matches played]]-all_t20_world_cup_matches_results__3__3[[#This Row],[Total matches won]]</f>
        <v>1</v>
      </c>
      <c r="T75" s="16">
        <f>IFERROR(all_t20_world_cup_matches_results__3__3[[#This Row],[Total matches won]]/all_t20_world_cup_matches_results__3__3[[#This Row],[Total matches played]],"")</f>
        <v>0.83333333333333337</v>
      </c>
      <c r="U75" s="16">
        <f>IF(T:T=$T$3,"",100%-all_t20_world_cup_matches_results__3__3[[#This Row],[Winning %]])</f>
        <v>0.16666666666666663</v>
      </c>
    </row>
    <row r="76" spans="1:21" x14ac:dyDescent="0.25">
      <c r="A76" t="s">
        <v>165</v>
      </c>
      <c r="B76" t="s">
        <v>28</v>
      </c>
      <c r="C76" t="s">
        <v>7</v>
      </c>
      <c r="D76" t="s">
        <v>209</v>
      </c>
      <c r="E76" t="s">
        <v>28</v>
      </c>
      <c r="F76" t="s">
        <v>41</v>
      </c>
      <c r="G76" t="s">
        <v>46</v>
      </c>
      <c r="H76" s="9">
        <v>39974</v>
      </c>
      <c r="I76">
        <v>100</v>
      </c>
      <c r="J76">
        <v>15</v>
      </c>
      <c r="K76" t="s">
        <v>157</v>
      </c>
      <c r="L76" t="s">
        <v>407</v>
      </c>
      <c r="M76" t="s">
        <v>28</v>
      </c>
      <c r="N76">
        <f>IF(all_t20_world_cup_matches_results__3__3[[#This Row],[Teams ID]]=all_t20_world_cup_matches_results__3__3[[#This Row],[Winner]], 1, 0)</f>
        <v>1</v>
      </c>
      <c r="O76" t="str">
        <f>IF(all_t20_world_cup_matches_results__3__3[[#This Row],[Team1]]=all_t20_world_cup_matches_results__3__3[[#This Row],[Winner]],all_t20_world_cup_matches_results__3__3[[#This Row],[Team2]],all_t20_world_cup_matches_results__3__3[[#This Row],[Team1]])</f>
        <v>West Indies</v>
      </c>
      <c r="P76" s="8">
        <f>IF(all_t20_world_cup_matches_results__3__3[[#This Row],[Teams ID]]=all_t20_world_cup_matches_results__3__3[[#This Row],[Losers]],1,0)</f>
        <v>0</v>
      </c>
      <c r="Q76" s="8">
        <f>SUMIFS(all_t20_world_cup_matches_results__3__3[Winner Count], all_t20_world_cup_matches_results__3__3[Teams ID], all_t20_world_cup_matches_results__3__3[[#This Row],[Teams ID]], all_t20_world_cup_matches_results__3__3[Season], all_t20_world_cup_matches_results__3__3[[#This Row],[Season]])</f>
        <v>6</v>
      </c>
      <c r="R76" s="8">
        <f>COUNTIFS(all_t20_world_cup_matches_results__3__3[Teams ID], all_t20_world_cup_matches_results__3__3[[#This Row],[Teams ID]], all_t20_world_cup_matches_results__3__3[Season], all_t20_world_cup_matches_results__3__3[[#This Row],[Season]])</f>
        <v>7</v>
      </c>
      <c r="S76" s="8">
        <f>all_t20_world_cup_matches_results__3__3[[#This Row],[Total matches played]]-all_t20_world_cup_matches_results__3__3[[#This Row],[Total matches won]]</f>
        <v>1</v>
      </c>
      <c r="T76" s="16">
        <f>IFERROR(all_t20_world_cup_matches_results__3__3[[#This Row],[Total matches won]]/all_t20_world_cup_matches_results__3__3[[#This Row],[Total matches played]],"")</f>
        <v>0.8571428571428571</v>
      </c>
      <c r="U76" s="16">
        <f>IF(T:T=$T$3,"",100%-all_t20_world_cup_matches_results__3__3[[#This Row],[Winning %]])</f>
        <v>0.1428571428571429</v>
      </c>
    </row>
    <row r="77" spans="1:21" x14ac:dyDescent="0.25">
      <c r="A77" t="s">
        <v>165</v>
      </c>
      <c r="B77" t="s">
        <v>28</v>
      </c>
      <c r="C77" t="s">
        <v>7</v>
      </c>
      <c r="D77" t="s">
        <v>209</v>
      </c>
      <c r="E77" t="s">
        <v>28</v>
      </c>
      <c r="F77" t="s">
        <v>41</v>
      </c>
      <c r="G77" t="s">
        <v>46</v>
      </c>
      <c r="H77" s="9">
        <v>39974</v>
      </c>
      <c r="I77">
        <v>100</v>
      </c>
      <c r="J77">
        <v>15</v>
      </c>
      <c r="K77" t="s">
        <v>157</v>
      </c>
      <c r="L77" t="s">
        <v>408</v>
      </c>
      <c r="M77" t="s">
        <v>7</v>
      </c>
      <c r="N77">
        <f>IF(all_t20_world_cup_matches_results__3__3[[#This Row],[Teams ID]]=all_t20_world_cup_matches_results__3__3[[#This Row],[Winner]], 1, 0)</f>
        <v>0</v>
      </c>
      <c r="O77" t="str">
        <f>IF(all_t20_world_cup_matches_results__3__3[[#This Row],[Team1]]=all_t20_world_cup_matches_results__3__3[[#This Row],[Winner]],all_t20_world_cup_matches_results__3__3[[#This Row],[Team2]],all_t20_world_cup_matches_results__3__3[[#This Row],[Team1]])</f>
        <v>West Indies</v>
      </c>
      <c r="P77" s="8">
        <f>IF(all_t20_world_cup_matches_results__3__3[[#This Row],[Teams ID]]=all_t20_world_cup_matches_results__3__3[[#This Row],[Losers]],1,0)</f>
        <v>1</v>
      </c>
      <c r="Q77" s="8">
        <f>SUMIFS(all_t20_world_cup_matches_results__3__3[Winner Count], all_t20_world_cup_matches_results__3__3[Teams ID], all_t20_world_cup_matches_results__3__3[[#This Row],[Teams ID]], all_t20_world_cup_matches_results__3__3[Season], all_t20_world_cup_matches_results__3__3[[#This Row],[Season]])</f>
        <v>3</v>
      </c>
      <c r="R77" s="8">
        <f>COUNTIFS(all_t20_world_cup_matches_results__3__3[Teams ID], all_t20_world_cup_matches_results__3__3[[#This Row],[Teams ID]], all_t20_world_cup_matches_results__3__3[Season], all_t20_world_cup_matches_results__3__3[[#This Row],[Season]])</f>
        <v>6</v>
      </c>
      <c r="S77" s="8">
        <f>all_t20_world_cup_matches_results__3__3[[#This Row],[Total matches played]]-all_t20_world_cup_matches_results__3__3[[#This Row],[Total matches won]]</f>
        <v>3</v>
      </c>
      <c r="T77" s="16">
        <f>IFERROR(all_t20_world_cup_matches_results__3__3[[#This Row],[Total matches won]]/all_t20_world_cup_matches_results__3__3[[#This Row],[Total matches played]],"")</f>
        <v>0.5</v>
      </c>
      <c r="U77" s="16">
        <f>IF(T:T=$T$3,"",100%-all_t20_world_cup_matches_results__3__3[[#This Row],[Winning %]])</f>
        <v>0.5</v>
      </c>
    </row>
    <row r="78" spans="1:21" x14ac:dyDescent="0.25">
      <c r="A78" t="s">
        <v>165</v>
      </c>
      <c r="B78" t="s">
        <v>25</v>
      </c>
      <c r="C78" t="s">
        <v>49</v>
      </c>
      <c r="D78" t="s">
        <v>210</v>
      </c>
      <c r="E78" t="s">
        <v>25</v>
      </c>
      <c r="F78" t="s">
        <v>8</v>
      </c>
      <c r="G78" t="s">
        <v>46</v>
      </c>
      <c r="H78" s="9">
        <v>39974</v>
      </c>
      <c r="I78">
        <v>101</v>
      </c>
      <c r="J78">
        <v>8</v>
      </c>
      <c r="K78" t="s">
        <v>156</v>
      </c>
      <c r="L78" t="s">
        <v>409</v>
      </c>
      <c r="M78" t="s">
        <v>25</v>
      </c>
      <c r="N78">
        <f>IF(all_t20_world_cup_matches_results__3__3[[#This Row],[Teams ID]]=all_t20_world_cup_matches_results__3__3[[#This Row],[Winner]], 1, 0)</f>
        <v>1</v>
      </c>
      <c r="O78" t="str">
        <f>IF(all_t20_world_cup_matches_results__3__3[[#This Row],[Team1]]=all_t20_world_cup_matches_results__3__3[[#This Row],[Winner]],all_t20_world_cup_matches_results__3__3[[#This Row],[Team2]],all_t20_world_cup_matches_results__3__3[[#This Row],[Team1]])</f>
        <v>Ireland</v>
      </c>
      <c r="P78" s="8">
        <f>IF(all_t20_world_cup_matches_results__3__3[[#This Row],[Teams ID]]=all_t20_world_cup_matches_results__3__3[[#This Row],[Losers]],1,0)</f>
        <v>0</v>
      </c>
      <c r="Q78" s="8">
        <f>SUMIFS(all_t20_world_cup_matches_results__3__3[Winner Count], all_t20_world_cup_matches_results__3__3[Teams ID], all_t20_world_cup_matches_results__3__3[[#This Row],[Teams ID]], all_t20_world_cup_matches_results__3__3[Season], all_t20_world_cup_matches_results__3__3[[#This Row],[Season]])</f>
        <v>2</v>
      </c>
      <c r="R78" s="8">
        <f>COUNTIFS(all_t20_world_cup_matches_results__3__3[Teams ID], all_t20_world_cup_matches_results__3__3[[#This Row],[Teams ID]], all_t20_world_cup_matches_results__3__3[Season], all_t20_world_cup_matches_results__3__3[[#This Row],[Season]])</f>
        <v>5</v>
      </c>
      <c r="S78" s="8">
        <f>all_t20_world_cup_matches_results__3__3[[#This Row],[Total matches played]]-all_t20_world_cup_matches_results__3__3[[#This Row],[Total matches won]]</f>
        <v>3</v>
      </c>
      <c r="T78" s="16">
        <f>IFERROR(all_t20_world_cup_matches_results__3__3[[#This Row],[Total matches won]]/all_t20_world_cup_matches_results__3__3[[#This Row],[Total matches played]],"")</f>
        <v>0.4</v>
      </c>
      <c r="U78" s="16">
        <f>IF(T:T=$T$3,"",100%-all_t20_world_cup_matches_results__3__3[[#This Row],[Winning %]])</f>
        <v>0.6</v>
      </c>
    </row>
    <row r="79" spans="1:21" x14ac:dyDescent="0.25">
      <c r="A79" t="s">
        <v>165</v>
      </c>
      <c r="B79" t="s">
        <v>25</v>
      </c>
      <c r="C79" t="s">
        <v>49</v>
      </c>
      <c r="D79" t="s">
        <v>210</v>
      </c>
      <c r="E79" t="s">
        <v>25</v>
      </c>
      <c r="F79" t="s">
        <v>8</v>
      </c>
      <c r="G79" t="s">
        <v>46</v>
      </c>
      <c r="H79" s="9">
        <v>39974</v>
      </c>
      <c r="I79">
        <v>101</v>
      </c>
      <c r="J79">
        <v>8</v>
      </c>
      <c r="K79" t="s">
        <v>156</v>
      </c>
      <c r="L79" t="s">
        <v>410</v>
      </c>
      <c r="M79" t="s">
        <v>49</v>
      </c>
      <c r="N79">
        <f>IF(all_t20_world_cup_matches_results__3__3[[#This Row],[Teams ID]]=all_t20_world_cup_matches_results__3__3[[#This Row],[Winner]], 1, 0)</f>
        <v>0</v>
      </c>
      <c r="O79" t="str">
        <f>IF(all_t20_world_cup_matches_results__3__3[[#This Row],[Team1]]=all_t20_world_cup_matches_results__3__3[[#This Row],[Winner]],all_t20_world_cup_matches_results__3__3[[#This Row],[Team2]],all_t20_world_cup_matches_results__3__3[[#This Row],[Team1]])</f>
        <v>Ireland</v>
      </c>
      <c r="P79" s="8">
        <f>IF(all_t20_world_cup_matches_results__3__3[[#This Row],[Teams ID]]=all_t20_world_cup_matches_results__3__3[[#This Row],[Losers]],1,0)</f>
        <v>1</v>
      </c>
      <c r="Q79" s="8">
        <f>SUMIFS(all_t20_world_cup_matches_results__3__3[Winner Count], all_t20_world_cup_matches_results__3__3[Teams ID], all_t20_world_cup_matches_results__3__3[[#This Row],[Teams ID]], all_t20_world_cup_matches_results__3__3[Season], all_t20_world_cup_matches_results__3__3[[#This Row],[Season]])</f>
        <v>1</v>
      </c>
      <c r="R79" s="8">
        <f>COUNTIFS(all_t20_world_cup_matches_results__3__3[Teams ID], all_t20_world_cup_matches_results__3__3[[#This Row],[Teams ID]], all_t20_world_cup_matches_results__3__3[Season], all_t20_world_cup_matches_results__3__3[[#This Row],[Season]])</f>
        <v>5</v>
      </c>
      <c r="S79" s="8">
        <f>all_t20_world_cup_matches_results__3__3[[#This Row],[Total matches played]]-all_t20_world_cup_matches_results__3__3[[#This Row],[Total matches won]]</f>
        <v>4</v>
      </c>
      <c r="T79" s="16">
        <f>IFERROR(all_t20_world_cup_matches_results__3__3[[#This Row],[Total matches won]]/all_t20_world_cup_matches_results__3__3[[#This Row],[Total matches played]],"")</f>
        <v>0.2</v>
      </c>
      <c r="U79" s="16">
        <f>IF(T:T=$T$3,"",100%-all_t20_world_cup_matches_results__3__3[[#This Row],[Winning %]])</f>
        <v>0.8</v>
      </c>
    </row>
    <row r="80" spans="1:21" x14ac:dyDescent="0.25">
      <c r="A80" t="s">
        <v>165</v>
      </c>
      <c r="B80" t="s">
        <v>49</v>
      </c>
      <c r="C80" t="s">
        <v>11</v>
      </c>
      <c r="D80" t="s">
        <v>211</v>
      </c>
      <c r="E80" t="s">
        <v>11</v>
      </c>
      <c r="F80" t="s">
        <v>52</v>
      </c>
      <c r="G80" t="s">
        <v>46</v>
      </c>
      <c r="H80" s="9">
        <v>39975</v>
      </c>
      <c r="I80">
        <v>102</v>
      </c>
      <c r="J80">
        <v>83</v>
      </c>
      <c r="K80" t="s">
        <v>157</v>
      </c>
      <c r="L80" t="s">
        <v>411</v>
      </c>
      <c r="M80" t="s">
        <v>49</v>
      </c>
      <c r="N80">
        <f>IF(all_t20_world_cup_matches_results__3__3[[#This Row],[Teams ID]]=all_t20_world_cup_matches_results__3__3[[#This Row],[Winner]], 1, 0)</f>
        <v>0</v>
      </c>
      <c r="O80" t="str">
        <f>IF(all_t20_world_cup_matches_results__3__3[[#This Row],[Team1]]=all_t20_world_cup_matches_results__3__3[[#This Row],[Winner]],all_t20_world_cup_matches_results__3__3[[#This Row],[Team2]],all_t20_world_cup_matches_results__3__3[[#This Row],[Team1]])</f>
        <v>Ireland</v>
      </c>
      <c r="P80" s="8">
        <f>IF(all_t20_world_cup_matches_results__3__3[[#This Row],[Teams ID]]=all_t20_world_cup_matches_results__3__3[[#This Row],[Losers]],1,0)</f>
        <v>1</v>
      </c>
      <c r="Q80" s="8">
        <f>SUMIFS(all_t20_world_cup_matches_results__3__3[Winner Count], all_t20_world_cup_matches_results__3__3[Teams ID], all_t20_world_cup_matches_results__3__3[[#This Row],[Teams ID]], all_t20_world_cup_matches_results__3__3[Season], all_t20_world_cup_matches_results__3__3[[#This Row],[Season]])</f>
        <v>1</v>
      </c>
      <c r="R80" s="8">
        <f>COUNTIFS(all_t20_world_cup_matches_results__3__3[Teams ID], all_t20_world_cup_matches_results__3__3[[#This Row],[Teams ID]], all_t20_world_cup_matches_results__3__3[Season], all_t20_world_cup_matches_results__3__3[[#This Row],[Season]])</f>
        <v>5</v>
      </c>
      <c r="S80" s="8">
        <f>all_t20_world_cup_matches_results__3__3[[#This Row],[Total matches played]]-all_t20_world_cup_matches_results__3__3[[#This Row],[Total matches won]]</f>
        <v>4</v>
      </c>
      <c r="T80" s="16">
        <f>IFERROR(all_t20_world_cup_matches_results__3__3[[#This Row],[Total matches won]]/all_t20_world_cup_matches_results__3__3[[#This Row],[Total matches played]],"")</f>
        <v>0.2</v>
      </c>
      <c r="U80" s="16">
        <f>IF(T:T=$T$3,"",100%-all_t20_world_cup_matches_results__3__3[[#This Row],[Winning %]])</f>
        <v>0.8</v>
      </c>
    </row>
    <row r="81" spans="1:21" x14ac:dyDescent="0.25">
      <c r="A81" t="s">
        <v>165</v>
      </c>
      <c r="B81" t="s">
        <v>49</v>
      </c>
      <c r="C81" t="s">
        <v>11</v>
      </c>
      <c r="D81" t="s">
        <v>211</v>
      </c>
      <c r="E81" t="s">
        <v>11</v>
      </c>
      <c r="F81" t="s">
        <v>52</v>
      </c>
      <c r="G81" t="s">
        <v>46</v>
      </c>
      <c r="H81" s="9">
        <v>39975</v>
      </c>
      <c r="I81">
        <v>102</v>
      </c>
      <c r="J81">
        <v>83</v>
      </c>
      <c r="K81" t="s">
        <v>157</v>
      </c>
      <c r="L81" t="s">
        <v>412</v>
      </c>
      <c r="M81" t="s">
        <v>11</v>
      </c>
      <c r="N81">
        <f>IF(all_t20_world_cup_matches_results__3__3[[#This Row],[Teams ID]]=all_t20_world_cup_matches_results__3__3[[#This Row],[Winner]], 1, 0)</f>
        <v>1</v>
      </c>
      <c r="O81" t="str">
        <f>IF(all_t20_world_cup_matches_results__3__3[[#This Row],[Team1]]=all_t20_world_cup_matches_results__3__3[[#This Row],[Winner]],all_t20_world_cup_matches_results__3__3[[#This Row],[Team2]],all_t20_world_cup_matches_results__3__3[[#This Row],[Team1]])</f>
        <v>Ireland</v>
      </c>
      <c r="P81" s="8">
        <f>IF(all_t20_world_cup_matches_results__3__3[[#This Row],[Teams ID]]=all_t20_world_cup_matches_results__3__3[[#This Row],[Losers]],1,0)</f>
        <v>0</v>
      </c>
      <c r="Q81" s="8">
        <f>SUMIFS(all_t20_world_cup_matches_results__3__3[Winner Count], all_t20_world_cup_matches_results__3__3[Teams ID], all_t20_world_cup_matches_results__3__3[[#This Row],[Teams ID]], all_t20_world_cup_matches_results__3__3[Season], all_t20_world_cup_matches_results__3__3[[#This Row],[Season]])</f>
        <v>2</v>
      </c>
      <c r="R81" s="8">
        <f>COUNTIFS(all_t20_world_cup_matches_results__3__3[Teams ID], all_t20_world_cup_matches_results__3__3[[#This Row],[Teams ID]], all_t20_world_cup_matches_results__3__3[Season], all_t20_world_cup_matches_results__3__3[[#This Row],[Season]])</f>
        <v>5</v>
      </c>
      <c r="S81" s="8">
        <f>all_t20_world_cup_matches_results__3__3[[#This Row],[Total matches played]]-all_t20_world_cup_matches_results__3__3[[#This Row],[Total matches won]]</f>
        <v>3</v>
      </c>
      <c r="T81" s="16">
        <f>IFERROR(all_t20_world_cup_matches_results__3__3[[#This Row],[Total matches won]]/all_t20_world_cup_matches_results__3__3[[#This Row],[Total matches played]],"")</f>
        <v>0.4</v>
      </c>
      <c r="U81" s="16">
        <f>IF(T:T=$T$3,"",100%-all_t20_world_cup_matches_results__3__3[[#This Row],[Winning %]])</f>
        <v>0.6</v>
      </c>
    </row>
    <row r="82" spans="1:21" x14ac:dyDescent="0.25">
      <c r="A82" t="s">
        <v>165</v>
      </c>
      <c r="B82" t="s">
        <v>23</v>
      </c>
      <c r="C82" t="s">
        <v>6</v>
      </c>
      <c r="D82" t="s">
        <v>212</v>
      </c>
      <c r="E82" t="s">
        <v>6</v>
      </c>
      <c r="F82" t="s">
        <v>31</v>
      </c>
      <c r="G82" t="s">
        <v>46</v>
      </c>
      <c r="H82" s="9">
        <v>39975</v>
      </c>
      <c r="I82">
        <v>103</v>
      </c>
      <c r="J82">
        <v>7</v>
      </c>
      <c r="K82" t="s">
        <v>156</v>
      </c>
      <c r="L82" t="s">
        <v>413</v>
      </c>
      <c r="M82" t="s">
        <v>23</v>
      </c>
      <c r="N82">
        <f>IF(all_t20_world_cup_matches_results__3__3[[#This Row],[Teams ID]]=all_t20_world_cup_matches_results__3__3[[#This Row],[Winner]], 1, 0)</f>
        <v>0</v>
      </c>
      <c r="O82" t="str">
        <f>IF(all_t20_world_cup_matches_results__3__3[[#This Row],[Team1]]=all_t20_world_cup_matches_results__3__3[[#This Row],[Winner]],all_t20_world_cup_matches_results__3__3[[#This Row],[Team2]],all_t20_world_cup_matches_results__3__3[[#This Row],[Team1]])</f>
        <v>England</v>
      </c>
      <c r="P82" s="8">
        <f>IF(all_t20_world_cup_matches_results__3__3[[#This Row],[Teams ID]]=all_t20_world_cup_matches_results__3__3[[#This Row],[Losers]],1,0)</f>
        <v>1</v>
      </c>
      <c r="Q82" s="8">
        <f>SUMIFS(all_t20_world_cup_matches_results__3__3[Winner Count], all_t20_world_cup_matches_results__3__3[Teams ID], all_t20_world_cup_matches_results__3__3[[#This Row],[Teams ID]], all_t20_world_cup_matches_results__3__3[Season], all_t20_world_cup_matches_results__3__3[[#This Row],[Season]])</f>
        <v>2</v>
      </c>
      <c r="R82" s="8">
        <f>COUNTIFS(all_t20_world_cup_matches_results__3__3[Teams ID], all_t20_world_cup_matches_results__3__3[[#This Row],[Teams ID]], all_t20_world_cup_matches_results__3__3[Season], all_t20_world_cup_matches_results__3__3[[#This Row],[Season]])</f>
        <v>5</v>
      </c>
      <c r="S82" s="8">
        <f>all_t20_world_cup_matches_results__3__3[[#This Row],[Total matches played]]-all_t20_world_cup_matches_results__3__3[[#This Row],[Total matches won]]</f>
        <v>3</v>
      </c>
      <c r="T82" s="16">
        <f>IFERROR(all_t20_world_cup_matches_results__3__3[[#This Row],[Total matches won]]/all_t20_world_cup_matches_results__3__3[[#This Row],[Total matches played]],"")</f>
        <v>0.4</v>
      </c>
      <c r="U82" s="16">
        <f>IF(T:T=$T$3,"",100%-all_t20_world_cup_matches_results__3__3[[#This Row],[Winning %]])</f>
        <v>0.6</v>
      </c>
    </row>
    <row r="83" spans="1:21" x14ac:dyDescent="0.25">
      <c r="A83" t="s">
        <v>165</v>
      </c>
      <c r="B83" t="s">
        <v>23</v>
      </c>
      <c r="C83" t="s">
        <v>6</v>
      </c>
      <c r="D83" t="s">
        <v>212</v>
      </c>
      <c r="E83" t="s">
        <v>6</v>
      </c>
      <c r="F83" t="s">
        <v>31</v>
      </c>
      <c r="G83" t="s">
        <v>46</v>
      </c>
      <c r="H83" s="9">
        <v>39975</v>
      </c>
      <c r="I83">
        <v>103</v>
      </c>
      <c r="J83">
        <v>7</v>
      </c>
      <c r="K83" t="s">
        <v>156</v>
      </c>
      <c r="L83" t="s">
        <v>414</v>
      </c>
      <c r="M83" t="s">
        <v>6</v>
      </c>
      <c r="N83">
        <f>IF(all_t20_world_cup_matches_results__3__3[[#This Row],[Teams ID]]=all_t20_world_cup_matches_results__3__3[[#This Row],[Winner]], 1, 0)</f>
        <v>1</v>
      </c>
      <c r="O83" t="str">
        <f>IF(all_t20_world_cup_matches_results__3__3[[#This Row],[Team1]]=all_t20_world_cup_matches_results__3__3[[#This Row],[Winner]],all_t20_world_cup_matches_results__3__3[[#This Row],[Team2]],all_t20_world_cup_matches_results__3__3[[#This Row],[Team1]])</f>
        <v>England</v>
      </c>
      <c r="P83" s="8">
        <f>IF(all_t20_world_cup_matches_results__3__3[[#This Row],[Teams ID]]=all_t20_world_cup_matches_results__3__3[[#This Row],[Losers]],1,0)</f>
        <v>0</v>
      </c>
      <c r="Q83" s="8">
        <f>SUMIFS(all_t20_world_cup_matches_results__3__3[Winner Count], all_t20_world_cup_matches_results__3__3[Teams ID], all_t20_world_cup_matches_results__3__3[[#This Row],[Teams ID]], all_t20_world_cup_matches_results__3__3[Season], all_t20_world_cup_matches_results__3__3[[#This Row],[Season]])</f>
        <v>5</v>
      </c>
      <c r="R83" s="8">
        <f>COUNTIFS(all_t20_world_cup_matches_results__3__3[Teams ID], all_t20_world_cup_matches_results__3__3[[#This Row],[Teams ID]], all_t20_world_cup_matches_results__3__3[Season], all_t20_world_cup_matches_results__3__3[[#This Row],[Season]])</f>
        <v>6</v>
      </c>
      <c r="S83" s="8">
        <f>all_t20_world_cup_matches_results__3__3[[#This Row],[Total matches played]]-all_t20_world_cup_matches_results__3__3[[#This Row],[Total matches won]]</f>
        <v>1</v>
      </c>
      <c r="T83" s="16">
        <f>IFERROR(all_t20_world_cup_matches_results__3__3[[#This Row],[Total matches won]]/all_t20_world_cup_matches_results__3__3[[#This Row],[Total matches played]],"")</f>
        <v>0.83333333333333337</v>
      </c>
      <c r="U83" s="16">
        <f>IF(T:T=$T$3,"",100%-all_t20_world_cup_matches_results__3__3[[#This Row],[Winning %]])</f>
        <v>0.16666666666666663</v>
      </c>
    </row>
    <row r="84" spans="1:21" x14ac:dyDescent="0.25">
      <c r="A84" t="s">
        <v>165</v>
      </c>
      <c r="B84" t="s">
        <v>14</v>
      </c>
      <c r="C84" t="s">
        <v>28</v>
      </c>
      <c r="D84" t="s">
        <v>189</v>
      </c>
      <c r="E84" t="s">
        <v>28</v>
      </c>
      <c r="F84" t="s">
        <v>33</v>
      </c>
      <c r="G84" t="s">
        <v>43</v>
      </c>
      <c r="H84" s="9">
        <v>39976</v>
      </c>
      <c r="I84">
        <v>104</v>
      </c>
      <c r="J84">
        <v>19</v>
      </c>
      <c r="K84" t="s">
        <v>157</v>
      </c>
      <c r="L84" t="s">
        <v>415</v>
      </c>
      <c r="M84" t="s">
        <v>14</v>
      </c>
      <c r="N84">
        <f>IF(all_t20_world_cup_matches_results__3__3[[#This Row],[Teams ID]]=all_t20_world_cup_matches_results__3__3[[#This Row],[Winner]], 1, 0)</f>
        <v>0</v>
      </c>
      <c r="O84" t="str">
        <f>IF(all_t20_world_cup_matches_results__3__3[[#This Row],[Team1]]=all_t20_world_cup_matches_results__3__3[[#This Row],[Winner]],all_t20_world_cup_matches_results__3__3[[#This Row],[Team2]],all_t20_world_cup_matches_results__3__3[[#This Row],[Team1]])</f>
        <v>Pakistan</v>
      </c>
      <c r="P84" s="8">
        <f>IF(all_t20_world_cup_matches_results__3__3[[#This Row],[Teams ID]]=all_t20_world_cup_matches_results__3__3[[#This Row],[Losers]],1,0)</f>
        <v>1</v>
      </c>
      <c r="Q84" s="8">
        <f>SUMIFS(all_t20_world_cup_matches_results__3__3[Winner Count], all_t20_world_cup_matches_results__3__3[Teams ID], all_t20_world_cup_matches_results__3__3[[#This Row],[Teams ID]], all_t20_world_cup_matches_results__3__3[Season], all_t20_world_cup_matches_results__3__3[[#This Row],[Season]])</f>
        <v>5</v>
      </c>
      <c r="R84" s="8">
        <f>COUNTIFS(all_t20_world_cup_matches_results__3__3[Teams ID], all_t20_world_cup_matches_results__3__3[[#This Row],[Teams ID]], all_t20_world_cup_matches_results__3__3[Season], all_t20_world_cup_matches_results__3__3[[#This Row],[Season]])</f>
        <v>7</v>
      </c>
      <c r="S84" s="8">
        <f>all_t20_world_cup_matches_results__3__3[[#This Row],[Total matches played]]-all_t20_world_cup_matches_results__3__3[[#This Row],[Total matches won]]</f>
        <v>2</v>
      </c>
      <c r="T84" s="16">
        <f>IFERROR(all_t20_world_cup_matches_results__3__3[[#This Row],[Total matches won]]/all_t20_world_cup_matches_results__3__3[[#This Row],[Total matches played]],"")</f>
        <v>0.7142857142857143</v>
      </c>
      <c r="U84" s="16">
        <f>IF(T:T=$T$3,"",100%-all_t20_world_cup_matches_results__3__3[[#This Row],[Winning %]])</f>
        <v>0.2857142857142857</v>
      </c>
    </row>
    <row r="85" spans="1:21" x14ac:dyDescent="0.25">
      <c r="A85" t="s">
        <v>165</v>
      </c>
      <c r="B85" t="s">
        <v>14</v>
      </c>
      <c r="C85" t="s">
        <v>28</v>
      </c>
      <c r="D85" t="s">
        <v>189</v>
      </c>
      <c r="E85" t="s">
        <v>28</v>
      </c>
      <c r="F85" t="s">
        <v>33</v>
      </c>
      <c r="G85" t="s">
        <v>43</v>
      </c>
      <c r="H85" s="9">
        <v>39976</v>
      </c>
      <c r="I85">
        <v>104</v>
      </c>
      <c r="J85">
        <v>19</v>
      </c>
      <c r="K85" t="s">
        <v>157</v>
      </c>
      <c r="L85" t="s">
        <v>416</v>
      </c>
      <c r="M85" t="s">
        <v>28</v>
      </c>
      <c r="N85">
        <f>IF(all_t20_world_cup_matches_results__3__3[[#This Row],[Teams ID]]=all_t20_world_cup_matches_results__3__3[[#This Row],[Winner]], 1, 0)</f>
        <v>1</v>
      </c>
      <c r="O85" t="str">
        <f>IF(all_t20_world_cup_matches_results__3__3[[#This Row],[Team1]]=all_t20_world_cup_matches_results__3__3[[#This Row],[Winner]],all_t20_world_cup_matches_results__3__3[[#This Row],[Team2]],all_t20_world_cup_matches_results__3__3[[#This Row],[Team1]])</f>
        <v>Pakistan</v>
      </c>
      <c r="P85" s="8">
        <f>IF(all_t20_world_cup_matches_results__3__3[[#This Row],[Teams ID]]=all_t20_world_cup_matches_results__3__3[[#This Row],[Losers]],1,0)</f>
        <v>0</v>
      </c>
      <c r="Q85" s="8">
        <f>SUMIFS(all_t20_world_cup_matches_results__3__3[Winner Count], all_t20_world_cup_matches_results__3__3[Teams ID], all_t20_world_cup_matches_results__3__3[[#This Row],[Teams ID]], all_t20_world_cup_matches_results__3__3[Season], all_t20_world_cup_matches_results__3__3[[#This Row],[Season]])</f>
        <v>6</v>
      </c>
      <c r="R85" s="8">
        <f>COUNTIFS(all_t20_world_cup_matches_results__3__3[Teams ID], all_t20_world_cup_matches_results__3__3[[#This Row],[Teams ID]], all_t20_world_cup_matches_results__3__3[Season], all_t20_world_cup_matches_results__3__3[[#This Row],[Season]])</f>
        <v>7</v>
      </c>
      <c r="S85" s="8">
        <f>all_t20_world_cup_matches_results__3__3[[#This Row],[Total matches played]]-all_t20_world_cup_matches_results__3__3[[#This Row],[Total matches won]]</f>
        <v>1</v>
      </c>
      <c r="T85" s="16">
        <f>IFERROR(all_t20_world_cup_matches_results__3__3[[#This Row],[Total matches won]]/all_t20_world_cup_matches_results__3__3[[#This Row],[Total matches played]],"")</f>
        <v>0.8571428571428571</v>
      </c>
      <c r="U85" s="16">
        <f>IF(T:T=$T$3,"",100%-all_t20_world_cup_matches_results__3__3[[#This Row],[Winning %]])</f>
        <v>0.1428571428571429</v>
      </c>
    </row>
    <row r="86" spans="1:21" x14ac:dyDescent="0.25">
      <c r="A86" t="s">
        <v>165</v>
      </c>
      <c r="B86" t="s">
        <v>25</v>
      </c>
      <c r="C86" t="s">
        <v>7</v>
      </c>
      <c r="D86" t="s">
        <v>213</v>
      </c>
      <c r="E86" t="s">
        <v>7</v>
      </c>
      <c r="F86" t="s">
        <v>31</v>
      </c>
      <c r="G86" t="s">
        <v>43</v>
      </c>
      <c r="H86" s="9">
        <v>39976</v>
      </c>
      <c r="I86">
        <v>105</v>
      </c>
      <c r="J86">
        <v>7</v>
      </c>
      <c r="K86" t="s">
        <v>156</v>
      </c>
      <c r="L86" t="s">
        <v>417</v>
      </c>
      <c r="M86" t="s">
        <v>25</v>
      </c>
      <c r="N86">
        <f>IF(all_t20_world_cup_matches_results__3__3[[#This Row],[Teams ID]]=all_t20_world_cup_matches_results__3__3[[#This Row],[Winner]], 1, 0)</f>
        <v>0</v>
      </c>
      <c r="O86" t="str">
        <f>IF(all_t20_world_cup_matches_results__3__3[[#This Row],[Team1]]=all_t20_world_cup_matches_results__3__3[[#This Row],[Winner]],all_t20_world_cup_matches_results__3__3[[#This Row],[Team2]],all_t20_world_cup_matches_results__3__3[[#This Row],[Team1]])</f>
        <v>India</v>
      </c>
      <c r="P86" s="8">
        <f>IF(all_t20_world_cup_matches_results__3__3[[#This Row],[Teams ID]]=all_t20_world_cup_matches_results__3__3[[#This Row],[Losers]],1,0)</f>
        <v>1</v>
      </c>
      <c r="Q86" s="8">
        <f>SUMIFS(all_t20_world_cup_matches_results__3__3[Winner Count], all_t20_world_cup_matches_results__3__3[Teams ID], all_t20_world_cup_matches_results__3__3[[#This Row],[Teams ID]], all_t20_world_cup_matches_results__3__3[Season], all_t20_world_cup_matches_results__3__3[[#This Row],[Season]])</f>
        <v>2</v>
      </c>
      <c r="R86" s="8">
        <f>COUNTIFS(all_t20_world_cup_matches_results__3__3[Teams ID], all_t20_world_cup_matches_results__3__3[[#This Row],[Teams ID]], all_t20_world_cup_matches_results__3__3[Season], all_t20_world_cup_matches_results__3__3[[#This Row],[Season]])</f>
        <v>5</v>
      </c>
      <c r="S86" s="8">
        <f>all_t20_world_cup_matches_results__3__3[[#This Row],[Total matches played]]-all_t20_world_cup_matches_results__3__3[[#This Row],[Total matches won]]</f>
        <v>3</v>
      </c>
      <c r="T86" s="16">
        <f>IFERROR(all_t20_world_cup_matches_results__3__3[[#This Row],[Total matches won]]/all_t20_world_cup_matches_results__3__3[[#This Row],[Total matches played]],"")</f>
        <v>0.4</v>
      </c>
      <c r="U86" s="16">
        <f>IF(T:T=$T$3,"",100%-all_t20_world_cup_matches_results__3__3[[#This Row],[Winning %]])</f>
        <v>0.6</v>
      </c>
    </row>
    <row r="87" spans="1:21" x14ac:dyDescent="0.25">
      <c r="A87" t="s">
        <v>165</v>
      </c>
      <c r="B87" t="s">
        <v>25</v>
      </c>
      <c r="C87" t="s">
        <v>7</v>
      </c>
      <c r="D87" t="s">
        <v>213</v>
      </c>
      <c r="E87" t="s">
        <v>7</v>
      </c>
      <c r="F87" t="s">
        <v>31</v>
      </c>
      <c r="G87" t="s">
        <v>43</v>
      </c>
      <c r="H87" s="9">
        <v>39976</v>
      </c>
      <c r="I87">
        <v>105</v>
      </c>
      <c r="J87">
        <v>7</v>
      </c>
      <c r="K87" t="s">
        <v>156</v>
      </c>
      <c r="L87" t="s">
        <v>418</v>
      </c>
      <c r="M87" t="s">
        <v>7</v>
      </c>
      <c r="N87">
        <f>IF(all_t20_world_cup_matches_results__3__3[[#This Row],[Teams ID]]=all_t20_world_cup_matches_results__3__3[[#This Row],[Winner]], 1, 0)</f>
        <v>1</v>
      </c>
      <c r="O87" t="str">
        <f>IF(all_t20_world_cup_matches_results__3__3[[#This Row],[Team1]]=all_t20_world_cup_matches_results__3__3[[#This Row],[Winner]],all_t20_world_cup_matches_results__3__3[[#This Row],[Team2]],all_t20_world_cup_matches_results__3__3[[#This Row],[Team1]])</f>
        <v>India</v>
      </c>
      <c r="P87" s="8">
        <f>IF(all_t20_world_cup_matches_results__3__3[[#This Row],[Teams ID]]=all_t20_world_cup_matches_results__3__3[[#This Row],[Losers]],1,0)</f>
        <v>0</v>
      </c>
      <c r="Q87" s="8">
        <f>SUMIFS(all_t20_world_cup_matches_results__3__3[Winner Count], all_t20_world_cup_matches_results__3__3[Teams ID], all_t20_world_cup_matches_results__3__3[[#This Row],[Teams ID]], all_t20_world_cup_matches_results__3__3[Season], all_t20_world_cup_matches_results__3__3[[#This Row],[Season]])</f>
        <v>3</v>
      </c>
      <c r="R87" s="8">
        <f>COUNTIFS(all_t20_world_cup_matches_results__3__3[Teams ID], all_t20_world_cup_matches_results__3__3[[#This Row],[Teams ID]], all_t20_world_cup_matches_results__3__3[Season], all_t20_world_cup_matches_results__3__3[[#This Row],[Season]])</f>
        <v>6</v>
      </c>
      <c r="S87" s="8">
        <f>all_t20_world_cup_matches_results__3__3[[#This Row],[Total matches played]]-all_t20_world_cup_matches_results__3__3[[#This Row],[Total matches won]]</f>
        <v>3</v>
      </c>
      <c r="T87" s="16">
        <f>IFERROR(all_t20_world_cup_matches_results__3__3[[#This Row],[Total matches won]]/all_t20_world_cup_matches_results__3__3[[#This Row],[Total matches played]],"")</f>
        <v>0.5</v>
      </c>
      <c r="U87" s="16">
        <f>IF(T:T=$T$3,"",100%-all_t20_world_cup_matches_results__3__3[[#This Row],[Winning %]])</f>
        <v>0.5</v>
      </c>
    </row>
    <row r="88" spans="1:21" x14ac:dyDescent="0.25">
      <c r="A88" t="s">
        <v>165</v>
      </c>
      <c r="B88" t="s">
        <v>6</v>
      </c>
      <c r="C88" t="s">
        <v>7</v>
      </c>
      <c r="D88" t="s">
        <v>174</v>
      </c>
      <c r="E88" t="s">
        <v>6</v>
      </c>
      <c r="F88" t="s">
        <v>53</v>
      </c>
      <c r="G88" t="s">
        <v>44</v>
      </c>
      <c r="H88" s="9">
        <v>39977</v>
      </c>
      <c r="I88">
        <v>106</v>
      </c>
      <c r="J88">
        <v>20</v>
      </c>
      <c r="K88" t="s">
        <v>157</v>
      </c>
      <c r="L88" t="s">
        <v>419</v>
      </c>
      <c r="M88" t="s">
        <v>6</v>
      </c>
      <c r="N88">
        <f>IF(all_t20_world_cup_matches_results__3__3[[#This Row],[Teams ID]]=all_t20_world_cup_matches_results__3__3[[#This Row],[Winner]], 1, 0)</f>
        <v>1</v>
      </c>
      <c r="O88" t="str">
        <f>IF(all_t20_world_cup_matches_results__3__3[[#This Row],[Team1]]=all_t20_world_cup_matches_results__3__3[[#This Row],[Winner]],all_t20_world_cup_matches_results__3__3[[#This Row],[Team2]],all_t20_world_cup_matches_results__3__3[[#This Row],[Team1]])</f>
        <v>West Indies</v>
      </c>
      <c r="P88" s="8">
        <f>IF(all_t20_world_cup_matches_results__3__3[[#This Row],[Teams ID]]=all_t20_world_cup_matches_results__3__3[[#This Row],[Losers]],1,0)</f>
        <v>0</v>
      </c>
      <c r="Q88" s="8">
        <f>SUMIFS(all_t20_world_cup_matches_results__3__3[Winner Count], all_t20_world_cup_matches_results__3__3[Teams ID], all_t20_world_cup_matches_results__3__3[[#This Row],[Teams ID]], all_t20_world_cup_matches_results__3__3[Season], all_t20_world_cup_matches_results__3__3[[#This Row],[Season]])</f>
        <v>5</v>
      </c>
      <c r="R88" s="8">
        <f>COUNTIFS(all_t20_world_cup_matches_results__3__3[Teams ID], all_t20_world_cup_matches_results__3__3[[#This Row],[Teams ID]], all_t20_world_cup_matches_results__3__3[Season], all_t20_world_cup_matches_results__3__3[[#This Row],[Season]])</f>
        <v>6</v>
      </c>
      <c r="S88" s="8">
        <f>all_t20_world_cup_matches_results__3__3[[#This Row],[Total matches played]]-all_t20_world_cup_matches_results__3__3[[#This Row],[Total matches won]]</f>
        <v>1</v>
      </c>
      <c r="T88" s="16">
        <f>IFERROR(all_t20_world_cup_matches_results__3__3[[#This Row],[Total matches won]]/all_t20_world_cup_matches_results__3__3[[#This Row],[Total matches played]],"")</f>
        <v>0.83333333333333337</v>
      </c>
      <c r="U88" s="16">
        <f>IF(T:T=$T$3,"",100%-all_t20_world_cup_matches_results__3__3[[#This Row],[Winning %]])</f>
        <v>0.16666666666666663</v>
      </c>
    </row>
    <row r="89" spans="1:21" x14ac:dyDescent="0.25">
      <c r="A89" t="s">
        <v>165</v>
      </c>
      <c r="B89" t="s">
        <v>6</v>
      </c>
      <c r="C89" t="s">
        <v>7</v>
      </c>
      <c r="D89" t="s">
        <v>174</v>
      </c>
      <c r="E89" t="s">
        <v>6</v>
      </c>
      <c r="F89" t="s">
        <v>53</v>
      </c>
      <c r="G89" t="s">
        <v>44</v>
      </c>
      <c r="H89" s="9">
        <v>39977</v>
      </c>
      <c r="I89">
        <v>106</v>
      </c>
      <c r="J89">
        <v>20</v>
      </c>
      <c r="K89" t="s">
        <v>157</v>
      </c>
      <c r="L89" t="s">
        <v>420</v>
      </c>
      <c r="M89" t="s">
        <v>7</v>
      </c>
      <c r="N89">
        <f>IF(all_t20_world_cup_matches_results__3__3[[#This Row],[Teams ID]]=all_t20_world_cup_matches_results__3__3[[#This Row],[Winner]], 1, 0)</f>
        <v>0</v>
      </c>
      <c r="O89" t="str">
        <f>IF(all_t20_world_cup_matches_results__3__3[[#This Row],[Team1]]=all_t20_world_cup_matches_results__3__3[[#This Row],[Winner]],all_t20_world_cup_matches_results__3__3[[#This Row],[Team2]],all_t20_world_cup_matches_results__3__3[[#This Row],[Team1]])</f>
        <v>West Indies</v>
      </c>
      <c r="P89" s="8">
        <f>IF(all_t20_world_cup_matches_results__3__3[[#This Row],[Teams ID]]=all_t20_world_cup_matches_results__3__3[[#This Row],[Losers]],1,0)</f>
        <v>1</v>
      </c>
      <c r="Q89" s="8">
        <f>SUMIFS(all_t20_world_cup_matches_results__3__3[Winner Count], all_t20_world_cup_matches_results__3__3[Teams ID], all_t20_world_cup_matches_results__3__3[[#This Row],[Teams ID]], all_t20_world_cup_matches_results__3__3[Season], all_t20_world_cup_matches_results__3__3[[#This Row],[Season]])</f>
        <v>3</v>
      </c>
      <c r="R89" s="8">
        <f>COUNTIFS(all_t20_world_cup_matches_results__3__3[Teams ID], all_t20_world_cup_matches_results__3__3[[#This Row],[Teams ID]], all_t20_world_cup_matches_results__3__3[Season], all_t20_world_cup_matches_results__3__3[[#This Row],[Season]])</f>
        <v>6</v>
      </c>
      <c r="S89" s="8">
        <f>all_t20_world_cup_matches_results__3__3[[#This Row],[Total matches played]]-all_t20_world_cup_matches_results__3__3[[#This Row],[Total matches won]]</f>
        <v>3</v>
      </c>
      <c r="T89" s="16">
        <f>IFERROR(all_t20_world_cup_matches_results__3__3[[#This Row],[Total matches won]]/all_t20_world_cup_matches_results__3__3[[#This Row],[Total matches played]],"")</f>
        <v>0.5</v>
      </c>
      <c r="U89" s="16">
        <f>IF(T:T=$T$3,"",100%-all_t20_world_cup_matches_results__3__3[[#This Row],[Winning %]])</f>
        <v>0.5</v>
      </c>
    </row>
    <row r="90" spans="1:21" x14ac:dyDescent="0.25">
      <c r="A90" t="s">
        <v>165</v>
      </c>
      <c r="B90" t="s">
        <v>11</v>
      </c>
      <c r="C90" t="s">
        <v>14</v>
      </c>
      <c r="D90" t="s">
        <v>198</v>
      </c>
      <c r="E90" t="s">
        <v>14</v>
      </c>
      <c r="F90" t="s">
        <v>22</v>
      </c>
      <c r="G90" t="s">
        <v>44</v>
      </c>
      <c r="H90" s="9">
        <v>39977</v>
      </c>
      <c r="I90">
        <v>107</v>
      </c>
      <c r="J90">
        <v>6</v>
      </c>
      <c r="K90" t="s">
        <v>156</v>
      </c>
      <c r="L90" t="s">
        <v>421</v>
      </c>
      <c r="M90" t="s">
        <v>11</v>
      </c>
      <c r="N90">
        <f>IF(all_t20_world_cup_matches_results__3__3[[#This Row],[Teams ID]]=all_t20_world_cup_matches_results__3__3[[#This Row],[Winner]], 1, 0)</f>
        <v>0</v>
      </c>
      <c r="O90" t="str">
        <f>IF(all_t20_world_cup_matches_results__3__3[[#This Row],[Team1]]=all_t20_world_cup_matches_results__3__3[[#This Row],[Winner]],all_t20_world_cup_matches_results__3__3[[#This Row],[Team2]],all_t20_world_cup_matches_results__3__3[[#This Row],[Team1]])</f>
        <v>New Zealand</v>
      </c>
      <c r="P90" s="8">
        <f>IF(all_t20_world_cup_matches_results__3__3[[#This Row],[Teams ID]]=all_t20_world_cup_matches_results__3__3[[#This Row],[Losers]],1,0)</f>
        <v>1</v>
      </c>
      <c r="Q90" s="8">
        <f>SUMIFS(all_t20_world_cup_matches_results__3__3[Winner Count], all_t20_world_cup_matches_results__3__3[Teams ID], all_t20_world_cup_matches_results__3__3[[#This Row],[Teams ID]], all_t20_world_cup_matches_results__3__3[Season], all_t20_world_cup_matches_results__3__3[[#This Row],[Season]])</f>
        <v>2</v>
      </c>
      <c r="R90" s="8">
        <f>COUNTIFS(all_t20_world_cup_matches_results__3__3[Teams ID], all_t20_world_cup_matches_results__3__3[[#This Row],[Teams ID]], all_t20_world_cup_matches_results__3__3[Season], all_t20_world_cup_matches_results__3__3[[#This Row],[Season]])</f>
        <v>5</v>
      </c>
      <c r="S90" s="8">
        <f>all_t20_world_cup_matches_results__3__3[[#This Row],[Total matches played]]-all_t20_world_cup_matches_results__3__3[[#This Row],[Total matches won]]</f>
        <v>3</v>
      </c>
      <c r="T90" s="16">
        <f>IFERROR(all_t20_world_cup_matches_results__3__3[[#This Row],[Total matches won]]/all_t20_world_cup_matches_results__3__3[[#This Row],[Total matches played]],"")</f>
        <v>0.4</v>
      </c>
      <c r="U90" s="16">
        <f>IF(T:T=$T$3,"",100%-all_t20_world_cup_matches_results__3__3[[#This Row],[Winning %]])</f>
        <v>0.6</v>
      </c>
    </row>
    <row r="91" spans="1:21" x14ac:dyDescent="0.25">
      <c r="A91" t="s">
        <v>165</v>
      </c>
      <c r="B91" t="s">
        <v>11</v>
      </c>
      <c r="C91" t="s">
        <v>14</v>
      </c>
      <c r="D91" t="s">
        <v>198</v>
      </c>
      <c r="E91" t="s">
        <v>14</v>
      </c>
      <c r="F91" t="s">
        <v>22</v>
      </c>
      <c r="G91" t="s">
        <v>44</v>
      </c>
      <c r="H91" s="9">
        <v>39977</v>
      </c>
      <c r="I91">
        <v>107</v>
      </c>
      <c r="J91">
        <v>6</v>
      </c>
      <c r="K91" t="s">
        <v>156</v>
      </c>
      <c r="L91" t="s">
        <v>422</v>
      </c>
      <c r="M91" t="s">
        <v>14</v>
      </c>
      <c r="N91">
        <f>IF(all_t20_world_cup_matches_results__3__3[[#This Row],[Teams ID]]=all_t20_world_cup_matches_results__3__3[[#This Row],[Winner]], 1, 0)</f>
        <v>1</v>
      </c>
      <c r="O91" t="str">
        <f>IF(all_t20_world_cup_matches_results__3__3[[#This Row],[Team1]]=all_t20_world_cup_matches_results__3__3[[#This Row],[Winner]],all_t20_world_cup_matches_results__3__3[[#This Row],[Team2]],all_t20_world_cup_matches_results__3__3[[#This Row],[Team1]])</f>
        <v>New Zealand</v>
      </c>
      <c r="P91" s="8">
        <f>IF(all_t20_world_cup_matches_results__3__3[[#This Row],[Teams ID]]=all_t20_world_cup_matches_results__3__3[[#This Row],[Losers]],1,0)</f>
        <v>0</v>
      </c>
      <c r="Q91" s="8">
        <f>SUMIFS(all_t20_world_cup_matches_results__3__3[Winner Count], all_t20_world_cup_matches_results__3__3[Teams ID], all_t20_world_cup_matches_results__3__3[[#This Row],[Teams ID]], all_t20_world_cup_matches_results__3__3[Season], all_t20_world_cup_matches_results__3__3[[#This Row],[Season]])</f>
        <v>5</v>
      </c>
      <c r="R91" s="8">
        <f>COUNTIFS(all_t20_world_cup_matches_results__3__3[Teams ID], all_t20_world_cup_matches_results__3__3[[#This Row],[Teams ID]], all_t20_world_cup_matches_results__3__3[Season], all_t20_world_cup_matches_results__3__3[[#This Row],[Season]])</f>
        <v>7</v>
      </c>
      <c r="S91" s="8">
        <f>all_t20_world_cup_matches_results__3__3[[#This Row],[Total matches played]]-all_t20_world_cup_matches_results__3__3[[#This Row],[Total matches won]]</f>
        <v>2</v>
      </c>
      <c r="T91" s="16">
        <f>IFERROR(all_t20_world_cup_matches_results__3__3[[#This Row],[Total matches won]]/all_t20_world_cup_matches_results__3__3[[#This Row],[Total matches played]],"")</f>
        <v>0.7142857142857143</v>
      </c>
      <c r="U91" s="16">
        <f>IF(T:T=$T$3,"",100%-all_t20_world_cup_matches_results__3__3[[#This Row],[Winning %]])</f>
        <v>0.2857142857142857</v>
      </c>
    </row>
    <row r="92" spans="1:21" x14ac:dyDescent="0.25">
      <c r="A92" t="s">
        <v>165</v>
      </c>
      <c r="B92" t="s">
        <v>49</v>
      </c>
      <c r="C92" t="s">
        <v>28</v>
      </c>
      <c r="D92" t="s">
        <v>214</v>
      </c>
      <c r="E92" t="s">
        <v>28</v>
      </c>
      <c r="F92" t="s">
        <v>54</v>
      </c>
      <c r="G92" t="s">
        <v>43</v>
      </c>
      <c r="H92" s="9">
        <v>39978</v>
      </c>
      <c r="I92">
        <v>108</v>
      </c>
      <c r="J92">
        <v>9</v>
      </c>
      <c r="K92" t="s">
        <v>157</v>
      </c>
      <c r="L92" t="s">
        <v>423</v>
      </c>
      <c r="M92" t="s">
        <v>49</v>
      </c>
      <c r="N92">
        <f>IF(all_t20_world_cup_matches_results__3__3[[#This Row],[Teams ID]]=all_t20_world_cup_matches_results__3__3[[#This Row],[Winner]], 1, 0)</f>
        <v>0</v>
      </c>
      <c r="O92" t="str">
        <f>IF(all_t20_world_cup_matches_results__3__3[[#This Row],[Team1]]=all_t20_world_cup_matches_results__3__3[[#This Row],[Winner]],all_t20_world_cup_matches_results__3__3[[#This Row],[Team2]],all_t20_world_cup_matches_results__3__3[[#This Row],[Team1]])</f>
        <v>Ireland</v>
      </c>
      <c r="P92" s="8">
        <f>IF(all_t20_world_cup_matches_results__3__3[[#This Row],[Teams ID]]=all_t20_world_cup_matches_results__3__3[[#This Row],[Losers]],1,0)</f>
        <v>1</v>
      </c>
      <c r="Q92" s="8">
        <f>SUMIFS(all_t20_world_cup_matches_results__3__3[Winner Count], all_t20_world_cup_matches_results__3__3[Teams ID], all_t20_world_cup_matches_results__3__3[[#This Row],[Teams ID]], all_t20_world_cup_matches_results__3__3[Season], all_t20_world_cup_matches_results__3__3[[#This Row],[Season]])</f>
        <v>1</v>
      </c>
      <c r="R92" s="8">
        <f>COUNTIFS(all_t20_world_cup_matches_results__3__3[Teams ID], all_t20_world_cup_matches_results__3__3[[#This Row],[Teams ID]], all_t20_world_cup_matches_results__3__3[Season], all_t20_world_cup_matches_results__3__3[[#This Row],[Season]])</f>
        <v>5</v>
      </c>
      <c r="S92" s="8">
        <f>all_t20_world_cup_matches_results__3__3[[#This Row],[Total matches played]]-all_t20_world_cup_matches_results__3__3[[#This Row],[Total matches won]]</f>
        <v>4</v>
      </c>
      <c r="T92" s="16">
        <f>IFERROR(all_t20_world_cup_matches_results__3__3[[#This Row],[Total matches won]]/all_t20_world_cup_matches_results__3__3[[#This Row],[Total matches played]],"")</f>
        <v>0.2</v>
      </c>
      <c r="U92" s="16">
        <f>IF(T:T=$T$3,"",100%-all_t20_world_cup_matches_results__3__3[[#This Row],[Winning %]])</f>
        <v>0.8</v>
      </c>
    </row>
    <row r="93" spans="1:21" x14ac:dyDescent="0.25">
      <c r="A93" t="s">
        <v>165</v>
      </c>
      <c r="B93" t="s">
        <v>49</v>
      </c>
      <c r="C93" t="s">
        <v>28</v>
      </c>
      <c r="D93" t="s">
        <v>214</v>
      </c>
      <c r="E93" t="s">
        <v>28</v>
      </c>
      <c r="F93" t="s">
        <v>54</v>
      </c>
      <c r="G93" t="s">
        <v>43</v>
      </c>
      <c r="H93" s="9">
        <v>39978</v>
      </c>
      <c r="I93">
        <v>108</v>
      </c>
      <c r="J93">
        <v>9</v>
      </c>
      <c r="K93" t="s">
        <v>157</v>
      </c>
      <c r="L93" t="s">
        <v>424</v>
      </c>
      <c r="M93" t="s">
        <v>28</v>
      </c>
      <c r="N93">
        <f>IF(all_t20_world_cup_matches_results__3__3[[#This Row],[Teams ID]]=all_t20_world_cup_matches_results__3__3[[#This Row],[Winner]], 1, 0)</f>
        <v>1</v>
      </c>
      <c r="O93" t="str">
        <f>IF(all_t20_world_cup_matches_results__3__3[[#This Row],[Team1]]=all_t20_world_cup_matches_results__3__3[[#This Row],[Winner]],all_t20_world_cup_matches_results__3__3[[#This Row],[Team2]],all_t20_world_cup_matches_results__3__3[[#This Row],[Team1]])</f>
        <v>Ireland</v>
      </c>
      <c r="P93" s="8">
        <f>IF(all_t20_world_cup_matches_results__3__3[[#This Row],[Teams ID]]=all_t20_world_cup_matches_results__3__3[[#This Row],[Losers]],1,0)</f>
        <v>0</v>
      </c>
      <c r="Q93" s="8">
        <f>SUMIFS(all_t20_world_cup_matches_results__3__3[Winner Count], all_t20_world_cup_matches_results__3__3[Teams ID], all_t20_world_cup_matches_results__3__3[[#This Row],[Teams ID]], all_t20_world_cup_matches_results__3__3[Season], all_t20_world_cup_matches_results__3__3[[#This Row],[Season]])</f>
        <v>6</v>
      </c>
      <c r="R93" s="8">
        <f>COUNTIFS(all_t20_world_cup_matches_results__3__3[Teams ID], all_t20_world_cup_matches_results__3__3[[#This Row],[Teams ID]], all_t20_world_cup_matches_results__3__3[Season], all_t20_world_cup_matches_results__3__3[[#This Row],[Season]])</f>
        <v>7</v>
      </c>
      <c r="S93" s="8">
        <f>all_t20_world_cup_matches_results__3__3[[#This Row],[Total matches played]]-all_t20_world_cup_matches_results__3__3[[#This Row],[Total matches won]]</f>
        <v>1</v>
      </c>
      <c r="T93" s="16">
        <f>IFERROR(all_t20_world_cup_matches_results__3__3[[#This Row],[Total matches won]]/all_t20_world_cup_matches_results__3__3[[#This Row],[Total matches played]],"")</f>
        <v>0.8571428571428571</v>
      </c>
      <c r="U93" s="16">
        <f>IF(T:T=$T$3,"",100%-all_t20_world_cup_matches_results__3__3[[#This Row],[Winning %]])</f>
        <v>0.1428571428571429</v>
      </c>
    </row>
    <row r="94" spans="1:21" x14ac:dyDescent="0.25">
      <c r="A94" t="s">
        <v>165</v>
      </c>
      <c r="B94" t="s">
        <v>23</v>
      </c>
      <c r="C94" t="s">
        <v>25</v>
      </c>
      <c r="D94" t="s">
        <v>194</v>
      </c>
      <c r="E94" t="s">
        <v>23</v>
      </c>
      <c r="F94" t="s">
        <v>55</v>
      </c>
      <c r="G94" t="s">
        <v>43</v>
      </c>
      <c r="H94" s="9">
        <v>39978</v>
      </c>
      <c r="I94">
        <v>109</v>
      </c>
      <c r="J94">
        <v>3</v>
      </c>
      <c r="K94" t="s">
        <v>157</v>
      </c>
      <c r="L94" t="s">
        <v>425</v>
      </c>
      <c r="M94" t="s">
        <v>23</v>
      </c>
      <c r="N94">
        <f>IF(all_t20_world_cup_matches_results__3__3[[#This Row],[Teams ID]]=all_t20_world_cup_matches_results__3__3[[#This Row],[Winner]], 1, 0)</f>
        <v>1</v>
      </c>
      <c r="O94" t="str">
        <f>IF(all_t20_world_cup_matches_results__3__3[[#This Row],[Team1]]=all_t20_world_cup_matches_results__3__3[[#This Row],[Winner]],all_t20_world_cup_matches_results__3__3[[#This Row],[Team2]],all_t20_world_cup_matches_results__3__3[[#This Row],[Team1]])</f>
        <v>India</v>
      </c>
      <c r="P94" s="8">
        <f>IF(all_t20_world_cup_matches_results__3__3[[#This Row],[Teams ID]]=all_t20_world_cup_matches_results__3__3[[#This Row],[Losers]],1,0)</f>
        <v>0</v>
      </c>
      <c r="Q94" s="8">
        <f>SUMIFS(all_t20_world_cup_matches_results__3__3[Winner Count], all_t20_world_cup_matches_results__3__3[Teams ID], all_t20_world_cup_matches_results__3__3[[#This Row],[Teams ID]], all_t20_world_cup_matches_results__3__3[Season], all_t20_world_cup_matches_results__3__3[[#This Row],[Season]])</f>
        <v>2</v>
      </c>
      <c r="R94" s="8">
        <f>COUNTIFS(all_t20_world_cup_matches_results__3__3[Teams ID], all_t20_world_cup_matches_results__3__3[[#This Row],[Teams ID]], all_t20_world_cup_matches_results__3__3[Season], all_t20_world_cup_matches_results__3__3[[#This Row],[Season]])</f>
        <v>5</v>
      </c>
      <c r="S94" s="8">
        <f>all_t20_world_cup_matches_results__3__3[[#This Row],[Total matches played]]-all_t20_world_cup_matches_results__3__3[[#This Row],[Total matches won]]</f>
        <v>3</v>
      </c>
      <c r="T94" s="16">
        <f>IFERROR(all_t20_world_cup_matches_results__3__3[[#This Row],[Total matches won]]/all_t20_world_cup_matches_results__3__3[[#This Row],[Total matches played]],"")</f>
        <v>0.4</v>
      </c>
      <c r="U94" s="16">
        <f>IF(T:T=$T$3,"",100%-all_t20_world_cup_matches_results__3__3[[#This Row],[Winning %]])</f>
        <v>0.6</v>
      </c>
    </row>
    <row r="95" spans="1:21" x14ac:dyDescent="0.25">
      <c r="A95" t="s">
        <v>165</v>
      </c>
      <c r="B95" t="s">
        <v>23</v>
      </c>
      <c r="C95" t="s">
        <v>25</v>
      </c>
      <c r="D95" t="s">
        <v>194</v>
      </c>
      <c r="E95" t="s">
        <v>23</v>
      </c>
      <c r="F95" t="s">
        <v>55</v>
      </c>
      <c r="G95" t="s">
        <v>43</v>
      </c>
      <c r="H95" s="9">
        <v>39978</v>
      </c>
      <c r="I95">
        <v>109</v>
      </c>
      <c r="J95">
        <v>3</v>
      </c>
      <c r="K95" t="s">
        <v>157</v>
      </c>
      <c r="L95" t="s">
        <v>426</v>
      </c>
      <c r="M95" t="s">
        <v>25</v>
      </c>
      <c r="N95">
        <f>IF(all_t20_world_cup_matches_results__3__3[[#This Row],[Teams ID]]=all_t20_world_cup_matches_results__3__3[[#This Row],[Winner]], 1, 0)</f>
        <v>0</v>
      </c>
      <c r="O95" t="str">
        <f>IF(all_t20_world_cup_matches_results__3__3[[#This Row],[Team1]]=all_t20_world_cup_matches_results__3__3[[#This Row],[Winner]],all_t20_world_cup_matches_results__3__3[[#This Row],[Team2]],all_t20_world_cup_matches_results__3__3[[#This Row],[Team1]])</f>
        <v>India</v>
      </c>
      <c r="P95" s="8">
        <f>IF(all_t20_world_cup_matches_results__3__3[[#This Row],[Teams ID]]=all_t20_world_cup_matches_results__3__3[[#This Row],[Losers]],1,0)</f>
        <v>1</v>
      </c>
      <c r="Q95" s="8">
        <f>SUMIFS(all_t20_world_cup_matches_results__3__3[Winner Count], all_t20_world_cup_matches_results__3__3[Teams ID], all_t20_world_cup_matches_results__3__3[[#This Row],[Teams ID]], all_t20_world_cup_matches_results__3__3[Season], all_t20_world_cup_matches_results__3__3[[#This Row],[Season]])</f>
        <v>2</v>
      </c>
      <c r="R95" s="8">
        <f>COUNTIFS(all_t20_world_cup_matches_results__3__3[Teams ID], all_t20_world_cup_matches_results__3__3[[#This Row],[Teams ID]], all_t20_world_cup_matches_results__3__3[Season], all_t20_world_cup_matches_results__3__3[[#This Row],[Season]])</f>
        <v>5</v>
      </c>
      <c r="S95" s="8">
        <f>all_t20_world_cup_matches_results__3__3[[#This Row],[Total matches played]]-all_t20_world_cup_matches_results__3__3[[#This Row],[Total matches won]]</f>
        <v>3</v>
      </c>
      <c r="T95" s="16">
        <f>IFERROR(all_t20_world_cup_matches_results__3__3[[#This Row],[Total matches won]]/all_t20_world_cup_matches_results__3__3[[#This Row],[Total matches played]],"")</f>
        <v>0.4</v>
      </c>
      <c r="U95" s="16">
        <f>IF(T:T=$T$3,"",100%-all_t20_world_cup_matches_results__3__3[[#This Row],[Winning %]])</f>
        <v>0.6</v>
      </c>
    </row>
    <row r="96" spans="1:21" x14ac:dyDescent="0.25">
      <c r="A96" t="s">
        <v>165</v>
      </c>
      <c r="B96" t="s">
        <v>49</v>
      </c>
      <c r="C96" t="s">
        <v>14</v>
      </c>
      <c r="D96" t="s">
        <v>215</v>
      </c>
      <c r="E96" t="s">
        <v>14</v>
      </c>
      <c r="F96" t="s">
        <v>56</v>
      </c>
      <c r="G96" t="s">
        <v>44</v>
      </c>
      <c r="H96" s="9">
        <v>39979</v>
      </c>
      <c r="I96">
        <v>110</v>
      </c>
      <c r="J96">
        <v>39</v>
      </c>
      <c r="K96" t="s">
        <v>157</v>
      </c>
      <c r="L96" t="s">
        <v>427</v>
      </c>
      <c r="M96" t="s">
        <v>49</v>
      </c>
      <c r="N96">
        <f>IF(all_t20_world_cup_matches_results__3__3[[#This Row],[Teams ID]]=all_t20_world_cup_matches_results__3__3[[#This Row],[Winner]], 1, 0)</f>
        <v>0</v>
      </c>
      <c r="O96" t="str">
        <f>IF(all_t20_world_cup_matches_results__3__3[[#This Row],[Team1]]=all_t20_world_cup_matches_results__3__3[[#This Row],[Winner]],all_t20_world_cup_matches_results__3__3[[#This Row],[Team2]],all_t20_world_cup_matches_results__3__3[[#This Row],[Team1]])</f>
        <v>Ireland</v>
      </c>
      <c r="P96" s="8">
        <f>IF(all_t20_world_cup_matches_results__3__3[[#This Row],[Teams ID]]=all_t20_world_cup_matches_results__3__3[[#This Row],[Losers]],1,0)</f>
        <v>1</v>
      </c>
      <c r="Q96" s="8">
        <f>SUMIFS(all_t20_world_cup_matches_results__3__3[Winner Count], all_t20_world_cup_matches_results__3__3[Teams ID], all_t20_world_cup_matches_results__3__3[[#This Row],[Teams ID]], all_t20_world_cup_matches_results__3__3[Season], all_t20_world_cup_matches_results__3__3[[#This Row],[Season]])</f>
        <v>1</v>
      </c>
      <c r="R96" s="8">
        <f>COUNTIFS(all_t20_world_cup_matches_results__3__3[Teams ID], all_t20_world_cup_matches_results__3__3[[#This Row],[Teams ID]], all_t20_world_cup_matches_results__3__3[Season], all_t20_world_cup_matches_results__3__3[[#This Row],[Season]])</f>
        <v>5</v>
      </c>
      <c r="S96" s="8">
        <f>all_t20_world_cup_matches_results__3__3[[#This Row],[Total matches played]]-all_t20_world_cup_matches_results__3__3[[#This Row],[Total matches won]]</f>
        <v>4</v>
      </c>
      <c r="T96" s="16">
        <f>IFERROR(all_t20_world_cup_matches_results__3__3[[#This Row],[Total matches won]]/all_t20_world_cup_matches_results__3__3[[#This Row],[Total matches played]],"")</f>
        <v>0.2</v>
      </c>
      <c r="U96" s="16">
        <f>IF(T:T=$T$3,"",100%-all_t20_world_cup_matches_results__3__3[[#This Row],[Winning %]])</f>
        <v>0.8</v>
      </c>
    </row>
    <row r="97" spans="1:21" x14ac:dyDescent="0.25">
      <c r="A97" t="s">
        <v>165</v>
      </c>
      <c r="B97" t="s">
        <v>49</v>
      </c>
      <c r="C97" t="s">
        <v>14</v>
      </c>
      <c r="D97" t="s">
        <v>215</v>
      </c>
      <c r="E97" t="s">
        <v>14</v>
      </c>
      <c r="F97" t="s">
        <v>56</v>
      </c>
      <c r="G97" t="s">
        <v>44</v>
      </c>
      <c r="H97" s="9">
        <v>39979</v>
      </c>
      <c r="I97">
        <v>110</v>
      </c>
      <c r="J97">
        <v>39</v>
      </c>
      <c r="K97" t="s">
        <v>157</v>
      </c>
      <c r="L97" t="s">
        <v>428</v>
      </c>
      <c r="M97" t="s">
        <v>14</v>
      </c>
      <c r="N97">
        <f>IF(all_t20_world_cup_matches_results__3__3[[#This Row],[Teams ID]]=all_t20_world_cup_matches_results__3__3[[#This Row],[Winner]], 1, 0)</f>
        <v>1</v>
      </c>
      <c r="O97" t="str">
        <f>IF(all_t20_world_cup_matches_results__3__3[[#This Row],[Team1]]=all_t20_world_cup_matches_results__3__3[[#This Row],[Winner]],all_t20_world_cup_matches_results__3__3[[#This Row],[Team2]],all_t20_world_cup_matches_results__3__3[[#This Row],[Team1]])</f>
        <v>Ireland</v>
      </c>
      <c r="P97" s="8">
        <f>IF(all_t20_world_cup_matches_results__3__3[[#This Row],[Teams ID]]=all_t20_world_cup_matches_results__3__3[[#This Row],[Losers]],1,0)</f>
        <v>0</v>
      </c>
      <c r="Q97" s="8">
        <f>SUMIFS(all_t20_world_cup_matches_results__3__3[Winner Count], all_t20_world_cup_matches_results__3__3[Teams ID], all_t20_world_cup_matches_results__3__3[[#This Row],[Teams ID]], all_t20_world_cup_matches_results__3__3[Season], all_t20_world_cup_matches_results__3__3[[#This Row],[Season]])</f>
        <v>5</v>
      </c>
      <c r="R97" s="8">
        <f>COUNTIFS(all_t20_world_cup_matches_results__3__3[Teams ID], all_t20_world_cup_matches_results__3__3[[#This Row],[Teams ID]], all_t20_world_cup_matches_results__3__3[Season], all_t20_world_cup_matches_results__3__3[[#This Row],[Season]])</f>
        <v>7</v>
      </c>
      <c r="S97" s="8">
        <f>all_t20_world_cup_matches_results__3__3[[#This Row],[Total matches played]]-all_t20_world_cup_matches_results__3__3[[#This Row],[Total matches won]]</f>
        <v>2</v>
      </c>
      <c r="T97" s="16">
        <f>IFERROR(all_t20_world_cup_matches_results__3__3[[#This Row],[Total matches won]]/all_t20_world_cup_matches_results__3__3[[#This Row],[Total matches played]],"")</f>
        <v>0.7142857142857143</v>
      </c>
      <c r="U97" s="16">
        <f>IF(T:T=$T$3,"",100%-all_t20_world_cup_matches_results__3__3[[#This Row],[Winning %]])</f>
        <v>0.2857142857142857</v>
      </c>
    </row>
    <row r="98" spans="1:21" x14ac:dyDescent="0.25">
      <c r="A98" t="s">
        <v>165</v>
      </c>
      <c r="B98" t="s">
        <v>23</v>
      </c>
      <c r="C98" t="s">
        <v>7</v>
      </c>
      <c r="D98" t="s">
        <v>216</v>
      </c>
      <c r="E98" t="s">
        <v>7</v>
      </c>
      <c r="F98" t="s">
        <v>19</v>
      </c>
      <c r="G98" t="s">
        <v>44</v>
      </c>
      <c r="H98" s="9">
        <v>39979</v>
      </c>
      <c r="I98">
        <v>111</v>
      </c>
      <c r="J98">
        <v>5</v>
      </c>
      <c r="K98" t="s">
        <v>156</v>
      </c>
      <c r="L98" t="s">
        <v>429</v>
      </c>
      <c r="M98" t="s">
        <v>23</v>
      </c>
      <c r="N98">
        <f>IF(all_t20_world_cup_matches_results__3__3[[#This Row],[Teams ID]]=all_t20_world_cup_matches_results__3__3[[#This Row],[Winner]], 1, 0)</f>
        <v>0</v>
      </c>
      <c r="O98" t="str">
        <f>IF(all_t20_world_cup_matches_results__3__3[[#This Row],[Team1]]=all_t20_world_cup_matches_results__3__3[[#This Row],[Winner]],all_t20_world_cup_matches_results__3__3[[#This Row],[Team2]],all_t20_world_cup_matches_results__3__3[[#This Row],[Team1]])</f>
        <v>England</v>
      </c>
      <c r="P98" s="8">
        <f>IF(all_t20_world_cup_matches_results__3__3[[#This Row],[Teams ID]]=all_t20_world_cup_matches_results__3__3[[#This Row],[Losers]],1,0)</f>
        <v>1</v>
      </c>
      <c r="Q98" s="8">
        <f>SUMIFS(all_t20_world_cup_matches_results__3__3[Winner Count], all_t20_world_cup_matches_results__3__3[Teams ID], all_t20_world_cup_matches_results__3__3[[#This Row],[Teams ID]], all_t20_world_cup_matches_results__3__3[Season], all_t20_world_cup_matches_results__3__3[[#This Row],[Season]])</f>
        <v>2</v>
      </c>
      <c r="R98" s="8">
        <f>COUNTIFS(all_t20_world_cup_matches_results__3__3[Teams ID], all_t20_world_cup_matches_results__3__3[[#This Row],[Teams ID]], all_t20_world_cup_matches_results__3__3[Season], all_t20_world_cup_matches_results__3__3[[#This Row],[Season]])</f>
        <v>5</v>
      </c>
      <c r="S98" s="8">
        <f>all_t20_world_cup_matches_results__3__3[[#This Row],[Total matches played]]-all_t20_world_cup_matches_results__3__3[[#This Row],[Total matches won]]</f>
        <v>3</v>
      </c>
      <c r="T98" s="16">
        <f>IFERROR(all_t20_world_cup_matches_results__3__3[[#This Row],[Total matches won]]/all_t20_world_cup_matches_results__3__3[[#This Row],[Total matches played]],"")</f>
        <v>0.4</v>
      </c>
      <c r="U98" s="16">
        <f>IF(T:T=$T$3,"",100%-all_t20_world_cup_matches_results__3__3[[#This Row],[Winning %]])</f>
        <v>0.6</v>
      </c>
    </row>
    <row r="99" spans="1:21" x14ac:dyDescent="0.25">
      <c r="A99" t="s">
        <v>165</v>
      </c>
      <c r="B99" t="s">
        <v>23</v>
      </c>
      <c r="C99" t="s">
        <v>7</v>
      </c>
      <c r="D99" t="s">
        <v>216</v>
      </c>
      <c r="E99" t="s">
        <v>7</v>
      </c>
      <c r="F99" t="s">
        <v>19</v>
      </c>
      <c r="G99" t="s">
        <v>44</v>
      </c>
      <c r="H99" s="9">
        <v>39979</v>
      </c>
      <c r="I99">
        <v>111</v>
      </c>
      <c r="J99">
        <v>5</v>
      </c>
      <c r="K99" t="s">
        <v>156</v>
      </c>
      <c r="L99" t="s">
        <v>430</v>
      </c>
      <c r="M99" t="s">
        <v>7</v>
      </c>
      <c r="N99">
        <f>IF(all_t20_world_cup_matches_results__3__3[[#This Row],[Teams ID]]=all_t20_world_cup_matches_results__3__3[[#This Row],[Winner]], 1, 0)</f>
        <v>1</v>
      </c>
      <c r="O99" t="str">
        <f>IF(all_t20_world_cup_matches_results__3__3[[#This Row],[Team1]]=all_t20_world_cup_matches_results__3__3[[#This Row],[Winner]],all_t20_world_cup_matches_results__3__3[[#This Row],[Team2]],all_t20_world_cup_matches_results__3__3[[#This Row],[Team1]])</f>
        <v>England</v>
      </c>
      <c r="P99" s="8">
        <f>IF(all_t20_world_cup_matches_results__3__3[[#This Row],[Teams ID]]=all_t20_world_cup_matches_results__3__3[[#This Row],[Losers]],1,0)</f>
        <v>0</v>
      </c>
      <c r="Q99" s="8">
        <f>SUMIFS(all_t20_world_cup_matches_results__3__3[Winner Count], all_t20_world_cup_matches_results__3__3[Teams ID], all_t20_world_cup_matches_results__3__3[[#This Row],[Teams ID]], all_t20_world_cup_matches_results__3__3[Season], all_t20_world_cup_matches_results__3__3[[#This Row],[Season]])</f>
        <v>3</v>
      </c>
      <c r="R99" s="8">
        <f>COUNTIFS(all_t20_world_cup_matches_results__3__3[Teams ID], all_t20_world_cup_matches_results__3__3[[#This Row],[Teams ID]], all_t20_world_cup_matches_results__3__3[Season], all_t20_world_cup_matches_results__3__3[[#This Row],[Season]])</f>
        <v>6</v>
      </c>
      <c r="S99" s="8">
        <f>all_t20_world_cup_matches_results__3__3[[#This Row],[Total matches played]]-all_t20_world_cup_matches_results__3__3[[#This Row],[Total matches won]]</f>
        <v>3</v>
      </c>
      <c r="T99" s="16">
        <f>IFERROR(all_t20_world_cup_matches_results__3__3[[#This Row],[Total matches won]]/all_t20_world_cup_matches_results__3__3[[#This Row],[Total matches played]],"")</f>
        <v>0.5</v>
      </c>
      <c r="U99" s="16">
        <f>IF(T:T=$T$3,"",100%-all_t20_world_cup_matches_results__3__3[[#This Row],[Winning %]])</f>
        <v>0.5</v>
      </c>
    </row>
    <row r="100" spans="1:21" x14ac:dyDescent="0.25">
      <c r="A100" t="s">
        <v>165</v>
      </c>
      <c r="B100" t="s">
        <v>11</v>
      </c>
      <c r="C100" t="s">
        <v>28</v>
      </c>
      <c r="D100" t="s">
        <v>184</v>
      </c>
      <c r="E100" t="s">
        <v>28</v>
      </c>
      <c r="F100" t="s">
        <v>48</v>
      </c>
      <c r="G100" t="s">
        <v>46</v>
      </c>
      <c r="H100" s="9">
        <v>39980</v>
      </c>
      <c r="I100">
        <v>112</v>
      </c>
      <c r="J100">
        <v>48</v>
      </c>
      <c r="K100" t="s">
        <v>157</v>
      </c>
      <c r="L100" t="s">
        <v>431</v>
      </c>
      <c r="M100" t="s">
        <v>11</v>
      </c>
      <c r="N100">
        <f>IF(all_t20_world_cup_matches_results__3__3[[#This Row],[Teams ID]]=all_t20_world_cup_matches_results__3__3[[#This Row],[Winner]], 1, 0)</f>
        <v>0</v>
      </c>
      <c r="O100" t="str">
        <f>IF(all_t20_world_cup_matches_results__3__3[[#This Row],[Team1]]=all_t20_world_cup_matches_results__3__3[[#This Row],[Winner]],all_t20_world_cup_matches_results__3__3[[#This Row],[Team2]],all_t20_world_cup_matches_results__3__3[[#This Row],[Team1]])</f>
        <v>New Zealand</v>
      </c>
      <c r="P100" s="8">
        <f>IF(all_t20_world_cup_matches_results__3__3[[#This Row],[Teams ID]]=all_t20_world_cup_matches_results__3__3[[#This Row],[Losers]],1,0)</f>
        <v>1</v>
      </c>
      <c r="Q100" s="8">
        <f>SUMIFS(all_t20_world_cup_matches_results__3__3[Winner Count], all_t20_world_cup_matches_results__3__3[Teams ID], all_t20_world_cup_matches_results__3__3[[#This Row],[Teams ID]], all_t20_world_cup_matches_results__3__3[Season], all_t20_world_cup_matches_results__3__3[[#This Row],[Season]])</f>
        <v>2</v>
      </c>
      <c r="R100" s="8">
        <f>COUNTIFS(all_t20_world_cup_matches_results__3__3[Teams ID], all_t20_world_cup_matches_results__3__3[[#This Row],[Teams ID]], all_t20_world_cup_matches_results__3__3[Season], all_t20_world_cup_matches_results__3__3[[#This Row],[Season]])</f>
        <v>5</v>
      </c>
      <c r="S100" s="8">
        <f>all_t20_world_cup_matches_results__3__3[[#This Row],[Total matches played]]-all_t20_world_cup_matches_results__3__3[[#This Row],[Total matches won]]</f>
        <v>3</v>
      </c>
      <c r="T100" s="16">
        <f>IFERROR(all_t20_world_cup_matches_results__3__3[[#This Row],[Total matches won]]/all_t20_world_cup_matches_results__3__3[[#This Row],[Total matches played]],"")</f>
        <v>0.4</v>
      </c>
      <c r="U100" s="16">
        <f>IF(T:T=$T$3,"",100%-all_t20_world_cup_matches_results__3__3[[#This Row],[Winning %]])</f>
        <v>0.6</v>
      </c>
    </row>
    <row r="101" spans="1:21" x14ac:dyDescent="0.25">
      <c r="A101" t="s">
        <v>165</v>
      </c>
      <c r="B101" t="s">
        <v>11</v>
      </c>
      <c r="C101" t="s">
        <v>28</v>
      </c>
      <c r="D101" t="s">
        <v>184</v>
      </c>
      <c r="E101" t="s">
        <v>28</v>
      </c>
      <c r="F101" t="s">
        <v>48</v>
      </c>
      <c r="G101" t="s">
        <v>46</v>
      </c>
      <c r="H101" s="9">
        <v>39980</v>
      </c>
      <c r="I101">
        <v>112</v>
      </c>
      <c r="J101">
        <v>48</v>
      </c>
      <c r="K101" t="s">
        <v>157</v>
      </c>
      <c r="L101" t="s">
        <v>432</v>
      </c>
      <c r="M101" t="s">
        <v>28</v>
      </c>
      <c r="N101">
        <f>IF(all_t20_world_cup_matches_results__3__3[[#This Row],[Teams ID]]=all_t20_world_cup_matches_results__3__3[[#This Row],[Winner]], 1, 0)</f>
        <v>1</v>
      </c>
      <c r="O101" t="str">
        <f>IF(all_t20_world_cup_matches_results__3__3[[#This Row],[Team1]]=all_t20_world_cup_matches_results__3__3[[#This Row],[Winner]],all_t20_world_cup_matches_results__3__3[[#This Row],[Team2]],all_t20_world_cup_matches_results__3__3[[#This Row],[Team1]])</f>
        <v>New Zealand</v>
      </c>
      <c r="P101" s="8">
        <f>IF(all_t20_world_cup_matches_results__3__3[[#This Row],[Teams ID]]=all_t20_world_cup_matches_results__3__3[[#This Row],[Losers]],1,0)</f>
        <v>0</v>
      </c>
      <c r="Q101" s="8">
        <f>SUMIFS(all_t20_world_cup_matches_results__3__3[Winner Count], all_t20_world_cup_matches_results__3__3[Teams ID], all_t20_world_cup_matches_results__3__3[[#This Row],[Teams ID]], all_t20_world_cup_matches_results__3__3[Season], all_t20_world_cup_matches_results__3__3[[#This Row],[Season]])</f>
        <v>6</v>
      </c>
      <c r="R101" s="8">
        <f>COUNTIFS(all_t20_world_cup_matches_results__3__3[Teams ID], all_t20_world_cup_matches_results__3__3[[#This Row],[Teams ID]], all_t20_world_cup_matches_results__3__3[Season], all_t20_world_cup_matches_results__3__3[[#This Row],[Season]])</f>
        <v>7</v>
      </c>
      <c r="S101" s="8">
        <f>all_t20_world_cup_matches_results__3__3[[#This Row],[Total matches played]]-all_t20_world_cup_matches_results__3__3[[#This Row],[Total matches won]]</f>
        <v>1</v>
      </c>
      <c r="T101" s="16">
        <f>IFERROR(all_t20_world_cup_matches_results__3__3[[#This Row],[Total matches won]]/all_t20_world_cup_matches_results__3__3[[#This Row],[Total matches played]],"")</f>
        <v>0.8571428571428571</v>
      </c>
      <c r="U101" s="16">
        <f>IF(T:T=$T$3,"",100%-all_t20_world_cup_matches_results__3__3[[#This Row],[Winning %]])</f>
        <v>0.1428571428571429</v>
      </c>
    </row>
    <row r="102" spans="1:21" x14ac:dyDescent="0.25">
      <c r="A102" t="s">
        <v>165</v>
      </c>
      <c r="B102" t="s">
        <v>25</v>
      </c>
      <c r="C102" t="s">
        <v>6</v>
      </c>
      <c r="D102" t="s">
        <v>217</v>
      </c>
      <c r="E102" t="s">
        <v>6</v>
      </c>
      <c r="F102" t="s">
        <v>57</v>
      </c>
      <c r="G102" t="s">
        <v>46</v>
      </c>
      <c r="H102" s="9">
        <v>39980</v>
      </c>
      <c r="I102">
        <v>113</v>
      </c>
      <c r="J102">
        <v>12</v>
      </c>
      <c r="K102" t="s">
        <v>157</v>
      </c>
      <c r="L102" t="s">
        <v>433</v>
      </c>
      <c r="M102" t="s">
        <v>25</v>
      </c>
      <c r="N102">
        <f>IF(all_t20_world_cup_matches_results__3__3[[#This Row],[Teams ID]]=all_t20_world_cup_matches_results__3__3[[#This Row],[Winner]], 1, 0)</f>
        <v>0</v>
      </c>
      <c r="O102" t="str">
        <f>IF(all_t20_world_cup_matches_results__3__3[[#This Row],[Team1]]=all_t20_world_cup_matches_results__3__3[[#This Row],[Winner]],all_t20_world_cup_matches_results__3__3[[#This Row],[Team2]],all_t20_world_cup_matches_results__3__3[[#This Row],[Team1]])</f>
        <v>India</v>
      </c>
      <c r="P102" s="8">
        <f>IF(all_t20_world_cup_matches_results__3__3[[#This Row],[Teams ID]]=all_t20_world_cup_matches_results__3__3[[#This Row],[Losers]],1,0)</f>
        <v>1</v>
      </c>
      <c r="Q102" s="8">
        <f>SUMIFS(all_t20_world_cup_matches_results__3__3[Winner Count], all_t20_world_cup_matches_results__3__3[Teams ID], all_t20_world_cup_matches_results__3__3[[#This Row],[Teams ID]], all_t20_world_cup_matches_results__3__3[Season], all_t20_world_cup_matches_results__3__3[[#This Row],[Season]])</f>
        <v>2</v>
      </c>
      <c r="R102" s="8">
        <f>COUNTIFS(all_t20_world_cup_matches_results__3__3[Teams ID], all_t20_world_cup_matches_results__3__3[[#This Row],[Teams ID]], all_t20_world_cup_matches_results__3__3[Season], all_t20_world_cup_matches_results__3__3[[#This Row],[Season]])</f>
        <v>5</v>
      </c>
      <c r="S102" s="8">
        <f>all_t20_world_cup_matches_results__3__3[[#This Row],[Total matches played]]-all_t20_world_cup_matches_results__3__3[[#This Row],[Total matches won]]</f>
        <v>3</v>
      </c>
      <c r="T102" s="16">
        <f>IFERROR(all_t20_world_cup_matches_results__3__3[[#This Row],[Total matches won]]/all_t20_world_cup_matches_results__3__3[[#This Row],[Total matches played]],"")</f>
        <v>0.4</v>
      </c>
      <c r="U102" s="16">
        <f>IF(T:T=$T$3,"",100%-all_t20_world_cup_matches_results__3__3[[#This Row],[Winning %]])</f>
        <v>0.6</v>
      </c>
    </row>
    <row r="103" spans="1:21" x14ac:dyDescent="0.25">
      <c r="A103" t="s">
        <v>165</v>
      </c>
      <c r="B103" t="s">
        <v>25</v>
      </c>
      <c r="C103" t="s">
        <v>6</v>
      </c>
      <c r="D103" t="s">
        <v>217</v>
      </c>
      <c r="E103" t="s">
        <v>6</v>
      </c>
      <c r="F103" t="s">
        <v>57</v>
      </c>
      <c r="G103" t="s">
        <v>46</v>
      </c>
      <c r="H103" s="9">
        <v>39980</v>
      </c>
      <c r="I103">
        <v>113</v>
      </c>
      <c r="J103">
        <v>12</v>
      </c>
      <c r="K103" t="s">
        <v>157</v>
      </c>
      <c r="L103" t="s">
        <v>434</v>
      </c>
      <c r="M103" t="s">
        <v>6</v>
      </c>
      <c r="N103">
        <f>IF(all_t20_world_cup_matches_results__3__3[[#This Row],[Teams ID]]=all_t20_world_cup_matches_results__3__3[[#This Row],[Winner]], 1, 0)</f>
        <v>1</v>
      </c>
      <c r="O103" t="str">
        <f>IF(all_t20_world_cup_matches_results__3__3[[#This Row],[Team1]]=all_t20_world_cup_matches_results__3__3[[#This Row],[Winner]],all_t20_world_cup_matches_results__3__3[[#This Row],[Team2]],all_t20_world_cup_matches_results__3__3[[#This Row],[Team1]])</f>
        <v>India</v>
      </c>
      <c r="P103" s="8">
        <f>IF(all_t20_world_cup_matches_results__3__3[[#This Row],[Teams ID]]=all_t20_world_cup_matches_results__3__3[[#This Row],[Losers]],1,0)</f>
        <v>0</v>
      </c>
      <c r="Q103" s="8">
        <f>SUMIFS(all_t20_world_cup_matches_results__3__3[Winner Count], all_t20_world_cup_matches_results__3__3[Teams ID], all_t20_world_cup_matches_results__3__3[[#This Row],[Teams ID]], all_t20_world_cup_matches_results__3__3[Season], all_t20_world_cup_matches_results__3__3[[#This Row],[Season]])</f>
        <v>5</v>
      </c>
      <c r="R103" s="8">
        <f>COUNTIFS(all_t20_world_cup_matches_results__3__3[Teams ID], all_t20_world_cup_matches_results__3__3[[#This Row],[Teams ID]], all_t20_world_cup_matches_results__3__3[Season], all_t20_world_cup_matches_results__3__3[[#This Row],[Season]])</f>
        <v>6</v>
      </c>
      <c r="S103" s="8">
        <f>all_t20_world_cup_matches_results__3__3[[#This Row],[Total matches played]]-all_t20_world_cup_matches_results__3__3[[#This Row],[Total matches won]]</f>
        <v>1</v>
      </c>
      <c r="T103" s="16">
        <f>IFERROR(all_t20_world_cup_matches_results__3__3[[#This Row],[Total matches won]]/all_t20_world_cup_matches_results__3__3[[#This Row],[Total matches played]],"")</f>
        <v>0.83333333333333337</v>
      </c>
      <c r="U103" s="16">
        <f>IF(T:T=$T$3,"",100%-all_t20_world_cup_matches_results__3__3[[#This Row],[Winning %]])</f>
        <v>0.16666666666666663</v>
      </c>
    </row>
    <row r="104" spans="1:21" x14ac:dyDescent="0.25">
      <c r="A104" t="s">
        <v>165</v>
      </c>
      <c r="B104" t="s">
        <v>14</v>
      </c>
      <c r="C104" t="s">
        <v>6</v>
      </c>
      <c r="D104" t="s">
        <v>218</v>
      </c>
      <c r="E104" t="s">
        <v>14</v>
      </c>
      <c r="F104" t="s">
        <v>58</v>
      </c>
      <c r="G104" t="s">
        <v>46</v>
      </c>
      <c r="H104" s="9">
        <v>39982</v>
      </c>
      <c r="I104">
        <v>114</v>
      </c>
      <c r="J104">
        <v>7</v>
      </c>
      <c r="K104" t="s">
        <v>157</v>
      </c>
      <c r="L104" t="s">
        <v>435</v>
      </c>
      <c r="M104" t="s">
        <v>14</v>
      </c>
      <c r="N104">
        <f>IF(all_t20_world_cup_matches_results__3__3[[#This Row],[Teams ID]]=all_t20_world_cup_matches_results__3__3[[#This Row],[Winner]], 1, 0)</f>
        <v>1</v>
      </c>
      <c r="O104" t="str">
        <f>IF(all_t20_world_cup_matches_results__3__3[[#This Row],[Team1]]=all_t20_world_cup_matches_results__3__3[[#This Row],[Winner]],all_t20_world_cup_matches_results__3__3[[#This Row],[Team2]],all_t20_world_cup_matches_results__3__3[[#This Row],[Team1]])</f>
        <v>South Africa</v>
      </c>
      <c r="P104" s="8">
        <f>IF(all_t20_world_cup_matches_results__3__3[[#This Row],[Teams ID]]=all_t20_world_cup_matches_results__3__3[[#This Row],[Losers]],1,0)</f>
        <v>0</v>
      </c>
      <c r="Q104" s="8">
        <f>SUMIFS(all_t20_world_cup_matches_results__3__3[Winner Count], all_t20_world_cup_matches_results__3__3[Teams ID], all_t20_world_cup_matches_results__3__3[[#This Row],[Teams ID]], all_t20_world_cup_matches_results__3__3[Season], all_t20_world_cup_matches_results__3__3[[#This Row],[Season]])</f>
        <v>5</v>
      </c>
      <c r="R104" s="8">
        <f>COUNTIFS(all_t20_world_cup_matches_results__3__3[Teams ID], all_t20_world_cup_matches_results__3__3[[#This Row],[Teams ID]], all_t20_world_cup_matches_results__3__3[Season], all_t20_world_cup_matches_results__3__3[[#This Row],[Season]])</f>
        <v>7</v>
      </c>
      <c r="S104" s="8">
        <f>all_t20_world_cup_matches_results__3__3[[#This Row],[Total matches played]]-all_t20_world_cup_matches_results__3__3[[#This Row],[Total matches won]]</f>
        <v>2</v>
      </c>
      <c r="T104" s="16">
        <f>IFERROR(all_t20_world_cup_matches_results__3__3[[#This Row],[Total matches won]]/all_t20_world_cup_matches_results__3__3[[#This Row],[Total matches played]],"")</f>
        <v>0.7142857142857143</v>
      </c>
      <c r="U104" s="16">
        <f>IF(T:T=$T$3,"",100%-all_t20_world_cup_matches_results__3__3[[#This Row],[Winning %]])</f>
        <v>0.2857142857142857</v>
      </c>
    </row>
    <row r="105" spans="1:21" x14ac:dyDescent="0.25">
      <c r="A105" t="s">
        <v>165</v>
      </c>
      <c r="B105" t="s">
        <v>14</v>
      </c>
      <c r="C105" t="s">
        <v>6</v>
      </c>
      <c r="D105" t="s">
        <v>218</v>
      </c>
      <c r="E105" t="s">
        <v>14</v>
      </c>
      <c r="F105" t="s">
        <v>58</v>
      </c>
      <c r="G105" t="s">
        <v>46</v>
      </c>
      <c r="H105" s="9">
        <v>39982</v>
      </c>
      <c r="I105">
        <v>114</v>
      </c>
      <c r="J105">
        <v>7</v>
      </c>
      <c r="K105" t="s">
        <v>157</v>
      </c>
      <c r="L105" t="s">
        <v>436</v>
      </c>
      <c r="M105" t="s">
        <v>6</v>
      </c>
      <c r="N105">
        <f>IF(all_t20_world_cup_matches_results__3__3[[#This Row],[Teams ID]]=all_t20_world_cup_matches_results__3__3[[#This Row],[Winner]], 1, 0)</f>
        <v>0</v>
      </c>
      <c r="O105" t="str">
        <f>IF(all_t20_world_cup_matches_results__3__3[[#This Row],[Team1]]=all_t20_world_cup_matches_results__3__3[[#This Row],[Winner]],all_t20_world_cup_matches_results__3__3[[#This Row],[Team2]],all_t20_world_cup_matches_results__3__3[[#This Row],[Team1]])</f>
        <v>South Africa</v>
      </c>
      <c r="P105" s="8">
        <f>IF(all_t20_world_cup_matches_results__3__3[[#This Row],[Teams ID]]=all_t20_world_cup_matches_results__3__3[[#This Row],[Losers]],1,0)</f>
        <v>1</v>
      </c>
      <c r="Q105" s="8">
        <f>SUMIFS(all_t20_world_cup_matches_results__3__3[Winner Count], all_t20_world_cup_matches_results__3__3[Teams ID], all_t20_world_cup_matches_results__3__3[[#This Row],[Teams ID]], all_t20_world_cup_matches_results__3__3[Season], all_t20_world_cup_matches_results__3__3[[#This Row],[Season]])</f>
        <v>5</v>
      </c>
      <c r="R105" s="8">
        <f>COUNTIFS(all_t20_world_cup_matches_results__3__3[Teams ID], all_t20_world_cup_matches_results__3__3[[#This Row],[Teams ID]], all_t20_world_cup_matches_results__3__3[Season], all_t20_world_cup_matches_results__3__3[[#This Row],[Season]])</f>
        <v>6</v>
      </c>
      <c r="S105" s="8">
        <f>all_t20_world_cup_matches_results__3__3[[#This Row],[Total matches played]]-all_t20_world_cup_matches_results__3__3[[#This Row],[Total matches won]]</f>
        <v>1</v>
      </c>
      <c r="T105" s="16">
        <f>IFERROR(all_t20_world_cup_matches_results__3__3[[#This Row],[Total matches won]]/all_t20_world_cup_matches_results__3__3[[#This Row],[Total matches played]],"")</f>
        <v>0.83333333333333337</v>
      </c>
      <c r="U105" s="16">
        <f>IF(T:T=$T$3,"",100%-all_t20_world_cup_matches_results__3__3[[#This Row],[Winning %]])</f>
        <v>0.16666666666666663</v>
      </c>
    </row>
    <row r="106" spans="1:21" x14ac:dyDescent="0.25">
      <c r="A106" t="s">
        <v>165</v>
      </c>
      <c r="B106" t="s">
        <v>28</v>
      </c>
      <c r="C106" t="s">
        <v>7</v>
      </c>
      <c r="D106" t="s">
        <v>209</v>
      </c>
      <c r="E106" t="s">
        <v>28</v>
      </c>
      <c r="F106" t="s">
        <v>59</v>
      </c>
      <c r="G106" t="s">
        <v>44</v>
      </c>
      <c r="H106" s="9">
        <v>39983</v>
      </c>
      <c r="I106">
        <v>115</v>
      </c>
      <c r="J106">
        <v>57</v>
      </c>
      <c r="K106" t="s">
        <v>157</v>
      </c>
      <c r="L106" t="s">
        <v>437</v>
      </c>
      <c r="M106" t="s">
        <v>28</v>
      </c>
      <c r="N106">
        <f>IF(all_t20_world_cup_matches_results__3__3[[#This Row],[Teams ID]]=all_t20_world_cup_matches_results__3__3[[#This Row],[Winner]], 1, 0)</f>
        <v>1</v>
      </c>
      <c r="O106" t="str">
        <f>IF(all_t20_world_cup_matches_results__3__3[[#This Row],[Team1]]=all_t20_world_cup_matches_results__3__3[[#This Row],[Winner]],all_t20_world_cup_matches_results__3__3[[#This Row],[Team2]],all_t20_world_cup_matches_results__3__3[[#This Row],[Team1]])</f>
        <v>West Indies</v>
      </c>
      <c r="P106" s="8">
        <f>IF(all_t20_world_cup_matches_results__3__3[[#This Row],[Teams ID]]=all_t20_world_cup_matches_results__3__3[[#This Row],[Losers]],1,0)</f>
        <v>0</v>
      </c>
      <c r="Q106" s="8">
        <f>SUMIFS(all_t20_world_cup_matches_results__3__3[Winner Count], all_t20_world_cup_matches_results__3__3[Teams ID], all_t20_world_cup_matches_results__3__3[[#This Row],[Teams ID]], all_t20_world_cup_matches_results__3__3[Season], all_t20_world_cup_matches_results__3__3[[#This Row],[Season]])</f>
        <v>6</v>
      </c>
      <c r="R106" s="8">
        <f>COUNTIFS(all_t20_world_cup_matches_results__3__3[Teams ID], all_t20_world_cup_matches_results__3__3[[#This Row],[Teams ID]], all_t20_world_cup_matches_results__3__3[Season], all_t20_world_cup_matches_results__3__3[[#This Row],[Season]])</f>
        <v>7</v>
      </c>
      <c r="S106" s="8">
        <f>all_t20_world_cup_matches_results__3__3[[#This Row],[Total matches played]]-all_t20_world_cup_matches_results__3__3[[#This Row],[Total matches won]]</f>
        <v>1</v>
      </c>
      <c r="T106" s="16">
        <f>IFERROR(all_t20_world_cup_matches_results__3__3[[#This Row],[Total matches won]]/all_t20_world_cup_matches_results__3__3[[#This Row],[Total matches played]],"")</f>
        <v>0.8571428571428571</v>
      </c>
      <c r="U106" s="16">
        <f>IF(T:T=$T$3,"",100%-all_t20_world_cup_matches_results__3__3[[#This Row],[Winning %]])</f>
        <v>0.1428571428571429</v>
      </c>
    </row>
    <row r="107" spans="1:21" x14ac:dyDescent="0.25">
      <c r="A107" t="s">
        <v>165</v>
      </c>
      <c r="B107" t="s">
        <v>28</v>
      </c>
      <c r="C107" t="s">
        <v>7</v>
      </c>
      <c r="D107" t="s">
        <v>209</v>
      </c>
      <c r="E107" t="s">
        <v>28</v>
      </c>
      <c r="F107" t="s">
        <v>59</v>
      </c>
      <c r="G107" t="s">
        <v>44</v>
      </c>
      <c r="H107" s="9">
        <v>39983</v>
      </c>
      <c r="I107">
        <v>115</v>
      </c>
      <c r="J107">
        <v>57</v>
      </c>
      <c r="K107" t="s">
        <v>157</v>
      </c>
      <c r="L107" t="s">
        <v>438</v>
      </c>
      <c r="M107" t="s">
        <v>7</v>
      </c>
      <c r="N107">
        <f>IF(all_t20_world_cup_matches_results__3__3[[#This Row],[Teams ID]]=all_t20_world_cup_matches_results__3__3[[#This Row],[Winner]], 1, 0)</f>
        <v>0</v>
      </c>
      <c r="O107" t="str">
        <f>IF(all_t20_world_cup_matches_results__3__3[[#This Row],[Team1]]=all_t20_world_cup_matches_results__3__3[[#This Row],[Winner]],all_t20_world_cup_matches_results__3__3[[#This Row],[Team2]],all_t20_world_cup_matches_results__3__3[[#This Row],[Team1]])</f>
        <v>West Indies</v>
      </c>
      <c r="P107" s="8">
        <f>IF(all_t20_world_cup_matches_results__3__3[[#This Row],[Teams ID]]=all_t20_world_cup_matches_results__3__3[[#This Row],[Losers]],1,0)</f>
        <v>1</v>
      </c>
      <c r="Q107" s="8">
        <f>SUMIFS(all_t20_world_cup_matches_results__3__3[Winner Count], all_t20_world_cup_matches_results__3__3[Teams ID], all_t20_world_cup_matches_results__3__3[[#This Row],[Teams ID]], all_t20_world_cup_matches_results__3__3[Season], all_t20_world_cup_matches_results__3__3[[#This Row],[Season]])</f>
        <v>3</v>
      </c>
      <c r="R107" s="8">
        <f>COUNTIFS(all_t20_world_cup_matches_results__3__3[Teams ID], all_t20_world_cup_matches_results__3__3[[#This Row],[Teams ID]], all_t20_world_cup_matches_results__3__3[Season], all_t20_world_cup_matches_results__3__3[[#This Row],[Season]])</f>
        <v>6</v>
      </c>
      <c r="S107" s="8">
        <f>all_t20_world_cup_matches_results__3__3[[#This Row],[Total matches played]]-all_t20_world_cup_matches_results__3__3[[#This Row],[Total matches won]]</f>
        <v>3</v>
      </c>
      <c r="T107" s="16">
        <f>IFERROR(all_t20_world_cup_matches_results__3__3[[#This Row],[Total matches won]]/all_t20_world_cup_matches_results__3__3[[#This Row],[Total matches played]],"")</f>
        <v>0.5</v>
      </c>
      <c r="U107" s="16">
        <f>IF(T:T=$T$3,"",100%-all_t20_world_cup_matches_results__3__3[[#This Row],[Winning %]])</f>
        <v>0.5</v>
      </c>
    </row>
    <row r="108" spans="1:21" x14ac:dyDescent="0.25">
      <c r="A108" t="s">
        <v>165</v>
      </c>
      <c r="B108" t="s">
        <v>14</v>
      </c>
      <c r="C108" t="s">
        <v>28</v>
      </c>
      <c r="D108" t="s">
        <v>189</v>
      </c>
      <c r="E108" t="s">
        <v>14</v>
      </c>
      <c r="F108" t="s">
        <v>8</v>
      </c>
      <c r="G108" t="s">
        <v>43</v>
      </c>
      <c r="H108" s="9">
        <v>39985</v>
      </c>
      <c r="I108">
        <v>116</v>
      </c>
      <c r="J108">
        <v>8</v>
      </c>
      <c r="K108" t="s">
        <v>156</v>
      </c>
      <c r="L108" t="s">
        <v>439</v>
      </c>
      <c r="M108" t="s">
        <v>14</v>
      </c>
      <c r="N108">
        <f>IF(all_t20_world_cup_matches_results__3__3[[#This Row],[Teams ID]]=all_t20_world_cup_matches_results__3__3[[#This Row],[Winner]], 1, 0)</f>
        <v>1</v>
      </c>
      <c r="O108" t="str">
        <f>IF(all_t20_world_cup_matches_results__3__3[[#This Row],[Team1]]=all_t20_world_cup_matches_results__3__3[[#This Row],[Winner]],all_t20_world_cup_matches_results__3__3[[#This Row],[Team2]],all_t20_world_cup_matches_results__3__3[[#This Row],[Team1]])</f>
        <v>Sri Lanka</v>
      </c>
      <c r="P108" s="8">
        <f>IF(all_t20_world_cup_matches_results__3__3[[#This Row],[Teams ID]]=all_t20_world_cup_matches_results__3__3[[#This Row],[Losers]],1,0)</f>
        <v>0</v>
      </c>
      <c r="Q108" s="8">
        <f>SUMIFS(all_t20_world_cup_matches_results__3__3[Winner Count], all_t20_world_cup_matches_results__3__3[Teams ID], all_t20_world_cup_matches_results__3__3[[#This Row],[Teams ID]], all_t20_world_cup_matches_results__3__3[Season], all_t20_world_cup_matches_results__3__3[[#This Row],[Season]])</f>
        <v>5</v>
      </c>
      <c r="R108" s="8">
        <f>COUNTIFS(all_t20_world_cup_matches_results__3__3[Teams ID], all_t20_world_cup_matches_results__3__3[[#This Row],[Teams ID]], all_t20_world_cup_matches_results__3__3[Season], all_t20_world_cup_matches_results__3__3[[#This Row],[Season]])</f>
        <v>7</v>
      </c>
      <c r="S108" s="8">
        <f>all_t20_world_cup_matches_results__3__3[[#This Row],[Total matches played]]-all_t20_world_cup_matches_results__3__3[[#This Row],[Total matches won]]</f>
        <v>2</v>
      </c>
      <c r="T108" s="16">
        <f>IFERROR(all_t20_world_cup_matches_results__3__3[[#This Row],[Total matches won]]/all_t20_world_cup_matches_results__3__3[[#This Row],[Total matches played]],"")</f>
        <v>0.7142857142857143</v>
      </c>
      <c r="U108" s="16">
        <f>IF(T:T=$T$3,"",100%-all_t20_world_cup_matches_results__3__3[[#This Row],[Winning %]])</f>
        <v>0.2857142857142857</v>
      </c>
    </row>
    <row r="109" spans="1:21" x14ac:dyDescent="0.25">
      <c r="A109" t="s">
        <v>165</v>
      </c>
      <c r="B109" t="s">
        <v>14</v>
      </c>
      <c r="C109" t="s">
        <v>28</v>
      </c>
      <c r="D109" t="s">
        <v>189</v>
      </c>
      <c r="E109" t="s">
        <v>14</v>
      </c>
      <c r="F109" t="s">
        <v>8</v>
      </c>
      <c r="G109" t="s">
        <v>43</v>
      </c>
      <c r="H109" s="9">
        <v>39985</v>
      </c>
      <c r="I109">
        <v>116</v>
      </c>
      <c r="J109">
        <v>8</v>
      </c>
      <c r="K109" t="s">
        <v>156</v>
      </c>
      <c r="L109" t="s">
        <v>440</v>
      </c>
      <c r="M109" t="s">
        <v>28</v>
      </c>
      <c r="N109">
        <f>IF(all_t20_world_cup_matches_results__3__3[[#This Row],[Teams ID]]=all_t20_world_cup_matches_results__3__3[[#This Row],[Winner]], 1, 0)</f>
        <v>0</v>
      </c>
      <c r="O109" t="str">
        <f>IF(all_t20_world_cup_matches_results__3__3[[#This Row],[Team1]]=all_t20_world_cup_matches_results__3__3[[#This Row],[Winner]],all_t20_world_cup_matches_results__3__3[[#This Row],[Team2]],all_t20_world_cup_matches_results__3__3[[#This Row],[Team1]])</f>
        <v>Sri Lanka</v>
      </c>
      <c r="P109" s="8">
        <f>IF(all_t20_world_cup_matches_results__3__3[[#This Row],[Teams ID]]=all_t20_world_cup_matches_results__3__3[[#This Row],[Losers]],1,0)</f>
        <v>1</v>
      </c>
      <c r="Q109" s="8">
        <f>SUMIFS(all_t20_world_cup_matches_results__3__3[Winner Count], all_t20_world_cup_matches_results__3__3[Teams ID], all_t20_world_cup_matches_results__3__3[[#This Row],[Teams ID]], all_t20_world_cup_matches_results__3__3[Season], all_t20_world_cup_matches_results__3__3[[#This Row],[Season]])</f>
        <v>6</v>
      </c>
      <c r="R109" s="8">
        <f>COUNTIFS(all_t20_world_cup_matches_results__3__3[Teams ID], all_t20_world_cup_matches_results__3__3[[#This Row],[Teams ID]], all_t20_world_cup_matches_results__3__3[Season], all_t20_world_cup_matches_results__3__3[[#This Row],[Season]])</f>
        <v>7</v>
      </c>
      <c r="S109" s="8">
        <f>all_t20_world_cup_matches_results__3__3[[#This Row],[Total matches played]]-all_t20_world_cup_matches_results__3__3[[#This Row],[Total matches won]]</f>
        <v>1</v>
      </c>
      <c r="T109" s="16">
        <f>IFERROR(all_t20_world_cup_matches_results__3__3[[#This Row],[Total matches won]]/all_t20_world_cup_matches_results__3__3[[#This Row],[Total matches played]],"")</f>
        <v>0.8571428571428571</v>
      </c>
      <c r="U109" s="16">
        <f>IF(T:T=$T$3,"",100%-all_t20_world_cup_matches_results__3__3[[#This Row],[Winning %]])</f>
        <v>0.1428571428571429</v>
      </c>
    </row>
    <row r="110" spans="1:21" x14ac:dyDescent="0.25">
      <c r="A110" t="s">
        <v>166</v>
      </c>
      <c r="B110" t="s">
        <v>11</v>
      </c>
      <c r="C110" t="s">
        <v>28</v>
      </c>
      <c r="D110" t="s">
        <v>184</v>
      </c>
      <c r="E110" t="s">
        <v>11</v>
      </c>
      <c r="F110" t="s">
        <v>60</v>
      </c>
      <c r="G110" t="s">
        <v>61</v>
      </c>
      <c r="H110" s="9">
        <v>40298</v>
      </c>
      <c r="I110">
        <v>151</v>
      </c>
      <c r="J110">
        <v>2</v>
      </c>
      <c r="K110" t="s">
        <v>156</v>
      </c>
      <c r="L110" t="s">
        <v>441</v>
      </c>
      <c r="M110" t="s">
        <v>11</v>
      </c>
      <c r="N110">
        <f>IF(all_t20_world_cup_matches_results__3__3[[#This Row],[Teams ID]]=all_t20_world_cup_matches_results__3__3[[#This Row],[Winner]], 1, 0)</f>
        <v>1</v>
      </c>
      <c r="O110" t="str">
        <f>IF(all_t20_world_cup_matches_results__3__3[[#This Row],[Team1]]=all_t20_world_cup_matches_results__3__3[[#This Row],[Winner]],all_t20_world_cup_matches_results__3__3[[#This Row],[Team2]],all_t20_world_cup_matches_results__3__3[[#This Row],[Team1]])</f>
        <v>Sri Lanka</v>
      </c>
      <c r="P110" s="8">
        <f>IF(all_t20_world_cup_matches_results__3__3[[#This Row],[Teams ID]]=all_t20_world_cup_matches_results__3__3[[#This Row],[Losers]],1,0)</f>
        <v>0</v>
      </c>
      <c r="Q110" s="8">
        <f>SUMIFS(all_t20_world_cup_matches_results__3__3[Winner Count], all_t20_world_cup_matches_results__3__3[Teams ID], all_t20_world_cup_matches_results__3__3[[#This Row],[Teams ID]], all_t20_world_cup_matches_results__3__3[Season], all_t20_world_cup_matches_results__3__3[[#This Row],[Season]])</f>
        <v>3</v>
      </c>
      <c r="R110" s="8">
        <f>COUNTIFS(all_t20_world_cup_matches_results__3__3[Teams ID], all_t20_world_cup_matches_results__3__3[[#This Row],[Teams ID]], all_t20_world_cup_matches_results__3__3[Season], all_t20_world_cup_matches_results__3__3[[#This Row],[Season]])</f>
        <v>5</v>
      </c>
      <c r="S110" s="8">
        <f>all_t20_world_cup_matches_results__3__3[[#This Row],[Total matches played]]-all_t20_world_cup_matches_results__3__3[[#This Row],[Total matches won]]</f>
        <v>2</v>
      </c>
      <c r="T110" s="16">
        <f>IFERROR(all_t20_world_cup_matches_results__3__3[[#This Row],[Total matches won]]/all_t20_world_cup_matches_results__3__3[[#This Row],[Total matches played]],"")</f>
        <v>0.6</v>
      </c>
      <c r="U110" s="16">
        <f>IF(T:T=$T$3,"",100%-all_t20_world_cup_matches_results__3__3[[#This Row],[Winning %]])</f>
        <v>0.4</v>
      </c>
    </row>
    <row r="111" spans="1:21" x14ac:dyDescent="0.25">
      <c r="A111" t="s">
        <v>166</v>
      </c>
      <c r="B111" t="s">
        <v>11</v>
      </c>
      <c r="C111" t="s">
        <v>28</v>
      </c>
      <c r="D111" t="s">
        <v>184</v>
      </c>
      <c r="E111" t="s">
        <v>11</v>
      </c>
      <c r="F111" t="s">
        <v>60</v>
      </c>
      <c r="G111" t="s">
        <v>61</v>
      </c>
      <c r="H111" s="9">
        <v>40298</v>
      </c>
      <c r="I111">
        <v>151</v>
      </c>
      <c r="J111">
        <v>2</v>
      </c>
      <c r="K111" t="s">
        <v>156</v>
      </c>
      <c r="L111" t="s">
        <v>442</v>
      </c>
      <c r="M111" t="s">
        <v>28</v>
      </c>
      <c r="N111">
        <f>IF(all_t20_world_cup_matches_results__3__3[[#This Row],[Teams ID]]=all_t20_world_cup_matches_results__3__3[[#This Row],[Winner]], 1, 0)</f>
        <v>0</v>
      </c>
      <c r="O111" t="str">
        <f>IF(all_t20_world_cup_matches_results__3__3[[#This Row],[Team1]]=all_t20_world_cup_matches_results__3__3[[#This Row],[Winner]],all_t20_world_cup_matches_results__3__3[[#This Row],[Team2]],all_t20_world_cup_matches_results__3__3[[#This Row],[Team1]])</f>
        <v>Sri Lanka</v>
      </c>
      <c r="P111" s="8">
        <f>IF(all_t20_world_cup_matches_results__3__3[[#This Row],[Teams ID]]=all_t20_world_cup_matches_results__3__3[[#This Row],[Losers]],1,0)</f>
        <v>1</v>
      </c>
      <c r="Q111" s="8">
        <f>SUMIFS(all_t20_world_cup_matches_results__3__3[Winner Count], all_t20_world_cup_matches_results__3__3[Teams ID], all_t20_world_cup_matches_results__3__3[[#This Row],[Teams ID]], all_t20_world_cup_matches_results__3__3[Season], all_t20_world_cup_matches_results__3__3[[#This Row],[Season]])</f>
        <v>3</v>
      </c>
      <c r="R111" s="8">
        <f>COUNTIFS(all_t20_world_cup_matches_results__3__3[Teams ID], all_t20_world_cup_matches_results__3__3[[#This Row],[Teams ID]], all_t20_world_cup_matches_results__3__3[Season], all_t20_world_cup_matches_results__3__3[[#This Row],[Season]])</f>
        <v>6</v>
      </c>
      <c r="S111" s="8">
        <f>all_t20_world_cup_matches_results__3__3[[#This Row],[Total matches played]]-all_t20_world_cup_matches_results__3__3[[#This Row],[Total matches won]]</f>
        <v>3</v>
      </c>
      <c r="T111" s="16">
        <f>IFERROR(all_t20_world_cup_matches_results__3__3[[#This Row],[Total matches won]]/all_t20_world_cup_matches_results__3__3[[#This Row],[Total matches played]],"")</f>
        <v>0.5</v>
      </c>
      <c r="U111" s="16">
        <f>IF(T:T=$T$3,"",100%-all_t20_world_cup_matches_results__3__3[[#This Row],[Winning %]])</f>
        <v>0.5</v>
      </c>
    </row>
    <row r="112" spans="1:21" x14ac:dyDescent="0.25">
      <c r="A112" t="s">
        <v>166</v>
      </c>
      <c r="B112" t="s">
        <v>7</v>
      </c>
      <c r="C112" t="s">
        <v>49</v>
      </c>
      <c r="D112" t="s">
        <v>219</v>
      </c>
      <c r="E112" t="s">
        <v>7</v>
      </c>
      <c r="F112" t="s">
        <v>62</v>
      </c>
      <c r="G112" t="s">
        <v>61</v>
      </c>
      <c r="H112" s="9">
        <v>40298</v>
      </c>
      <c r="I112">
        <v>152</v>
      </c>
      <c r="J112">
        <v>70</v>
      </c>
      <c r="K112" t="s">
        <v>157</v>
      </c>
      <c r="L112" t="s">
        <v>443</v>
      </c>
      <c r="M112" t="s">
        <v>7</v>
      </c>
      <c r="N112">
        <f>IF(all_t20_world_cup_matches_results__3__3[[#This Row],[Teams ID]]=all_t20_world_cup_matches_results__3__3[[#This Row],[Winner]], 1, 0)</f>
        <v>1</v>
      </c>
      <c r="O112" t="str">
        <f>IF(all_t20_world_cup_matches_results__3__3[[#This Row],[Team1]]=all_t20_world_cup_matches_results__3__3[[#This Row],[Winner]],all_t20_world_cup_matches_results__3__3[[#This Row],[Team2]],all_t20_world_cup_matches_results__3__3[[#This Row],[Team1]])</f>
        <v>Ireland</v>
      </c>
      <c r="P112" s="8">
        <f>IF(all_t20_world_cup_matches_results__3__3[[#This Row],[Teams ID]]=all_t20_world_cup_matches_results__3__3[[#This Row],[Losers]],1,0)</f>
        <v>0</v>
      </c>
      <c r="Q112" s="8">
        <f>SUMIFS(all_t20_world_cup_matches_results__3__3[Winner Count], all_t20_world_cup_matches_results__3__3[Teams ID], all_t20_world_cup_matches_results__3__3[[#This Row],[Teams ID]], all_t20_world_cup_matches_results__3__3[Season], all_t20_world_cup_matches_results__3__3[[#This Row],[Season]])</f>
        <v>3</v>
      </c>
      <c r="R112" s="8">
        <f>COUNTIFS(all_t20_world_cup_matches_results__3__3[Teams ID], all_t20_world_cup_matches_results__3__3[[#This Row],[Teams ID]], all_t20_world_cup_matches_results__3__3[Season], all_t20_world_cup_matches_results__3__3[[#This Row],[Season]])</f>
        <v>5</v>
      </c>
      <c r="S112" s="8">
        <f>all_t20_world_cup_matches_results__3__3[[#This Row],[Total matches played]]-all_t20_world_cup_matches_results__3__3[[#This Row],[Total matches won]]</f>
        <v>2</v>
      </c>
      <c r="T112" s="16">
        <f>IFERROR(all_t20_world_cup_matches_results__3__3[[#This Row],[Total matches won]]/all_t20_world_cup_matches_results__3__3[[#This Row],[Total matches played]],"")</f>
        <v>0.6</v>
      </c>
      <c r="U112" s="16">
        <f>IF(T:T=$T$3,"",100%-all_t20_world_cup_matches_results__3__3[[#This Row],[Winning %]])</f>
        <v>0.4</v>
      </c>
    </row>
    <row r="113" spans="1:21" x14ac:dyDescent="0.25">
      <c r="A113" t="s">
        <v>166</v>
      </c>
      <c r="B113" t="s">
        <v>7</v>
      </c>
      <c r="C113" t="s">
        <v>49</v>
      </c>
      <c r="D113" t="s">
        <v>219</v>
      </c>
      <c r="E113" t="s">
        <v>7</v>
      </c>
      <c r="F113" t="s">
        <v>62</v>
      </c>
      <c r="G113" t="s">
        <v>61</v>
      </c>
      <c r="H113" s="9">
        <v>40298</v>
      </c>
      <c r="I113">
        <v>152</v>
      </c>
      <c r="J113">
        <v>70</v>
      </c>
      <c r="K113" t="s">
        <v>157</v>
      </c>
      <c r="L113" t="s">
        <v>444</v>
      </c>
      <c r="M113" t="s">
        <v>49</v>
      </c>
      <c r="N113">
        <f>IF(all_t20_world_cup_matches_results__3__3[[#This Row],[Teams ID]]=all_t20_world_cup_matches_results__3__3[[#This Row],[Winner]], 1, 0)</f>
        <v>0</v>
      </c>
      <c r="O113" t="str">
        <f>IF(all_t20_world_cup_matches_results__3__3[[#This Row],[Team1]]=all_t20_world_cup_matches_results__3__3[[#This Row],[Winner]],all_t20_world_cup_matches_results__3__3[[#This Row],[Team2]],all_t20_world_cup_matches_results__3__3[[#This Row],[Team1]])</f>
        <v>Ireland</v>
      </c>
      <c r="P113" s="8">
        <f>IF(all_t20_world_cup_matches_results__3__3[[#This Row],[Teams ID]]=all_t20_world_cup_matches_results__3__3[[#This Row],[Losers]],1,0)</f>
        <v>1</v>
      </c>
      <c r="Q113" s="8">
        <f>SUMIFS(all_t20_world_cup_matches_results__3__3[Winner Count], all_t20_world_cup_matches_results__3__3[Teams ID], all_t20_world_cup_matches_results__3__3[[#This Row],[Teams ID]], all_t20_world_cup_matches_results__3__3[Season], all_t20_world_cup_matches_results__3__3[[#This Row],[Season]])</f>
        <v>0</v>
      </c>
      <c r="R113" s="8">
        <f>COUNTIFS(all_t20_world_cup_matches_results__3__3[Teams ID], all_t20_world_cup_matches_results__3__3[[#This Row],[Teams ID]], all_t20_world_cup_matches_results__3__3[Season], all_t20_world_cup_matches_results__3__3[[#This Row],[Season]])</f>
        <v>2</v>
      </c>
      <c r="S113" s="8">
        <f>all_t20_world_cup_matches_results__3__3[[#This Row],[Total matches played]]-all_t20_world_cup_matches_results__3__3[[#This Row],[Total matches won]]</f>
        <v>2</v>
      </c>
      <c r="T113" s="16">
        <f>IFERROR(all_t20_world_cup_matches_results__3__3[[#This Row],[Total matches won]]/all_t20_world_cup_matches_results__3__3[[#This Row],[Total matches played]],"")</f>
        <v>0</v>
      </c>
      <c r="U113" s="16" t="str">
        <f>IF(T:T=$T$3,"",100%-all_t20_world_cup_matches_results__3__3[[#This Row],[Winning %]])</f>
        <v/>
      </c>
    </row>
    <row r="114" spans="1:21" x14ac:dyDescent="0.25">
      <c r="A114" t="s">
        <v>166</v>
      </c>
      <c r="B114" t="s">
        <v>63</v>
      </c>
      <c r="C114" t="s">
        <v>25</v>
      </c>
      <c r="D114" t="s">
        <v>220</v>
      </c>
      <c r="E114" t="s">
        <v>25</v>
      </c>
      <c r="F114" t="s">
        <v>31</v>
      </c>
      <c r="G114" t="s">
        <v>64</v>
      </c>
      <c r="H114" s="9">
        <v>40299</v>
      </c>
      <c r="I114">
        <v>153</v>
      </c>
      <c r="J114">
        <v>7</v>
      </c>
      <c r="K114" t="s">
        <v>156</v>
      </c>
      <c r="L114" t="s">
        <v>445</v>
      </c>
      <c r="M114" t="s">
        <v>63</v>
      </c>
      <c r="N114">
        <f>IF(all_t20_world_cup_matches_results__3__3[[#This Row],[Teams ID]]=all_t20_world_cup_matches_results__3__3[[#This Row],[Winner]], 1, 0)</f>
        <v>0</v>
      </c>
      <c r="O114" t="str">
        <f>IF(all_t20_world_cup_matches_results__3__3[[#This Row],[Team1]]=all_t20_world_cup_matches_results__3__3[[#This Row],[Winner]],all_t20_world_cup_matches_results__3__3[[#This Row],[Team2]],all_t20_world_cup_matches_results__3__3[[#This Row],[Team1]])</f>
        <v>Afghanistan</v>
      </c>
      <c r="P114" s="8">
        <f>IF(all_t20_world_cup_matches_results__3__3[[#This Row],[Teams ID]]=all_t20_world_cup_matches_results__3__3[[#This Row],[Losers]],1,0)</f>
        <v>1</v>
      </c>
      <c r="Q114" s="8">
        <f>SUMIFS(all_t20_world_cup_matches_results__3__3[Winner Count], all_t20_world_cup_matches_results__3__3[Teams ID], all_t20_world_cup_matches_results__3__3[[#This Row],[Teams ID]], all_t20_world_cup_matches_results__3__3[Season], all_t20_world_cup_matches_results__3__3[[#This Row],[Season]])</f>
        <v>0</v>
      </c>
      <c r="R114" s="8">
        <f>COUNTIFS(all_t20_world_cup_matches_results__3__3[Teams ID], all_t20_world_cup_matches_results__3__3[[#This Row],[Teams ID]], all_t20_world_cup_matches_results__3__3[Season], all_t20_world_cup_matches_results__3__3[[#This Row],[Season]])</f>
        <v>2</v>
      </c>
      <c r="S114" s="8">
        <f>all_t20_world_cup_matches_results__3__3[[#This Row],[Total matches played]]-all_t20_world_cup_matches_results__3__3[[#This Row],[Total matches won]]</f>
        <v>2</v>
      </c>
      <c r="T114" s="16">
        <f>IFERROR(all_t20_world_cup_matches_results__3__3[[#This Row],[Total matches won]]/all_t20_world_cup_matches_results__3__3[[#This Row],[Total matches played]],"")</f>
        <v>0</v>
      </c>
      <c r="U114" s="16" t="str">
        <f>IF(T:T=$T$3,"",100%-all_t20_world_cup_matches_results__3__3[[#This Row],[Winning %]])</f>
        <v/>
      </c>
    </row>
    <row r="115" spans="1:21" x14ac:dyDescent="0.25">
      <c r="A115" t="s">
        <v>166</v>
      </c>
      <c r="B115" t="s">
        <v>63</v>
      </c>
      <c r="C115" t="s">
        <v>25</v>
      </c>
      <c r="D115" t="s">
        <v>220</v>
      </c>
      <c r="E115" t="s">
        <v>25</v>
      </c>
      <c r="F115" t="s">
        <v>31</v>
      </c>
      <c r="G115" t="s">
        <v>64</v>
      </c>
      <c r="H115" s="9">
        <v>40299</v>
      </c>
      <c r="I115">
        <v>153</v>
      </c>
      <c r="J115">
        <v>7</v>
      </c>
      <c r="K115" t="s">
        <v>156</v>
      </c>
      <c r="L115" t="s">
        <v>446</v>
      </c>
      <c r="M115" t="s">
        <v>25</v>
      </c>
      <c r="N115">
        <f>IF(all_t20_world_cup_matches_results__3__3[[#This Row],[Teams ID]]=all_t20_world_cup_matches_results__3__3[[#This Row],[Winner]], 1, 0)</f>
        <v>1</v>
      </c>
      <c r="O115" t="str">
        <f>IF(all_t20_world_cup_matches_results__3__3[[#This Row],[Team1]]=all_t20_world_cup_matches_results__3__3[[#This Row],[Winner]],all_t20_world_cup_matches_results__3__3[[#This Row],[Team2]],all_t20_world_cup_matches_results__3__3[[#This Row],[Team1]])</f>
        <v>Afghanistan</v>
      </c>
      <c r="P115" s="8">
        <f>IF(all_t20_world_cup_matches_results__3__3[[#This Row],[Teams ID]]=all_t20_world_cup_matches_results__3__3[[#This Row],[Losers]],1,0)</f>
        <v>0</v>
      </c>
      <c r="Q115" s="8">
        <f>SUMIFS(all_t20_world_cup_matches_results__3__3[Winner Count], all_t20_world_cup_matches_results__3__3[Teams ID], all_t20_world_cup_matches_results__3__3[[#This Row],[Teams ID]], all_t20_world_cup_matches_results__3__3[Season], all_t20_world_cup_matches_results__3__3[[#This Row],[Season]])</f>
        <v>2</v>
      </c>
      <c r="R115" s="8">
        <f>COUNTIFS(all_t20_world_cup_matches_results__3__3[Teams ID], all_t20_world_cup_matches_results__3__3[[#This Row],[Teams ID]], all_t20_world_cup_matches_results__3__3[Season], all_t20_world_cup_matches_results__3__3[[#This Row],[Season]])</f>
        <v>5</v>
      </c>
      <c r="S115" s="8">
        <f>all_t20_world_cup_matches_results__3__3[[#This Row],[Total matches played]]-all_t20_world_cup_matches_results__3__3[[#This Row],[Total matches won]]</f>
        <v>3</v>
      </c>
      <c r="T115" s="16">
        <f>IFERROR(all_t20_world_cup_matches_results__3__3[[#This Row],[Total matches won]]/all_t20_world_cup_matches_results__3__3[[#This Row],[Total matches played]],"")</f>
        <v>0.4</v>
      </c>
      <c r="U115" s="16">
        <f>IF(T:T=$T$3,"",100%-all_t20_world_cup_matches_results__3__3[[#This Row],[Winning %]])</f>
        <v>0.6</v>
      </c>
    </row>
    <row r="116" spans="1:21" x14ac:dyDescent="0.25">
      <c r="A116" t="s">
        <v>166</v>
      </c>
      <c r="B116" t="s">
        <v>21</v>
      </c>
      <c r="C116" t="s">
        <v>14</v>
      </c>
      <c r="D116" t="s">
        <v>196</v>
      </c>
      <c r="E116" t="s">
        <v>14</v>
      </c>
      <c r="F116" t="s">
        <v>65</v>
      </c>
      <c r="G116" t="s">
        <v>64</v>
      </c>
      <c r="H116" s="9">
        <v>40299</v>
      </c>
      <c r="I116">
        <v>154</v>
      </c>
      <c r="J116">
        <v>21</v>
      </c>
      <c r="K116" t="s">
        <v>157</v>
      </c>
      <c r="L116" t="s">
        <v>447</v>
      </c>
      <c r="M116" t="s">
        <v>21</v>
      </c>
      <c r="N116">
        <f>IF(all_t20_world_cup_matches_results__3__3[[#This Row],[Teams ID]]=all_t20_world_cup_matches_results__3__3[[#This Row],[Winner]], 1, 0)</f>
        <v>0</v>
      </c>
      <c r="O116" t="str">
        <f>IF(all_t20_world_cup_matches_results__3__3[[#This Row],[Team1]]=all_t20_world_cup_matches_results__3__3[[#This Row],[Winner]],all_t20_world_cup_matches_results__3__3[[#This Row],[Team2]],all_t20_world_cup_matches_results__3__3[[#This Row],[Team1]])</f>
        <v>Bangladesh</v>
      </c>
      <c r="P116" s="8">
        <f>IF(all_t20_world_cup_matches_results__3__3[[#This Row],[Teams ID]]=all_t20_world_cup_matches_results__3__3[[#This Row],[Losers]],1,0)</f>
        <v>1</v>
      </c>
      <c r="Q116" s="8">
        <f>SUMIFS(all_t20_world_cup_matches_results__3__3[Winner Count], all_t20_world_cup_matches_results__3__3[Teams ID], all_t20_world_cup_matches_results__3__3[[#This Row],[Teams ID]], all_t20_world_cup_matches_results__3__3[Season], all_t20_world_cup_matches_results__3__3[[#This Row],[Season]])</f>
        <v>0</v>
      </c>
      <c r="R116" s="8">
        <f>COUNTIFS(all_t20_world_cup_matches_results__3__3[Teams ID], all_t20_world_cup_matches_results__3__3[[#This Row],[Teams ID]], all_t20_world_cup_matches_results__3__3[Season], all_t20_world_cup_matches_results__3__3[[#This Row],[Season]])</f>
        <v>2</v>
      </c>
      <c r="S116" s="8">
        <f>all_t20_world_cup_matches_results__3__3[[#This Row],[Total matches played]]-all_t20_world_cup_matches_results__3__3[[#This Row],[Total matches won]]</f>
        <v>2</v>
      </c>
      <c r="T116" s="16">
        <f>IFERROR(all_t20_world_cup_matches_results__3__3[[#This Row],[Total matches won]]/all_t20_world_cup_matches_results__3__3[[#This Row],[Total matches played]],"")</f>
        <v>0</v>
      </c>
      <c r="U116" s="16" t="str">
        <f>IF(T:T=$T$3,"",100%-all_t20_world_cup_matches_results__3__3[[#This Row],[Winning %]])</f>
        <v/>
      </c>
    </row>
    <row r="117" spans="1:21" x14ac:dyDescent="0.25">
      <c r="A117" t="s">
        <v>166</v>
      </c>
      <c r="B117" t="s">
        <v>21</v>
      </c>
      <c r="C117" t="s">
        <v>14</v>
      </c>
      <c r="D117" t="s">
        <v>196</v>
      </c>
      <c r="E117" t="s">
        <v>14</v>
      </c>
      <c r="F117" t="s">
        <v>65</v>
      </c>
      <c r="G117" t="s">
        <v>64</v>
      </c>
      <c r="H117" s="9">
        <v>40299</v>
      </c>
      <c r="I117">
        <v>154</v>
      </c>
      <c r="J117">
        <v>21</v>
      </c>
      <c r="K117" t="s">
        <v>157</v>
      </c>
      <c r="L117" t="s">
        <v>448</v>
      </c>
      <c r="M117" t="s">
        <v>14</v>
      </c>
      <c r="N117">
        <f>IF(all_t20_world_cup_matches_results__3__3[[#This Row],[Teams ID]]=all_t20_world_cup_matches_results__3__3[[#This Row],[Winner]], 1, 0)</f>
        <v>1</v>
      </c>
      <c r="O117" t="str">
        <f>IF(all_t20_world_cup_matches_results__3__3[[#This Row],[Team1]]=all_t20_world_cup_matches_results__3__3[[#This Row],[Winner]],all_t20_world_cup_matches_results__3__3[[#This Row],[Team2]],all_t20_world_cup_matches_results__3__3[[#This Row],[Team1]])</f>
        <v>Bangladesh</v>
      </c>
      <c r="P117" s="8">
        <f>IF(all_t20_world_cup_matches_results__3__3[[#This Row],[Teams ID]]=all_t20_world_cup_matches_results__3__3[[#This Row],[Losers]],1,0)</f>
        <v>0</v>
      </c>
      <c r="Q117" s="8">
        <f>SUMIFS(all_t20_world_cup_matches_results__3__3[Winner Count], all_t20_world_cup_matches_results__3__3[Teams ID], all_t20_world_cup_matches_results__3__3[[#This Row],[Teams ID]], all_t20_world_cup_matches_results__3__3[Season], all_t20_world_cup_matches_results__3__3[[#This Row],[Season]])</f>
        <v>2</v>
      </c>
      <c r="R117" s="8">
        <f>COUNTIFS(all_t20_world_cup_matches_results__3__3[Teams ID], all_t20_world_cup_matches_results__3__3[[#This Row],[Teams ID]], all_t20_world_cup_matches_results__3__3[Season], all_t20_world_cup_matches_results__3__3[[#This Row],[Season]])</f>
        <v>6</v>
      </c>
      <c r="S117" s="8">
        <f>all_t20_world_cup_matches_results__3__3[[#This Row],[Total matches played]]-all_t20_world_cup_matches_results__3__3[[#This Row],[Total matches won]]</f>
        <v>4</v>
      </c>
      <c r="T117" s="16">
        <f>IFERROR(all_t20_world_cup_matches_results__3__3[[#This Row],[Total matches won]]/all_t20_world_cup_matches_results__3__3[[#This Row],[Total matches played]],"")</f>
        <v>0.33333333333333331</v>
      </c>
      <c r="U117" s="16">
        <f>IF(T:T=$T$3,"",100%-all_t20_world_cup_matches_results__3__3[[#This Row],[Winning %]])</f>
        <v>0.66666666666666674</v>
      </c>
    </row>
    <row r="118" spans="1:21" x14ac:dyDescent="0.25">
      <c r="A118" t="s">
        <v>166</v>
      </c>
      <c r="B118" t="s">
        <v>25</v>
      </c>
      <c r="C118" t="s">
        <v>6</v>
      </c>
      <c r="D118" t="s">
        <v>217</v>
      </c>
      <c r="E118" t="s">
        <v>25</v>
      </c>
      <c r="F118" t="s">
        <v>66</v>
      </c>
      <c r="G118" t="s">
        <v>64</v>
      </c>
      <c r="H118" s="9">
        <v>40300</v>
      </c>
      <c r="I118">
        <v>155</v>
      </c>
      <c r="J118">
        <v>14</v>
      </c>
      <c r="K118" t="s">
        <v>157</v>
      </c>
      <c r="L118" t="s">
        <v>449</v>
      </c>
      <c r="M118" t="s">
        <v>25</v>
      </c>
      <c r="N118">
        <f>IF(all_t20_world_cup_matches_results__3__3[[#This Row],[Teams ID]]=all_t20_world_cup_matches_results__3__3[[#This Row],[Winner]], 1, 0)</f>
        <v>1</v>
      </c>
      <c r="O118" t="str">
        <f>IF(all_t20_world_cup_matches_results__3__3[[#This Row],[Team1]]=all_t20_world_cup_matches_results__3__3[[#This Row],[Winner]],all_t20_world_cup_matches_results__3__3[[#This Row],[Team2]],all_t20_world_cup_matches_results__3__3[[#This Row],[Team1]])</f>
        <v>South Africa</v>
      </c>
      <c r="P118" s="8">
        <f>IF(all_t20_world_cup_matches_results__3__3[[#This Row],[Teams ID]]=all_t20_world_cup_matches_results__3__3[[#This Row],[Losers]],1,0)</f>
        <v>0</v>
      </c>
      <c r="Q118" s="8">
        <f>SUMIFS(all_t20_world_cup_matches_results__3__3[Winner Count], all_t20_world_cup_matches_results__3__3[Teams ID], all_t20_world_cup_matches_results__3__3[[#This Row],[Teams ID]], all_t20_world_cup_matches_results__3__3[Season], all_t20_world_cup_matches_results__3__3[[#This Row],[Season]])</f>
        <v>2</v>
      </c>
      <c r="R118" s="8">
        <f>COUNTIFS(all_t20_world_cup_matches_results__3__3[Teams ID], all_t20_world_cup_matches_results__3__3[[#This Row],[Teams ID]], all_t20_world_cup_matches_results__3__3[Season], all_t20_world_cup_matches_results__3__3[[#This Row],[Season]])</f>
        <v>5</v>
      </c>
      <c r="S118" s="8">
        <f>all_t20_world_cup_matches_results__3__3[[#This Row],[Total matches played]]-all_t20_world_cup_matches_results__3__3[[#This Row],[Total matches won]]</f>
        <v>3</v>
      </c>
      <c r="T118" s="16">
        <f>IFERROR(all_t20_world_cup_matches_results__3__3[[#This Row],[Total matches won]]/all_t20_world_cup_matches_results__3__3[[#This Row],[Total matches played]],"")</f>
        <v>0.4</v>
      </c>
      <c r="U118" s="16">
        <f>IF(T:T=$T$3,"",100%-all_t20_world_cup_matches_results__3__3[[#This Row],[Winning %]])</f>
        <v>0.6</v>
      </c>
    </row>
    <row r="119" spans="1:21" x14ac:dyDescent="0.25">
      <c r="A119" t="s">
        <v>166</v>
      </c>
      <c r="B119" t="s">
        <v>25</v>
      </c>
      <c r="C119" t="s">
        <v>6</v>
      </c>
      <c r="D119" t="s">
        <v>217</v>
      </c>
      <c r="E119" t="s">
        <v>25</v>
      </c>
      <c r="F119" t="s">
        <v>66</v>
      </c>
      <c r="G119" t="s">
        <v>64</v>
      </c>
      <c r="H119" s="9">
        <v>40300</v>
      </c>
      <c r="I119">
        <v>155</v>
      </c>
      <c r="J119">
        <v>14</v>
      </c>
      <c r="K119" t="s">
        <v>157</v>
      </c>
      <c r="L119" t="s">
        <v>450</v>
      </c>
      <c r="M119" t="s">
        <v>6</v>
      </c>
      <c r="N119">
        <f>IF(all_t20_world_cup_matches_results__3__3[[#This Row],[Teams ID]]=all_t20_world_cup_matches_results__3__3[[#This Row],[Winner]], 1, 0)</f>
        <v>0</v>
      </c>
      <c r="O119" t="str">
        <f>IF(all_t20_world_cup_matches_results__3__3[[#This Row],[Team1]]=all_t20_world_cup_matches_results__3__3[[#This Row],[Winner]],all_t20_world_cup_matches_results__3__3[[#This Row],[Team2]],all_t20_world_cup_matches_results__3__3[[#This Row],[Team1]])</f>
        <v>South Africa</v>
      </c>
      <c r="P119" s="8">
        <f>IF(all_t20_world_cup_matches_results__3__3[[#This Row],[Teams ID]]=all_t20_world_cup_matches_results__3__3[[#This Row],[Losers]],1,0)</f>
        <v>1</v>
      </c>
      <c r="Q119" s="8">
        <f>SUMIFS(all_t20_world_cup_matches_results__3__3[Winner Count], all_t20_world_cup_matches_results__3__3[Teams ID], all_t20_world_cup_matches_results__3__3[[#This Row],[Teams ID]], all_t20_world_cup_matches_results__3__3[Season], all_t20_world_cup_matches_results__3__3[[#This Row],[Season]])</f>
        <v>2</v>
      </c>
      <c r="R119" s="8">
        <f>COUNTIFS(all_t20_world_cup_matches_results__3__3[Teams ID], all_t20_world_cup_matches_results__3__3[[#This Row],[Teams ID]], all_t20_world_cup_matches_results__3__3[Season], all_t20_world_cup_matches_results__3__3[[#This Row],[Season]])</f>
        <v>5</v>
      </c>
      <c r="S119" s="8">
        <f>all_t20_world_cup_matches_results__3__3[[#This Row],[Total matches played]]-all_t20_world_cup_matches_results__3__3[[#This Row],[Total matches won]]</f>
        <v>3</v>
      </c>
      <c r="T119" s="16">
        <f>IFERROR(all_t20_world_cup_matches_results__3__3[[#This Row],[Total matches won]]/all_t20_world_cup_matches_results__3__3[[#This Row],[Total matches played]],"")</f>
        <v>0.4</v>
      </c>
      <c r="U119" s="16">
        <f>IF(T:T=$T$3,"",100%-all_t20_world_cup_matches_results__3__3[[#This Row],[Winning %]])</f>
        <v>0.6</v>
      </c>
    </row>
    <row r="120" spans="1:21" x14ac:dyDescent="0.25">
      <c r="A120" t="s">
        <v>166</v>
      </c>
      <c r="B120" t="s">
        <v>17</v>
      </c>
      <c r="C120" t="s">
        <v>14</v>
      </c>
      <c r="D120" t="s">
        <v>191</v>
      </c>
      <c r="E120" t="s">
        <v>17</v>
      </c>
      <c r="F120" t="s">
        <v>67</v>
      </c>
      <c r="G120" t="s">
        <v>64</v>
      </c>
      <c r="H120" s="9">
        <v>40300</v>
      </c>
      <c r="I120">
        <v>156</v>
      </c>
      <c r="J120">
        <v>34</v>
      </c>
      <c r="K120" t="s">
        <v>157</v>
      </c>
      <c r="L120" t="s">
        <v>451</v>
      </c>
      <c r="M120" t="s">
        <v>17</v>
      </c>
      <c r="N120">
        <f>IF(all_t20_world_cup_matches_results__3__3[[#This Row],[Teams ID]]=all_t20_world_cup_matches_results__3__3[[#This Row],[Winner]], 1, 0)</f>
        <v>1</v>
      </c>
      <c r="O120" t="str">
        <f>IF(all_t20_world_cup_matches_results__3__3[[#This Row],[Team1]]=all_t20_world_cup_matches_results__3__3[[#This Row],[Winner]],all_t20_world_cup_matches_results__3__3[[#This Row],[Team2]],all_t20_world_cup_matches_results__3__3[[#This Row],[Team1]])</f>
        <v>Pakistan</v>
      </c>
      <c r="P120" s="8">
        <f>IF(all_t20_world_cup_matches_results__3__3[[#This Row],[Teams ID]]=all_t20_world_cup_matches_results__3__3[[#This Row],[Losers]],1,0)</f>
        <v>0</v>
      </c>
      <c r="Q120" s="8">
        <f>SUMIFS(all_t20_world_cup_matches_results__3__3[Winner Count], all_t20_world_cup_matches_results__3__3[Teams ID], all_t20_world_cup_matches_results__3__3[[#This Row],[Teams ID]], all_t20_world_cup_matches_results__3__3[Season], all_t20_world_cup_matches_results__3__3[[#This Row],[Season]])</f>
        <v>6</v>
      </c>
      <c r="R120" s="8">
        <f>COUNTIFS(all_t20_world_cup_matches_results__3__3[Teams ID], all_t20_world_cup_matches_results__3__3[[#This Row],[Teams ID]], all_t20_world_cup_matches_results__3__3[Season], all_t20_world_cup_matches_results__3__3[[#This Row],[Season]])</f>
        <v>7</v>
      </c>
      <c r="S120" s="8">
        <f>all_t20_world_cup_matches_results__3__3[[#This Row],[Total matches played]]-all_t20_world_cup_matches_results__3__3[[#This Row],[Total matches won]]</f>
        <v>1</v>
      </c>
      <c r="T120" s="16">
        <f>IFERROR(all_t20_world_cup_matches_results__3__3[[#This Row],[Total matches won]]/all_t20_world_cup_matches_results__3__3[[#This Row],[Total matches played]],"")</f>
        <v>0.8571428571428571</v>
      </c>
      <c r="U120" s="16">
        <f>IF(T:T=$T$3,"",100%-all_t20_world_cup_matches_results__3__3[[#This Row],[Winning %]])</f>
        <v>0.1428571428571429</v>
      </c>
    </row>
    <row r="121" spans="1:21" x14ac:dyDescent="0.25">
      <c r="A121" t="s">
        <v>166</v>
      </c>
      <c r="B121" t="s">
        <v>17</v>
      </c>
      <c r="C121" t="s">
        <v>14</v>
      </c>
      <c r="D121" t="s">
        <v>191</v>
      </c>
      <c r="E121" t="s">
        <v>17</v>
      </c>
      <c r="F121" t="s">
        <v>67</v>
      </c>
      <c r="G121" t="s">
        <v>64</v>
      </c>
      <c r="H121" s="9">
        <v>40300</v>
      </c>
      <c r="I121">
        <v>156</v>
      </c>
      <c r="J121">
        <v>34</v>
      </c>
      <c r="K121" t="s">
        <v>157</v>
      </c>
      <c r="L121" t="s">
        <v>452</v>
      </c>
      <c r="M121" t="s">
        <v>14</v>
      </c>
      <c r="N121">
        <f>IF(all_t20_world_cup_matches_results__3__3[[#This Row],[Teams ID]]=all_t20_world_cup_matches_results__3__3[[#This Row],[Winner]], 1, 0)</f>
        <v>0</v>
      </c>
      <c r="O121" t="str">
        <f>IF(all_t20_world_cup_matches_results__3__3[[#This Row],[Team1]]=all_t20_world_cup_matches_results__3__3[[#This Row],[Winner]],all_t20_world_cup_matches_results__3__3[[#This Row],[Team2]],all_t20_world_cup_matches_results__3__3[[#This Row],[Team1]])</f>
        <v>Pakistan</v>
      </c>
      <c r="P121" s="8">
        <f>IF(all_t20_world_cup_matches_results__3__3[[#This Row],[Teams ID]]=all_t20_world_cup_matches_results__3__3[[#This Row],[Losers]],1,0)</f>
        <v>1</v>
      </c>
      <c r="Q121" s="8">
        <f>SUMIFS(all_t20_world_cup_matches_results__3__3[Winner Count], all_t20_world_cup_matches_results__3__3[Teams ID], all_t20_world_cup_matches_results__3__3[[#This Row],[Teams ID]], all_t20_world_cup_matches_results__3__3[Season], all_t20_world_cup_matches_results__3__3[[#This Row],[Season]])</f>
        <v>2</v>
      </c>
      <c r="R121" s="8">
        <f>COUNTIFS(all_t20_world_cup_matches_results__3__3[Teams ID], all_t20_world_cup_matches_results__3__3[[#This Row],[Teams ID]], all_t20_world_cup_matches_results__3__3[Season], all_t20_world_cup_matches_results__3__3[[#This Row],[Season]])</f>
        <v>6</v>
      </c>
      <c r="S121" s="8">
        <f>all_t20_world_cup_matches_results__3__3[[#This Row],[Total matches played]]-all_t20_world_cup_matches_results__3__3[[#This Row],[Total matches won]]</f>
        <v>4</v>
      </c>
      <c r="T121" s="16">
        <f>IFERROR(all_t20_world_cup_matches_results__3__3[[#This Row],[Total matches won]]/all_t20_world_cup_matches_results__3__3[[#This Row],[Total matches played]],"")</f>
        <v>0.33333333333333331</v>
      </c>
      <c r="U121" s="16">
        <f>IF(T:T=$T$3,"",100%-all_t20_world_cup_matches_results__3__3[[#This Row],[Winning %]])</f>
        <v>0.66666666666666674</v>
      </c>
    </row>
    <row r="122" spans="1:21" x14ac:dyDescent="0.25">
      <c r="A122" t="s">
        <v>166</v>
      </c>
      <c r="B122" t="s">
        <v>28</v>
      </c>
      <c r="C122" t="s">
        <v>18</v>
      </c>
      <c r="D122" t="s">
        <v>221</v>
      </c>
      <c r="E122" t="s">
        <v>28</v>
      </c>
      <c r="F122" t="s">
        <v>66</v>
      </c>
      <c r="G122" t="s">
        <v>61</v>
      </c>
      <c r="H122" s="9">
        <v>40301</v>
      </c>
      <c r="I122">
        <v>157</v>
      </c>
      <c r="J122">
        <v>14</v>
      </c>
      <c r="K122" t="s">
        <v>157</v>
      </c>
      <c r="L122" t="s">
        <v>453</v>
      </c>
      <c r="M122" t="s">
        <v>28</v>
      </c>
      <c r="N122">
        <f>IF(all_t20_world_cup_matches_results__3__3[[#This Row],[Teams ID]]=all_t20_world_cup_matches_results__3__3[[#This Row],[Winner]], 1, 0)</f>
        <v>1</v>
      </c>
      <c r="O122" t="str">
        <f>IF(all_t20_world_cup_matches_results__3__3[[#This Row],[Team1]]=all_t20_world_cup_matches_results__3__3[[#This Row],[Winner]],all_t20_world_cup_matches_results__3__3[[#This Row],[Team2]],all_t20_world_cup_matches_results__3__3[[#This Row],[Team1]])</f>
        <v>Zimbabwe</v>
      </c>
      <c r="P122" s="8">
        <f>IF(all_t20_world_cup_matches_results__3__3[[#This Row],[Teams ID]]=all_t20_world_cup_matches_results__3__3[[#This Row],[Losers]],1,0)</f>
        <v>0</v>
      </c>
      <c r="Q122" s="8">
        <f>SUMIFS(all_t20_world_cup_matches_results__3__3[Winner Count], all_t20_world_cup_matches_results__3__3[Teams ID], all_t20_world_cup_matches_results__3__3[[#This Row],[Teams ID]], all_t20_world_cup_matches_results__3__3[Season], all_t20_world_cup_matches_results__3__3[[#This Row],[Season]])</f>
        <v>3</v>
      </c>
      <c r="R122" s="8">
        <f>COUNTIFS(all_t20_world_cup_matches_results__3__3[Teams ID], all_t20_world_cup_matches_results__3__3[[#This Row],[Teams ID]], all_t20_world_cup_matches_results__3__3[Season], all_t20_world_cup_matches_results__3__3[[#This Row],[Season]])</f>
        <v>6</v>
      </c>
      <c r="S122" s="8">
        <f>all_t20_world_cup_matches_results__3__3[[#This Row],[Total matches played]]-all_t20_world_cup_matches_results__3__3[[#This Row],[Total matches won]]</f>
        <v>3</v>
      </c>
      <c r="T122" s="16">
        <f>IFERROR(all_t20_world_cup_matches_results__3__3[[#This Row],[Total matches won]]/all_t20_world_cup_matches_results__3__3[[#This Row],[Total matches played]],"")</f>
        <v>0.5</v>
      </c>
      <c r="U122" s="16">
        <f>IF(T:T=$T$3,"",100%-all_t20_world_cup_matches_results__3__3[[#This Row],[Winning %]])</f>
        <v>0.5</v>
      </c>
    </row>
    <row r="123" spans="1:21" x14ac:dyDescent="0.25">
      <c r="A123" t="s">
        <v>166</v>
      </c>
      <c r="B123" t="s">
        <v>28</v>
      </c>
      <c r="C123" t="s">
        <v>18</v>
      </c>
      <c r="D123" t="s">
        <v>221</v>
      </c>
      <c r="E123" t="s">
        <v>28</v>
      </c>
      <c r="F123" t="s">
        <v>66</v>
      </c>
      <c r="G123" t="s">
        <v>61</v>
      </c>
      <c r="H123" s="9">
        <v>40301</v>
      </c>
      <c r="I123">
        <v>157</v>
      </c>
      <c r="J123">
        <v>14</v>
      </c>
      <c r="K123" t="s">
        <v>157</v>
      </c>
      <c r="L123" t="s">
        <v>454</v>
      </c>
      <c r="M123" t="s">
        <v>18</v>
      </c>
      <c r="N123">
        <f>IF(all_t20_world_cup_matches_results__3__3[[#This Row],[Teams ID]]=all_t20_world_cup_matches_results__3__3[[#This Row],[Winner]], 1, 0)</f>
        <v>0</v>
      </c>
      <c r="O123" t="str">
        <f>IF(all_t20_world_cup_matches_results__3__3[[#This Row],[Team1]]=all_t20_world_cup_matches_results__3__3[[#This Row],[Winner]],all_t20_world_cup_matches_results__3__3[[#This Row],[Team2]],all_t20_world_cup_matches_results__3__3[[#This Row],[Team1]])</f>
        <v>Zimbabwe</v>
      </c>
      <c r="P123" s="8">
        <f>IF(all_t20_world_cup_matches_results__3__3[[#This Row],[Teams ID]]=all_t20_world_cup_matches_results__3__3[[#This Row],[Losers]],1,0)</f>
        <v>1</v>
      </c>
      <c r="Q123" s="8">
        <f>SUMIFS(all_t20_world_cup_matches_results__3__3[Winner Count], all_t20_world_cup_matches_results__3__3[Teams ID], all_t20_world_cup_matches_results__3__3[[#This Row],[Teams ID]], all_t20_world_cup_matches_results__3__3[Season], all_t20_world_cup_matches_results__3__3[[#This Row],[Season]])</f>
        <v>0</v>
      </c>
      <c r="R123" s="8">
        <f>COUNTIFS(all_t20_world_cup_matches_results__3__3[Teams ID], all_t20_world_cup_matches_results__3__3[[#This Row],[Teams ID]], all_t20_world_cup_matches_results__3__3[Season], all_t20_world_cup_matches_results__3__3[[#This Row],[Season]])</f>
        <v>2</v>
      </c>
      <c r="S123" s="8">
        <f>all_t20_world_cup_matches_results__3__3[[#This Row],[Total matches played]]-all_t20_world_cup_matches_results__3__3[[#This Row],[Total matches won]]</f>
        <v>2</v>
      </c>
      <c r="T123" s="16">
        <f>IFERROR(all_t20_world_cup_matches_results__3__3[[#This Row],[Total matches won]]/all_t20_world_cup_matches_results__3__3[[#This Row],[Total matches played]],"")</f>
        <v>0</v>
      </c>
      <c r="U123" s="16" t="str">
        <f>IF(T:T=$T$3,"",100%-all_t20_world_cup_matches_results__3__3[[#This Row],[Winning %]])</f>
        <v/>
      </c>
    </row>
    <row r="124" spans="1:21" x14ac:dyDescent="0.25">
      <c r="A124" t="s">
        <v>166</v>
      </c>
      <c r="B124" t="s">
        <v>7</v>
      </c>
      <c r="C124" t="s">
        <v>23</v>
      </c>
      <c r="D124" t="s">
        <v>222</v>
      </c>
      <c r="E124" t="s">
        <v>7</v>
      </c>
      <c r="F124" t="s">
        <v>8</v>
      </c>
      <c r="G124" t="s">
        <v>61</v>
      </c>
      <c r="H124" s="9">
        <v>40301</v>
      </c>
      <c r="I124">
        <v>158</v>
      </c>
      <c r="J124">
        <v>8</v>
      </c>
      <c r="K124" t="s">
        <v>156</v>
      </c>
      <c r="L124" t="s">
        <v>455</v>
      </c>
      <c r="M124" t="s">
        <v>7</v>
      </c>
      <c r="N124">
        <f>IF(all_t20_world_cup_matches_results__3__3[[#This Row],[Teams ID]]=all_t20_world_cup_matches_results__3__3[[#This Row],[Winner]], 1, 0)</f>
        <v>1</v>
      </c>
      <c r="O124" t="str">
        <f>IF(all_t20_world_cup_matches_results__3__3[[#This Row],[Team1]]=all_t20_world_cup_matches_results__3__3[[#This Row],[Winner]],all_t20_world_cup_matches_results__3__3[[#This Row],[Team2]],all_t20_world_cup_matches_results__3__3[[#This Row],[Team1]])</f>
        <v>England</v>
      </c>
      <c r="P124" s="8">
        <f>IF(all_t20_world_cup_matches_results__3__3[[#This Row],[Teams ID]]=all_t20_world_cup_matches_results__3__3[[#This Row],[Losers]],1,0)</f>
        <v>0</v>
      </c>
      <c r="Q124" s="8">
        <f>SUMIFS(all_t20_world_cup_matches_results__3__3[Winner Count], all_t20_world_cup_matches_results__3__3[Teams ID], all_t20_world_cup_matches_results__3__3[[#This Row],[Teams ID]], all_t20_world_cup_matches_results__3__3[Season], all_t20_world_cup_matches_results__3__3[[#This Row],[Season]])</f>
        <v>3</v>
      </c>
      <c r="R124" s="8">
        <f>COUNTIFS(all_t20_world_cup_matches_results__3__3[Teams ID], all_t20_world_cup_matches_results__3__3[[#This Row],[Teams ID]], all_t20_world_cup_matches_results__3__3[Season], all_t20_world_cup_matches_results__3__3[[#This Row],[Season]])</f>
        <v>5</v>
      </c>
      <c r="S124" s="8">
        <f>all_t20_world_cup_matches_results__3__3[[#This Row],[Total matches played]]-all_t20_world_cup_matches_results__3__3[[#This Row],[Total matches won]]</f>
        <v>2</v>
      </c>
      <c r="T124" s="16">
        <f>IFERROR(all_t20_world_cup_matches_results__3__3[[#This Row],[Total matches won]]/all_t20_world_cup_matches_results__3__3[[#This Row],[Total matches played]],"")</f>
        <v>0.6</v>
      </c>
      <c r="U124" s="16">
        <f>IF(T:T=$T$3,"",100%-all_t20_world_cup_matches_results__3__3[[#This Row],[Winning %]])</f>
        <v>0.4</v>
      </c>
    </row>
    <row r="125" spans="1:21" x14ac:dyDescent="0.25">
      <c r="A125" t="s">
        <v>166</v>
      </c>
      <c r="B125" t="s">
        <v>7</v>
      </c>
      <c r="C125" t="s">
        <v>23</v>
      </c>
      <c r="D125" t="s">
        <v>222</v>
      </c>
      <c r="E125" t="s">
        <v>7</v>
      </c>
      <c r="F125" t="s">
        <v>8</v>
      </c>
      <c r="G125" t="s">
        <v>61</v>
      </c>
      <c r="H125" s="9">
        <v>40301</v>
      </c>
      <c r="I125">
        <v>158</v>
      </c>
      <c r="J125">
        <v>8</v>
      </c>
      <c r="K125" t="s">
        <v>156</v>
      </c>
      <c r="L125" t="s">
        <v>456</v>
      </c>
      <c r="M125" t="s">
        <v>23</v>
      </c>
      <c r="N125">
        <f>IF(all_t20_world_cup_matches_results__3__3[[#This Row],[Teams ID]]=all_t20_world_cup_matches_results__3__3[[#This Row],[Winner]], 1, 0)</f>
        <v>0</v>
      </c>
      <c r="O125" t="str">
        <f>IF(all_t20_world_cup_matches_results__3__3[[#This Row],[Team1]]=all_t20_world_cup_matches_results__3__3[[#This Row],[Winner]],all_t20_world_cup_matches_results__3__3[[#This Row],[Team2]],all_t20_world_cup_matches_results__3__3[[#This Row],[Team1]])</f>
        <v>England</v>
      </c>
      <c r="P125" s="8">
        <f>IF(all_t20_world_cup_matches_results__3__3[[#This Row],[Teams ID]]=all_t20_world_cup_matches_results__3__3[[#This Row],[Losers]],1,0)</f>
        <v>1</v>
      </c>
      <c r="Q125" s="8">
        <f>SUMIFS(all_t20_world_cup_matches_results__3__3[Winner Count], all_t20_world_cup_matches_results__3__3[Teams ID], all_t20_world_cup_matches_results__3__3[[#This Row],[Teams ID]], all_t20_world_cup_matches_results__3__3[Season], all_t20_world_cup_matches_results__3__3[[#This Row],[Season]])</f>
        <v>5</v>
      </c>
      <c r="R125" s="8">
        <f>COUNTIFS(all_t20_world_cup_matches_results__3__3[Teams ID], all_t20_world_cup_matches_results__3__3[[#This Row],[Teams ID]], all_t20_world_cup_matches_results__3__3[Season], all_t20_world_cup_matches_results__3__3[[#This Row],[Season]])</f>
        <v>7</v>
      </c>
      <c r="S125" s="8">
        <f>all_t20_world_cup_matches_results__3__3[[#This Row],[Total matches played]]-all_t20_world_cup_matches_results__3__3[[#This Row],[Total matches won]]</f>
        <v>2</v>
      </c>
      <c r="T125" s="16">
        <f>IFERROR(all_t20_world_cup_matches_results__3__3[[#This Row],[Total matches won]]/all_t20_world_cup_matches_results__3__3[[#This Row],[Total matches played]],"")</f>
        <v>0.7142857142857143</v>
      </c>
      <c r="U125" s="16">
        <f>IF(T:T=$T$3,"",100%-all_t20_world_cup_matches_results__3__3[[#This Row],[Winning %]])</f>
        <v>0.2857142857142857</v>
      </c>
    </row>
    <row r="126" spans="1:21" x14ac:dyDescent="0.25">
      <c r="A126" t="s">
        <v>166</v>
      </c>
      <c r="B126" t="s">
        <v>11</v>
      </c>
      <c r="C126" t="s">
        <v>18</v>
      </c>
      <c r="D126" t="s">
        <v>223</v>
      </c>
      <c r="E126" t="s">
        <v>11</v>
      </c>
      <c r="F126" t="s">
        <v>58</v>
      </c>
      <c r="G126" t="s">
        <v>61</v>
      </c>
      <c r="H126" s="9">
        <v>40302</v>
      </c>
      <c r="I126">
        <v>159</v>
      </c>
      <c r="J126">
        <v>7</v>
      </c>
      <c r="K126" t="s">
        <v>157</v>
      </c>
      <c r="L126" t="s">
        <v>457</v>
      </c>
      <c r="M126" t="s">
        <v>11</v>
      </c>
      <c r="N126">
        <f>IF(all_t20_world_cup_matches_results__3__3[[#This Row],[Teams ID]]=all_t20_world_cup_matches_results__3__3[[#This Row],[Winner]], 1, 0)</f>
        <v>1</v>
      </c>
      <c r="O126" t="str">
        <f>IF(all_t20_world_cup_matches_results__3__3[[#This Row],[Team1]]=all_t20_world_cup_matches_results__3__3[[#This Row],[Winner]],all_t20_world_cup_matches_results__3__3[[#This Row],[Team2]],all_t20_world_cup_matches_results__3__3[[#This Row],[Team1]])</f>
        <v>Zimbabwe</v>
      </c>
      <c r="P126" s="8">
        <f>IF(all_t20_world_cup_matches_results__3__3[[#This Row],[Teams ID]]=all_t20_world_cup_matches_results__3__3[[#This Row],[Losers]],1,0)</f>
        <v>0</v>
      </c>
      <c r="Q126" s="8">
        <f>SUMIFS(all_t20_world_cup_matches_results__3__3[Winner Count], all_t20_world_cup_matches_results__3__3[Teams ID], all_t20_world_cup_matches_results__3__3[[#This Row],[Teams ID]], all_t20_world_cup_matches_results__3__3[Season], all_t20_world_cup_matches_results__3__3[[#This Row],[Season]])</f>
        <v>3</v>
      </c>
      <c r="R126" s="8">
        <f>COUNTIFS(all_t20_world_cup_matches_results__3__3[Teams ID], all_t20_world_cup_matches_results__3__3[[#This Row],[Teams ID]], all_t20_world_cup_matches_results__3__3[Season], all_t20_world_cup_matches_results__3__3[[#This Row],[Season]])</f>
        <v>5</v>
      </c>
      <c r="S126" s="8">
        <f>all_t20_world_cup_matches_results__3__3[[#This Row],[Total matches played]]-all_t20_world_cup_matches_results__3__3[[#This Row],[Total matches won]]</f>
        <v>2</v>
      </c>
      <c r="T126" s="16">
        <f>IFERROR(all_t20_world_cup_matches_results__3__3[[#This Row],[Total matches won]]/all_t20_world_cup_matches_results__3__3[[#This Row],[Total matches played]],"")</f>
        <v>0.6</v>
      </c>
      <c r="U126" s="16">
        <f>IF(T:T=$T$3,"",100%-all_t20_world_cup_matches_results__3__3[[#This Row],[Winning %]])</f>
        <v>0.4</v>
      </c>
    </row>
    <row r="127" spans="1:21" x14ac:dyDescent="0.25">
      <c r="A127" t="s">
        <v>166</v>
      </c>
      <c r="B127" t="s">
        <v>11</v>
      </c>
      <c r="C127" t="s">
        <v>18</v>
      </c>
      <c r="D127" t="s">
        <v>223</v>
      </c>
      <c r="E127" t="s">
        <v>11</v>
      </c>
      <c r="F127" t="s">
        <v>58</v>
      </c>
      <c r="G127" t="s">
        <v>61</v>
      </c>
      <c r="H127" s="9">
        <v>40302</v>
      </c>
      <c r="I127">
        <v>159</v>
      </c>
      <c r="J127">
        <v>7</v>
      </c>
      <c r="K127" t="s">
        <v>157</v>
      </c>
      <c r="L127" t="s">
        <v>458</v>
      </c>
      <c r="M127" t="s">
        <v>18</v>
      </c>
      <c r="N127">
        <f>IF(all_t20_world_cup_matches_results__3__3[[#This Row],[Teams ID]]=all_t20_world_cup_matches_results__3__3[[#This Row],[Winner]], 1, 0)</f>
        <v>0</v>
      </c>
      <c r="O127" t="str">
        <f>IF(all_t20_world_cup_matches_results__3__3[[#This Row],[Team1]]=all_t20_world_cup_matches_results__3__3[[#This Row],[Winner]],all_t20_world_cup_matches_results__3__3[[#This Row],[Team2]],all_t20_world_cup_matches_results__3__3[[#This Row],[Team1]])</f>
        <v>Zimbabwe</v>
      </c>
      <c r="P127" s="8">
        <f>IF(all_t20_world_cup_matches_results__3__3[[#This Row],[Teams ID]]=all_t20_world_cup_matches_results__3__3[[#This Row],[Losers]],1,0)</f>
        <v>1</v>
      </c>
      <c r="Q127" s="8">
        <f>SUMIFS(all_t20_world_cup_matches_results__3__3[Winner Count], all_t20_world_cup_matches_results__3__3[Teams ID], all_t20_world_cup_matches_results__3__3[[#This Row],[Teams ID]], all_t20_world_cup_matches_results__3__3[Season], all_t20_world_cup_matches_results__3__3[[#This Row],[Season]])</f>
        <v>0</v>
      </c>
      <c r="R127" s="8">
        <f>COUNTIFS(all_t20_world_cup_matches_results__3__3[Teams ID], all_t20_world_cup_matches_results__3__3[[#This Row],[Teams ID]], all_t20_world_cup_matches_results__3__3[Season], all_t20_world_cup_matches_results__3__3[[#This Row],[Season]])</f>
        <v>2</v>
      </c>
      <c r="S127" s="8">
        <f>all_t20_world_cup_matches_results__3__3[[#This Row],[Total matches played]]-all_t20_world_cup_matches_results__3__3[[#This Row],[Total matches won]]</f>
        <v>2</v>
      </c>
      <c r="T127" s="16">
        <f>IFERROR(all_t20_world_cup_matches_results__3__3[[#This Row],[Total matches won]]/all_t20_world_cup_matches_results__3__3[[#This Row],[Total matches played]],"")</f>
        <v>0</v>
      </c>
      <c r="U127" s="16" t="str">
        <f>IF(T:T=$T$3,"",100%-all_t20_world_cup_matches_results__3__3[[#This Row],[Winning %]])</f>
        <v/>
      </c>
    </row>
    <row r="128" spans="1:21" x14ac:dyDescent="0.25">
      <c r="A128" t="s">
        <v>166</v>
      </c>
      <c r="B128" t="s">
        <v>23</v>
      </c>
      <c r="C128" t="s">
        <v>49</v>
      </c>
      <c r="D128" t="s">
        <v>224</v>
      </c>
      <c r="E128" t="s">
        <v>26</v>
      </c>
      <c r="F128" t="s">
        <v>988</v>
      </c>
      <c r="G128" t="s">
        <v>61</v>
      </c>
      <c r="H128" s="9">
        <v>40302</v>
      </c>
      <c r="I128">
        <v>160</v>
      </c>
      <c r="J128" t="s">
        <v>988</v>
      </c>
      <c r="L128" t="s">
        <v>459</v>
      </c>
      <c r="M128" t="s">
        <v>23</v>
      </c>
      <c r="N128">
        <f>IF(all_t20_world_cup_matches_results__3__3[[#This Row],[Teams ID]]=all_t20_world_cup_matches_results__3__3[[#This Row],[Winner]], 1, 0)</f>
        <v>0</v>
      </c>
      <c r="O128" t="str">
        <f>IF(all_t20_world_cup_matches_results__3__3[[#This Row],[Team1]]=all_t20_world_cup_matches_results__3__3[[#This Row],[Winner]],all_t20_world_cup_matches_results__3__3[[#This Row],[Team2]],all_t20_world_cup_matches_results__3__3[[#This Row],[Team1]])</f>
        <v>England</v>
      </c>
      <c r="P128" s="8">
        <f>IF(all_t20_world_cup_matches_results__3__3[[#This Row],[Teams ID]]=all_t20_world_cup_matches_results__3__3[[#This Row],[Losers]],1,0)</f>
        <v>1</v>
      </c>
      <c r="Q128" s="8">
        <f>SUMIFS(all_t20_world_cup_matches_results__3__3[Winner Count], all_t20_world_cup_matches_results__3__3[Teams ID], all_t20_world_cup_matches_results__3__3[[#This Row],[Teams ID]], all_t20_world_cup_matches_results__3__3[Season], all_t20_world_cup_matches_results__3__3[[#This Row],[Season]])</f>
        <v>5</v>
      </c>
      <c r="R128" s="8">
        <f>COUNTIFS(all_t20_world_cup_matches_results__3__3[Teams ID], all_t20_world_cup_matches_results__3__3[[#This Row],[Teams ID]], all_t20_world_cup_matches_results__3__3[Season], all_t20_world_cup_matches_results__3__3[[#This Row],[Season]])</f>
        <v>7</v>
      </c>
      <c r="S128" s="8">
        <f>all_t20_world_cup_matches_results__3__3[[#This Row],[Total matches played]]-all_t20_world_cup_matches_results__3__3[[#This Row],[Total matches won]]</f>
        <v>2</v>
      </c>
      <c r="T128" s="16">
        <f>IFERROR(all_t20_world_cup_matches_results__3__3[[#This Row],[Total matches won]]/all_t20_world_cup_matches_results__3__3[[#This Row],[Total matches played]],"")</f>
        <v>0.7142857142857143</v>
      </c>
      <c r="U128" s="16">
        <f>IF(T:T=$T$3,"",100%-all_t20_world_cup_matches_results__3__3[[#This Row],[Winning %]])</f>
        <v>0.2857142857142857</v>
      </c>
    </row>
    <row r="129" spans="1:21" x14ac:dyDescent="0.25">
      <c r="A129" t="s">
        <v>166</v>
      </c>
      <c r="B129" t="s">
        <v>23</v>
      </c>
      <c r="C129" t="s">
        <v>49</v>
      </c>
      <c r="D129" t="s">
        <v>224</v>
      </c>
      <c r="E129" t="s">
        <v>26</v>
      </c>
      <c r="F129" t="s">
        <v>988</v>
      </c>
      <c r="G129" t="s">
        <v>61</v>
      </c>
      <c r="H129" s="9">
        <v>40302</v>
      </c>
      <c r="I129">
        <v>160</v>
      </c>
      <c r="J129" t="s">
        <v>988</v>
      </c>
      <c r="K129" t="s">
        <v>989</v>
      </c>
      <c r="L129" t="s">
        <v>460</v>
      </c>
      <c r="M129" t="s">
        <v>49</v>
      </c>
      <c r="N129">
        <f>IF(all_t20_world_cup_matches_results__3__3[[#This Row],[Teams ID]]=all_t20_world_cup_matches_results__3__3[[#This Row],[Winner]], 1, 0)</f>
        <v>0</v>
      </c>
      <c r="O129" t="str">
        <f>IF(all_t20_world_cup_matches_results__3__3[[#This Row],[Team1]]=all_t20_world_cup_matches_results__3__3[[#This Row],[Winner]],all_t20_world_cup_matches_results__3__3[[#This Row],[Team2]],all_t20_world_cup_matches_results__3__3[[#This Row],[Team1]])</f>
        <v>England</v>
      </c>
      <c r="P129" s="8">
        <f>IF(all_t20_world_cup_matches_results__3__3[[#This Row],[Teams ID]]=all_t20_world_cup_matches_results__3__3[[#This Row],[Losers]],1,0)</f>
        <v>0</v>
      </c>
      <c r="Q129" s="8">
        <f>SUMIFS(all_t20_world_cup_matches_results__3__3[Winner Count], all_t20_world_cup_matches_results__3__3[Teams ID], all_t20_world_cup_matches_results__3__3[[#This Row],[Teams ID]], all_t20_world_cup_matches_results__3__3[Season], all_t20_world_cup_matches_results__3__3[[#This Row],[Season]])</f>
        <v>0</v>
      </c>
      <c r="R129" s="8">
        <f>COUNTIFS(all_t20_world_cup_matches_results__3__3[Teams ID], all_t20_world_cup_matches_results__3__3[[#This Row],[Teams ID]], all_t20_world_cup_matches_results__3__3[Season], all_t20_world_cup_matches_results__3__3[[#This Row],[Season]])</f>
        <v>2</v>
      </c>
      <c r="S129" s="8">
        <f>all_t20_world_cup_matches_results__3__3[[#This Row],[Total matches played]]-all_t20_world_cup_matches_results__3__3[[#This Row],[Total matches won]]</f>
        <v>2</v>
      </c>
      <c r="T129" s="16">
        <f>IFERROR(all_t20_world_cup_matches_results__3__3[[#This Row],[Total matches won]]/all_t20_world_cup_matches_results__3__3[[#This Row],[Total matches played]],"")</f>
        <v>0</v>
      </c>
      <c r="U129" s="16" t="str">
        <f>IF(T:T=$T$3,"",100%-all_t20_world_cup_matches_results__3__3[[#This Row],[Winning %]])</f>
        <v/>
      </c>
    </row>
    <row r="130" spans="1:21" x14ac:dyDescent="0.25">
      <c r="A130" t="s">
        <v>166</v>
      </c>
      <c r="B130" t="s">
        <v>17</v>
      </c>
      <c r="C130" t="s">
        <v>21</v>
      </c>
      <c r="D130" t="s">
        <v>187</v>
      </c>
      <c r="E130" t="s">
        <v>17</v>
      </c>
      <c r="F130" t="s">
        <v>68</v>
      </c>
      <c r="G130" t="s">
        <v>69</v>
      </c>
      <c r="H130" s="9">
        <v>40303</v>
      </c>
      <c r="I130">
        <v>161</v>
      </c>
      <c r="J130">
        <v>27</v>
      </c>
      <c r="K130" t="s">
        <v>157</v>
      </c>
      <c r="L130" t="s">
        <v>461</v>
      </c>
      <c r="M130" t="s">
        <v>17</v>
      </c>
      <c r="N130">
        <f>IF(all_t20_world_cup_matches_results__3__3[[#This Row],[Teams ID]]=all_t20_world_cup_matches_results__3__3[[#This Row],[Winner]], 1, 0)</f>
        <v>1</v>
      </c>
      <c r="O130" t="str">
        <f>IF(all_t20_world_cup_matches_results__3__3[[#This Row],[Team1]]=all_t20_world_cup_matches_results__3__3[[#This Row],[Winner]],all_t20_world_cup_matches_results__3__3[[#This Row],[Team2]],all_t20_world_cup_matches_results__3__3[[#This Row],[Team1]])</f>
        <v>Bangladesh</v>
      </c>
      <c r="P130" s="8">
        <f>IF(all_t20_world_cup_matches_results__3__3[[#This Row],[Teams ID]]=all_t20_world_cup_matches_results__3__3[[#This Row],[Losers]],1,0)</f>
        <v>0</v>
      </c>
      <c r="Q130" s="8">
        <f>SUMIFS(all_t20_world_cup_matches_results__3__3[Winner Count], all_t20_world_cup_matches_results__3__3[Teams ID], all_t20_world_cup_matches_results__3__3[[#This Row],[Teams ID]], all_t20_world_cup_matches_results__3__3[Season], all_t20_world_cup_matches_results__3__3[[#This Row],[Season]])</f>
        <v>6</v>
      </c>
      <c r="R130" s="8">
        <f>COUNTIFS(all_t20_world_cup_matches_results__3__3[Teams ID], all_t20_world_cup_matches_results__3__3[[#This Row],[Teams ID]], all_t20_world_cup_matches_results__3__3[Season], all_t20_world_cup_matches_results__3__3[[#This Row],[Season]])</f>
        <v>7</v>
      </c>
      <c r="S130" s="8">
        <f>all_t20_world_cup_matches_results__3__3[[#This Row],[Total matches played]]-all_t20_world_cup_matches_results__3__3[[#This Row],[Total matches won]]</f>
        <v>1</v>
      </c>
      <c r="T130" s="16">
        <f>IFERROR(all_t20_world_cup_matches_results__3__3[[#This Row],[Total matches won]]/all_t20_world_cup_matches_results__3__3[[#This Row],[Total matches played]],"")</f>
        <v>0.8571428571428571</v>
      </c>
      <c r="U130" s="16">
        <f>IF(T:T=$T$3,"",100%-all_t20_world_cup_matches_results__3__3[[#This Row],[Winning %]])</f>
        <v>0.1428571428571429</v>
      </c>
    </row>
    <row r="131" spans="1:21" x14ac:dyDescent="0.25">
      <c r="A131" t="s">
        <v>166</v>
      </c>
      <c r="B131" t="s">
        <v>17</v>
      </c>
      <c r="C131" t="s">
        <v>21</v>
      </c>
      <c r="D131" t="s">
        <v>187</v>
      </c>
      <c r="E131" t="s">
        <v>17</v>
      </c>
      <c r="F131" t="s">
        <v>68</v>
      </c>
      <c r="G131" t="s">
        <v>69</v>
      </c>
      <c r="H131" s="9">
        <v>40303</v>
      </c>
      <c r="I131">
        <v>161</v>
      </c>
      <c r="J131">
        <v>27</v>
      </c>
      <c r="K131" t="s">
        <v>157</v>
      </c>
      <c r="L131" t="s">
        <v>462</v>
      </c>
      <c r="M131" t="s">
        <v>21</v>
      </c>
      <c r="N131">
        <f>IF(all_t20_world_cup_matches_results__3__3[[#This Row],[Teams ID]]=all_t20_world_cup_matches_results__3__3[[#This Row],[Winner]], 1, 0)</f>
        <v>0</v>
      </c>
      <c r="O131" t="str">
        <f>IF(all_t20_world_cup_matches_results__3__3[[#This Row],[Team1]]=all_t20_world_cup_matches_results__3__3[[#This Row],[Winner]],all_t20_world_cup_matches_results__3__3[[#This Row],[Team2]],all_t20_world_cup_matches_results__3__3[[#This Row],[Team1]])</f>
        <v>Bangladesh</v>
      </c>
      <c r="P131" s="8">
        <f>IF(all_t20_world_cup_matches_results__3__3[[#This Row],[Teams ID]]=all_t20_world_cup_matches_results__3__3[[#This Row],[Losers]],1,0)</f>
        <v>1</v>
      </c>
      <c r="Q131" s="8">
        <f>SUMIFS(all_t20_world_cup_matches_results__3__3[Winner Count], all_t20_world_cup_matches_results__3__3[Teams ID], all_t20_world_cup_matches_results__3__3[[#This Row],[Teams ID]], all_t20_world_cup_matches_results__3__3[Season], all_t20_world_cup_matches_results__3__3[[#This Row],[Season]])</f>
        <v>0</v>
      </c>
      <c r="R131" s="8">
        <f>COUNTIFS(all_t20_world_cup_matches_results__3__3[Teams ID], all_t20_world_cup_matches_results__3__3[[#This Row],[Teams ID]], all_t20_world_cup_matches_results__3__3[Season], all_t20_world_cup_matches_results__3__3[[#This Row],[Season]])</f>
        <v>2</v>
      </c>
      <c r="S131" s="8">
        <f>all_t20_world_cup_matches_results__3__3[[#This Row],[Total matches played]]-all_t20_world_cup_matches_results__3__3[[#This Row],[Total matches won]]</f>
        <v>2</v>
      </c>
      <c r="T131" s="16">
        <f>IFERROR(all_t20_world_cup_matches_results__3__3[[#This Row],[Total matches won]]/all_t20_world_cup_matches_results__3__3[[#This Row],[Total matches played]],"")</f>
        <v>0</v>
      </c>
      <c r="U131" s="16" t="str">
        <f>IF(T:T=$T$3,"",100%-all_t20_world_cup_matches_results__3__3[[#This Row],[Winning %]])</f>
        <v/>
      </c>
    </row>
    <row r="132" spans="1:21" x14ac:dyDescent="0.25">
      <c r="A132" t="s">
        <v>166</v>
      </c>
      <c r="B132" t="s">
        <v>63</v>
      </c>
      <c r="C132" t="s">
        <v>6</v>
      </c>
      <c r="D132" t="s">
        <v>225</v>
      </c>
      <c r="E132" t="s">
        <v>6</v>
      </c>
      <c r="F132" t="s">
        <v>70</v>
      </c>
      <c r="G132" t="s">
        <v>69</v>
      </c>
      <c r="H132" s="9">
        <v>40303</v>
      </c>
      <c r="I132">
        <v>162</v>
      </c>
      <c r="J132">
        <v>59</v>
      </c>
      <c r="K132" t="s">
        <v>157</v>
      </c>
      <c r="L132" t="s">
        <v>463</v>
      </c>
      <c r="M132" t="s">
        <v>63</v>
      </c>
      <c r="N132">
        <f>IF(all_t20_world_cup_matches_results__3__3[[#This Row],[Teams ID]]=all_t20_world_cup_matches_results__3__3[[#This Row],[Winner]], 1, 0)</f>
        <v>0</v>
      </c>
      <c r="O132" t="str">
        <f>IF(all_t20_world_cup_matches_results__3__3[[#This Row],[Team1]]=all_t20_world_cup_matches_results__3__3[[#This Row],[Winner]],all_t20_world_cup_matches_results__3__3[[#This Row],[Team2]],all_t20_world_cup_matches_results__3__3[[#This Row],[Team1]])</f>
        <v>Afghanistan</v>
      </c>
      <c r="P132" s="8">
        <f>IF(all_t20_world_cup_matches_results__3__3[[#This Row],[Teams ID]]=all_t20_world_cup_matches_results__3__3[[#This Row],[Losers]],1,0)</f>
        <v>1</v>
      </c>
      <c r="Q132" s="8">
        <f>SUMIFS(all_t20_world_cup_matches_results__3__3[Winner Count], all_t20_world_cup_matches_results__3__3[Teams ID], all_t20_world_cup_matches_results__3__3[[#This Row],[Teams ID]], all_t20_world_cup_matches_results__3__3[Season], all_t20_world_cup_matches_results__3__3[[#This Row],[Season]])</f>
        <v>0</v>
      </c>
      <c r="R132" s="8">
        <f>COUNTIFS(all_t20_world_cup_matches_results__3__3[Teams ID], all_t20_world_cup_matches_results__3__3[[#This Row],[Teams ID]], all_t20_world_cup_matches_results__3__3[Season], all_t20_world_cup_matches_results__3__3[[#This Row],[Season]])</f>
        <v>2</v>
      </c>
      <c r="S132" s="8">
        <f>all_t20_world_cup_matches_results__3__3[[#This Row],[Total matches played]]-all_t20_world_cup_matches_results__3__3[[#This Row],[Total matches won]]</f>
        <v>2</v>
      </c>
      <c r="T132" s="16">
        <f>IFERROR(all_t20_world_cup_matches_results__3__3[[#This Row],[Total matches won]]/all_t20_world_cup_matches_results__3__3[[#This Row],[Total matches played]],"")</f>
        <v>0</v>
      </c>
      <c r="U132" s="16" t="str">
        <f>IF(T:T=$T$3,"",100%-all_t20_world_cup_matches_results__3__3[[#This Row],[Winning %]])</f>
        <v/>
      </c>
    </row>
    <row r="133" spans="1:21" x14ac:dyDescent="0.25">
      <c r="A133" t="s">
        <v>166</v>
      </c>
      <c r="B133" t="s">
        <v>63</v>
      </c>
      <c r="C133" t="s">
        <v>6</v>
      </c>
      <c r="D133" t="s">
        <v>225</v>
      </c>
      <c r="E133" t="s">
        <v>6</v>
      </c>
      <c r="F133" t="s">
        <v>70</v>
      </c>
      <c r="G133" t="s">
        <v>69</v>
      </c>
      <c r="H133" s="9">
        <v>40303</v>
      </c>
      <c r="I133">
        <v>162</v>
      </c>
      <c r="J133">
        <v>59</v>
      </c>
      <c r="K133" t="s">
        <v>157</v>
      </c>
      <c r="L133" t="s">
        <v>464</v>
      </c>
      <c r="M133" t="s">
        <v>6</v>
      </c>
      <c r="N133">
        <f>IF(all_t20_world_cup_matches_results__3__3[[#This Row],[Teams ID]]=all_t20_world_cup_matches_results__3__3[[#This Row],[Winner]], 1, 0)</f>
        <v>1</v>
      </c>
      <c r="O133" t="str">
        <f>IF(all_t20_world_cup_matches_results__3__3[[#This Row],[Team1]]=all_t20_world_cup_matches_results__3__3[[#This Row],[Winner]],all_t20_world_cup_matches_results__3__3[[#This Row],[Team2]],all_t20_world_cup_matches_results__3__3[[#This Row],[Team1]])</f>
        <v>Afghanistan</v>
      </c>
      <c r="P133" s="8">
        <f>IF(all_t20_world_cup_matches_results__3__3[[#This Row],[Teams ID]]=all_t20_world_cup_matches_results__3__3[[#This Row],[Losers]],1,0)</f>
        <v>0</v>
      </c>
      <c r="Q133" s="8">
        <f>SUMIFS(all_t20_world_cup_matches_results__3__3[Winner Count], all_t20_world_cup_matches_results__3__3[Teams ID], all_t20_world_cup_matches_results__3__3[[#This Row],[Teams ID]], all_t20_world_cup_matches_results__3__3[Season], all_t20_world_cup_matches_results__3__3[[#This Row],[Season]])</f>
        <v>2</v>
      </c>
      <c r="R133" s="8">
        <f>COUNTIFS(all_t20_world_cup_matches_results__3__3[Teams ID], all_t20_world_cup_matches_results__3__3[[#This Row],[Teams ID]], all_t20_world_cup_matches_results__3__3[Season], all_t20_world_cup_matches_results__3__3[[#This Row],[Season]])</f>
        <v>5</v>
      </c>
      <c r="S133" s="8">
        <f>all_t20_world_cup_matches_results__3__3[[#This Row],[Total matches played]]-all_t20_world_cup_matches_results__3__3[[#This Row],[Total matches won]]</f>
        <v>3</v>
      </c>
      <c r="T133" s="16">
        <f>IFERROR(all_t20_world_cup_matches_results__3__3[[#This Row],[Total matches won]]/all_t20_world_cup_matches_results__3__3[[#This Row],[Total matches played]],"")</f>
        <v>0.4</v>
      </c>
      <c r="U133" s="16">
        <f>IF(T:T=$T$3,"",100%-all_t20_world_cup_matches_results__3__3[[#This Row],[Winning %]])</f>
        <v>0.6</v>
      </c>
    </row>
    <row r="134" spans="1:21" x14ac:dyDescent="0.25">
      <c r="A134" t="s">
        <v>166</v>
      </c>
      <c r="B134" t="s">
        <v>23</v>
      </c>
      <c r="C134" t="s">
        <v>14</v>
      </c>
      <c r="D134" t="s">
        <v>205</v>
      </c>
      <c r="E134" t="s">
        <v>23</v>
      </c>
      <c r="F134" t="s">
        <v>22</v>
      </c>
      <c r="G134" t="s">
        <v>69</v>
      </c>
      <c r="H134" s="9">
        <v>40304</v>
      </c>
      <c r="I134">
        <v>163</v>
      </c>
      <c r="J134">
        <v>6</v>
      </c>
      <c r="K134" t="s">
        <v>156</v>
      </c>
      <c r="L134" t="s">
        <v>465</v>
      </c>
      <c r="M134" t="s">
        <v>23</v>
      </c>
      <c r="N134">
        <f>IF(all_t20_world_cup_matches_results__3__3[[#This Row],[Teams ID]]=all_t20_world_cup_matches_results__3__3[[#This Row],[Winner]], 1, 0)</f>
        <v>1</v>
      </c>
      <c r="O134" t="str">
        <f>IF(all_t20_world_cup_matches_results__3__3[[#This Row],[Team1]]=all_t20_world_cup_matches_results__3__3[[#This Row],[Winner]],all_t20_world_cup_matches_results__3__3[[#This Row],[Team2]],all_t20_world_cup_matches_results__3__3[[#This Row],[Team1]])</f>
        <v>Pakistan</v>
      </c>
      <c r="P134" s="8">
        <f>IF(all_t20_world_cup_matches_results__3__3[[#This Row],[Teams ID]]=all_t20_world_cup_matches_results__3__3[[#This Row],[Losers]],1,0)</f>
        <v>0</v>
      </c>
      <c r="Q134" s="8">
        <f>SUMIFS(all_t20_world_cup_matches_results__3__3[Winner Count], all_t20_world_cup_matches_results__3__3[Teams ID], all_t20_world_cup_matches_results__3__3[[#This Row],[Teams ID]], all_t20_world_cup_matches_results__3__3[Season], all_t20_world_cup_matches_results__3__3[[#This Row],[Season]])</f>
        <v>5</v>
      </c>
      <c r="R134" s="8">
        <f>COUNTIFS(all_t20_world_cup_matches_results__3__3[Teams ID], all_t20_world_cup_matches_results__3__3[[#This Row],[Teams ID]], all_t20_world_cup_matches_results__3__3[Season], all_t20_world_cup_matches_results__3__3[[#This Row],[Season]])</f>
        <v>7</v>
      </c>
      <c r="S134" s="8">
        <f>all_t20_world_cup_matches_results__3__3[[#This Row],[Total matches played]]-all_t20_world_cup_matches_results__3__3[[#This Row],[Total matches won]]</f>
        <v>2</v>
      </c>
      <c r="T134" s="16">
        <f>IFERROR(all_t20_world_cup_matches_results__3__3[[#This Row],[Total matches won]]/all_t20_world_cup_matches_results__3__3[[#This Row],[Total matches played]],"")</f>
        <v>0.7142857142857143</v>
      </c>
      <c r="U134" s="16">
        <f>IF(T:T=$T$3,"",100%-all_t20_world_cup_matches_results__3__3[[#This Row],[Winning %]])</f>
        <v>0.2857142857142857</v>
      </c>
    </row>
    <row r="135" spans="1:21" x14ac:dyDescent="0.25">
      <c r="A135" t="s">
        <v>166</v>
      </c>
      <c r="B135" t="s">
        <v>23</v>
      </c>
      <c r="C135" t="s">
        <v>14</v>
      </c>
      <c r="D135" t="s">
        <v>205</v>
      </c>
      <c r="E135" t="s">
        <v>23</v>
      </c>
      <c r="F135" t="s">
        <v>22</v>
      </c>
      <c r="G135" t="s">
        <v>69</v>
      </c>
      <c r="H135" s="9">
        <v>40304</v>
      </c>
      <c r="I135">
        <v>163</v>
      </c>
      <c r="J135">
        <v>6</v>
      </c>
      <c r="K135" t="s">
        <v>156</v>
      </c>
      <c r="L135" t="s">
        <v>466</v>
      </c>
      <c r="M135" t="s">
        <v>14</v>
      </c>
      <c r="N135">
        <f>IF(all_t20_world_cup_matches_results__3__3[[#This Row],[Teams ID]]=all_t20_world_cup_matches_results__3__3[[#This Row],[Winner]], 1, 0)</f>
        <v>0</v>
      </c>
      <c r="O135" t="str">
        <f>IF(all_t20_world_cup_matches_results__3__3[[#This Row],[Team1]]=all_t20_world_cup_matches_results__3__3[[#This Row],[Winner]],all_t20_world_cup_matches_results__3__3[[#This Row],[Team2]],all_t20_world_cup_matches_results__3__3[[#This Row],[Team1]])</f>
        <v>Pakistan</v>
      </c>
      <c r="P135" s="8">
        <f>IF(all_t20_world_cup_matches_results__3__3[[#This Row],[Teams ID]]=all_t20_world_cup_matches_results__3__3[[#This Row],[Losers]],1,0)</f>
        <v>1</v>
      </c>
      <c r="Q135" s="8">
        <f>SUMIFS(all_t20_world_cup_matches_results__3__3[Winner Count], all_t20_world_cup_matches_results__3__3[Teams ID], all_t20_world_cup_matches_results__3__3[[#This Row],[Teams ID]], all_t20_world_cup_matches_results__3__3[Season], all_t20_world_cup_matches_results__3__3[[#This Row],[Season]])</f>
        <v>2</v>
      </c>
      <c r="R135" s="8">
        <f>COUNTIFS(all_t20_world_cup_matches_results__3__3[Teams ID], all_t20_world_cup_matches_results__3__3[[#This Row],[Teams ID]], all_t20_world_cup_matches_results__3__3[Season], all_t20_world_cup_matches_results__3__3[[#This Row],[Season]])</f>
        <v>6</v>
      </c>
      <c r="S135" s="8">
        <f>all_t20_world_cup_matches_results__3__3[[#This Row],[Total matches played]]-all_t20_world_cup_matches_results__3__3[[#This Row],[Total matches won]]</f>
        <v>4</v>
      </c>
      <c r="T135" s="16">
        <f>IFERROR(all_t20_world_cup_matches_results__3__3[[#This Row],[Total matches won]]/all_t20_world_cup_matches_results__3__3[[#This Row],[Total matches played]],"")</f>
        <v>0.33333333333333331</v>
      </c>
      <c r="U135" s="16">
        <f>IF(T:T=$T$3,"",100%-all_t20_world_cup_matches_results__3__3[[#This Row],[Winning %]])</f>
        <v>0.66666666666666674</v>
      </c>
    </row>
    <row r="136" spans="1:21" x14ac:dyDescent="0.25">
      <c r="A136" t="s">
        <v>166</v>
      </c>
      <c r="B136" t="s">
        <v>11</v>
      </c>
      <c r="C136" t="s">
        <v>6</v>
      </c>
      <c r="D136" t="s">
        <v>208</v>
      </c>
      <c r="E136" t="s">
        <v>6</v>
      </c>
      <c r="F136" t="s">
        <v>71</v>
      </c>
      <c r="G136" t="s">
        <v>69</v>
      </c>
      <c r="H136" s="9">
        <v>40304</v>
      </c>
      <c r="I136">
        <v>164</v>
      </c>
      <c r="J136">
        <v>13</v>
      </c>
      <c r="K136" t="s">
        <v>157</v>
      </c>
      <c r="L136" t="s">
        <v>467</v>
      </c>
      <c r="M136" t="s">
        <v>11</v>
      </c>
      <c r="N136">
        <f>IF(all_t20_world_cup_matches_results__3__3[[#This Row],[Teams ID]]=all_t20_world_cup_matches_results__3__3[[#This Row],[Winner]], 1, 0)</f>
        <v>0</v>
      </c>
      <c r="O136" t="str">
        <f>IF(all_t20_world_cup_matches_results__3__3[[#This Row],[Team1]]=all_t20_world_cup_matches_results__3__3[[#This Row],[Winner]],all_t20_world_cup_matches_results__3__3[[#This Row],[Team2]],all_t20_world_cup_matches_results__3__3[[#This Row],[Team1]])</f>
        <v>New Zealand</v>
      </c>
      <c r="P136" s="8">
        <f>IF(all_t20_world_cup_matches_results__3__3[[#This Row],[Teams ID]]=all_t20_world_cup_matches_results__3__3[[#This Row],[Losers]],1,0)</f>
        <v>1</v>
      </c>
      <c r="Q136" s="8">
        <f>SUMIFS(all_t20_world_cup_matches_results__3__3[Winner Count], all_t20_world_cup_matches_results__3__3[Teams ID], all_t20_world_cup_matches_results__3__3[[#This Row],[Teams ID]], all_t20_world_cup_matches_results__3__3[Season], all_t20_world_cup_matches_results__3__3[[#This Row],[Season]])</f>
        <v>3</v>
      </c>
      <c r="R136" s="8">
        <f>COUNTIFS(all_t20_world_cup_matches_results__3__3[Teams ID], all_t20_world_cup_matches_results__3__3[[#This Row],[Teams ID]], all_t20_world_cup_matches_results__3__3[Season], all_t20_world_cup_matches_results__3__3[[#This Row],[Season]])</f>
        <v>5</v>
      </c>
      <c r="S136" s="8">
        <f>all_t20_world_cup_matches_results__3__3[[#This Row],[Total matches played]]-all_t20_world_cup_matches_results__3__3[[#This Row],[Total matches won]]</f>
        <v>2</v>
      </c>
      <c r="T136" s="16">
        <f>IFERROR(all_t20_world_cup_matches_results__3__3[[#This Row],[Total matches won]]/all_t20_world_cup_matches_results__3__3[[#This Row],[Total matches played]],"")</f>
        <v>0.6</v>
      </c>
      <c r="U136" s="16">
        <f>IF(T:T=$T$3,"",100%-all_t20_world_cup_matches_results__3__3[[#This Row],[Winning %]])</f>
        <v>0.4</v>
      </c>
    </row>
    <row r="137" spans="1:21" x14ac:dyDescent="0.25">
      <c r="A137" t="s">
        <v>166</v>
      </c>
      <c r="B137" t="s">
        <v>11</v>
      </c>
      <c r="C137" t="s">
        <v>6</v>
      </c>
      <c r="D137" t="s">
        <v>208</v>
      </c>
      <c r="E137" t="s">
        <v>6</v>
      </c>
      <c r="F137" t="s">
        <v>71</v>
      </c>
      <c r="G137" t="s">
        <v>69</v>
      </c>
      <c r="H137" s="9">
        <v>40304</v>
      </c>
      <c r="I137">
        <v>164</v>
      </c>
      <c r="J137">
        <v>13</v>
      </c>
      <c r="K137" t="s">
        <v>157</v>
      </c>
      <c r="L137" t="s">
        <v>468</v>
      </c>
      <c r="M137" t="s">
        <v>6</v>
      </c>
      <c r="N137">
        <f>IF(all_t20_world_cup_matches_results__3__3[[#This Row],[Teams ID]]=all_t20_world_cup_matches_results__3__3[[#This Row],[Winner]], 1, 0)</f>
        <v>1</v>
      </c>
      <c r="O137" t="str">
        <f>IF(all_t20_world_cup_matches_results__3__3[[#This Row],[Team1]]=all_t20_world_cup_matches_results__3__3[[#This Row],[Winner]],all_t20_world_cup_matches_results__3__3[[#This Row],[Team2]],all_t20_world_cup_matches_results__3__3[[#This Row],[Team1]])</f>
        <v>New Zealand</v>
      </c>
      <c r="P137" s="8">
        <f>IF(all_t20_world_cup_matches_results__3__3[[#This Row],[Teams ID]]=all_t20_world_cup_matches_results__3__3[[#This Row],[Losers]],1,0)</f>
        <v>0</v>
      </c>
      <c r="Q137" s="8">
        <f>SUMIFS(all_t20_world_cup_matches_results__3__3[Winner Count], all_t20_world_cup_matches_results__3__3[Teams ID], all_t20_world_cup_matches_results__3__3[[#This Row],[Teams ID]], all_t20_world_cup_matches_results__3__3[Season], all_t20_world_cup_matches_results__3__3[[#This Row],[Season]])</f>
        <v>2</v>
      </c>
      <c r="R137" s="8">
        <f>COUNTIFS(all_t20_world_cup_matches_results__3__3[Teams ID], all_t20_world_cup_matches_results__3__3[[#This Row],[Teams ID]], all_t20_world_cup_matches_results__3__3[Season], all_t20_world_cup_matches_results__3__3[[#This Row],[Season]])</f>
        <v>5</v>
      </c>
      <c r="S137" s="8">
        <f>all_t20_world_cup_matches_results__3__3[[#This Row],[Total matches played]]-all_t20_world_cup_matches_results__3__3[[#This Row],[Total matches won]]</f>
        <v>3</v>
      </c>
      <c r="T137" s="16">
        <f>IFERROR(all_t20_world_cup_matches_results__3__3[[#This Row],[Total matches won]]/all_t20_world_cup_matches_results__3__3[[#This Row],[Total matches played]],"")</f>
        <v>0.4</v>
      </c>
      <c r="U137" s="16">
        <f>IF(T:T=$T$3,"",100%-all_t20_world_cup_matches_results__3__3[[#This Row],[Winning %]])</f>
        <v>0.6</v>
      </c>
    </row>
    <row r="138" spans="1:21" x14ac:dyDescent="0.25">
      <c r="A138" t="s">
        <v>166</v>
      </c>
      <c r="B138" t="s">
        <v>17</v>
      </c>
      <c r="C138" t="s">
        <v>25</v>
      </c>
      <c r="D138" t="s">
        <v>199</v>
      </c>
      <c r="E138" t="s">
        <v>17</v>
      </c>
      <c r="F138" t="s">
        <v>72</v>
      </c>
      <c r="G138" t="s">
        <v>69</v>
      </c>
      <c r="H138" s="9">
        <v>40305</v>
      </c>
      <c r="I138">
        <v>165</v>
      </c>
      <c r="J138">
        <v>49</v>
      </c>
      <c r="K138" t="s">
        <v>157</v>
      </c>
      <c r="L138" t="s">
        <v>469</v>
      </c>
      <c r="M138" t="s">
        <v>17</v>
      </c>
      <c r="N138">
        <f>IF(all_t20_world_cup_matches_results__3__3[[#This Row],[Teams ID]]=all_t20_world_cup_matches_results__3__3[[#This Row],[Winner]], 1, 0)</f>
        <v>1</v>
      </c>
      <c r="O138" t="str">
        <f>IF(all_t20_world_cup_matches_results__3__3[[#This Row],[Team1]]=all_t20_world_cup_matches_results__3__3[[#This Row],[Winner]],all_t20_world_cup_matches_results__3__3[[#This Row],[Team2]],all_t20_world_cup_matches_results__3__3[[#This Row],[Team1]])</f>
        <v>India</v>
      </c>
      <c r="P138" s="8">
        <f>IF(all_t20_world_cup_matches_results__3__3[[#This Row],[Teams ID]]=all_t20_world_cup_matches_results__3__3[[#This Row],[Losers]],1,0)</f>
        <v>0</v>
      </c>
      <c r="Q138" s="8">
        <f>SUMIFS(all_t20_world_cup_matches_results__3__3[Winner Count], all_t20_world_cup_matches_results__3__3[Teams ID], all_t20_world_cup_matches_results__3__3[[#This Row],[Teams ID]], all_t20_world_cup_matches_results__3__3[Season], all_t20_world_cup_matches_results__3__3[[#This Row],[Season]])</f>
        <v>6</v>
      </c>
      <c r="R138" s="8">
        <f>COUNTIFS(all_t20_world_cup_matches_results__3__3[Teams ID], all_t20_world_cup_matches_results__3__3[[#This Row],[Teams ID]], all_t20_world_cup_matches_results__3__3[Season], all_t20_world_cup_matches_results__3__3[[#This Row],[Season]])</f>
        <v>7</v>
      </c>
      <c r="S138" s="8">
        <f>all_t20_world_cup_matches_results__3__3[[#This Row],[Total matches played]]-all_t20_world_cup_matches_results__3__3[[#This Row],[Total matches won]]</f>
        <v>1</v>
      </c>
      <c r="T138" s="16">
        <f>IFERROR(all_t20_world_cup_matches_results__3__3[[#This Row],[Total matches won]]/all_t20_world_cup_matches_results__3__3[[#This Row],[Total matches played]],"")</f>
        <v>0.8571428571428571</v>
      </c>
      <c r="U138" s="16">
        <f>IF(T:T=$T$3,"",100%-all_t20_world_cup_matches_results__3__3[[#This Row],[Winning %]])</f>
        <v>0.1428571428571429</v>
      </c>
    </row>
    <row r="139" spans="1:21" x14ac:dyDescent="0.25">
      <c r="A139" t="s">
        <v>166</v>
      </c>
      <c r="B139" t="s">
        <v>17</v>
      </c>
      <c r="C139" t="s">
        <v>25</v>
      </c>
      <c r="D139" t="s">
        <v>199</v>
      </c>
      <c r="E139" t="s">
        <v>17</v>
      </c>
      <c r="F139" t="s">
        <v>72</v>
      </c>
      <c r="G139" t="s">
        <v>69</v>
      </c>
      <c r="H139" s="9">
        <v>40305</v>
      </c>
      <c r="I139">
        <v>165</v>
      </c>
      <c r="J139">
        <v>49</v>
      </c>
      <c r="K139" t="s">
        <v>157</v>
      </c>
      <c r="L139" t="s">
        <v>470</v>
      </c>
      <c r="M139" t="s">
        <v>25</v>
      </c>
      <c r="N139">
        <f>IF(all_t20_world_cup_matches_results__3__3[[#This Row],[Teams ID]]=all_t20_world_cup_matches_results__3__3[[#This Row],[Winner]], 1, 0)</f>
        <v>0</v>
      </c>
      <c r="O139" t="str">
        <f>IF(all_t20_world_cup_matches_results__3__3[[#This Row],[Team1]]=all_t20_world_cup_matches_results__3__3[[#This Row],[Winner]],all_t20_world_cup_matches_results__3__3[[#This Row],[Team2]],all_t20_world_cup_matches_results__3__3[[#This Row],[Team1]])</f>
        <v>India</v>
      </c>
      <c r="P139" s="8">
        <f>IF(all_t20_world_cup_matches_results__3__3[[#This Row],[Teams ID]]=all_t20_world_cup_matches_results__3__3[[#This Row],[Losers]],1,0)</f>
        <v>1</v>
      </c>
      <c r="Q139" s="8">
        <f>SUMIFS(all_t20_world_cup_matches_results__3__3[Winner Count], all_t20_world_cup_matches_results__3__3[Teams ID], all_t20_world_cup_matches_results__3__3[[#This Row],[Teams ID]], all_t20_world_cup_matches_results__3__3[Season], all_t20_world_cup_matches_results__3__3[[#This Row],[Season]])</f>
        <v>2</v>
      </c>
      <c r="R139" s="8">
        <f>COUNTIFS(all_t20_world_cup_matches_results__3__3[Teams ID], all_t20_world_cup_matches_results__3__3[[#This Row],[Teams ID]], all_t20_world_cup_matches_results__3__3[Season], all_t20_world_cup_matches_results__3__3[[#This Row],[Season]])</f>
        <v>5</v>
      </c>
      <c r="S139" s="8">
        <f>all_t20_world_cup_matches_results__3__3[[#This Row],[Total matches played]]-all_t20_world_cup_matches_results__3__3[[#This Row],[Total matches won]]</f>
        <v>3</v>
      </c>
      <c r="T139" s="16">
        <f>IFERROR(all_t20_world_cup_matches_results__3__3[[#This Row],[Total matches won]]/all_t20_world_cup_matches_results__3__3[[#This Row],[Total matches played]],"")</f>
        <v>0.4</v>
      </c>
      <c r="U139" s="16">
        <f>IF(T:T=$T$3,"",100%-all_t20_world_cup_matches_results__3__3[[#This Row],[Winning %]])</f>
        <v>0.6</v>
      </c>
    </row>
    <row r="140" spans="1:21" x14ac:dyDescent="0.25">
      <c r="A140" t="s">
        <v>166</v>
      </c>
      <c r="B140" t="s">
        <v>7</v>
      </c>
      <c r="C140" t="s">
        <v>28</v>
      </c>
      <c r="D140" t="s">
        <v>226</v>
      </c>
      <c r="E140" t="s">
        <v>28</v>
      </c>
      <c r="F140" t="s">
        <v>59</v>
      </c>
      <c r="G140" t="s">
        <v>69</v>
      </c>
      <c r="H140" s="9">
        <v>40305</v>
      </c>
      <c r="I140">
        <v>166</v>
      </c>
      <c r="J140">
        <v>57</v>
      </c>
      <c r="K140" t="s">
        <v>157</v>
      </c>
      <c r="L140" t="s">
        <v>471</v>
      </c>
      <c r="M140" t="s">
        <v>7</v>
      </c>
      <c r="N140">
        <f>IF(all_t20_world_cup_matches_results__3__3[[#This Row],[Teams ID]]=all_t20_world_cup_matches_results__3__3[[#This Row],[Winner]], 1, 0)</f>
        <v>0</v>
      </c>
      <c r="O140" t="str">
        <f>IF(all_t20_world_cup_matches_results__3__3[[#This Row],[Team1]]=all_t20_world_cup_matches_results__3__3[[#This Row],[Winner]],all_t20_world_cup_matches_results__3__3[[#This Row],[Team2]],all_t20_world_cup_matches_results__3__3[[#This Row],[Team1]])</f>
        <v>West Indies</v>
      </c>
      <c r="P140" s="8">
        <f>IF(all_t20_world_cup_matches_results__3__3[[#This Row],[Teams ID]]=all_t20_world_cup_matches_results__3__3[[#This Row],[Losers]],1,0)</f>
        <v>1</v>
      </c>
      <c r="Q140" s="8">
        <f>SUMIFS(all_t20_world_cup_matches_results__3__3[Winner Count], all_t20_world_cup_matches_results__3__3[Teams ID], all_t20_world_cup_matches_results__3__3[[#This Row],[Teams ID]], all_t20_world_cup_matches_results__3__3[Season], all_t20_world_cup_matches_results__3__3[[#This Row],[Season]])</f>
        <v>3</v>
      </c>
      <c r="R140" s="8">
        <f>COUNTIFS(all_t20_world_cup_matches_results__3__3[Teams ID], all_t20_world_cup_matches_results__3__3[[#This Row],[Teams ID]], all_t20_world_cup_matches_results__3__3[Season], all_t20_world_cup_matches_results__3__3[[#This Row],[Season]])</f>
        <v>5</v>
      </c>
      <c r="S140" s="8">
        <f>all_t20_world_cup_matches_results__3__3[[#This Row],[Total matches played]]-all_t20_world_cup_matches_results__3__3[[#This Row],[Total matches won]]</f>
        <v>2</v>
      </c>
      <c r="T140" s="16">
        <f>IFERROR(all_t20_world_cup_matches_results__3__3[[#This Row],[Total matches won]]/all_t20_world_cup_matches_results__3__3[[#This Row],[Total matches played]],"")</f>
        <v>0.6</v>
      </c>
      <c r="U140" s="16">
        <f>IF(T:T=$T$3,"",100%-all_t20_world_cup_matches_results__3__3[[#This Row],[Winning %]])</f>
        <v>0.4</v>
      </c>
    </row>
    <row r="141" spans="1:21" x14ac:dyDescent="0.25">
      <c r="A141" t="s">
        <v>166</v>
      </c>
      <c r="B141" t="s">
        <v>7</v>
      </c>
      <c r="C141" t="s">
        <v>28</v>
      </c>
      <c r="D141" t="s">
        <v>226</v>
      </c>
      <c r="E141" t="s">
        <v>28</v>
      </c>
      <c r="F141" t="s">
        <v>59</v>
      </c>
      <c r="G141" t="s">
        <v>69</v>
      </c>
      <c r="H141" s="9">
        <v>40305</v>
      </c>
      <c r="I141">
        <v>166</v>
      </c>
      <c r="J141">
        <v>57</v>
      </c>
      <c r="K141" t="s">
        <v>157</v>
      </c>
      <c r="L141" t="s">
        <v>472</v>
      </c>
      <c r="M141" t="s">
        <v>28</v>
      </c>
      <c r="N141">
        <f>IF(all_t20_world_cup_matches_results__3__3[[#This Row],[Teams ID]]=all_t20_world_cup_matches_results__3__3[[#This Row],[Winner]], 1, 0)</f>
        <v>1</v>
      </c>
      <c r="O141" t="str">
        <f>IF(all_t20_world_cup_matches_results__3__3[[#This Row],[Team1]]=all_t20_world_cup_matches_results__3__3[[#This Row],[Winner]],all_t20_world_cup_matches_results__3__3[[#This Row],[Team2]],all_t20_world_cup_matches_results__3__3[[#This Row],[Team1]])</f>
        <v>West Indies</v>
      </c>
      <c r="P141" s="8">
        <f>IF(all_t20_world_cup_matches_results__3__3[[#This Row],[Teams ID]]=all_t20_world_cup_matches_results__3__3[[#This Row],[Losers]],1,0)</f>
        <v>0</v>
      </c>
      <c r="Q141" s="8">
        <f>SUMIFS(all_t20_world_cup_matches_results__3__3[Winner Count], all_t20_world_cup_matches_results__3__3[Teams ID], all_t20_world_cup_matches_results__3__3[[#This Row],[Teams ID]], all_t20_world_cup_matches_results__3__3[Season], all_t20_world_cup_matches_results__3__3[[#This Row],[Season]])</f>
        <v>3</v>
      </c>
      <c r="R141" s="8">
        <f>COUNTIFS(all_t20_world_cup_matches_results__3__3[Teams ID], all_t20_world_cup_matches_results__3__3[[#This Row],[Teams ID]], all_t20_world_cup_matches_results__3__3[Season], all_t20_world_cup_matches_results__3__3[[#This Row],[Season]])</f>
        <v>6</v>
      </c>
      <c r="S141" s="8">
        <f>all_t20_world_cup_matches_results__3__3[[#This Row],[Total matches played]]-all_t20_world_cup_matches_results__3__3[[#This Row],[Total matches won]]</f>
        <v>3</v>
      </c>
      <c r="T141" s="16">
        <f>IFERROR(all_t20_world_cup_matches_results__3__3[[#This Row],[Total matches won]]/all_t20_world_cup_matches_results__3__3[[#This Row],[Total matches played]],"")</f>
        <v>0.5</v>
      </c>
      <c r="U141" s="16">
        <f>IF(T:T=$T$3,"",100%-all_t20_world_cup_matches_results__3__3[[#This Row],[Winning %]])</f>
        <v>0.5</v>
      </c>
    </row>
    <row r="142" spans="1:21" x14ac:dyDescent="0.25">
      <c r="A142" t="s">
        <v>166</v>
      </c>
      <c r="B142" t="s">
        <v>11</v>
      </c>
      <c r="C142" t="s">
        <v>14</v>
      </c>
      <c r="D142" t="s">
        <v>198</v>
      </c>
      <c r="E142" t="s">
        <v>11</v>
      </c>
      <c r="F142" t="s">
        <v>51</v>
      </c>
      <c r="G142" t="s">
        <v>69</v>
      </c>
      <c r="H142" s="9">
        <v>40306</v>
      </c>
      <c r="I142">
        <v>167</v>
      </c>
      <c r="J142">
        <v>1</v>
      </c>
      <c r="K142" t="s">
        <v>157</v>
      </c>
      <c r="L142" t="s">
        <v>473</v>
      </c>
      <c r="M142" t="s">
        <v>11</v>
      </c>
      <c r="N142">
        <f>IF(all_t20_world_cup_matches_results__3__3[[#This Row],[Teams ID]]=all_t20_world_cup_matches_results__3__3[[#This Row],[Winner]], 1, 0)</f>
        <v>1</v>
      </c>
      <c r="O142" t="str">
        <f>IF(all_t20_world_cup_matches_results__3__3[[#This Row],[Team1]]=all_t20_world_cup_matches_results__3__3[[#This Row],[Winner]],all_t20_world_cup_matches_results__3__3[[#This Row],[Team2]],all_t20_world_cup_matches_results__3__3[[#This Row],[Team1]])</f>
        <v>Pakistan</v>
      </c>
      <c r="P142" s="8">
        <f>IF(all_t20_world_cup_matches_results__3__3[[#This Row],[Teams ID]]=all_t20_world_cup_matches_results__3__3[[#This Row],[Losers]],1,0)</f>
        <v>0</v>
      </c>
      <c r="Q142" s="8">
        <f>SUMIFS(all_t20_world_cup_matches_results__3__3[Winner Count], all_t20_world_cup_matches_results__3__3[Teams ID], all_t20_world_cup_matches_results__3__3[[#This Row],[Teams ID]], all_t20_world_cup_matches_results__3__3[Season], all_t20_world_cup_matches_results__3__3[[#This Row],[Season]])</f>
        <v>3</v>
      </c>
      <c r="R142" s="8">
        <f>COUNTIFS(all_t20_world_cup_matches_results__3__3[Teams ID], all_t20_world_cup_matches_results__3__3[[#This Row],[Teams ID]], all_t20_world_cup_matches_results__3__3[Season], all_t20_world_cup_matches_results__3__3[[#This Row],[Season]])</f>
        <v>5</v>
      </c>
      <c r="S142" s="8">
        <f>all_t20_world_cup_matches_results__3__3[[#This Row],[Total matches played]]-all_t20_world_cup_matches_results__3__3[[#This Row],[Total matches won]]</f>
        <v>2</v>
      </c>
      <c r="T142" s="16">
        <f>IFERROR(all_t20_world_cup_matches_results__3__3[[#This Row],[Total matches won]]/all_t20_world_cup_matches_results__3__3[[#This Row],[Total matches played]],"")</f>
        <v>0.6</v>
      </c>
      <c r="U142" s="16">
        <f>IF(T:T=$T$3,"",100%-all_t20_world_cup_matches_results__3__3[[#This Row],[Winning %]])</f>
        <v>0.4</v>
      </c>
    </row>
    <row r="143" spans="1:21" x14ac:dyDescent="0.25">
      <c r="A143" t="s">
        <v>166</v>
      </c>
      <c r="B143" t="s">
        <v>11</v>
      </c>
      <c r="C143" t="s">
        <v>14</v>
      </c>
      <c r="D143" t="s">
        <v>198</v>
      </c>
      <c r="E143" t="s">
        <v>11</v>
      </c>
      <c r="F143" t="s">
        <v>51</v>
      </c>
      <c r="G143" t="s">
        <v>69</v>
      </c>
      <c r="H143" s="9">
        <v>40306</v>
      </c>
      <c r="I143">
        <v>167</v>
      </c>
      <c r="J143">
        <v>1</v>
      </c>
      <c r="K143" t="s">
        <v>157</v>
      </c>
      <c r="L143" t="s">
        <v>474</v>
      </c>
      <c r="M143" t="s">
        <v>14</v>
      </c>
      <c r="N143">
        <f>IF(all_t20_world_cup_matches_results__3__3[[#This Row],[Teams ID]]=all_t20_world_cup_matches_results__3__3[[#This Row],[Winner]], 1, 0)</f>
        <v>0</v>
      </c>
      <c r="O143" t="str">
        <f>IF(all_t20_world_cup_matches_results__3__3[[#This Row],[Team1]]=all_t20_world_cup_matches_results__3__3[[#This Row],[Winner]],all_t20_world_cup_matches_results__3__3[[#This Row],[Team2]],all_t20_world_cup_matches_results__3__3[[#This Row],[Team1]])</f>
        <v>Pakistan</v>
      </c>
      <c r="P143" s="8">
        <f>IF(all_t20_world_cup_matches_results__3__3[[#This Row],[Teams ID]]=all_t20_world_cup_matches_results__3__3[[#This Row],[Losers]],1,0)</f>
        <v>1</v>
      </c>
      <c r="Q143" s="8">
        <f>SUMIFS(all_t20_world_cup_matches_results__3__3[Winner Count], all_t20_world_cup_matches_results__3__3[Teams ID], all_t20_world_cup_matches_results__3__3[[#This Row],[Teams ID]], all_t20_world_cup_matches_results__3__3[Season], all_t20_world_cup_matches_results__3__3[[#This Row],[Season]])</f>
        <v>2</v>
      </c>
      <c r="R143" s="8">
        <f>COUNTIFS(all_t20_world_cup_matches_results__3__3[Teams ID], all_t20_world_cup_matches_results__3__3[[#This Row],[Teams ID]], all_t20_world_cup_matches_results__3__3[Season], all_t20_world_cup_matches_results__3__3[[#This Row],[Season]])</f>
        <v>6</v>
      </c>
      <c r="S143" s="8">
        <f>all_t20_world_cup_matches_results__3__3[[#This Row],[Total matches played]]-all_t20_world_cup_matches_results__3__3[[#This Row],[Total matches won]]</f>
        <v>4</v>
      </c>
      <c r="T143" s="16">
        <f>IFERROR(all_t20_world_cup_matches_results__3__3[[#This Row],[Total matches won]]/all_t20_world_cup_matches_results__3__3[[#This Row],[Total matches played]],"")</f>
        <v>0.33333333333333331</v>
      </c>
      <c r="U143" s="16">
        <f>IF(T:T=$T$3,"",100%-all_t20_world_cup_matches_results__3__3[[#This Row],[Winning %]])</f>
        <v>0.66666666666666674</v>
      </c>
    </row>
    <row r="144" spans="1:21" x14ac:dyDescent="0.25">
      <c r="A144" t="s">
        <v>166</v>
      </c>
      <c r="B144" t="s">
        <v>23</v>
      </c>
      <c r="C144" t="s">
        <v>6</v>
      </c>
      <c r="D144" t="s">
        <v>212</v>
      </c>
      <c r="E144" t="s">
        <v>23</v>
      </c>
      <c r="F144" t="s">
        <v>56</v>
      </c>
      <c r="G144" t="s">
        <v>69</v>
      </c>
      <c r="H144" s="9">
        <v>40306</v>
      </c>
      <c r="I144">
        <v>168</v>
      </c>
      <c r="J144">
        <v>39</v>
      </c>
      <c r="K144" t="s">
        <v>157</v>
      </c>
      <c r="L144" t="s">
        <v>475</v>
      </c>
      <c r="M144" t="s">
        <v>23</v>
      </c>
      <c r="N144">
        <f>IF(all_t20_world_cup_matches_results__3__3[[#This Row],[Teams ID]]=all_t20_world_cup_matches_results__3__3[[#This Row],[Winner]], 1, 0)</f>
        <v>1</v>
      </c>
      <c r="O144" t="str">
        <f>IF(all_t20_world_cup_matches_results__3__3[[#This Row],[Team1]]=all_t20_world_cup_matches_results__3__3[[#This Row],[Winner]],all_t20_world_cup_matches_results__3__3[[#This Row],[Team2]],all_t20_world_cup_matches_results__3__3[[#This Row],[Team1]])</f>
        <v>South Africa</v>
      </c>
      <c r="P144" s="8">
        <f>IF(all_t20_world_cup_matches_results__3__3[[#This Row],[Teams ID]]=all_t20_world_cup_matches_results__3__3[[#This Row],[Losers]],1,0)</f>
        <v>0</v>
      </c>
      <c r="Q144" s="8">
        <f>SUMIFS(all_t20_world_cup_matches_results__3__3[Winner Count], all_t20_world_cup_matches_results__3__3[Teams ID], all_t20_world_cup_matches_results__3__3[[#This Row],[Teams ID]], all_t20_world_cup_matches_results__3__3[Season], all_t20_world_cup_matches_results__3__3[[#This Row],[Season]])</f>
        <v>5</v>
      </c>
      <c r="R144" s="8">
        <f>COUNTIFS(all_t20_world_cup_matches_results__3__3[Teams ID], all_t20_world_cup_matches_results__3__3[[#This Row],[Teams ID]], all_t20_world_cup_matches_results__3__3[Season], all_t20_world_cup_matches_results__3__3[[#This Row],[Season]])</f>
        <v>7</v>
      </c>
      <c r="S144" s="8">
        <f>all_t20_world_cup_matches_results__3__3[[#This Row],[Total matches played]]-all_t20_world_cup_matches_results__3__3[[#This Row],[Total matches won]]</f>
        <v>2</v>
      </c>
      <c r="T144" s="16">
        <f>IFERROR(all_t20_world_cup_matches_results__3__3[[#This Row],[Total matches won]]/all_t20_world_cup_matches_results__3__3[[#This Row],[Total matches played]],"")</f>
        <v>0.7142857142857143</v>
      </c>
      <c r="U144" s="16">
        <f>IF(T:T=$T$3,"",100%-all_t20_world_cup_matches_results__3__3[[#This Row],[Winning %]])</f>
        <v>0.2857142857142857</v>
      </c>
    </row>
    <row r="145" spans="1:21" x14ac:dyDescent="0.25">
      <c r="A145" t="s">
        <v>166</v>
      </c>
      <c r="B145" t="s">
        <v>23</v>
      </c>
      <c r="C145" t="s">
        <v>6</v>
      </c>
      <c r="D145" t="s">
        <v>212</v>
      </c>
      <c r="E145" t="s">
        <v>23</v>
      </c>
      <c r="F145" t="s">
        <v>56</v>
      </c>
      <c r="G145" t="s">
        <v>69</v>
      </c>
      <c r="H145" s="9">
        <v>40306</v>
      </c>
      <c r="I145">
        <v>168</v>
      </c>
      <c r="J145">
        <v>39</v>
      </c>
      <c r="K145" t="s">
        <v>157</v>
      </c>
      <c r="L145" t="s">
        <v>476</v>
      </c>
      <c r="M145" t="s">
        <v>6</v>
      </c>
      <c r="N145">
        <f>IF(all_t20_world_cup_matches_results__3__3[[#This Row],[Teams ID]]=all_t20_world_cup_matches_results__3__3[[#This Row],[Winner]], 1, 0)</f>
        <v>0</v>
      </c>
      <c r="O145" t="str">
        <f>IF(all_t20_world_cup_matches_results__3__3[[#This Row],[Team1]]=all_t20_world_cup_matches_results__3__3[[#This Row],[Winner]],all_t20_world_cup_matches_results__3__3[[#This Row],[Team2]],all_t20_world_cup_matches_results__3__3[[#This Row],[Team1]])</f>
        <v>South Africa</v>
      </c>
      <c r="P145" s="8">
        <f>IF(all_t20_world_cup_matches_results__3__3[[#This Row],[Teams ID]]=all_t20_world_cup_matches_results__3__3[[#This Row],[Losers]],1,0)</f>
        <v>1</v>
      </c>
      <c r="Q145" s="8">
        <f>SUMIFS(all_t20_world_cup_matches_results__3__3[Winner Count], all_t20_world_cup_matches_results__3__3[Teams ID], all_t20_world_cup_matches_results__3__3[[#This Row],[Teams ID]], all_t20_world_cup_matches_results__3__3[Season], all_t20_world_cup_matches_results__3__3[[#This Row],[Season]])</f>
        <v>2</v>
      </c>
      <c r="R145" s="8">
        <f>COUNTIFS(all_t20_world_cup_matches_results__3__3[Teams ID], all_t20_world_cup_matches_results__3__3[[#This Row],[Teams ID]], all_t20_world_cup_matches_results__3__3[Season], all_t20_world_cup_matches_results__3__3[[#This Row],[Season]])</f>
        <v>5</v>
      </c>
      <c r="S145" s="8">
        <f>all_t20_world_cup_matches_results__3__3[[#This Row],[Total matches played]]-all_t20_world_cup_matches_results__3__3[[#This Row],[Total matches won]]</f>
        <v>3</v>
      </c>
      <c r="T145" s="16">
        <f>IFERROR(all_t20_world_cup_matches_results__3__3[[#This Row],[Total matches won]]/all_t20_world_cup_matches_results__3__3[[#This Row],[Total matches played]],"")</f>
        <v>0.4</v>
      </c>
      <c r="U145" s="16">
        <f>IF(T:T=$T$3,"",100%-all_t20_world_cup_matches_results__3__3[[#This Row],[Winning %]])</f>
        <v>0.6</v>
      </c>
    </row>
    <row r="146" spans="1:21" x14ac:dyDescent="0.25">
      <c r="A146" t="s">
        <v>166</v>
      </c>
      <c r="B146" t="s">
        <v>7</v>
      </c>
      <c r="C146" t="s">
        <v>25</v>
      </c>
      <c r="D146" t="s">
        <v>227</v>
      </c>
      <c r="E146" t="s">
        <v>7</v>
      </c>
      <c r="F146" t="s">
        <v>66</v>
      </c>
      <c r="G146" t="s">
        <v>69</v>
      </c>
      <c r="H146" s="9">
        <v>40307</v>
      </c>
      <c r="I146">
        <v>169</v>
      </c>
      <c r="J146">
        <v>14</v>
      </c>
      <c r="K146" t="s">
        <v>157</v>
      </c>
      <c r="L146" t="s">
        <v>477</v>
      </c>
      <c r="M146" t="s">
        <v>7</v>
      </c>
      <c r="N146">
        <f>IF(all_t20_world_cup_matches_results__3__3[[#This Row],[Teams ID]]=all_t20_world_cup_matches_results__3__3[[#This Row],[Winner]], 1, 0)</f>
        <v>1</v>
      </c>
      <c r="O146" t="str">
        <f>IF(all_t20_world_cup_matches_results__3__3[[#This Row],[Team1]]=all_t20_world_cup_matches_results__3__3[[#This Row],[Winner]],all_t20_world_cup_matches_results__3__3[[#This Row],[Team2]],all_t20_world_cup_matches_results__3__3[[#This Row],[Team1]])</f>
        <v>India</v>
      </c>
      <c r="P146" s="8">
        <f>IF(all_t20_world_cup_matches_results__3__3[[#This Row],[Teams ID]]=all_t20_world_cup_matches_results__3__3[[#This Row],[Losers]],1,0)</f>
        <v>0</v>
      </c>
      <c r="Q146" s="8">
        <f>SUMIFS(all_t20_world_cup_matches_results__3__3[Winner Count], all_t20_world_cup_matches_results__3__3[Teams ID], all_t20_world_cup_matches_results__3__3[[#This Row],[Teams ID]], all_t20_world_cup_matches_results__3__3[Season], all_t20_world_cup_matches_results__3__3[[#This Row],[Season]])</f>
        <v>3</v>
      </c>
      <c r="R146" s="8">
        <f>COUNTIFS(all_t20_world_cup_matches_results__3__3[Teams ID], all_t20_world_cup_matches_results__3__3[[#This Row],[Teams ID]], all_t20_world_cup_matches_results__3__3[Season], all_t20_world_cup_matches_results__3__3[[#This Row],[Season]])</f>
        <v>5</v>
      </c>
      <c r="S146" s="8">
        <f>all_t20_world_cup_matches_results__3__3[[#This Row],[Total matches played]]-all_t20_world_cup_matches_results__3__3[[#This Row],[Total matches won]]</f>
        <v>2</v>
      </c>
      <c r="T146" s="16">
        <f>IFERROR(all_t20_world_cup_matches_results__3__3[[#This Row],[Total matches won]]/all_t20_world_cup_matches_results__3__3[[#This Row],[Total matches played]],"")</f>
        <v>0.6</v>
      </c>
      <c r="U146" s="16">
        <f>IF(T:T=$T$3,"",100%-all_t20_world_cup_matches_results__3__3[[#This Row],[Winning %]])</f>
        <v>0.4</v>
      </c>
    </row>
    <row r="147" spans="1:21" x14ac:dyDescent="0.25">
      <c r="A147" t="s">
        <v>166</v>
      </c>
      <c r="B147" t="s">
        <v>7</v>
      </c>
      <c r="C147" t="s">
        <v>25</v>
      </c>
      <c r="D147" t="s">
        <v>227</v>
      </c>
      <c r="E147" t="s">
        <v>7</v>
      </c>
      <c r="F147" t="s">
        <v>66</v>
      </c>
      <c r="G147" t="s">
        <v>69</v>
      </c>
      <c r="H147" s="9">
        <v>40307</v>
      </c>
      <c r="I147">
        <v>169</v>
      </c>
      <c r="J147">
        <v>14</v>
      </c>
      <c r="K147" t="s">
        <v>157</v>
      </c>
      <c r="L147" t="s">
        <v>478</v>
      </c>
      <c r="M147" t="s">
        <v>25</v>
      </c>
      <c r="N147">
        <f>IF(all_t20_world_cup_matches_results__3__3[[#This Row],[Teams ID]]=all_t20_world_cup_matches_results__3__3[[#This Row],[Winner]], 1, 0)</f>
        <v>0</v>
      </c>
      <c r="O147" t="str">
        <f>IF(all_t20_world_cup_matches_results__3__3[[#This Row],[Team1]]=all_t20_world_cup_matches_results__3__3[[#This Row],[Winner]],all_t20_world_cup_matches_results__3__3[[#This Row],[Team2]],all_t20_world_cup_matches_results__3__3[[#This Row],[Team1]])</f>
        <v>India</v>
      </c>
      <c r="P147" s="8">
        <f>IF(all_t20_world_cup_matches_results__3__3[[#This Row],[Teams ID]]=all_t20_world_cup_matches_results__3__3[[#This Row],[Losers]],1,0)</f>
        <v>1</v>
      </c>
      <c r="Q147" s="8">
        <f>SUMIFS(all_t20_world_cup_matches_results__3__3[Winner Count], all_t20_world_cup_matches_results__3__3[Teams ID], all_t20_world_cup_matches_results__3__3[[#This Row],[Teams ID]], all_t20_world_cup_matches_results__3__3[Season], all_t20_world_cup_matches_results__3__3[[#This Row],[Season]])</f>
        <v>2</v>
      </c>
      <c r="R147" s="8">
        <f>COUNTIFS(all_t20_world_cup_matches_results__3__3[Teams ID], all_t20_world_cup_matches_results__3__3[[#This Row],[Teams ID]], all_t20_world_cup_matches_results__3__3[Season], all_t20_world_cup_matches_results__3__3[[#This Row],[Season]])</f>
        <v>5</v>
      </c>
      <c r="S147" s="8">
        <f>all_t20_world_cup_matches_results__3__3[[#This Row],[Total matches played]]-all_t20_world_cup_matches_results__3__3[[#This Row],[Total matches won]]</f>
        <v>3</v>
      </c>
      <c r="T147" s="16">
        <f>IFERROR(all_t20_world_cup_matches_results__3__3[[#This Row],[Total matches won]]/all_t20_world_cup_matches_results__3__3[[#This Row],[Total matches played]],"")</f>
        <v>0.4</v>
      </c>
      <c r="U147" s="16">
        <f>IF(T:T=$T$3,"",100%-all_t20_world_cup_matches_results__3__3[[#This Row],[Winning %]])</f>
        <v>0.6</v>
      </c>
    </row>
    <row r="148" spans="1:21" x14ac:dyDescent="0.25">
      <c r="A148" t="s">
        <v>166</v>
      </c>
      <c r="B148" t="s">
        <v>17</v>
      </c>
      <c r="C148" t="s">
        <v>28</v>
      </c>
      <c r="D148" t="s">
        <v>195</v>
      </c>
      <c r="E148" t="s">
        <v>17</v>
      </c>
      <c r="F148" t="s">
        <v>73</v>
      </c>
      <c r="G148" t="s">
        <v>69</v>
      </c>
      <c r="H148" s="9">
        <v>40307</v>
      </c>
      <c r="I148">
        <v>170</v>
      </c>
      <c r="J148">
        <v>81</v>
      </c>
      <c r="K148" t="s">
        <v>157</v>
      </c>
      <c r="L148" t="s">
        <v>479</v>
      </c>
      <c r="M148" t="s">
        <v>17</v>
      </c>
      <c r="N148">
        <f>IF(all_t20_world_cup_matches_results__3__3[[#This Row],[Teams ID]]=all_t20_world_cup_matches_results__3__3[[#This Row],[Winner]], 1, 0)</f>
        <v>1</v>
      </c>
      <c r="O148" t="str">
        <f>IF(all_t20_world_cup_matches_results__3__3[[#This Row],[Team1]]=all_t20_world_cup_matches_results__3__3[[#This Row],[Winner]],all_t20_world_cup_matches_results__3__3[[#This Row],[Team2]],all_t20_world_cup_matches_results__3__3[[#This Row],[Team1]])</f>
        <v>Sri Lanka</v>
      </c>
      <c r="P148" s="8">
        <f>IF(all_t20_world_cup_matches_results__3__3[[#This Row],[Teams ID]]=all_t20_world_cup_matches_results__3__3[[#This Row],[Losers]],1,0)</f>
        <v>0</v>
      </c>
      <c r="Q148" s="8">
        <f>SUMIFS(all_t20_world_cup_matches_results__3__3[Winner Count], all_t20_world_cup_matches_results__3__3[Teams ID], all_t20_world_cup_matches_results__3__3[[#This Row],[Teams ID]], all_t20_world_cup_matches_results__3__3[Season], all_t20_world_cup_matches_results__3__3[[#This Row],[Season]])</f>
        <v>6</v>
      </c>
      <c r="R148" s="8">
        <f>COUNTIFS(all_t20_world_cup_matches_results__3__3[Teams ID], all_t20_world_cup_matches_results__3__3[[#This Row],[Teams ID]], all_t20_world_cup_matches_results__3__3[Season], all_t20_world_cup_matches_results__3__3[[#This Row],[Season]])</f>
        <v>7</v>
      </c>
      <c r="S148" s="8">
        <f>all_t20_world_cup_matches_results__3__3[[#This Row],[Total matches played]]-all_t20_world_cup_matches_results__3__3[[#This Row],[Total matches won]]</f>
        <v>1</v>
      </c>
      <c r="T148" s="16">
        <f>IFERROR(all_t20_world_cup_matches_results__3__3[[#This Row],[Total matches won]]/all_t20_world_cup_matches_results__3__3[[#This Row],[Total matches played]],"")</f>
        <v>0.8571428571428571</v>
      </c>
      <c r="U148" s="16">
        <f>IF(T:T=$T$3,"",100%-all_t20_world_cup_matches_results__3__3[[#This Row],[Winning %]])</f>
        <v>0.1428571428571429</v>
      </c>
    </row>
    <row r="149" spans="1:21" x14ac:dyDescent="0.25">
      <c r="A149" t="s">
        <v>166</v>
      </c>
      <c r="B149" t="s">
        <v>17</v>
      </c>
      <c r="C149" t="s">
        <v>28</v>
      </c>
      <c r="D149" t="s">
        <v>195</v>
      </c>
      <c r="E149" t="s">
        <v>17</v>
      </c>
      <c r="F149" t="s">
        <v>73</v>
      </c>
      <c r="G149" t="s">
        <v>69</v>
      </c>
      <c r="H149" s="9">
        <v>40307</v>
      </c>
      <c r="I149">
        <v>170</v>
      </c>
      <c r="J149">
        <v>81</v>
      </c>
      <c r="K149" t="s">
        <v>157</v>
      </c>
      <c r="L149" t="s">
        <v>480</v>
      </c>
      <c r="M149" t="s">
        <v>28</v>
      </c>
      <c r="N149">
        <f>IF(all_t20_world_cup_matches_results__3__3[[#This Row],[Teams ID]]=all_t20_world_cup_matches_results__3__3[[#This Row],[Winner]], 1, 0)</f>
        <v>0</v>
      </c>
      <c r="O149" t="str">
        <f>IF(all_t20_world_cup_matches_results__3__3[[#This Row],[Team1]]=all_t20_world_cup_matches_results__3__3[[#This Row],[Winner]],all_t20_world_cup_matches_results__3__3[[#This Row],[Team2]],all_t20_world_cup_matches_results__3__3[[#This Row],[Team1]])</f>
        <v>Sri Lanka</v>
      </c>
      <c r="P149" s="8">
        <f>IF(all_t20_world_cup_matches_results__3__3[[#This Row],[Teams ID]]=all_t20_world_cup_matches_results__3__3[[#This Row],[Losers]],1,0)</f>
        <v>1</v>
      </c>
      <c r="Q149" s="8">
        <f>SUMIFS(all_t20_world_cup_matches_results__3__3[Winner Count], all_t20_world_cup_matches_results__3__3[Teams ID], all_t20_world_cup_matches_results__3__3[[#This Row],[Teams ID]], all_t20_world_cup_matches_results__3__3[Season], all_t20_world_cup_matches_results__3__3[[#This Row],[Season]])</f>
        <v>3</v>
      </c>
      <c r="R149" s="8">
        <f>COUNTIFS(all_t20_world_cup_matches_results__3__3[Teams ID], all_t20_world_cup_matches_results__3__3[[#This Row],[Teams ID]], all_t20_world_cup_matches_results__3__3[Season], all_t20_world_cup_matches_results__3__3[[#This Row],[Season]])</f>
        <v>6</v>
      </c>
      <c r="S149" s="8">
        <f>all_t20_world_cup_matches_results__3__3[[#This Row],[Total matches played]]-all_t20_world_cup_matches_results__3__3[[#This Row],[Total matches won]]</f>
        <v>3</v>
      </c>
      <c r="T149" s="16">
        <f>IFERROR(all_t20_world_cup_matches_results__3__3[[#This Row],[Total matches won]]/all_t20_world_cup_matches_results__3__3[[#This Row],[Total matches played]],"")</f>
        <v>0.5</v>
      </c>
      <c r="U149" s="16">
        <f>IF(T:T=$T$3,"",100%-all_t20_world_cup_matches_results__3__3[[#This Row],[Winning %]])</f>
        <v>0.5</v>
      </c>
    </row>
    <row r="150" spans="1:21" x14ac:dyDescent="0.25">
      <c r="A150" t="s">
        <v>166</v>
      </c>
      <c r="B150" t="s">
        <v>14</v>
      </c>
      <c r="C150" t="s">
        <v>6</v>
      </c>
      <c r="D150" t="s">
        <v>218</v>
      </c>
      <c r="E150" t="s">
        <v>14</v>
      </c>
      <c r="F150" t="s">
        <v>74</v>
      </c>
      <c r="G150" t="s">
        <v>64</v>
      </c>
      <c r="H150" s="9">
        <v>40308</v>
      </c>
      <c r="I150">
        <v>171</v>
      </c>
      <c r="J150">
        <v>11</v>
      </c>
      <c r="K150" t="s">
        <v>157</v>
      </c>
      <c r="L150" t="s">
        <v>481</v>
      </c>
      <c r="M150" t="s">
        <v>14</v>
      </c>
      <c r="N150">
        <f>IF(all_t20_world_cup_matches_results__3__3[[#This Row],[Teams ID]]=all_t20_world_cup_matches_results__3__3[[#This Row],[Winner]], 1, 0)</f>
        <v>1</v>
      </c>
      <c r="O150" t="str">
        <f>IF(all_t20_world_cup_matches_results__3__3[[#This Row],[Team1]]=all_t20_world_cup_matches_results__3__3[[#This Row],[Winner]],all_t20_world_cup_matches_results__3__3[[#This Row],[Team2]],all_t20_world_cup_matches_results__3__3[[#This Row],[Team1]])</f>
        <v>South Africa</v>
      </c>
      <c r="P150" s="8">
        <f>IF(all_t20_world_cup_matches_results__3__3[[#This Row],[Teams ID]]=all_t20_world_cup_matches_results__3__3[[#This Row],[Losers]],1,0)</f>
        <v>0</v>
      </c>
      <c r="Q150" s="8">
        <f>SUMIFS(all_t20_world_cup_matches_results__3__3[Winner Count], all_t20_world_cup_matches_results__3__3[Teams ID], all_t20_world_cup_matches_results__3__3[[#This Row],[Teams ID]], all_t20_world_cup_matches_results__3__3[Season], all_t20_world_cup_matches_results__3__3[[#This Row],[Season]])</f>
        <v>2</v>
      </c>
      <c r="R150" s="8">
        <f>COUNTIFS(all_t20_world_cup_matches_results__3__3[Teams ID], all_t20_world_cup_matches_results__3__3[[#This Row],[Teams ID]], all_t20_world_cup_matches_results__3__3[Season], all_t20_world_cup_matches_results__3__3[[#This Row],[Season]])</f>
        <v>6</v>
      </c>
      <c r="S150" s="8">
        <f>all_t20_world_cup_matches_results__3__3[[#This Row],[Total matches played]]-all_t20_world_cup_matches_results__3__3[[#This Row],[Total matches won]]</f>
        <v>4</v>
      </c>
      <c r="T150" s="16">
        <f>IFERROR(all_t20_world_cup_matches_results__3__3[[#This Row],[Total matches won]]/all_t20_world_cup_matches_results__3__3[[#This Row],[Total matches played]],"")</f>
        <v>0.33333333333333331</v>
      </c>
      <c r="U150" s="16">
        <f>IF(T:T=$T$3,"",100%-all_t20_world_cup_matches_results__3__3[[#This Row],[Winning %]])</f>
        <v>0.66666666666666674</v>
      </c>
    </row>
    <row r="151" spans="1:21" x14ac:dyDescent="0.25">
      <c r="A151" t="s">
        <v>166</v>
      </c>
      <c r="B151" t="s">
        <v>14</v>
      </c>
      <c r="C151" t="s">
        <v>6</v>
      </c>
      <c r="D151" t="s">
        <v>218</v>
      </c>
      <c r="E151" t="s">
        <v>14</v>
      </c>
      <c r="F151" t="s">
        <v>74</v>
      </c>
      <c r="G151" t="s">
        <v>64</v>
      </c>
      <c r="H151" s="9">
        <v>40308</v>
      </c>
      <c r="I151">
        <v>171</v>
      </c>
      <c r="J151">
        <v>11</v>
      </c>
      <c r="K151" t="s">
        <v>157</v>
      </c>
      <c r="L151" t="s">
        <v>482</v>
      </c>
      <c r="M151" t="s">
        <v>6</v>
      </c>
      <c r="N151">
        <f>IF(all_t20_world_cup_matches_results__3__3[[#This Row],[Teams ID]]=all_t20_world_cup_matches_results__3__3[[#This Row],[Winner]], 1, 0)</f>
        <v>0</v>
      </c>
      <c r="O151" t="str">
        <f>IF(all_t20_world_cup_matches_results__3__3[[#This Row],[Team1]]=all_t20_world_cup_matches_results__3__3[[#This Row],[Winner]],all_t20_world_cup_matches_results__3__3[[#This Row],[Team2]],all_t20_world_cup_matches_results__3__3[[#This Row],[Team1]])</f>
        <v>South Africa</v>
      </c>
      <c r="P151" s="8">
        <f>IF(all_t20_world_cup_matches_results__3__3[[#This Row],[Teams ID]]=all_t20_world_cup_matches_results__3__3[[#This Row],[Losers]],1,0)</f>
        <v>1</v>
      </c>
      <c r="Q151" s="8">
        <f>SUMIFS(all_t20_world_cup_matches_results__3__3[Winner Count], all_t20_world_cup_matches_results__3__3[Teams ID], all_t20_world_cup_matches_results__3__3[[#This Row],[Teams ID]], all_t20_world_cup_matches_results__3__3[Season], all_t20_world_cup_matches_results__3__3[[#This Row],[Season]])</f>
        <v>2</v>
      </c>
      <c r="R151" s="8">
        <f>COUNTIFS(all_t20_world_cup_matches_results__3__3[Teams ID], all_t20_world_cup_matches_results__3__3[[#This Row],[Teams ID]], all_t20_world_cup_matches_results__3__3[Season], all_t20_world_cup_matches_results__3__3[[#This Row],[Season]])</f>
        <v>5</v>
      </c>
      <c r="S151" s="8">
        <f>all_t20_world_cup_matches_results__3__3[[#This Row],[Total matches played]]-all_t20_world_cup_matches_results__3__3[[#This Row],[Total matches won]]</f>
        <v>3</v>
      </c>
      <c r="T151" s="16">
        <f>IFERROR(all_t20_world_cup_matches_results__3__3[[#This Row],[Total matches won]]/all_t20_world_cup_matches_results__3__3[[#This Row],[Total matches played]],"")</f>
        <v>0.4</v>
      </c>
      <c r="U151" s="16">
        <f>IF(T:T=$T$3,"",100%-all_t20_world_cup_matches_results__3__3[[#This Row],[Winning %]])</f>
        <v>0.6</v>
      </c>
    </row>
    <row r="152" spans="1:21" x14ac:dyDescent="0.25">
      <c r="A152" t="s">
        <v>166</v>
      </c>
      <c r="B152" t="s">
        <v>23</v>
      </c>
      <c r="C152" t="s">
        <v>11</v>
      </c>
      <c r="D152" t="s">
        <v>190</v>
      </c>
      <c r="E152" t="s">
        <v>23</v>
      </c>
      <c r="F152" t="s">
        <v>75</v>
      </c>
      <c r="G152" t="s">
        <v>64</v>
      </c>
      <c r="H152" s="9">
        <v>40308</v>
      </c>
      <c r="I152">
        <v>172</v>
      </c>
      <c r="J152">
        <v>3</v>
      </c>
      <c r="K152" t="s">
        <v>156</v>
      </c>
      <c r="L152" t="s">
        <v>483</v>
      </c>
      <c r="M152" t="s">
        <v>23</v>
      </c>
      <c r="N152">
        <f>IF(all_t20_world_cup_matches_results__3__3[[#This Row],[Teams ID]]=all_t20_world_cup_matches_results__3__3[[#This Row],[Winner]], 1, 0)</f>
        <v>1</v>
      </c>
      <c r="O152" t="str">
        <f>IF(all_t20_world_cup_matches_results__3__3[[#This Row],[Team1]]=all_t20_world_cup_matches_results__3__3[[#This Row],[Winner]],all_t20_world_cup_matches_results__3__3[[#This Row],[Team2]],all_t20_world_cup_matches_results__3__3[[#This Row],[Team1]])</f>
        <v>New Zealand</v>
      </c>
      <c r="P152" s="8">
        <f>IF(all_t20_world_cup_matches_results__3__3[[#This Row],[Teams ID]]=all_t20_world_cup_matches_results__3__3[[#This Row],[Losers]],1,0)</f>
        <v>0</v>
      </c>
      <c r="Q152" s="8">
        <f>SUMIFS(all_t20_world_cup_matches_results__3__3[Winner Count], all_t20_world_cup_matches_results__3__3[Teams ID], all_t20_world_cup_matches_results__3__3[[#This Row],[Teams ID]], all_t20_world_cup_matches_results__3__3[Season], all_t20_world_cup_matches_results__3__3[[#This Row],[Season]])</f>
        <v>5</v>
      </c>
      <c r="R152" s="8">
        <f>COUNTIFS(all_t20_world_cup_matches_results__3__3[Teams ID], all_t20_world_cup_matches_results__3__3[[#This Row],[Teams ID]], all_t20_world_cup_matches_results__3__3[Season], all_t20_world_cup_matches_results__3__3[[#This Row],[Season]])</f>
        <v>7</v>
      </c>
      <c r="S152" s="8">
        <f>all_t20_world_cup_matches_results__3__3[[#This Row],[Total matches played]]-all_t20_world_cup_matches_results__3__3[[#This Row],[Total matches won]]</f>
        <v>2</v>
      </c>
      <c r="T152" s="16">
        <f>IFERROR(all_t20_world_cup_matches_results__3__3[[#This Row],[Total matches won]]/all_t20_world_cup_matches_results__3__3[[#This Row],[Total matches played]],"")</f>
        <v>0.7142857142857143</v>
      </c>
      <c r="U152" s="16">
        <f>IF(T:T=$T$3,"",100%-all_t20_world_cup_matches_results__3__3[[#This Row],[Winning %]])</f>
        <v>0.2857142857142857</v>
      </c>
    </row>
    <row r="153" spans="1:21" x14ac:dyDescent="0.25">
      <c r="A153" t="s">
        <v>166</v>
      </c>
      <c r="B153" t="s">
        <v>23</v>
      </c>
      <c r="C153" t="s">
        <v>11</v>
      </c>
      <c r="D153" t="s">
        <v>190</v>
      </c>
      <c r="E153" t="s">
        <v>23</v>
      </c>
      <c r="F153" t="s">
        <v>75</v>
      </c>
      <c r="G153" t="s">
        <v>64</v>
      </c>
      <c r="H153" s="9">
        <v>40308</v>
      </c>
      <c r="I153">
        <v>172</v>
      </c>
      <c r="J153">
        <v>3</v>
      </c>
      <c r="K153" t="s">
        <v>156</v>
      </c>
      <c r="L153" t="s">
        <v>484</v>
      </c>
      <c r="M153" t="s">
        <v>11</v>
      </c>
      <c r="N153">
        <f>IF(all_t20_world_cup_matches_results__3__3[[#This Row],[Teams ID]]=all_t20_world_cup_matches_results__3__3[[#This Row],[Winner]], 1, 0)</f>
        <v>0</v>
      </c>
      <c r="O153" t="str">
        <f>IF(all_t20_world_cup_matches_results__3__3[[#This Row],[Team1]]=all_t20_world_cup_matches_results__3__3[[#This Row],[Winner]],all_t20_world_cup_matches_results__3__3[[#This Row],[Team2]],all_t20_world_cup_matches_results__3__3[[#This Row],[Team1]])</f>
        <v>New Zealand</v>
      </c>
      <c r="P153" s="8">
        <f>IF(all_t20_world_cup_matches_results__3__3[[#This Row],[Teams ID]]=all_t20_world_cup_matches_results__3__3[[#This Row],[Losers]],1,0)</f>
        <v>1</v>
      </c>
      <c r="Q153" s="8">
        <f>SUMIFS(all_t20_world_cup_matches_results__3__3[Winner Count], all_t20_world_cup_matches_results__3__3[Teams ID], all_t20_world_cup_matches_results__3__3[[#This Row],[Teams ID]], all_t20_world_cup_matches_results__3__3[Season], all_t20_world_cup_matches_results__3__3[[#This Row],[Season]])</f>
        <v>3</v>
      </c>
      <c r="R153" s="8">
        <f>COUNTIFS(all_t20_world_cup_matches_results__3__3[Teams ID], all_t20_world_cup_matches_results__3__3[[#This Row],[Teams ID]], all_t20_world_cup_matches_results__3__3[Season], all_t20_world_cup_matches_results__3__3[[#This Row],[Season]])</f>
        <v>5</v>
      </c>
      <c r="S153" s="8">
        <f>all_t20_world_cup_matches_results__3__3[[#This Row],[Total matches played]]-all_t20_world_cup_matches_results__3__3[[#This Row],[Total matches won]]</f>
        <v>2</v>
      </c>
      <c r="T153" s="16">
        <f>IFERROR(all_t20_world_cup_matches_results__3__3[[#This Row],[Total matches won]]/all_t20_world_cup_matches_results__3__3[[#This Row],[Total matches played]],"")</f>
        <v>0.6</v>
      </c>
      <c r="U153" s="16">
        <f>IF(T:T=$T$3,"",100%-all_t20_world_cup_matches_results__3__3[[#This Row],[Winning %]])</f>
        <v>0.4</v>
      </c>
    </row>
    <row r="154" spans="1:21" x14ac:dyDescent="0.25">
      <c r="A154" t="s">
        <v>166</v>
      </c>
      <c r="B154" t="s">
        <v>25</v>
      </c>
      <c r="C154" t="s">
        <v>28</v>
      </c>
      <c r="D154" t="s">
        <v>228</v>
      </c>
      <c r="E154" t="s">
        <v>28</v>
      </c>
      <c r="F154" t="s">
        <v>19</v>
      </c>
      <c r="G154" t="s">
        <v>64</v>
      </c>
      <c r="H154" s="9">
        <v>40309</v>
      </c>
      <c r="I154">
        <v>173</v>
      </c>
      <c r="J154">
        <v>5</v>
      </c>
      <c r="K154" t="s">
        <v>156</v>
      </c>
      <c r="L154" t="s">
        <v>485</v>
      </c>
      <c r="M154" t="s">
        <v>25</v>
      </c>
      <c r="N154">
        <f>IF(all_t20_world_cup_matches_results__3__3[[#This Row],[Teams ID]]=all_t20_world_cup_matches_results__3__3[[#This Row],[Winner]], 1, 0)</f>
        <v>0</v>
      </c>
      <c r="O154" t="str">
        <f>IF(all_t20_world_cup_matches_results__3__3[[#This Row],[Team1]]=all_t20_world_cup_matches_results__3__3[[#This Row],[Winner]],all_t20_world_cup_matches_results__3__3[[#This Row],[Team2]],all_t20_world_cup_matches_results__3__3[[#This Row],[Team1]])</f>
        <v>India</v>
      </c>
      <c r="P154" s="8">
        <f>IF(all_t20_world_cup_matches_results__3__3[[#This Row],[Teams ID]]=all_t20_world_cup_matches_results__3__3[[#This Row],[Losers]],1,0)</f>
        <v>1</v>
      </c>
      <c r="Q154" s="8">
        <f>SUMIFS(all_t20_world_cup_matches_results__3__3[Winner Count], all_t20_world_cup_matches_results__3__3[Teams ID], all_t20_world_cup_matches_results__3__3[[#This Row],[Teams ID]], all_t20_world_cup_matches_results__3__3[Season], all_t20_world_cup_matches_results__3__3[[#This Row],[Season]])</f>
        <v>2</v>
      </c>
      <c r="R154" s="8">
        <f>COUNTIFS(all_t20_world_cup_matches_results__3__3[Teams ID], all_t20_world_cup_matches_results__3__3[[#This Row],[Teams ID]], all_t20_world_cup_matches_results__3__3[Season], all_t20_world_cup_matches_results__3__3[[#This Row],[Season]])</f>
        <v>5</v>
      </c>
      <c r="S154" s="8">
        <f>all_t20_world_cup_matches_results__3__3[[#This Row],[Total matches played]]-all_t20_world_cup_matches_results__3__3[[#This Row],[Total matches won]]</f>
        <v>3</v>
      </c>
      <c r="T154" s="16">
        <f>IFERROR(all_t20_world_cup_matches_results__3__3[[#This Row],[Total matches won]]/all_t20_world_cup_matches_results__3__3[[#This Row],[Total matches played]],"")</f>
        <v>0.4</v>
      </c>
      <c r="U154" s="16">
        <f>IF(T:T=$T$3,"",100%-all_t20_world_cup_matches_results__3__3[[#This Row],[Winning %]])</f>
        <v>0.6</v>
      </c>
    </row>
    <row r="155" spans="1:21" x14ac:dyDescent="0.25">
      <c r="A155" t="s">
        <v>166</v>
      </c>
      <c r="B155" t="s">
        <v>25</v>
      </c>
      <c r="C155" t="s">
        <v>28</v>
      </c>
      <c r="D155" t="s">
        <v>228</v>
      </c>
      <c r="E155" t="s">
        <v>28</v>
      </c>
      <c r="F155" t="s">
        <v>19</v>
      </c>
      <c r="G155" t="s">
        <v>64</v>
      </c>
      <c r="H155" s="9">
        <v>40309</v>
      </c>
      <c r="I155">
        <v>173</v>
      </c>
      <c r="J155">
        <v>5</v>
      </c>
      <c r="K155" t="s">
        <v>156</v>
      </c>
      <c r="L155" t="s">
        <v>486</v>
      </c>
      <c r="M155" t="s">
        <v>28</v>
      </c>
      <c r="N155">
        <f>IF(all_t20_world_cup_matches_results__3__3[[#This Row],[Teams ID]]=all_t20_world_cup_matches_results__3__3[[#This Row],[Winner]], 1, 0)</f>
        <v>1</v>
      </c>
      <c r="O155" t="str">
        <f>IF(all_t20_world_cup_matches_results__3__3[[#This Row],[Team1]]=all_t20_world_cup_matches_results__3__3[[#This Row],[Winner]],all_t20_world_cup_matches_results__3__3[[#This Row],[Team2]],all_t20_world_cup_matches_results__3__3[[#This Row],[Team1]])</f>
        <v>India</v>
      </c>
      <c r="P155" s="8">
        <f>IF(all_t20_world_cup_matches_results__3__3[[#This Row],[Teams ID]]=all_t20_world_cup_matches_results__3__3[[#This Row],[Losers]],1,0)</f>
        <v>0</v>
      </c>
      <c r="Q155" s="8">
        <f>SUMIFS(all_t20_world_cup_matches_results__3__3[Winner Count], all_t20_world_cup_matches_results__3__3[Teams ID], all_t20_world_cup_matches_results__3__3[[#This Row],[Teams ID]], all_t20_world_cup_matches_results__3__3[Season], all_t20_world_cup_matches_results__3__3[[#This Row],[Season]])</f>
        <v>3</v>
      </c>
      <c r="R155" s="8">
        <f>COUNTIFS(all_t20_world_cup_matches_results__3__3[Teams ID], all_t20_world_cup_matches_results__3__3[[#This Row],[Teams ID]], all_t20_world_cup_matches_results__3__3[Season], all_t20_world_cup_matches_results__3__3[[#This Row],[Season]])</f>
        <v>6</v>
      </c>
      <c r="S155" s="8">
        <f>all_t20_world_cup_matches_results__3__3[[#This Row],[Total matches played]]-all_t20_world_cup_matches_results__3__3[[#This Row],[Total matches won]]</f>
        <v>3</v>
      </c>
      <c r="T155" s="16">
        <f>IFERROR(all_t20_world_cup_matches_results__3__3[[#This Row],[Total matches won]]/all_t20_world_cup_matches_results__3__3[[#This Row],[Total matches played]],"")</f>
        <v>0.5</v>
      </c>
      <c r="U155" s="16">
        <f>IF(T:T=$T$3,"",100%-all_t20_world_cup_matches_results__3__3[[#This Row],[Winning %]])</f>
        <v>0.5</v>
      </c>
    </row>
    <row r="156" spans="1:21" x14ac:dyDescent="0.25">
      <c r="A156" t="s">
        <v>166</v>
      </c>
      <c r="B156" t="s">
        <v>7</v>
      </c>
      <c r="C156" t="s">
        <v>17</v>
      </c>
      <c r="D156" t="s">
        <v>229</v>
      </c>
      <c r="E156" t="s">
        <v>17</v>
      </c>
      <c r="F156" t="s">
        <v>22</v>
      </c>
      <c r="G156" t="s">
        <v>64</v>
      </c>
      <c r="H156" s="9">
        <v>40309</v>
      </c>
      <c r="I156">
        <v>174</v>
      </c>
      <c r="J156">
        <v>6</v>
      </c>
      <c r="K156" t="s">
        <v>156</v>
      </c>
      <c r="L156" t="s">
        <v>487</v>
      </c>
      <c r="M156" t="s">
        <v>7</v>
      </c>
      <c r="N156">
        <f>IF(all_t20_world_cup_matches_results__3__3[[#This Row],[Teams ID]]=all_t20_world_cup_matches_results__3__3[[#This Row],[Winner]], 1, 0)</f>
        <v>0</v>
      </c>
      <c r="O156" t="str">
        <f>IF(all_t20_world_cup_matches_results__3__3[[#This Row],[Team1]]=all_t20_world_cup_matches_results__3__3[[#This Row],[Winner]],all_t20_world_cup_matches_results__3__3[[#This Row],[Team2]],all_t20_world_cup_matches_results__3__3[[#This Row],[Team1]])</f>
        <v>West Indies</v>
      </c>
      <c r="P156" s="8">
        <f>IF(all_t20_world_cup_matches_results__3__3[[#This Row],[Teams ID]]=all_t20_world_cup_matches_results__3__3[[#This Row],[Losers]],1,0)</f>
        <v>1</v>
      </c>
      <c r="Q156" s="8">
        <f>SUMIFS(all_t20_world_cup_matches_results__3__3[Winner Count], all_t20_world_cup_matches_results__3__3[Teams ID], all_t20_world_cup_matches_results__3__3[[#This Row],[Teams ID]], all_t20_world_cup_matches_results__3__3[Season], all_t20_world_cup_matches_results__3__3[[#This Row],[Season]])</f>
        <v>3</v>
      </c>
      <c r="R156" s="8">
        <f>COUNTIFS(all_t20_world_cup_matches_results__3__3[Teams ID], all_t20_world_cup_matches_results__3__3[[#This Row],[Teams ID]], all_t20_world_cup_matches_results__3__3[Season], all_t20_world_cup_matches_results__3__3[[#This Row],[Season]])</f>
        <v>5</v>
      </c>
      <c r="S156" s="8">
        <f>all_t20_world_cup_matches_results__3__3[[#This Row],[Total matches played]]-all_t20_world_cup_matches_results__3__3[[#This Row],[Total matches won]]</f>
        <v>2</v>
      </c>
      <c r="T156" s="16">
        <f>IFERROR(all_t20_world_cup_matches_results__3__3[[#This Row],[Total matches won]]/all_t20_world_cup_matches_results__3__3[[#This Row],[Total matches played]],"")</f>
        <v>0.6</v>
      </c>
      <c r="U156" s="16">
        <f>IF(T:T=$T$3,"",100%-all_t20_world_cup_matches_results__3__3[[#This Row],[Winning %]])</f>
        <v>0.4</v>
      </c>
    </row>
    <row r="157" spans="1:21" x14ac:dyDescent="0.25">
      <c r="A157" t="s">
        <v>166</v>
      </c>
      <c r="B157" t="s">
        <v>7</v>
      </c>
      <c r="C157" t="s">
        <v>17</v>
      </c>
      <c r="D157" t="s">
        <v>229</v>
      </c>
      <c r="E157" t="s">
        <v>17</v>
      </c>
      <c r="F157" t="s">
        <v>22</v>
      </c>
      <c r="G157" t="s">
        <v>64</v>
      </c>
      <c r="H157" s="9">
        <v>40309</v>
      </c>
      <c r="I157">
        <v>174</v>
      </c>
      <c r="J157">
        <v>6</v>
      </c>
      <c r="K157" t="s">
        <v>156</v>
      </c>
      <c r="L157" t="s">
        <v>488</v>
      </c>
      <c r="M157" t="s">
        <v>17</v>
      </c>
      <c r="N157">
        <f>IF(all_t20_world_cup_matches_results__3__3[[#This Row],[Teams ID]]=all_t20_world_cup_matches_results__3__3[[#This Row],[Winner]], 1, 0)</f>
        <v>1</v>
      </c>
      <c r="O157" t="str">
        <f>IF(all_t20_world_cup_matches_results__3__3[[#This Row],[Team1]]=all_t20_world_cup_matches_results__3__3[[#This Row],[Winner]],all_t20_world_cup_matches_results__3__3[[#This Row],[Team2]],all_t20_world_cup_matches_results__3__3[[#This Row],[Team1]])</f>
        <v>West Indies</v>
      </c>
      <c r="P157" s="8">
        <f>IF(all_t20_world_cup_matches_results__3__3[[#This Row],[Teams ID]]=all_t20_world_cup_matches_results__3__3[[#This Row],[Losers]],1,0)</f>
        <v>0</v>
      </c>
      <c r="Q157" s="8">
        <f>SUMIFS(all_t20_world_cup_matches_results__3__3[Winner Count], all_t20_world_cup_matches_results__3__3[Teams ID], all_t20_world_cup_matches_results__3__3[[#This Row],[Teams ID]], all_t20_world_cup_matches_results__3__3[Season], all_t20_world_cup_matches_results__3__3[[#This Row],[Season]])</f>
        <v>6</v>
      </c>
      <c r="R157" s="8">
        <f>COUNTIFS(all_t20_world_cup_matches_results__3__3[Teams ID], all_t20_world_cup_matches_results__3__3[[#This Row],[Teams ID]], all_t20_world_cup_matches_results__3__3[Season], all_t20_world_cup_matches_results__3__3[[#This Row],[Season]])</f>
        <v>7</v>
      </c>
      <c r="S157" s="8">
        <f>all_t20_world_cup_matches_results__3__3[[#This Row],[Total matches played]]-all_t20_world_cup_matches_results__3__3[[#This Row],[Total matches won]]</f>
        <v>1</v>
      </c>
      <c r="T157" s="16">
        <f>IFERROR(all_t20_world_cup_matches_results__3__3[[#This Row],[Total matches won]]/all_t20_world_cup_matches_results__3__3[[#This Row],[Total matches played]],"")</f>
        <v>0.8571428571428571</v>
      </c>
      <c r="U157" s="16">
        <f>IF(T:T=$T$3,"",100%-all_t20_world_cup_matches_results__3__3[[#This Row],[Winning %]])</f>
        <v>0.1428571428571429</v>
      </c>
    </row>
    <row r="158" spans="1:21" x14ac:dyDescent="0.25">
      <c r="A158" t="s">
        <v>166</v>
      </c>
      <c r="B158" t="s">
        <v>23</v>
      </c>
      <c r="C158" t="s">
        <v>28</v>
      </c>
      <c r="D158" t="s">
        <v>230</v>
      </c>
      <c r="E158" t="s">
        <v>23</v>
      </c>
      <c r="F158" t="s">
        <v>31</v>
      </c>
      <c r="G158" t="s">
        <v>64</v>
      </c>
      <c r="H158" s="9">
        <v>40311</v>
      </c>
      <c r="I158">
        <v>175</v>
      </c>
      <c r="J158">
        <v>7</v>
      </c>
      <c r="K158" t="s">
        <v>156</v>
      </c>
      <c r="L158" t="s">
        <v>489</v>
      </c>
      <c r="M158" t="s">
        <v>23</v>
      </c>
      <c r="N158">
        <f>IF(all_t20_world_cup_matches_results__3__3[[#This Row],[Teams ID]]=all_t20_world_cup_matches_results__3__3[[#This Row],[Winner]], 1, 0)</f>
        <v>1</v>
      </c>
      <c r="O158" t="str">
        <f>IF(all_t20_world_cup_matches_results__3__3[[#This Row],[Team1]]=all_t20_world_cup_matches_results__3__3[[#This Row],[Winner]],all_t20_world_cup_matches_results__3__3[[#This Row],[Team2]],all_t20_world_cup_matches_results__3__3[[#This Row],[Team1]])</f>
        <v>Sri Lanka</v>
      </c>
      <c r="P158" s="8">
        <f>IF(all_t20_world_cup_matches_results__3__3[[#This Row],[Teams ID]]=all_t20_world_cup_matches_results__3__3[[#This Row],[Losers]],1,0)</f>
        <v>0</v>
      </c>
      <c r="Q158" s="8">
        <f>SUMIFS(all_t20_world_cup_matches_results__3__3[Winner Count], all_t20_world_cup_matches_results__3__3[Teams ID], all_t20_world_cup_matches_results__3__3[[#This Row],[Teams ID]], all_t20_world_cup_matches_results__3__3[Season], all_t20_world_cup_matches_results__3__3[[#This Row],[Season]])</f>
        <v>5</v>
      </c>
      <c r="R158" s="8">
        <f>COUNTIFS(all_t20_world_cup_matches_results__3__3[Teams ID], all_t20_world_cup_matches_results__3__3[[#This Row],[Teams ID]], all_t20_world_cup_matches_results__3__3[Season], all_t20_world_cup_matches_results__3__3[[#This Row],[Season]])</f>
        <v>7</v>
      </c>
      <c r="S158" s="8">
        <f>all_t20_world_cup_matches_results__3__3[[#This Row],[Total matches played]]-all_t20_world_cup_matches_results__3__3[[#This Row],[Total matches won]]</f>
        <v>2</v>
      </c>
      <c r="T158" s="16">
        <f>IFERROR(all_t20_world_cup_matches_results__3__3[[#This Row],[Total matches won]]/all_t20_world_cup_matches_results__3__3[[#This Row],[Total matches played]],"")</f>
        <v>0.7142857142857143</v>
      </c>
      <c r="U158" s="16">
        <f>IF(T:T=$T$3,"",100%-all_t20_world_cup_matches_results__3__3[[#This Row],[Winning %]])</f>
        <v>0.2857142857142857</v>
      </c>
    </row>
    <row r="159" spans="1:21" x14ac:dyDescent="0.25">
      <c r="A159" t="s">
        <v>166</v>
      </c>
      <c r="B159" t="s">
        <v>23</v>
      </c>
      <c r="C159" t="s">
        <v>28</v>
      </c>
      <c r="D159" t="s">
        <v>230</v>
      </c>
      <c r="E159" t="s">
        <v>23</v>
      </c>
      <c r="F159" t="s">
        <v>31</v>
      </c>
      <c r="G159" t="s">
        <v>64</v>
      </c>
      <c r="H159" s="9">
        <v>40311</v>
      </c>
      <c r="I159">
        <v>175</v>
      </c>
      <c r="J159">
        <v>7</v>
      </c>
      <c r="K159" t="s">
        <v>156</v>
      </c>
      <c r="L159" t="s">
        <v>490</v>
      </c>
      <c r="M159" t="s">
        <v>28</v>
      </c>
      <c r="N159">
        <f>IF(all_t20_world_cup_matches_results__3__3[[#This Row],[Teams ID]]=all_t20_world_cup_matches_results__3__3[[#This Row],[Winner]], 1, 0)</f>
        <v>0</v>
      </c>
      <c r="O159" t="str">
        <f>IF(all_t20_world_cup_matches_results__3__3[[#This Row],[Team1]]=all_t20_world_cup_matches_results__3__3[[#This Row],[Winner]],all_t20_world_cup_matches_results__3__3[[#This Row],[Team2]],all_t20_world_cup_matches_results__3__3[[#This Row],[Team1]])</f>
        <v>Sri Lanka</v>
      </c>
      <c r="P159" s="8">
        <f>IF(all_t20_world_cup_matches_results__3__3[[#This Row],[Teams ID]]=all_t20_world_cup_matches_results__3__3[[#This Row],[Losers]],1,0)</f>
        <v>1</v>
      </c>
      <c r="Q159" s="8">
        <f>SUMIFS(all_t20_world_cup_matches_results__3__3[Winner Count], all_t20_world_cup_matches_results__3__3[Teams ID], all_t20_world_cup_matches_results__3__3[[#This Row],[Teams ID]], all_t20_world_cup_matches_results__3__3[Season], all_t20_world_cup_matches_results__3__3[[#This Row],[Season]])</f>
        <v>3</v>
      </c>
      <c r="R159" s="8">
        <f>COUNTIFS(all_t20_world_cup_matches_results__3__3[Teams ID], all_t20_world_cup_matches_results__3__3[[#This Row],[Teams ID]], all_t20_world_cup_matches_results__3__3[Season], all_t20_world_cup_matches_results__3__3[[#This Row],[Season]])</f>
        <v>6</v>
      </c>
      <c r="S159" s="8">
        <f>all_t20_world_cup_matches_results__3__3[[#This Row],[Total matches played]]-all_t20_world_cup_matches_results__3__3[[#This Row],[Total matches won]]</f>
        <v>3</v>
      </c>
      <c r="T159" s="16">
        <f>IFERROR(all_t20_world_cup_matches_results__3__3[[#This Row],[Total matches won]]/all_t20_world_cup_matches_results__3__3[[#This Row],[Total matches played]],"")</f>
        <v>0.5</v>
      </c>
      <c r="U159" s="16">
        <f>IF(T:T=$T$3,"",100%-all_t20_world_cup_matches_results__3__3[[#This Row],[Winning %]])</f>
        <v>0.5</v>
      </c>
    </row>
    <row r="160" spans="1:21" x14ac:dyDescent="0.25">
      <c r="A160" t="s">
        <v>166</v>
      </c>
      <c r="B160" t="s">
        <v>17</v>
      </c>
      <c r="C160" t="s">
        <v>14</v>
      </c>
      <c r="D160" t="s">
        <v>191</v>
      </c>
      <c r="E160" t="s">
        <v>17</v>
      </c>
      <c r="F160" t="s">
        <v>75</v>
      </c>
      <c r="G160" t="s">
        <v>64</v>
      </c>
      <c r="H160" s="9">
        <v>40312</v>
      </c>
      <c r="I160">
        <v>176</v>
      </c>
      <c r="J160">
        <v>3</v>
      </c>
      <c r="K160" t="s">
        <v>156</v>
      </c>
      <c r="L160" t="s">
        <v>491</v>
      </c>
      <c r="M160" t="s">
        <v>17</v>
      </c>
      <c r="N160">
        <f>IF(all_t20_world_cup_matches_results__3__3[[#This Row],[Teams ID]]=all_t20_world_cup_matches_results__3__3[[#This Row],[Winner]], 1, 0)</f>
        <v>1</v>
      </c>
      <c r="O160" t="str">
        <f>IF(all_t20_world_cup_matches_results__3__3[[#This Row],[Team1]]=all_t20_world_cup_matches_results__3__3[[#This Row],[Winner]],all_t20_world_cup_matches_results__3__3[[#This Row],[Team2]],all_t20_world_cup_matches_results__3__3[[#This Row],[Team1]])</f>
        <v>Pakistan</v>
      </c>
      <c r="P160" s="8">
        <f>IF(all_t20_world_cup_matches_results__3__3[[#This Row],[Teams ID]]=all_t20_world_cup_matches_results__3__3[[#This Row],[Losers]],1,0)</f>
        <v>0</v>
      </c>
      <c r="Q160" s="8">
        <f>SUMIFS(all_t20_world_cup_matches_results__3__3[Winner Count], all_t20_world_cup_matches_results__3__3[Teams ID], all_t20_world_cup_matches_results__3__3[[#This Row],[Teams ID]], all_t20_world_cup_matches_results__3__3[Season], all_t20_world_cup_matches_results__3__3[[#This Row],[Season]])</f>
        <v>6</v>
      </c>
      <c r="R160" s="8">
        <f>COUNTIFS(all_t20_world_cup_matches_results__3__3[Teams ID], all_t20_world_cup_matches_results__3__3[[#This Row],[Teams ID]], all_t20_world_cup_matches_results__3__3[Season], all_t20_world_cup_matches_results__3__3[[#This Row],[Season]])</f>
        <v>7</v>
      </c>
      <c r="S160" s="8">
        <f>all_t20_world_cup_matches_results__3__3[[#This Row],[Total matches played]]-all_t20_world_cup_matches_results__3__3[[#This Row],[Total matches won]]</f>
        <v>1</v>
      </c>
      <c r="T160" s="16">
        <f>IFERROR(all_t20_world_cup_matches_results__3__3[[#This Row],[Total matches won]]/all_t20_world_cup_matches_results__3__3[[#This Row],[Total matches played]],"")</f>
        <v>0.8571428571428571</v>
      </c>
      <c r="U160" s="16">
        <f>IF(T:T=$T$3,"",100%-all_t20_world_cup_matches_results__3__3[[#This Row],[Winning %]])</f>
        <v>0.1428571428571429</v>
      </c>
    </row>
    <row r="161" spans="1:21" x14ac:dyDescent="0.25">
      <c r="A161" t="s">
        <v>166</v>
      </c>
      <c r="B161" t="s">
        <v>17</v>
      </c>
      <c r="C161" t="s">
        <v>14</v>
      </c>
      <c r="D161" t="s">
        <v>191</v>
      </c>
      <c r="E161" t="s">
        <v>17</v>
      </c>
      <c r="F161" t="s">
        <v>75</v>
      </c>
      <c r="G161" t="s">
        <v>64</v>
      </c>
      <c r="H161" s="9">
        <v>40312</v>
      </c>
      <c r="I161">
        <v>176</v>
      </c>
      <c r="J161">
        <v>3</v>
      </c>
      <c r="K161" t="s">
        <v>156</v>
      </c>
      <c r="L161" t="s">
        <v>492</v>
      </c>
      <c r="M161" t="s">
        <v>14</v>
      </c>
      <c r="N161">
        <f>IF(all_t20_world_cup_matches_results__3__3[[#This Row],[Teams ID]]=all_t20_world_cup_matches_results__3__3[[#This Row],[Winner]], 1, 0)</f>
        <v>0</v>
      </c>
      <c r="O161" t="str">
        <f>IF(all_t20_world_cup_matches_results__3__3[[#This Row],[Team1]]=all_t20_world_cup_matches_results__3__3[[#This Row],[Winner]],all_t20_world_cup_matches_results__3__3[[#This Row],[Team2]],all_t20_world_cup_matches_results__3__3[[#This Row],[Team1]])</f>
        <v>Pakistan</v>
      </c>
      <c r="P161" s="8">
        <f>IF(all_t20_world_cup_matches_results__3__3[[#This Row],[Teams ID]]=all_t20_world_cup_matches_results__3__3[[#This Row],[Losers]],1,0)</f>
        <v>1</v>
      </c>
      <c r="Q161" s="8">
        <f>SUMIFS(all_t20_world_cup_matches_results__3__3[Winner Count], all_t20_world_cup_matches_results__3__3[Teams ID], all_t20_world_cup_matches_results__3__3[[#This Row],[Teams ID]], all_t20_world_cup_matches_results__3__3[Season], all_t20_world_cup_matches_results__3__3[[#This Row],[Season]])</f>
        <v>2</v>
      </c>
      <c r="R161" s="8">
        <f>COUNTIFS(all_t20_world_cup_matches_results__3__3[Teams ID], all_t20_world_cup_matches_results__3__3[[#This Row],[Teams ID]], all_t20_world_cup_matches_results__3__3[Season], all_t20_world_cup_matches_results__3__3[[#This Row],[Season]])</f>
        <v>6</v>
      </c>
      <c r="S161" s="8">
        <f>all_t20_world_cup_matches_results__3__3[[#This Row],[Total matches played]]-all_t20_world_cup_matches_results__3__3[[#This Row],[Total matches won]]</f>
        <v>4</v>
      </c>
      <c r="T161" s="16">
        <f>IFERROR(all_t20_world_cup_matches_results__3__3[[#This Row],[Total matches won]]/all_t20_world_cup_matches_results__3__3[[#This Row],[Total matches played]],"")</f>
        <v>0.33333333333333331</v>
      </c>
      <c r="U161" s="16">
        <f>IF(T:T=$T$3,"",100%-all_t20_world_cup_matches_results__3__3[[#This Row],[Winning %]])</f>
        <v>0.66666666666666674</v>
      </c>
    </row>
    <row r="162" spans="1:21" x14ac:dyDescent="0.25">
      <c r="A162" t="s">
        <v>166</v>
      </c>
      <c r="B162" t="s">
        <v>17</v>
      </c>
      <c r="C162" t="s">
        <v>23</v>
      </c>
      <c r="D162" t="s">
        <v>182</v>
      </c>
      <c r="E162" t="s">
        <v>23</v>
      </c>
      <c r="F162" t="s">
        <v>31</v>
      </c>
      <c r="G162" t="s">
        <v>69</v>
      </c>
      <c r="H162" s="9">
        <v>40314</v>
      </c>
      <c r="I162">
        <v>177</v>
      </c>
      <c r="J162">
        <v>7</v>
      </c>
      <c r="K162" t="s">
        <v>156</v>
      </c>
      <c r="L162" t="s">
        <v>493</v>
      </c>
      <c r="M162" t="s">
        <v>17</v>
      </c>
      <c r="N162">
        <f>IF(all_t20_world_cup_matches_results__3__3[[#This Row],[Teams ID]]=all_t20_world_cup_matches_results__3__3[[#This Row],[Winner]], 1, 0)</f>
        <v>0</v>
      </c>
      <c r="O162" t="str">
        <f>IF(all_t20_world_cup_matches_results__3__3[[#This Row],[Team1]]=all_t20_world_cup_matches_results__3__3[[#This Row],[Winner]],all_t20_world_cup_matches_results__3__3[[#This Row],[Team2]],all_t20_world_cup_matches_results__3__3[[#This Row],[Team1]])</f>
        <v>Australia</v>
      </c>
      <c r="P162" s="8">
        <f>IF(all_t20_world_cup_matches_results__3__3[[#This Row],[Teams ID]]=all_t20_world_cup_matches_results__3__3[[#This Row],[Losers]],1,0)</f>
        <v>1</v>
      </c>
      <c r="Q162" s="8">
        <f>SUMIFS(all_t20_world_cup_matches_results__3__3[Winner Count], all_t20_world_cup_matches_results__3__3[Teams ID], all_t20_world_cup_matches_results__3__3[[#This Row],[Teams ID]], all_t20_world_cup_matches_results__3__3[Season], all_t20_world_cup_matches_results__3__3[[#This Row],[Season]])</f>
        <v>6</v>
      </c>
      <c r="R162" s="8">
        <f>COUNTIFS(all_t20_world_cup_matches_results__3__3[Teams ID], all_t20_world_cup_matches_results__3__3[[#This Row],[Teams ID]], all_t20_world_cup_matches_results__3__3[Season], all_t20_world_cup_matches_results__3__3[[#This Row],[Season]])</f>
        <v>7</v>
      </c>
      <c r="S162" s="8">
        <f>all_t20_world_cup_matches_results__3__3[[#This Row],[Total matches played]]-all_t20_world_cup_matches_results__3__3[[#This Row],[Total matches won]]</f>
        <v>1</v>
      </c>
      <c r="T162" s="16">
        <f>IFERROR(all_t20_world_cup_matches_results__3__3[[#This Row],[Total matches won]]/all_t20_world_cup_matches_results__3__3[[#This Row],[Total matches played]],"")</f>
        <v>0.8571428571428571</v>
      </c>
      <c r="U162" s="16">
        <f>IF(T:T=$T$3,"",100%-all_t20_world_cup_matches_results__3__3[[#This Row],[Winning %]])</f>
        <v>0.1428571428571429</v>
      </c>
    </row>
    <row r="163" spans="1:21" x14ac:dyDescent="0.25">
      <c r="A163" t="s">
        <v>166</v>
      </c>
      <c r="B163" t="s">
        <v>17</v>
      </c>
      <c r="C163" t="s">
        <v>23</v>
      </c>
      <c r="D163" t="s">
        <v>182</v>
      </c>
      <c r="E163" t="s">
        <v>23</v>
      </c>
      <c r="F163" t="s">
        <v>31</v>
      </c>
      <c r="G163" t="s">
        <v>69</v>
      </c>
      <c r="H163" s="9">
        <v>40314</v>
      </c>
      <c r="I163">
        <v>177</v>
      </c>
      <c r="J163">
        <v>7</v>
      </c>
      <c r="K163" t="s">
        <v>156</v>
      </c>
      <c r="L163" t="s">
        <v>494</v>
      </c>
      <c r="M163" t="s">
        <v>23</v>
      </c>
      <c r="N163">
        <f>IF(all_t20_world_cup_matches_results__3__3[[#This Row],[Teams ID]]=all_t20_world_cup_matches_results__3__3[[#This Row],[Winner]], 1, 0)</f>
        <v>1</v>
      </c>
      <c r="O163" t="str">
        <f>IF(all_t20_world_cup_matches_results__3__3[[#This Row],[Team1]]=all_t20_world_cup_matches_results__3__3[[#This Row],[Winner]],all_t20_world_cup_matches_results__3__3[[#This Row],[Team2]],all_t20_world_cup_matches_results__3__3[[#This Row],[Team1]])</f>
        <v>Australia</v>
      </c>
      <c r="P163" s="8">
        <f>IF(all_t20_world_cup_matches_results__3__3[[#This Row],[Teams ID]]=all_t20_world_cup_matches_results__3__3[[#This Row],[Losers]],1,0)</f>
        <v>0</v>
      </c>
      <c r="Q163" s="8">
        <f>SUMIFS(all_t20_world_cup_matches_results__3__3[Winner Count], all_t20_world_cup_matches_results__3__3[Teams ID], all_t20_world_cup_matches_results__3__3[[#This Row],[Teams ID]], all_t20_world_cup_matches_results__3__3[Season], all_t20_world_cup_matches_results__3__3[[#This Row],[Season]])</f>
        <v>5</v>
      </c>
      <c r="R163" s="8">
        <f>COUNTIFS(all_t20_world_cup_matches_results__3__3[Teams ID], all_t20_world_cup_matches_results__3__3[[#This Row],[Teams ID]], all_t20_world_cup_matches_results__3__3[Season], all_t20_world_cup_matches_results__3__3[[#This Row],[Season]])</f>
        <v>7</v>
      </c>
      <c r="S163" s="8">
        <f>all_t20_world_cup_matches_results__3__3[[#This Row],[Total matches played]]-all_t20_world_cup_matches_results__3__3[[#This Row],[Total matches won]]</f>
        <v>2</v>
      </c>
      <c r="T163" s="16">
        <f>IFERROR(all_t20_world_cup_matches_results__3__3[[#This Row],[Total matches won]]/all_t20_world_cup_matches_results__3__3[[#This Row],[Total matches played]],"")</f>
        <v>0.7142857142857143</v>
      </c>
      <c r="U163" s="16">
        <f>IF(T:T=$T$3,"",100%-all_t20_world_cup_matches_results__3__3[[#This Row],[Winning %]])</f>
        <v>0.2857142857142857</v>
      </c>
    </row>
    <row r="164" spans="1:21" x14ac:dyDescent="0.25">
      <c r="A164" t="s">
        <v>167</v>
      </c>
      <c r="B164" t="s">
        <v>28</v>
      </c>
      <c r="C164" t="s">
        <v>18</v>
      </c>
      <c r="D164" t="s">
        <v>221</v>
      </c>
      <c r="E164" t="s">
        <v>28</v>
      </c>
      <c r="F164" t="s">
        <v>50</v>
      </c>
      <c r="G164" t="s">
        <v>76</v>
      </c>
      <c r="H164" s="9">
        <v>41170</v>
      </c>
      <c r="I164">
        <v>263</v>
      </c>
      <c r="J164">
        <v>82</v>
      </c>
      <c r="K164" t="s">
        <v>157</v>
      </c>
      <c r="L164" t="s">
        <v>495</v>
      </c>
      <c r="M164" t="s">
        <v>28</v>
      </c>
      <c r="N164">
        <f>IF(all_t20_world_cup_matches_results__3__3[[#This Row],[Teams ID]]=all_t20_world_cup_matches_results__3__3[[#This Row],[Winner]], 1, 0)</f>
        <v>1</v>
      </c>
      <c r="O164" t="str">
        <f>IF(all_t20_world_cup_matches_results__3__3[[#This Row],[Team1]]=all_t20_world_cup_matches_results__3__3[[#This Row],[Winner]],all_t20_world_cup_matches_results__3__3[[#This Row],[Team2]],all_t20_world_cup_matches_results__3__3[[#This Row],[Team1]])</f>
        <v>Zimbabwe</v>
      </c>
      <c r="P164" s="8">
        <f>IF(all_t20_world_cup_matches_results__3__3[[#This Row],[Teams ID]]=all_t20_world_cup_matches_results__3__3[[#This Row],[Losers]],1,0)</f>
        <v>0</v>
      </c>
      <c r="Q164" s="8">
        <f>SUMIFS(all_t20_world_cup_matches_results__3__3[Winner Count], all_t20_world_cup_matches_results__3__3[Teams ID], all_t20_world_cup_matches_results__3__3[[#This Row],[Teams ID]], all_t20_world_cup_matches_results__3__3[Season], all_t20_world_cup_matches_results__3__3[[#This Row],[Season]])</f>
        <v>4</v>
      </c>
      <c r="R164" s="8">
        <f>COUNTIFS(all_t20_world_cup_matches_results__3__3[Teams ID], all_t20_world_cup_matches_results__3__3[[#This Row],[Teams ID]], all_t20_world_cup_matches_results__3__3[Season], all_t20_world_cup_matches_results__3__3[[#This Row],[Season]])</f>
        <v>7</v>
      </c>
      <c r="S164" s="8">
        <f>all_t20_world_cup_matches_results__3__3[[#This Row],[Total matches played]]-all_t20_world_cup_matches_results__3__3[[#This Row],[Total matches won]]</f>
        <v>3</v>
      </c>
      <c r="T164" s="16">
        <f>IFERROR(all_t20_world_cup_matches_results__3__3[[#This Row],[Total matches won]]/all_t20_world_cup_matches_results__3__3[[#This Row],[Total matches played]],"")</f>
        <v>0.5714285714285714</v>
      </c>
      <c r="U164" s="16">
        <f>IF(T:T=$T$3,"",100%-all_t20_world_cup_matches_results__3__3[[#This Row],[Winning %]])</f>
        <v>0.4285714285714286</v>
      </c>
    </row>
    <row r="165" spans="1:21" x14ac:dyDescent="0.25">
      <c r="A165" t="s">
        <v>167</v>
      </c>
      <c r="B165" t="s">
        <v>28</v>
      </c>
      <c r="C165" t="s">
        <v>18</v>
      </c>
      <c r="D165" t="s">
        <v>221</v>
      </c>
      <c r="E165" t="s">
        <v>28</v>
      </c>
      <c r="F165" t="s">
        <v>50</v>
      </c>
      <c r="G165" t="s">
        <v>76</v>
      </c>
      <c r="H165" s="9">
        <v>41170</v>
      </c>
      <c r="I165">
        <v>263</v>
      </c>
      <c r="J165">
        <v>82</v>
      </c>
      <c r="K165" t="s">
        <v>157</v>
      </c>
      <c r="L165" t="s">
        <v>496</v>
      </c>
      <c r="M165" t="s">
        <v>18</v>
      </c>
      <c r="N165">
        <f>IF(all_t20_world_cup_matches_results__3__3[[#This Row],[Teams ID]]=all_t20_world_cup_matches_results__3__3[[#This Row],[Winner]], 1, 0)</f>
        <v>0</v>
      </c>
      <c r="O165" t="str">
        <f>IF(all_t20_world_cup_matches_results__3__3[[#This Row],[Team1]]=all_t20_world_cup_matches_results__3__3[[#This Row],[Winner]],all_t20_world_cup_matches_results__3__3[[#This Row],[Team2]],all_t20_world_cup_matches_results__3__3[[#This Row],[Team1]])</f>
        <v>Zimbabwe</v>
      </c>
      <c r="P165" s="8">
        <f>IF(all_t20_world_cup_matches_results__3__3[[#This Row],[Teams ID]]=all_t20_world_cup_matches_results__3__3[[#This Row],[Losers]],1,0)</f>
        <v>1</v>
      </c>
      <c r="Q165" s="8">
        <f>SUMIFS(all_t20_world_cup_matches_results__3__3[Winner Count], all_t20_world_cup_matches_results__3__3[Teams ID], all_t20_world_cup_matches_results__3__3[[#This Row],[Teams ID]], all_t20_world_cup_matches_results__3__3[Season], all_t20_world_cup_matches_results__3__3[[#This Row],[Season]])</f>
        <v>0</v>
      </c>
      <c r="R165" s="8">
        <f>COUNTIFS(all_t20_world_cup_matches_results__3__3[Teams ID], all_t20_world_cup_matches_results__3__3[[#This Row],[Teams ID]], all_t20_world_cup_matches_results__3__3[Season], all_t20_world_cup_matches_results__3__3[[#This Row],[Season]])</f>
        <v>2</v>
      </c>
      <c r="S165" s="8">
        <f>all_t20_world_cup_matches_results__3__3[[#This Row],[Total matches played]]-all_t20_world_cup_matches_results__3__3[[#This Row],[Total matches won]]</f>
        <v>2</v>
      </c>
      <c r="T165" s="16">
        <f>IFERROR(all_t20_world_cup_matches_results__3__3[[#This Row],[Total matches won]]/all_t20_world_cup_matches_results__3__3[[#This Row],[Total matches played]],"")</f>
        <v>0</v>
      </c>
      <c r="U165" s="16" t="str">
        <f>IF(T:T=$T$3,"",100%-all_t20_world_cup_matches_results__3__3[[#This Row],[Winning %]])</f>
        <v/>
      </c>
    </row>
    <row r="166" spans="1:21" x14ac:dyDescent="0.25">
      <c r="A166" t="s">
        <v>167</v>
      </c>
      <c r="B166" t="s">
        <v>17</v>
      </c>
      <c r="C166" t="s">
        <v>49</v>
      </c>
      <c r="D166" t="s">
        <v>231</v>
      </c>
      <c r="E166" t="s">
        <v>17</v>
      </c>
      <c r="F166" t="s">
        <v>31</v>
      </c>
      <c r="G166" t="s">
        <v>77</v>
      </c>
      <c r="H166" s="9">
        <v>41171</v>
      </c>
      <c r="I166">
        <v>264</v>
      </c>
      <c r="J166">
        <v>7</v>
      </c>
      <c r="K166" t="s">
        <v>156</v>
      </c>
      <c r="L166" t="s">
        <v>497</v>
      </c>
      <c r="M166" t="s">
        <v>17</v>
      </c>
      <c r="N166">
        <f>IF(all_t20_world_cup_matches_results__3__3[[#This Row],[Teams ID]]=all_t20_world_cup_matches_results__3__3[[#This Row],[Winner]], 1, 0)</f>
        <v>1</v>
      </c>
      <c r="O166" t="str">
        <f>IF(all_t20_world_cup_matches_results__3__3[[#This Row],[Team1]]=all_t20_world_cup_matches_results__3__3[[#This Row],[Winner]],all_t20_world_cup_matches_results__3__3[[#This Row],[Team2]],all_t20_world_cup_matches_results__3__3[[#This Row],[Team1]])</f>
        <v>Ireland</v>
      </c>
      <c r="P166" s="8">
        <f>IF(all_t20_world_cup_matches_results__3__3[[#This Row],[Teams ID]]=all_t20_world_cup_matches_results__3__3[[#This Row],[Losers]],1,0)</f>
        <v>0</v>
      </c>
      <c r="Q166" s="8">
        <f>SUMIFS(all_t20_world_cup_matches_results__3__3[Winner Count], all_t20_world_cup_matches_results__3__3[Teams ID], all_t20_world_cup_matches_results__3__3[[#This Row],[Teams ID]], all_t20_world_cup_matches_results__3__3[Season], all_t20_world_cup_matches_results__3__3[[#This Row],[Season]])</f>
        <v>4</v>
      </c>
      <c r="R166" s="8">
        <f>COUNTIFS(all_t20_world_cup_matches_results__3__3[Teams ID], all_t20_world_cup_matches_results__3__3[[#This Row],[Teams ID]], all_t20_world_cup_matches_results__3__3[Season], all_t20_world_cup_matches_results__3__3[[#This Row],[Season]])</f>
        <v>6</v>
      </c>
      <c r="S166" s="8">
        <f>all_t20_world_cup_matches_results__3__3[[#This Row],[Total matches played]]-all_t20_world_cup_matches_results__3__3[[#This Row],[Total matches won]]</f>
        <v>2</v>
      </c>
      <c r="T166" s="16">
        <f>IFERROR(all_t20_world_cup_matches_results__3__3[[#This Row],[Total matches won]]/all_t20_world_cup_matches_results__3__3[[#This Row],[Total matches played]],"")</f>
        <v>0.66666666666666663</v>
      </c>
      <c r="U166" s="16">
        <f>IF(T:T=$T$3,"",100%-all_t20_world_cup_matches_results__3__3[[#This Row],[Winning %]])</f>
        <v>0.33333333333333337</v>
      </c>
    </row>
    <row r="167" spans="1:21" x14ac:dyDescent="0.25">
      <c r="A167" t="s">
        <v>167</v>
      </c>
      <c r="B167" t="s">
        <v>17</v>
      </c>
      <c r="C167" t="s">
        <v>49</v>
      </c>
      <c r="D167" t="s">
        <v>231</v>
      </c>
      <c r="E167" t="s">
        <v>17</v>
      </c>
      <c r="F167" t="s">
        <v>31</v>
      </c>
      <c r="G167" t="s">
        <v>77</v>
      </c>
      <c r="H167" s="9">
        <v>41171</v>
      </c>
      <c r="I167">
        <v>264</v>
      </c>
      <c r="J167">
        <v>7</v>
      </c>
      <c r="K167" t="s">
        <v>156</v>
      </c>
      <c r="L167" t="s">
        <v>498</v>
      </c>
      <c r="M167" t="s">
        <v>49</v>
      </c>
      <c r="N167">
        <f>IF(all_t20_world_cup_matches_results__3__3[[#This Row],[Teams ID]]=all_t20_world_cup_matches_results__3__3[[#This Row],[Winner]], 1, 0)</f>
        <v>0</v>
      </c>
      <c r="O167" t="str">
        <f>IF(all_t20_world_cup_matches_results__3__3[[#This Row],[Team1]]=all_t20_world_cup_matches_results__3__3[[#This Row],[Winner]],all_t20_world_cup_matches_results__3__3[[#This Row],[Team2]],all_t20_world_cup_matches_results__3__3[[#This Row],[Team1]])</f>
        <v>Ireland</v>
      </c>
      <c r="P167" s="8">
        <f>IF(all_t20_world_cup_matches_results__3__3[[#This Row],[Teams ID]]=all_t20_world_cup_matches_results__3__3[[#This Row],[Losers]],1,0)</f>
        <v>1</v>
      </c>
      <c r="Q167" s="8">
        <f>SUMIFS(all_t20_world_cup_matches_results__3__3[Winner Count], all_t20_world_cup_matches_results__3__3[Teams ID], all_t20_world_cup_matches_results__3__3[[#This Row],[Teams ID]], all_t20_world_cup_matches_results__3__3[Season], all_t20_world_cup_matches_results__3__3[[#This Row],[Season]])</f>
        <v>0</v>
      </c>
      <c r="R167" s="8">
        <f>COUNTIFS(all_t20_world_cup_matches_results__3__3[Teams ID], all_t20_world_cup_matches_results__3__3[[#This Row],[Teams ID]], all_t20_world_cup_matches_results__3__3[Season], all_t20_world_cup_matches_results__3__3[[#This Row],[Season]])</f>
        <v>2</v>
      </c>
      <c r="S167" s="8">
        <f>all_t20_world_cup_matches_results__3__3[[#This Row],[Total matches played]]-all_t20_world_cup_matches_results__3__3[[#This Row],[Total matches won]]</f>
        <v>2</v>
      </c>
      <c r="T167" s="16">
        <f>IFERROR(all_t20_world_cup_matches_results__3__3[[#This Row],[Total matches won]]/all_t20_world_cup_matches_results__3__3[[#This Row],[Total matches played]],"")</f>
        <v>0</v>
      </c>
      <c r="U167" s="16" t="str">
        <f>IF(T:T=$T$3,"",100%-all_t20_world_cup_matches_results__3__3[[#This Row],[Winning %]])</f>
        <v/>
      </c>
    </row>
    <row r="168" spans="1:21" x14ac:dyDescent="0.25">
      <c r="A168" t="s">
        <v>167</v>
      </c>
      <c r="B168" t="s">
        <v>63</v>
      </c>
      <c r="C168" t="s">
        <v>25</v>
      </c>
      <c r="D168" t="s">
        <v>220</v>
      </c>
      <c r="E168" t="s">
        <v>25</v>
      </c>
      <c r="F168" t="s">
        <v>78</v>
      </c>
      <c r="G168" t="s">
        <v>77</v>
      </c>
      <c r="H168" s="9">
        <v>41171</v>
      </c>
      <c r="I168">
        <v>265</v>
      </c>
      <c r="J168">
        <v>23</v>
      </c>
      <c r="K168" t="s">
        <v>157</v>
      </c>
      <c r="L168" t="s">
        <v>499</v>
      </c>
      <c r="M168" t="s">
        <v>63</v>
      </c>
      <c r="N168">
        <f>IF(all_t20_world_cup_matches_results__3__3[[#This Row],[Teams ID]]=all_t20_world_cup_matches_results__3__3[[#This Row],[Winner]], 1, 0)</f>
        <v>0</v>
      </c>
      <c r="O168" t="str">
        <f>IF(all_t20_world_cup_matches_results__3__3[[#This Row],[Team1]]=all_t20_world_cup_matches_results__3__3[[#This Row],[Winner]],all_t20_world_cup_matches_results__3__3[[#This Row],[Team2]],all_t20_world_cup_matches_results__3__3[[#This Row],[Team1]])</f>
        <v>Afghanistan</v>
      </c>
      <c r="P168" s="8">
        <f>IF(all_t20_world_cup_matches_results__3__3[[#This Row],[Teams ID]]=all_t20_world_cup_matches_results__3__3[[#This Row],[Losers]],1,0)</f>
        <v>1</v>
      </c>
      <c r="Q168" s="8">
        <f>SUMIFS(all_t20_world_cup_matches_results__3__3[Winner Count], all_t20_world_cup_matches_results__3__3[Teams ID], all_t20_world_cup_matches_results__3__3[[#This Row],[Teams ID]], all_t20_world_cup_matches_results__3__3[Season], all_t20_world_cup_matches_results__3__3[[#This Row],[Season]])</f>
        <v>0</v>
      </c>
      <c r="R168" s="8">
        <f>COUNTIFS(all_t20_world_cup_matches_results__3__3[Teams ID], all_t20_world_cup_matches_results__3__3[[#This Row],[Teams ID]], all_t20_world_cup_matches_results__3__3[Season], all_t20_world_cup_matches_results__3__3[[#This Row],[Season]])</f>
        <v>2</v>
      </c>
      <c r="S168" s="8">
        <f>all_t20_world_cup_matches_results__3__3[[#This Row],[Total matches played]]-all_t20_world_cup_matches_results__3__3[[#This Row],[Total matches won]]</f>
        <v>2</v>
      </c>
      <c r="T168" s="16">
        <f>IFERROR(all_t20_world_cup_matches_results__3__3[[#This Row],[Total matches won]]/all_t20_world_cup_matches_results__3__3[[#This Row],[Total matches played]],"")</f>
        <v>0</v>
      </c>
      <c r="U168" s="16" t="str">
        <f>IF(T:T=$T$3,"",100%-all_t20_world_cup_matches_results__3__3[[#This Row],[Winning %]])</f>
        <v/>
      </c>
    </row>
    <row r="169" spans="1:21" x14ac:dyDescent="0.25">
      <c r="A169" t="s">
        <v>167</v>
      </c>
      <c r="B169" t="s">
        <v>63</v>
      </c>
      <c r="C169" t="s">
        <v>25</v>
      </c>
      <c r="D169" t="s">
        <v>220</v>
      </c>
      <c r="E169" t="s">
        <v>25</v>
      </c>
      <c r="F169" t="s">
        <v>78</v>
      </c>
      <c r="G169" t="s">
        <v>77</v>
      </c>
      <c r="H169" s="9">
        <v>41171</v>
      </c>
      <c r="I169">
        <v>265</v>
      </c>
      <c r="J169">
        <v>23</v>
      </c>
      <c r="K169" t="s">
        <v>157</v>
      </c>
      <c r="L169" t="s">
        <v>500</v>
      </c>
      <c r="M169" t="s">
        <v>25</v>
      </c>
      <c r="N169">
        <f>IF(all_t20_world_cup_matches_results__3__3[[#This Row],[Teams ID]]=all_t20_world_cup_matches_results__3__3[[#This Row],[Winner]], 1, 0)</f>
        <v>1</v>
      </c>
      <c r="O169" t="str">
        <f>IF(all_t20_world_cup_matches_results__3__3[[#This Row],[Team1]]=all_t20_world_cup_matches_results__3__3[[#This Row],[Winner]],all_t20_world_cup_matches_results__3__3[[#This Row],[Team2]],all_t20_world_cup_matches_results__3__3[[#This Row],[Team1]])</f>
        <v>Afghanistan</v>
      </c>
      <c r="P169" s="8">
        <f>IF(all_t20_world_cup_matches_results__3__3[[#This Row],[Teams ID]]=all_t20_world_cup_matches_results__3__3[[#This Row],[Losers]],1,0)</f>
        <v>0</v>
      </c>
      <c r="Q169" s="8">
        <f>SUMIFS(all_t20_world_cup_matches_results__3__3[Winner Count], all_t20_world_cup_matches_results__3__3[Teams ID], all_t20_world_cup_matches_results__3__3[[#This Row],[Teams ID]], all_t20_world_cup_matches_results__3__3[Season], all_t20_world_cup_matches_results__3__3[[#This Row],[Season]])</f>
        <v>4</v>
      </c>
      <c r="R169" s="8">
        <f>COUNTIFS(all_t20_world_cup_matches_results__3__3[Teams ID], all_t20_world_cup_matches_results__3__3[[#This Row],[Teams ID]], all_t20_world_cup_matches_results__3__3[Season], all_t20_world_cup_matches_results__3__3[[#This Row],[Season]])</f>
        <v>5</v>
      </c>
      <c r="S169" s="8">
        <f>all_t20_world_cup_matches_results__3__3[[#This Row],[Total matches played]]-all_t20_world_cup_matches_results__3__3[[#This Row],[Total matches won]]</f>
        <v>1</v>
      </c>
      <c r="T169" s="16">
        <f>IFERROR(all_t20_world_cup_matches_results__3__3[[#This Row],[Total matches won]]/all_t20_world_cup_matches_results__3__3[[#This Row],[Total matches played]],"")</f>
        <v>0.8</v>
      </c>
      <c r="U169" s="16">
        <f>IF(T:T=$T$3,"",100%-all_t20_world_cup_matches_results__3__3[[#This Row],[Winning %]])</f>
        <v>0.19999999999999996</v>
      </c>
    </row>
    <row r="170" spans="1:21" x14ac:dyDescent="0.25">
      <c r="A170" t="s">
        <v>167</v>
      </c>
      <c r="B170" t="s">
        <v>6</v>
      </c>
      <c r="C170" t="s">
        <v>18</v>
      </c>
      <c r="D170" t="s">
        <v>232</v>
      </c>
      <c r="E170" t="s">
        <v>6</v>
      </c>
      <c r="F170" t="s">
        <v>38</v>
      </c>
      <c r="G170" t="s">
        <v>76</v>
      </c>
      <c r="H170" s="9">
        <v>41172</v>
      </c>
      <c r="I170">
        <v>266</v>
      </c>
      <c r="J170">
        <v>10</v>
      </c>
      <c r="K170" t="s">
        <v>156</v>
      </c>
      <c r="L170" t="s">
        <v>501</v>
      </c>
      <c r="M170" t="s">
        <v>6</v>
      </c>
      <c r="N170">
        <f>IF(all_t20_world_cup_matches_results__3__3[[#This Row],[Teams ID]]=all_t20_world_cup_matches_results__3__3[[#This Row],[Winner]], 1, 0)</f>
        <v>1</v>
      </c>
      <c r="O170" t="str">
        <f>IF(all_t20_world_cup_matches_results__3__3[[#This Row],[Team1]]=all_t20_world_cup_matches_results__3__3[[#This Row],[Winner]],all_t20_world_cup_matches_results__3__3[[#This Row],[Team2]],all_t20_world_cup_matches_results__3__3[[#This Row],[Team1]])</f>
        <v>Zimbabwe</v>
      </c>
      <c r="P170" s="8">
        <f>IF(all_t20_world_cup_matches_results__3__3[[#This Row],[Teams ID]]=all_t20_world_cup_matches_results__3__3[[#This Row],[Losers]],1,0)</f>
        <v>0</v>
      </c>
      <c r="Q170" s="8">
        <f>SUMIFS(all_t20_world_cup_matches_results__3__3[Winner Count], all_t20_world_cup_matches_results__3__3[Teams ID], all_t20_world_cup_matches_results__3__3[[#This Row],[Teams ID]], all_t20_world_cup_matches_results__3__3[Season], all_t20_world_cup_matches_results__3__3[[#This Row],[Season]])</f>
        <v>2</v>
      </c>
      <c r="R170" s="8">
        <f>COUNTIFS(all_t20_world_cup_matches_results__3__3[Teams ID], all_t20_world_cup_matches_results__3__3[[#This Row],[Teams ID]], all_t20_world_cup_matches_results__3__3[Season], all_t20_world_cup_matches_results__3__3[[#This Row],[Season]])</f>
        <v>5</v>
      </c>
      <c r="S170" s="8">
        <f>all_t20_world_cup_matches_results__3__3[[#This Row],[Total matches played]]-all_t20_world_cup_matches_results__3__3[[#This Row],[Total matches won]]</f>
        <v>3</v>
      </c>
      <c r="T170" s="16">
        <f>IFERROR(all_t20_world_cup_matches_results__3__3[[#This Row],[Total matches won]]/all_t20_world_cup_matches_results__3__3[[#This Row],[Total matches played]],"")</f>
        <v>0.4</v>
      </c>
      <c r="U170" s="16">
        <f>IF(T:T=$T$3,"",100%-all_t20_world_cup_matches_results__3__3[[#This Row],[Winning %]])</f>
        <v>0.6</v>
      </c>
    </row>
    <row r="171" spans="1:21" x14ac:dyDescent="0.25">
      <c r="A171" t="s">
        <v>167</v>
      </c>
      <c r="B171" t="s">
        <v>6</v>
      </c>
      <c r="C171" t="s">
        <v>18</v>
      </c>
      <c r="D171" t="s">
        <v>232</v>
      </c>
      <c r="E171" t="s">
        <v>6</v>
      </c>
      <c r="F171" t="s">
        <v>38</v>
      </c>
      <c r="G171" t="s">
        <v>76</v>
      </c>
      <c r="H171" s="9">
        <v>41172</v>
      </c>
      <c r="I171">
        <v>266</v>
      </c>
      <c r="J171">
        <v>10</v>
      </c>
      <c r="K171" t="s">
        <v>156</v>
      </c>
      <c r="L171" t="s">
        <v>502</v>
      </c>
      <c r="M171" t="s">
        <v>18</v>
      </c>
      <c r="N171">
        <f>IF(all_t20_world_cup_matches_results__3__3[[#This Row],[Teams ID]]=all_t20_world_cup_matches_results__3__3[[#This Row],[Winner]], 1, 0)</f>
        <v>0</v>
      </c>
      <c r="O171" t="str">
        <f>IF(all_t20_world_cup_matches_results__3__3[[#This Row],[Team1]]=all_t20_world_cup_matches_results__3__3[[#This Row],[Winner]],all_t20_world_cup_matches_results__3__3[[#This Row],[Team2]],all_t20_world_cup_matches_results__3__3[[#This Row],[Team1]])</f>
        <v>Zimbabwe</v>
      </c>
      <c r="P171" s="8">
        <f>IF(all_t20_world_cup_matches_results__3__3[[#This Row],[Teams ID]]=all_t20_world_cup_matches_results__3__3[[#This Row],[Losers]],1,0)</f>
        <v>1</v>
      </c>
      <c r="Q171" s="8">
        <f>SUMIFS(all_t20_world_cup_matches_results__3__3[Winner Count], all_t20_world_cup_matches_results__3__3[Teams ID], all_t20_world_cup_matches_results__3__3[[#This Row],[Teams ID]], all_t20_world_cup_matches_results__3__3[Season], all_t20_world_cup_matches_results__3__3[[#This Row],[Season]])</f>
        <v>0</v>
      </c>
      <c r="R171" s="8">
        <f>COUNTIFS(all_t20_world_cup_matches_results__3__3[Teams ID], all_t20_world_cup_matches_results__3__3[[#This Row],[Teams ID]], all_t20_world_cup_matches_results__3__3[Season], all_t20_world_cup_matches_results__3__3[[#This Row],[Season]])</f>
        <v>2</v>
      </c>
      <c r="S171" s="8">
        <f>all_t20_world_cup_matches_results__3__3[[#This Row],[Total matches played]]-all_t20_world_cup_matches_results__3__3[[#This Row],[Total matches won]]</f>
        <v>2</v>
      </c>
      <c r="T171" s="16">
        <f>IFERROR(all_t20_world_cup_matches_results__3__3[[#This Row],[Total matches won]]/all_t20_world_cup_matches_results__3__3[[#This Row],[Total matches played]],"")</f>
        <v>0</v>
      </c>
      <c r="U171" s="16" t="str">
        <f>IF(T:T=$T$3,"",100%-all_t20_world_cup_matches_results__3__3[[#This Row],[Winning %]])</f>
        <v/>
      </c>
    </row>
    <row r="172" spans="1:21" x14ac:dyDescent="0.25">
      <c r="A172" t="s">
        <v>167</v>
      </c>
      <c r="B172" t="s">
        <v>21</v>
      </c>
      <c r="C172" t="s">
        <v>11</v>
      </c>
      <c r="D172" t="s">
        <v>233</v>
      </c>
      <c r="E172" t="s">
        <v>11</v>
      </c>
      <c r="F172" t="s">
        <v>70</v>
      </c>
      <c r="G172" t="s">
        <v>79</v>
      </c>
      <c r="H172" s="9">
        <v>41173</v>
      </c>
      <c r="I172">
        <v>267</v>
      </c>
      <c r="J172">
        <v>59</v>
      </c>
      <c r="K172" t="s">
        <v>157</v>
      </c>
      <c r="L172" t="s">
        <v>503</v>
      </c>
      <c r="M172" t="s">
        <v>21</v>
      </c>
      <c r="N172">
        <f>IF(all_t20_world_cup_matches_results__3__3[[#This Row],[Teams ID]]=all_t20_world_cup_matches_results__3__3[[#This Row],[Winner]], 1, 0)</f>
        <v>0</v>
      </c>
      <c r="O172" t="str">
        <f>IF(all_t20_world_cup_matches_results__3__3[[#This Row],[Team1]]=all_t20_world_cup_matches_results__3__3[[#This Row],[Winner]],all_t20_world_cup_matches_results__3__3[[#This Row],[Team2]],all_t20_world_cup_matches_results__3__3[[#This Row],[Team1]])</f>
        <v>Bangladesh</v>
      </c>
      <c r="P172" s="8">
        <f>IF(all_t20_world_cup_matches_results__3__3[[#This Row],[Teams ID]]=all_t20_world_cup_matches_results__3__3[[#This Row],[Losers]],1,0)</f>
        <v>1</v>
      </c>
      <c r="Q172" s="8">
        <f>SUMIFS(all_t20_world_cup_matches_results__3__3[Winner Count], all_t20_world_cup_matches_results__3__3[Teams ID], all_t20_world_cup_matches_results__3__3[[#This Row],[Teams ID]], all_t20_world_cup_matches_results__3__3[Season], all_t20_world_cup_matches_results__3__3[[#This Row],[Season]])</f>
        <v>0</v>
      </c>
      <c r="R172" s="8">
        <f>COUNTIFS(all_t20_world_cup_matches_results__3__3[Teams ID], all_t20_world_cup_matches_results__3__3[[#This Row],[Teams ID]], all_t20_world_cup_matches_results__3__3[Season], all_t20_world_cup_matches_results__3__3[[#This Row],[Season]])</f>
        <v>2</v>
      </c>
      <c r="S172" s="8">
        <f>all_t20_world_cup_matches_results__3__3[[#This Row],[Total matches played]]-all_t20_world_cup_matches_results__3__3[[#This Row],[Total matches won]]</f>
        <v>2</v>
      </c>
      <c r="T172" s="16">
        <f>IFERROR(all_t20_world_cup_matches_results__3__3[[#This Row],[Total matches won]]/all_t20_world_cup_matches_results__3__3[[#This Row],[Total matches played]],"")</f>
        <v>0</v>
      </c>
      <c r="U172" s="16" t="str">
        <f>IF(T:T=$T$3,"",100%-all_t20_world_cup_matches_results__3__3[[#This Row],[Winning %]])</f>
        <v/>
      </c>
    </row>
    <row r="173" spans="1:21" x14ac:dyDescent="0.25">
      <c r="A173" t="s">
        <v>167</v>
      </c>
      <c r="B173" t="s">
        <v>21</v>
      </c>
      <c r="C173" t="s">
        <v>11</v>
      </c>
      <c r="D173" t="s">
        <v>233</v>
      </c>
      <c r="E173" t="s">
        <v>11</v>
      </c>
      <c r="F173" t="s">
        <v>70</v>
      </c>
      <c r="G173" t="s">
        <v>79</v>
      </c>
      <c r="H173" s="9">
        <v>41173</v>
      </c>
      <c r="I173">
        <v>267</v>
      </c>
      <c r="J173">
        <v>59</v>
      </c>
      <c r="K173" t="s">
        <v>157</v>
      </c>
      <c r="L173" t="s">
        <v>504</v>
      </c>
      <c r="M173" t="s">
        <v>11</v>
      </c>
      <c r="N173">
        <f>IF(all_t20_world_cup_matches_results__3__3[[#This Row],[Teams ID]]=all_t20_world_cup_matches_results__3__3[[#This Row],[Winner]], 1, 0)</f>
        <v>1</v>
      </c>
      <c r="O173" t="str">
        <f>IF(all_t20_world_cup_matches_results__3__3[[#This Row],[Team1]]=all_t20_world_cup_matches_results__3__3[[#This Row],[Winner]],all_t20_world_cup_matches_results__3__3[[#This Row],[Team2]],all_t20_world_cup_matches_results__3__3[[#This Row],[Team1]])</f>
        <v>Bangladesh</v>
      </c>
      <c r="P173" s="8">
        <f>IF(all_t20_world_cup_matches_results__3__3[[#This Row],[Teams ID]]=all_t20_world_cup_matches_results__3__3[[#This Row],[Losers]],1,0)</f>
        <v>0</v>
      </c>
      <c r="Q173" s="8">
        <f>SUMIFS(all_t20_world_cup_matches_results__3__3[Winner Count], all_t20_world_cup_matches_results__3__3[Teams ID], all_t20_world_cup_matches_results__3__3[[#This Row],[Teams ID]], all_t20_world_cup_matches_results__3__3[Season], all_t20_world_cup_matches_results__3__3[[#This Row],[Season]])</f>
        <v>1</v>
      </c>
      <c r="R173" s="8">
        <f>COUNTIFS(all_t20_world_cup_matches_results__3__3[Teams ID], all_t20_world_cup_matches_results__3__3[[#This Row],[Teams ID]], all_t20_world_cup_matches_results__3__3[Season], all_t20_world_cup_matches_results__3__3[[#This Row],[Season]])</f>
        <v>5</v>
      </c>
      <c r="S173" s="8">
        <f>all_t20_world_cup_matches_results__3__3[[#This Row],[Total matches played]]-all_t20_world_cup_matches_results__3__3[[#This Row],[Total matches won]]</f>
        <v>4</v>
      </c>
      <c r="T173" s="16">
        <f>IFERROR(all_t20_world_cup_matches_results__3__3[[#This Row],[Total matches won]]/all_t20_world_cup_matches_results__3__3[[#This Row],[Total matches played]],"")</f>
        <v>0.2</v>
      </c>
      <c r="U173" s="16">
        <f>IF(T:T=$T$3,"",100%-all_t20_world_cup_matches_results__3__3[[#This Row],[Winning %]])</f>
        <v>0.8</v>
      </c>
    </row>
    <row r="174" spans="1:21" x14ac:dyDescent="0.25">
      <c r="A174" t="s">
        <v>167</v>
      </c>
      <c r="B174" t="s">
        <v>63</v>
      </c>
      <c r="C174" t="s">
        <v>23</v>
      </c>
      <c r="D174" t="s">
        <v>234</v>
      </c>
      <c r="E174" t="s">
        <v>23</v>
      </c>
      <c r="F174" t="s">
        <v>80</v>
      </c>
      <c r="G174" t="s">
        <v>77</v>
      </c>
      <c r="H174" s="9">
        <v>41173</v>
      </c>
      <c r="I174">
        <v>268</v>
      </c>
      <c r="J174">
        <v>116</v>
      </c>
      <c r="K174" t="s">
        <v>157</v>
      </c>
      <c r="L174" t="s">
        <v>505</v>
      </c>
      <c r="M174" t="s">
        <v>63</v>
      </c>
      <c r="N174">
        <f>IF(all_t20_world_cup_matches_results__3__3[[#This Row],[Teams ID]]=all_t20_world_cup_matches_results__3__3[[#This Row],[Winner]], 1, 0)</f>
        <v>0</v>
      </c>
      <c r="O174" t="str">
        <f>IF(all_t20_world_cup_matches_results__3__3[[#This Row],[Team1]]=all_t20_world_cup_matches_results__3__3[[#This Row],[Winner]],all_t20_world_cup_matches_results__3__3[[#This Row],[Team2]],all_t20_world_cup_matches_results__3__3[[#This Row],[Team1]])</f>
        <v>Afghanistan</v>
      </c>
      <c r="P174" s="8">
        <f>IF(all_t20_world_cup_matches_results__3__3[[#This Row],[Teams ID]]=all_t20_world_cup_matches_results__3__3[[#This Row],[Losers]],1,0)</f>
        <v>1</v>
      </c>
      <c r="Q174" s="8">
        <f>SUMIFS(all_t20_world_cup_matches_results__3__3[Winner Count], all_t20_world_cup_matches_results__3__3[Teams ID], all_t20_world_cup_matches_results__3__3[[#This Row],[Teams ID]], all_t20_world_cup_matches_results__3__3[Season], all_t20_world_cup_matches_results__3__3[[#This Row],[Season]])</f>
        <v>0</v>
      </c>
      <c r="R174" s="8">
        <f>COUNTIFS(all_t20_world_cup_matches_results__3__3[Teams ID], all_t20_world_cup_matches_results__3__3[[#This Row],[Teams ID]], all_t20_world_cup_matches_results__3__3[Season], all_t20_world_cup_matches_results__3__3[[#This Row],[Season]])</f>
        <v>2</v>
      </c>
      <c r="S174" s="8">
        <f>all_t20_world_cup_matches_results__3__3[[#This Row],[Total matches played]]-all_t20_world_cup_matches_results__3__3[[#This Row],[Total matches won]]</f>
        <v>2</v>
      </c>
      <c r="T174" s="16">
        <f>IFERROR(all_t20_world_cup_matches_results__3__3[[#This Row],[Total matches won]]/all_t20_world_cup_matches_results__3__3[[#This Row],[Total matches played]],"")</f>
        <v>0</v>
      </c>
      <c r="U174" s="16" t="str">
        <f>IF(T:T=$T$3,"",100%-all_t20_world_cup_matches_results__3__3[[#This Row],[Winning %]])</f>
        <v/>
      </c>
    </row>
    <row r="175" spans="1:21" x14ac:dyDescent="0.25">
      <c r="A175" t="s">
        <v>167</v>
      </c>
      <c r="B175" t="s">
        <v>63</v>
      </c>
      <c r="C175" t="s">
        <v>23</v>
      </c>
      <c r="D175" t="s">
        <v>234</v>
      </c>
      <c r="E175" t="s">
        <v>23</v>
      </c>
      <c r="F175" t="s">
        <v>80</v>
      </c>
      <c r="G175" t="s">
        <v>77</v>
      </c>
      <c r="H175" s="9">
        <v>41173</v>
      </c>
      <c r="I175">
        <v>268</v>
      </c>
      <c r="J175">
        <v>116</v>
      </c>
      <c r="K175" t="s">
        <v>157</v>
      </c>
      <c r="L175" t="s">
        <v>506</v>
      </c>
      <c r="M175" t="s">
        <v>23</v>
      </c>
      <c r="N175">
        <f>IF(all_t20_world_cup_matches_results__3__3[[#This Row],[Teams ID]]=all_t20_world_cup_matches_results__3__3[[#This Row],[Winner]], 1, 0)</f>
        <v>1</v>
      </c>
      <c r="O175" t="str">
        <f>IF(all_t20_world_cup_matches_results__3__3[[#This Row],[Team1]]=all_t20_world_cup_matches_results__3__3[[#This Row],[Winner]],all_t20_world_cup_matches_results__3__3[[#This Row],[Team2]],all_t20_world_cup_matches_results__3__3[[#This Row],[Team1]])</f>
        <v>Afghanistan</v>
      </c>
      <c r="P175" s="8">
        <f>IF(all_t20_world_cup_matches_results__3__3[[#This Row],[Teams ID]]=all_t20_world_cup_matches_results__3__3[[#This Row],[Losers]],1,0)</f>
        <v>0</v>
      </c>
      <c r="Q175" s="8">
        <f>SUMIFS(all_t20_world_cup_matches_results__3__3[Winner Count], all_t20_world_cup_matches_results__3__3[Teams ID], all_t20_world_cup_matches_results__3__3[[#This Row],[Teams ID]], all_t20_world_cup_matches_results__3__3[Season], all_t20_world_cup_matches_results__3__3[[#This Row],[Season]])</f>
        <v>2</v>
      </c>
      <c r="R175" s="8">
        <f>COUNTIFS(all_t20_world_cup_matches_results__3__3[Teams ID], all_t20_world_cup_matches_results__3__3[[#This Row],[Teams ID]], all_t20_world_cup_matches_results__3__3[Season], all_t20_world_cup_matches_results__3__3[[#This Row],[Season]])</f>
        <v>5</v>
      </c>
      <c r="S175" s="8">
        <f>all_t20_world_cup_matches_results__3__3[[#This Row],[Total matches played]]-all_t20_world_cup_matches_results__3__3[[#This Row],[Total matches won]]</f>
        <v>3</v>
      </c>
      <c r="T175" s="16">
        <f>IFERROR(all_t20_world_cup_matches_results__3__3[[#This Row],[Total matches won]]/all_t20_world_cup_matches_results__3__3[[#This Row],[Total matches played]],"")</f>
        <v>0.4</v>
      </c>
      <c r="U175" s="16">
        <f>IF(T:T=$T$3,"",100%-all_t20_world_cup_matches_results__3__3[[#This Row],[Winning %]])</f>
        <v>0.6</v>
      </c>
    </row>
    <row r="176" spans="1:21" x14ac:dyDescent="0.25">
      <c r="A176" t="s">
        <v>167</v>
      </c>
      <c r="B176" t="s">
        <v>28</v>
      </c>
      <c r="C176" t="s">
        <v>6</v>
      </c>
      <c r="D176" t="s">
        <v>235</v>
      </c>
      <c r="E176" t="s">
        <v>6</v>
      </c>
      <c r="F176" t="s">
        <v>81</v>
      </c>
      <c r="G176" t="s">
        <v>76</v>
      </c>
      <c r="H176" s="9">
        <v>41174</v>
      </c>
      <c r="I176">
        <v>269</v>
      </c>
      <c r="J176">
        <v>32</v>
      </c>
      <c r="K176" t="s">
        <v>157</v>
      </c>
      <c r="L176" t="s">
        <v>507</v>
      </c>
      <c r="M176" t="s">
        <v>28</v>
      </c>
      <c r="N176">
        <f>IF(all_t20_world_cup_matches_results__3__3[[#This Row],[Teams ID]]=all_t20_world_cup_matches_results__3__3[[#This Row],[Winner]], 1, 0)</f>
        <v>0</v>
      </c>
      <c r="O176" t="str">
        <f>IF(all_t20_world_cup_matches_results__3__3[[#This Row],[Team1]]=all_t20_world_cup_matches_results__3__3[[#This Row],[Winner]],all_t20_world_cup_matches_results__3__3[[#This Row],[Team2]],all_t20_world_cup_matches_results__3__3[[#This Row],[Team1]])</f>
        <v>Sri Lanka</v>
      </c>
      <c r="P176" s="8">
        <f>IF(all_t20_world_cup_matches_results__3__3[[#This Row],[Teams ID]]=all_t20_world_cup_matches_results__3__3[[#This Row],[Losers]],1,0)</f>
        <v>1</v>
      </c>
      <c r="Q176" s="8">
        <f>SUMIFS(all_t20_world_cup_matches_results__3__3[Winner Count], all_t20_world_cup_matches_results__3__3[Teams ID], all_t20_world_cup_matches_results__3__3[[#This Row],[Teams ID]], all_t20_world_cup_matches_results__3__3[Season], all_t20_world_cup_matches_results__3__3[[#This Row],[Season]])</f>
        <v>4</v>
      </c>
      <c r="R176" s="8">
        <f>COUNTIFS(all_t20_world_cup_matches_results__3__3[Teams ID], all_t20_world_cup_matches_results__3__3[[#This Row],[Teams ID]], all_t20_world_cup_matches_results__3__3[Season], all_t20_world_cup_matches_results__3__3[[#This Row],[Season]])</f>
        <v>7</v>
      </c>
      <c r="S176" s="8">
        <f>all_t20_world_cup_matches_results__3__3[[#This Row],[Total matches played]]-all_t20_world_cup_matches_results__3__3[[#This Row],[Total matches won]]</f>
        <v>3</v>
      </c>
      <c r="T176" s="16">
        <f>IFERROR(all_t20_world_cup_matches_results__3__3[[#This Row],[Total matches won]]/all_t20_world_cup_matches_results__3__3[[#This Row],[Total matches played]],"")</f>
        <v>0.5714285714285714</v>
      </c>
      <c r="U176" s="16">
        <f>IF(T:T=$T$3,"",100%-all_t20_world_cup_matches_results__3__3[[#This Row],[Winning %]])</f>
        <v>0.4285714285714286</v>
      </c>
    </row>
    <row r="177" spans="1:21" x14ac:dyDescent="0.25">
      <c r="A177" t="s">
        <v>167</v>
      </c>
      <c r="B177" t="s">
        <v>28</v>
      </c>
      <c r="C177" t="s">
        <v>6</v>
      </c>
      <c r="D177" t="s">
        <v>235</v>
      </c>
      <c r="E177" t="s">
        <v>6</v>
      </c>
      <c r="F177" t="s">
        <v>81</v>
      </c>
      <c r="G177" t="s">
        <v>76</v>
      </c>
      <c r="H177" s="9">
        <v>41174</v>
      </c>
      <c r="I177">
        <v>269</v>
      </c>
      <c r="J177">
        <v>32</v>
      </c>
      <c r="K177" t="s">
        <v>157</v>
      </c>
      <c r="L177" t="s">
        <v>508</v>
      </c>
      <c r="M177" t="s">
        <v>6</v>
      </c>
      <c r="N177">
        <f>IF(all_t20_world_cup_matches_results__3__3[[#This Row],[Teams ID]]=all_t20_world_cup_matches_results__3__3[[#This Row],[Winner]], 1, 0)</f>
        <v>1</v>
      </c>
      <c r="O177" t="str">
        <f>IF(all_t20_world_cup_matches_results__3__3[[#This Row],[Team1]]=all_t20_world_cup_matches_results__3__3[[#This Row],[Winner]],all_t20_world_cup_matches_results__3__3[[#This Row],[Team2]],all_t20_world_cup_matches_results__3__3[[#This Row],[Team1]])</f>
        <v>Sri Lanka</v>
      </c>
      <c r="P177" s="8">
        <f>IF(all_t20_world_cup_matches_results__3__3[[#This Row],[Teams ID]]=all_t20_world_cup_matches_results__3__3[[#This Row],[Losers]],1,0)</f>
        <v>0</v>
      </c>
      <c r="Q177" s="8">
        <f>SUMIFS(all_t20_world_cup_matches_results__3__3[Winner Count], all_t20_world_cup_matches_results__3__3[Teams ID], all_t20_world_cup_matches_results__3__3[[#This Row],[Teams ID]], all_t20_world_cup_matches_results__3__3[Season], all_t20_world_cup_matches_results__3__3[[#This Row],[Season]])</f>
        <v>2</v>
      </c>
      <c r="R177" s="8">
        <f>COUNTIFS(all_t20_world_cup_matches_results__3__3[Teams ID], all_t20_world_cup_matches_results__3__3[[#This Row],[Teams ID]], all_t20_world_cup_matches_results__3__3[Season], all_t20_world_cup_matches_results__3__3[[#This Row],[Season]])</f>
        <v>5</v>
      </c>
      <c r="S177" s="8">
        <f>all_t20_world_cup_matches_results__3__3[[#This Row],[Total matches played]]-all_t20_world_cup_matches_results__3__3[[#This Row],[Total matches won]]</f>
        <v>3</v>
      </c>
      <c r="T177" s="16">
        <f>IFERROR(all_t20_world_cup_matches_results__3__3[[#This Row],[Total matches won]]/all_t20_world_cup_matches_results__3__3[[#This Row],[Total matches played]],"")</f>
        <v>0.4</v>
      </c>
      <c r="U177" s="16">
        <f>IF(T:T=$T$3,"",100%-all_t20_world_cup_matches_results__3__3[[#This Row],[Winning %]])</f>
        <v>0.6</v>
      </c>
    </row>
    <row r="178" spans="1:21" x14ac:dyDescent="0.25">
      <c r="A178" t="s">
        <v>167</v>
      </c>
      <c r="B178" t="s">
        <v>17</v>
      </c>
      <c r="C178" t="s">
        <v>7</v>
      </c>
      <c r="D178" t="s">
        <v>202</v>
      </c>
      <c r="E178" t="s">
        <v>17</v>
      </c>
      <c r="F178" t="s">
        <v>82</v>
      </c>
      <c r="G178" t="s">
        <v>77</v>
      </c>
      <c r="H178" s="9">
        <v>41174</v>
      </c>
      <c r="I178">
        <v>270</v>
      </c>
      <c r="J178">
        <v>17</v>
      </c>
      <c r="K178" t="s">
        <v>157</v>
      </c>
      <c r="L178" t="s">
        <v>509</v>
      </c>
      <c r="M178" t="s">
        <v>17</v>
      </c>
      <c r="N178">
        <f>IF(all_t20_world_cup_matches_results__3__3[[#This Row],[Teams ID]]=all_t20_world_cup_matches_results__3__3[[#This Row],[Winner]], 1, 0)</f>
        <v>1</v>
      </c>
      <c r="O178" t="str">
        <f>IF(all_t20_world_cup_matches_results__3__3[[#This Row],[Team1]]=all_t20_world_cup_matches_results__3__3[[#This Row],[Winner]],all_t20_world_cup_matches_results__3__3[[#This Row],[Team2]],all_t20_world_cup_matches_results__3__3[[#This Row],[Team1]])</f>
        <v>West Indies</v>
      </c>
      <c r="P178" s="8">
        <f>IF(all_t20_world_cup_matches_results__3__3[[#This Row],[Teams ID]]=all_t20_world_cup_matches_results__3__3[[#This Row],[Losers]],1,0)</f>
        <v>0</v>
      </c>
      <c r="Q178" s="8">
        <f>SUMIFS(all_t20_world_cup_matches_results__3__3[Winner Count], all_t20_world_cup_matches_results__3__3[Teams ID], all_t20_world_cup_matches_results__3__3[[#This Row],[Teams ID]], all_t20_world_cup_matches_results__3__3[Season], all_t20_world_cup_matches_results__3__3[[#This Row],[Season]])</f>
        <v>4</v>
      </c>
      <c r="R178" s="8">
        <f>COUNTIFS(all_t20_world_cup_matches_results__3__3[Teams ID], all_t20_world_cup_matches_results__3__3[[#This Row],[Teams ID]], all_t20_world_cup_matches_results__3__3[Season], all_t20_world_cup_matches_results__3__3[[#This Row],[Season]])</f>
        <v>6</v>
      </c>
      <c r="S178" s="8">
        <f>all_t20_world_cup_matches_results__3__3[[#This Row],[Total matches played]]-all_t20_world_cup_matches_results__3__3[[#This Row],[Total matches won]]</f>
        <v>2</v>
      </c>
      <c r="T178" s="16">
        <f>IFERROR(all_t20_world_cup_matches_results__3__3[[#This Row],[Total matches won]]/all_t20_world_cup_matches_results__3__3[[#This Row],[Total matches played]],"")</f>
        <v>0.66666666666666663</v>
      </c>
      <c r="U178" s="16">
        <f>IF(T:T=$T$3,"",100%-all_t20_world_cup_matches_results__3__3[[#This Row],[Winning %]])</f>
        <v>0.33333333333333337</v>
      </c>
    </row>
    <row r="179" spans="1:21" x14ac:dyDescent="0.25">
      <c r="A179" t="s">
        <v>167</v>
      </c>
      <c r="B179" t="s">
        <v>17</v>
      </c>
      <c r="C179" t="s">
        <v>7</v>
      </c>
      <c r="D179" t="s">
        <v>202</v>
      </c>
      <c r="E179" t="s">
        <v>17</v>
      </c>
      <c r="F179" t="s">
        <v>82</v>
      </c>
      <c r="G179" t="s">
        <v>77</v>
      </c>
      <c r="H179" s="9">
        <v>41174</v>
      </c>
      <c r="I179">
        <v>270</v>
      </c>
      <c r="J179">
        <v>17</v>
      </c>
      <c r="K179" t="s">
        <v>157</v>
      </c>
      <c r="L179" t="s">
        <v>510</v>
      </c>
      <c r="M179" t="s">
        <v>7</v>
      </c>
      <c r="N179">
        <f>IF(all_t20_world_cup_matches_results__3__3[[#This Row],[Teams ID]]=all_t20_world_cup_matches_results__3__3[[#This Row],[Winner]], 1, 0)</f>
        <v>0</v>
      </c>
      <c r="O179" t="str">
        <f>IF(all_t20_world_cup_matches_results__3__3[[#This Row],[Team1]]=all_t20_world_cup_matches_results__3__3[[#This Row],[Winner]],all_t20_world_cup_matches_results__3__3[[#This Row],[Team2]],all_t20_world_cup_matches_results__3__3[[#This Row],[Team1]])</f>
        <v>West Indies</v>
      </c>
      <c r="P179" s="8">
        <f>IF(all_t20_world_cup_matches_results__3__3[[#This Row],[Teams ID]]=all_t20_world_cup_matches_results__3__3[[#This Row],[Losers]],1,0)</f>
        <v>1</v>
      </c>
      <c r="Q179" s="8">
        <f>SUMIFS(all_t20_world_cup_matches_results__3__3[Winner Count], all_t20_world_cup_matches_results__3__3[Teams ID], all_t20_world_cup_matches_results__3__3[[#This Row],[Teams ID]], all_t20_world_cup_matches_results__3__3[Season], all_t20_world_cup_matches_results__3__3[[#This Row],[Season]])</f>
        <v>3</v>
      </c>
      <c r="R179" s="8">
        <f>COUNTIFS(all_t20_world_cup_matches_results__3__3[Teams ID], all_t20_world_cup_matches_results__3__3[[#This Row],[Teams ID]], all_t20_world_cup_matches_results__3__3[Season], all_t20_world_cup_matches_results__3__3[[#This Row],[Season]])</f>
        <v>7</v>
      </c>
      <c r="S179" s="8">
        <f>all_t20_world_cup_matches_results__3__3[[#This Row],[Total matches played]]-all_t20_world_cup_matches_results__3__3[[#This Row],[Total matches won]]</f>
        <v>4</v>
      </c>
      <c r="T179" s="16">
        <f>IFERROR(all_t20_world_cup_matches_results__3__3[[#This Row],[Total matches won]]/all_t20_world_cup_matches_results__3__3[[#This Row],[Total matches played]],"")</f>
        <v>0.42857142857142855</v>
      </c>
      <c r="U179" s="16">
        <f>IF(T:T=$T$3,"",100%-all_t20_world_cup_matches_results__3__3[[#This Row],[Winning %]])</f>
        <v>0.5714285714285714</v>
      </c>
    </row>
    <row r="180" spans="1:21" x14ac:dyDescent="0.25">
      <c r="A180" t="s">
        <v>167</v>
      </c>
      <c r="B180" t="s">
        <v>11</v>
      </c>
      <c r="C180" t="s">
        <v>14</v>
      </c>
      <c r="D180" t="s">
        <v>198</v>
      </c>
      <c r="E180" t="s">
        <v>14</v>
      </c>
      <c r="F180" t="s">
        <v>71</v>
      </c>
      <c r="G180" t="s">
        <v>79</v>
      </c>
      <c r="H180" s="9">
        <v>41175</v>
      </c>
      <c r="I180">
        <v>271</v>
      </c>
      <c r="J180">
        <v>13</v>
      </c>
      <c r="K180" t="s">
        <v>157</v>
      </c>
      <c r="L180" t="s">
        <v>511</v>
      </c>
      <c r="M180" t="s">
        <v>11</v>
      </c>
      <c r="N180">
        <f>IF(all_t20_world_cup_matches_results__3__3[[#This Row],[Teams ID]]=all_t20_world_cup_matches_results__3__3[[#This Row],[Winner]], 1, 0)</f>
        <v>0</v>
      </c>
      <c r="O180" t="str">
        <f>IF(all_t20_world_cup_matches_results__3__3[[#This Row],[Team1]]=all_t20_world_cup_matches_results__3__3[[#This Row],[Winner]],all_t20_world_cup_matches_results__3__3[[#This Row],[Team2]],all_t20_world_cup_matches_results__3__3[[#This Row],[Team1]])</f>
        <v>New Zealand</v>
      </c>
      <c r="P180" s="8">
        <f>IF(all_t20_world_cup_matches_results__3__3[[#This Row],[Teams ID]]=all_t20_world_cup_matches_results__3__3[[#This Row],[Losers]],1,0)</f>
        <v>1</v>
      </c>
      <c r="Q180" s="8">
        <f>SUMIFS(all_t20_world_cup_matches_results__3__3[Winner Count], all_t20_world_cup_matches_results__3__3[Teams ID], all_t20_world_cup_matches_results__3__3[[#This Row],[Teams ID]], all_t20_world_cup_matches_results__3__3[Season], all_t20_world_cup_matches_results__3__3[[#This Row],[Season]])</f>
        <v>1</v>
      </c>
      <c r="R180" s="8">
        <f>COUNTIFS(all_t20_world_cup_matches_results__3__3[Teams ID], all_t20_world_cup_matches_results__3__3[[#This Row],[Teams ID]], all_t20_world_cup_matches_results__3__3[Season], all_t20_world_cup_matches_results__3__3[[#This Row],[Season]])</f>
        <v>5</v>
      </c>
      <c r="S180" s="8">
        <f>all_t20_world_cup_matches_results__3__3[[#This Row],[Total matches played]]-all_t20_world_cup_matches_results__3__3[[#This Row],[Total matches won]]</f>
        <v>4</v>
      </c>
      <c r="T180" s="16">
        <f>IFERROR(all_t20_world_cup_matches_results__3__3[[#This Row],[Total matches won]]/all_t20_world_cup_matches_results__3__3[[#This Row],[Total matches played]],"")</f>
        <v>0.2</v>
      </c>
      <c r="U180" s="16">
        <f>IF(T:T=$T$3,"",100%-all_t20_world_cup_matches_results__3__3[[#This Row],[Winning %]])</f>
        <v>0.8</v>
      </c>
    </row>
    <row r="181" spans="1:21" x14ac:dyDescent="0.25">
      <c r="A181" t="s">
        <v>167</v>
      </c>
      <c r="B181" t="s">
        <v>11</v>
      </c>
      <c r="C181" t="s">
        <v>14</v>
      </c>
      <c r="D181" t="s">
        <v>198</v>
      </c>
      <c r="E181" t="s">
        <v>14</v>
      </c>
      <c r="F181" t="s">
        <v>71</v>
      </c>
      <c r="G181" t="s">
        <v>79</v>
      </c>
      <c r="H181" s="9">
        <v>41175</v>
      </c>
      <c r="I181">
        <v>271</v>
      </c>
      <c r="J181">
        <v>13</v>
      </c>
      <c r="K181" t="s">
        <v>157</v>
      </c>
      <c r="L181" t="s">
        <v>512</v>
      </c>
      <c r="M181" t="s">
        <v>14</v>
      </c>
      <c r="N181">
        <f>IF(all_t20_world_cup_matches_results__3__3[[#This Row],[Teams ID]]=all_t20_world_cup_matches_results__3__3[[#This Row],[Winner]], 1, 0)</f>
        <v>1</v>
      </c>
      <c r="O181" t="str">
        <f>IF(all_t20_world_cup_matches_results__3__3[[#This Row],[Team1]]=all_t20_world_cup_matches_results__3__3[[#This Row],[Winner]],all_t20_world_cup_matches_results__3__3[[#This Row],[Team2]],all_t20_world_cup_matches_results__3__3[[#This Row],[Team1]])</f>
        <v>New Zealand</v>
      </c>
      <c r="P181" s="8">
        <f>IF(all_t20_world_cup_matches_results__3__3[[#This Row],[Teams ID]]=all_t20_world_cup_matches_results__3__3[[#This Row],[Losers]],1,0)</f>
        <v>0</v>
      </c>
      <c r="Q181" s="8">
        <f>SUMIFS(all_t20_world_cup_matches_results__3__3[Winner Count], all_t20_world_cup_matches_results__3__3[Teams ID], all_t20_world_cup_matches_results__3__3[[#This Row],[Teams ID]], all_t20_world_cup_matches_results__3__3[Season], all_t20_world_cup_matches_results__3__3[[#This Row],[Season]])</f>
        <v>4</v>
      </c>
      <c r="R181" s="8">
        <f>COUNTIFS(all_t20_world_cup_matches_results__3__3[Teams ID], all_t20_world_cup_matches_results__3__3[[#This Row],[Teams ID]], all_t20_world_cup_matches_results__3__3[Season], all_t20_world_cup_matches_results__3__3[[#This Row],[Season]])</f>
        <v>6</v>
      </c>
      <c r="S181" s="8">
        <f>all_t20_world_cup_matches_results__3__3[[#This Row],[Total matches played]]-all_t20_world_cup_matches_results__3__3[[#This Row],[Total matches won]]</f>
        <v>2</v>
      </c>
      <c r="T181" s="16">
        <f>IFERROR(all_t20_world_cup_matches_results__3__3[[#This Row],[Total matches won]]/all_t20_world_cup_matches_results__3__3[[#This Row],[Total matches played]],"")</f>
        <v>0.66666666666666663</v>
      </c>
      <c r="U181" s="16">
        <f>IF(T:T=$T$3,"",100%-all_t20_world_cup_matches_results__3__3[[#This Row],[Winning %]])</f>
        <v>0.33333333333333337</v>
      </c>
    </row>
    <row r="182" spans="1:21" x14ac:dyDescent="0.25">
      <c r="A182" t="s">
        <v>167</v>
      </c>
      <c r="B182" t="s">
        <v>23</v>
      </c>
      <c r="C182" t="s">
        <v>25</v>
      </c>
      <c r="D182" t="s">
        <v>194</v>
      </c>
      <c r="E182" t="s">
        <v>25</v>
      </c>
      <c r="F182" t="s">
        <v>83</v>
      </c>
      <c r="G182" t="s">
        <v>77</v>
      </c>
      <c r="H182" s="9">
        <v>41175</v>
      </c>
      <c r="I182">
        <v>272</v>
      </c>
      <c r="J182">
        <v>90</v>
      </c>
      <c r="K182" t="s">
        <v>157</v>
      </c>
      <c r="L182" t="s">
        <v>513</v>
      </c>
      <c r="M182" t="s">
        <v>23</v>
      </c>
      <c r="N182">
        <f>IF(all_t20_world_cup_matches_results__3__3[[#This Row],[Teams ID]]=all_t20_world_cup_matches_results__3__3[[#This Row],[Winner]], 1, 0)</f>
        <v>0</v>
      </c>
      <c r="O182" t="str">
        <f>IF(all_t20_world_cup_matches_results__3__3[[#This Row],[Team1]]=all_t20_world_cup_matches_results__3__3[[#This Row],[Winner]],all_t20_world_cup_matches_results__3__3[[#This Row],[Team2]],all_t20_world_cup_matches_results__3__3[[#This Row],[Team1]])</f>
        <v>England</v>
      </c>
      <c r="P182" s="8">
        <f>IF(all_t20_world_cup_matches_results__3__3[[#This Row],[Teams ID]]=all_t20_world_cup_matches_results__3__3[[#This Row],[Losers]],1,0)</f>
        <v>1</v>
      </c>
      <c r="Q182" s="8">
        <f>SUMIFS(all_t20_world_cup_matches_results__3__3[Winner Count], all_t20_world_cup_matches_results__3__3[Teams ID], all_t20_world_cup_matches_results__3__3[[#This Row],[Teams ID]], all_t20_world_cup_matches_results__3__3[Season], all_t20_world_cup_matches_results__3__3[[#This Row],[Season]])</f>
        <v>2</v>
      </c>
      <c r="R182" s="8">
        <f>COUNTIFS(all_t20_world_cup_matches_results__3__3[Teams ID], all_t20_world_cup_matches_results__3__3[[#This Row],[Teams ID]], all_t20_world_cup_matches_results__3__3[Season], all_t20_world_cup_matches_results__3__3[[#This Row],[Season]])</f>
        <v>5</v>
      </c>
      <c r="S182" s="8">
        <f>all_t20_world_cup_matches_results__3__3[[#This Row],[Total matches played]]-all_t20_world_cup_matches_results__3__3[[#This Row],[Total matches won]]</f>
        <v>3</v>
      </c>
      <c r="T182" s="16">
        <f>IFERROR(all_t20_world_cup_matches_results__3__3[[#This Row],[Total matches won]]/all_t20_world_cup_matches_results__3__3[[#This Row],[Total matches played]],"")</f>
        <v>0.4</v>
      </c>
      <c r="U182" s="16">
        <f>IF(T:T=$T$3,"",100%-all_t20_world_cup_matches_results__3__3[[#This Row],[Winning %]])</f>
        <v>0.6</v>
      </c>
    </row>
    <row r="183" spans="1:21" x14ac:dyDescent="0.25">
      <c r="A183" t="s">
        <v>167</v>
      </c>
      <c r="B183" t="s">
        <v>23</v>
      </c>
      <c r="C183" t="s">
        <v>25</v>
      </c>
      <c r="D183" t="s">
        <v>194</v>
      </c>
      <c r="E183" t="s">
        <v>25</v>
      </c>
      <c r="F183" t="s">
        <v>83</v>
      </c>
      <c r="G183" t="s">
        <v>77</v>
      </c>
      <c r="H183" s="9">
        <v>41175</v>
      </c>
      <c r="I183">
        <v>272</v>
      </c>
      <c r="J183">
        <v>90</v>
      </c>
      <c r="K183" t="s">
        <v>157</v>
      </c>
      <c r="L183" t="s">
        <v>514</v>
      </c>
      <c r="M183" t="s">
        <v>25</v>
      </c>
      <c r="N183">
        <f>IF(all_t20_world_cup_matches_results__3__3[[#This Row],[Teams ID]]=all_t20_world_cup_matches_results__3__3[[#This Row],[Winner]], 1, 0)</f>
        <v>1</v>
      </c>
      <c r="O183" t="str">
        <f>IF(all_t20_world_cup_matches_results__3__3[[#This Row],[Team1]]=all_t20_world_cup_matches_results__3__3[[#This Row],[Winner]],all_t20_world_cup_matches_results__3__3[[#This Row],[Team2]],all_t20_world_cup_matches_results__3__3[[#This Row],[Team1]])</f>
        <v>England</v>
      </c>
      <c r="P183" s="8">
        <f>IF(all_t20_world_cup_matches_results__3__3[[#This Row],[Teams ID]]=all_t20_world_cup_matches_results__3__3[[#This Row],[Losers]],1,0)</f>
        <v>0</v>
      </c>
      <c r="Q183" s="8">
        <f>SUMIFS(all_t20_world_cup_matches_results__3__3[Winner Count], all_t20_world_cup_matches_results__3__3[Teams ID], all_t20_world_cup_matches_results__3__3[[#This Row],[Teams ID]], all_t20_world_cup_matches_results__3__3[Season], all_t20_world_cup_matches_results__3__3[[#This Row],[Season]])</f>
        <v>4</v>
      </c>
      <c r="R183" s="8">
        <f>COUNTIFS(all_t20_world_cup_matches_results__3__3[Teams ID], all_t20_world_cup_matches_results__3__3[[#This Row],[Teams ID]], all_t20_world_cup_matches_results__3__3[Season], all_t20_world_cup_matches_results__3__3[[#This Row],[Season]])</f>
        <v>5</v>
      </c>
      <c r="S183" s="8">
        <f>all_t20_world_cup_matches_results__3__3[[#This Row],[Total matches played]]-all_t20_world_cup_matches_results__3__3[[#This Row],[Total matches won]]</f>
        <v>1</v>
      </c>
      <c r="T183" s="16">
        <f>IFERROR(all_t20_world_cup_matches_results__3__3[[#This Row],[Total matches won]]/all_t20_world_cup_matches_results__3__3[[#This Row],[Total matches played]],"")</f>
        <v>0.8</v>
      </c>
      <c r="U183" s="16">
        <f>IF(T:T=$T$3,"",100%-all_t20_world_cup_matches_results__3__3[[#This Row],[Winning %]])</f>
        <v>0.19999999999999996</v>
      </c>
    </row>
    <row r="184" spans="1:21" x14ac:dyDescent="0.25">
      <c r="A184" t="s">
        <v>167</v>
      </c>
      <c r="B184" t="s">
        <v>49</v>
      </c>
      <c r="C184" t="s">
        <v>7</v>
      </c>
      <c r="D184" t="s">
        <v>236</v>
      </c>
      <c r="E184" t="s">
        <v>26</v>
      </c>
      <c r="F184" t="s">
        <v>988</v>
      </c>
      <c r="G184" t="s">
        <v>77</v>
      </c>
      <c r="H184" s="9">
        <v>41176</v>
      </c>
      <c r="I184">
        <v>273</v>
      </c>
      <c r="J184" t="s">
        <v>988</v>
      </c>
      <c r="L184" t="s">
        <v>515</v>
      </c>
      <c r="M184" t="s">
        <v>49</v>
      </c>
      <c r="N184">
        <f>IF(all_t20_world_cup_matches_results__3__3[[#This Row],[Teams ID]]=all_t20_world_cup_matches_results__3__3[[#This Row],[Winner]], 1, 0)</f>
        <v>0</v>
      </c>
      <c r="O184" t="str">
        <f>IF(all_t20_world_cup_matches_results__3__3[[#This Row],[Team1]]=all_t20_world_cup_matches_results__3__3[[#This Row],[Winner]],all_t20_world_cup_matches_results__3__3[[#This Row],[Team2]],all_t20_world_cup_matches_results__3__3[[#This Row],[Team1]])</f>
        <v>Ireland</v>
      </c>
      <c r="P184" s="8">
        <f>IF(all_t20_world_cup_matches_results__3__3[[#This Row],[Teams ID]]=all_t20_world_cup_matches_results__3__3[[#This Row],[Losers]],1,0)</f>
        <v>1</v>
      </c>
      <c r="Q184" s="8">
        <f>SUMIFS(all_t20_world_cup_matches_results__3__3[Winner Count], all_t20_world_cup_matches_results__3__3[Teams ID], all_t20_world_cup_matches_results__3__3[[#This Row],[Teams ID]], all_t20_world_cup_matches_results__3__3[Season], all_t20_world_cup_matches_results__3__3[[#This Row],[Season]])</f>
        <v>0</v>
      </c>
      <c r="R184" s="8">
        <f>COUNTIFS(all_t20_world_cup_matches_results__3__3[Teams ID], all_t20_world_cup_matches_results__3__3[[#This Row],[Teams ID]], all_t20_world_cup_matches_results__3__3[Season], all_t20_world_cup_matches_results__3__3[[#This Row],[Season]])</f>
        <v>2</v>
      </c>
      <c r="S184" s="8">
        <f>all_t20_world_cup_matches_results__3__3[[#This Row],[Total matches played]]-all_t20_world_cup_matches_results__3__3[[#This Row],[Total matches won]]</f>
        <v>2</v>
      </c>
      <c r="T184" s="16">
        <f>IFERROR(all_t20_world_cup_matches_results__3__3[[#This Row],[Total matches won]]/all_t20_world_cup_matches_results__3__3[[#This Row],[Total matches played]],"")</f>
        <v>0</v>
      </c>
      <c r="U184" s="16" t="str">
        <f>IF(T:T=$T$3,"",100%-all_t20_world_cup_matches_results__3__3[[#This Row],[Winning %]])</f>
        <v/>
      </c>
    </row>
    <row r="185" spans="1:21" x14ac:dyDescent="0.25">
      <c r="A185" t="s">
        <v>167</v>
      </c>
      <c r="B185" t="s">
        <v>49</v>
      </c>
      <c r="C185" t="s">
        <v>7</v>
      </c>
      <c r="D185" t="s">
        <v>236</v>
      </c>
      <c r="E185" t="s">
        <v>26</v>
      </c>
      <c r="F185" t="s">
        <v>988</v>
      </c>
      <c r="G185" t="s">
        <v>77</v>
      </c>
      <c r="H185" s="9">
        <v>41176</v>
      </c>
      <c r="I185">
        <v>273</v>
      </c>
      <c r="J185" t="s">
        <v>988</v>
      </c>
      <c r="L185" t="s">
        <v>516</v>
      </c>
      <c r="M185" t="s">
        <v>7</v>
      </c>
      <c r="N185">
        <f>IF(all_t20_world_cup_matches_results__3__3[[#This Row],[Teams ID]]=all_t20_world_cup_matches_results__3__3[[#This Row],[Winner]], 1, 0)</f>
        <v>0</v>
      </c>
      <c r="O185" t="str">
        <f>IF(all_t20_world_cup_matches_results__3__3[[#This Row],[Team1]]=all_t20_world_cup_matches_results__3__3[[#This Row],[Winner]],all_t20_world_cup_matches_results__3__3[[#This Row],[Team2]],all_t20_world_cup_matches_results__3__3[[#This Row],[Team1]])</f>
        <v>Ireland</v>
      </c>
      <c r="P185" s="8">
        <f>IF(all_t20_world_cup_matches_results__3__3[[#This Row],[Teams ID]]=all_t20_world_cup_matches_results__3__3[[#This Row],[Losers]],1,0)</f>
        <v>0</v>
      </c>
      <c r="Q185" s="8">
        <f>SUMIFS(all_t20_world_cup_matches_results__3__3[Winner Count], all_t20_world_cup_matches_results__3__3[Teams ID], all_t20_world_cup_matches_results__3__3[[#This Row],[Teams ID]], all_t20_world_cup_matches_results__3__3[Season], all_t20_world_cup_matches_results__3__3[[#This Row],[Season]])</f>
        <v>3</v>
      </c>
      <c r="R185" s="8">
        <f>COUNTIFS(all_t20_world_cup_matches_results__3__3[Teams ID], all_t20_world_cup_matches_results__3__3[[#This Row],[Teams ID]], all_t20_world_cup_matches_results__3__3[Season], all_t20_world_cup_matches_results__3__3[[#This Row],[Season]])</f>
        <v>7</v>
      </c>
      <c r="S185" s="8">
        <f>all_t20_world_cup_matches_results__3__3[[#This Row],[Total matches played]]-all_t20_world_cup_matches_results__3__3[[#This Row],[Total matches won]]</f>
        <v>4</v>
      </c>
      <c r="T185" s="16">
        <f>IFERROR(all_t20_world_cup_matches_results__3__3[[#This Row],[Total matches won]]/all_t20_world_cup_matches_results__3__3[[#This Row],[Total matches played]],"")</f>
        <v>0.42857142857142855</v>
      </c>
      <c r="U185" s="16">
        <f>IF(T:T=$T$3,"",100%-all_t20_world_cup_matches_results__3__3[[#This Row],[Winning %]])</f>
        <v>0.5714285714285714</v>
      </c>
    </row>
    <row r="186" spans="1:21" x14ac:dyDescent="0.25">
      <c r="A186" t="s">
        <v>167</v>
      </c>
      <c r="B186" t="s">
        <v>21</v>
      </c>
      <c r="C186" t="s">
        <v>14</v>
      </c>
      <c r="D186" t="s">
        <v>196</v>
      </c>
      <c r="E186" t="s">
        <v>14</v>
      </c>
      <c r="F186" t="s">
        <v>8</v>
      </c>
      <c r="G186" t="s">
        <v>79</v>
      </c>
      <c r="H186" s="9">
        <v>41177</v>
      </c>
      <c r="I186">
        <v>274</v>
      </c>
      <c r="J186">
        <v>8</v>
      </c>
      <c r="K186" t="s">
        <v>156</v>
      </c>
      <c r="L186" t="s">
        <v>517</v>
      </c>
      <c r="M186" t="s">
        <v>21</v>
      </c>
      <c r="N186">
        <f>IF(all_t20_world_cup_matches_results__3__3[[#This Row],[Teams ID]]=all_t20_world_cup_matches_results__3__3[[#This Row],[Winner]], 1, 0)</f>
        <v>0</v>
      </c>
      <c r="O186" t="str">
        <f>IF(all_t20_world_cup_matches_results__3__3[[#This Row],[Team1]]=all_t20_world_cup_matches_results__3__3[[#This Row],[Winner]],all_t20_world_cup_matches_results__3__3[[#This Row],[Team2]],all_t20_world_cup_matches_results__3__3[[#This Row],[Team1]])</f>
        <v>Bangladesh</v>
      </c>
      <c r="P186" s="8">
        <f>IF(all_t20_world_cup_matches_results__3__3[[#This Row],[Teams ID]]=all_t20_world_cup_matches_results__3__3[[#This Row],[Losers]],1,0)</f>
        <v>1</v>
      </c>
      <c r="Q186" s="8">
        <f>SUMIFS(all_t20_world_cup_matches_results__3__3[Winner Count], all_t20_world_cup_matches_results__3__3[Teams ID], all_t20_world_cup_matches_results__3__3[[#This Row],[Teams ID]], all_t20_world_cup_matches_results__3__3[Season], all_t20_world_cup_matches_results__3__3[[#This Row],[Season]])</f>
        <v>0</v>
      </c>
      <c r="R186" s="8">
        <f>COUNTIFS(all_t20_world_cup_matches_results__3__3[Teams ID], all_t20_world_cup_matches_results__3__3[[#This Row],[Teams ID]], all_t20_world_cup_matches_results__3__3[Season], all_t20_world_cup_matches_results__3__3[[#This Row],[Season]])</f>
        <v>2</v>
      </c>
      <c r="S186" s="8">
        <f>all_t20_world_cup_matches_results__3__3[[#This Row],[Total matches played]]-all_t20_world_cup_matches_results__3__3[[#This Row],[Total matches won]]</f>
        <v>2</v>
      </c>
      <c r="T186" s="16">
        <f>IFERROR(all_t20_world_cup_matches_results__3__3[[#This Row],[Total matches won]]/all_t20_world_cup_matches_results__3__3[[#This Row],[Total matches played]],"")</f>
        <v>0</v>
      </c>
      <c r="U186" s="16" t="str">
        <f>IF(T:T=$T$3,"",100%-all_t20_world_cup_matches_results__3__3[[#This Row],[Winning %]])</f>
        <v/>
      </c>
    </row>
    <row r="187" spans="1:21" x14ac:dyDescent="0.25">
      <c r="A187" t="s">
        <v>167</v>
      </c>
      <c r="B187" t="s">
        <v>21</v>
      </c>
      <c r="C187" t="s">
        <v>14</v>
      </c>
      <c r="D187" t="s">
        <v>196</v>
      </c>
      <c r="E187" t="s">
        <v>14</v>
      </c>
      <c r="F187" t="s">
        <v>8</v>
      </c>
      <c r="G187" t="s">
        <v>79</v>
      </c>
      <c r="H187" s="9">
        <v>41177</v>
      </c>
      <c r="I187">
        <v>274</v>
      </c>
      <c r="J187">
        <v>8</v>
      </c>
      <c r="K187" t="s">
        <v>156</v>
      </c>
      <c r="L187" t="s">
        <v>518</v>
      </c>
      <c r="M187" t="s">
        <v>14</v>
      </c>
      <c r="N187">
        <f>IF(all_t20_world_cup_matches_results__3__3[[#This Row],[Teams ID]]=all_t20_world_cup_matches_results__3__3[[#This Row],[Winner]], 1, 0)</f>
        <v>1</v>
      </c>
      <c r="O187" t="str">
        <f>IF(all_t20_world_cup_matches_results__3__3[[#This Row],[Team1]]=all_t20_world_cup_matches_results__3__3[[#This Row],[Winner]],all_t20_world_cup_matches_results__3__3[[#This Row],[Team2]],all_t20_world_cup_matches_results__3__3[[#This Row],[Team1]])</f>
        <v>Bangladesh</v>
      </c>
      <c r="P187" s="8">
        <f>IF(all_t20_world_cup_matches_results__3__3[[#This Row],[Teams ID]]=all_t20_world_cup_matches_results__3__3[[#This Row],[Losers]],1,0)</f>
        <v>0</v>
      </c>
      <c r="Q187" s="8">
        <f>SUMIFS(all_t20_world_cup_matches_results__3__3[Winner Count], all_t20_world_cup_matches_results__3__3[Teams ID], all_t20_world_cup_matches_results__3__3[[#This Row],[Teams ID]], all_t20_world_cup_matches_results__3__3[Season], all_t20_world_cup_matches_results__3__3[[#This Row],[Season]])</f>
        <v>4</v>
      </c>
      <c r="R187" s="8">
        <f>COUNTIFS(all_t20_world_cup_matches_results__3__3[Teams ID], all_t20_world_cup_matches_results__3__3[[#This Row],[Teams ID]], all_t20_world_cup_matches_results__3__3[Season], all_t20_world_cup_matches_results__3__3[[#This Row],[Season]])</f>
        <v>6</v>
      </c>
      <c r="S187" s="8">
        <f>all_t20_world_cup_matches_results__3__3[[#This Row],[Total matches played]]-all_t20_world_cup_matches_results__3__3[[#This Row],[Total matches won]]</f>
        <v>2</v>
      </c>
      <c r="T187" s="16">
        <f>IFERROR(all_t20_world_cup_matches_results__3__3[[#This Row],[Total matches won]]/all_t20_world_cup_matches_results__3__3[[#This Row],[Total matches played]],"")</f>
        <v>0.66666666666666663</v>
      </c>
      <c r="U187" s="16">
        <f>IF(T:T=$T$3,"",100%-all_t20_world_cup_matches_results__3__3[[#This Row],[Winning %]])</f>
        <v>0.33333333333333337</v>
      </c>
    </row>
    <row r="188" spans="1:21" x14ac:dyDescent="0.25">
      <c r="A188" t="s">
        <v>167</v>
      </c>
      <c r="B188" t="s">
        <v>28</v>
      </c>
      <c r="C188" t="s">
        <v>11</v>
      </c>
      <c r="D188" t="s">
        <v>237</v>
      </c>
      <c r="E188" t="s">
        <v>30</v>
      </c>
      <c r="F188" t="s">
        <v>988</v>
      </c>
      <c r="G188" t="s">
        <v>79</v>
      </c>
      <c r="H188" s="9">
        <v>41179</v>
      </c>
      <c r="I188">
        <v>275</v>
      </c>
      <c r="J188" t="s">
        <v>988</v>
      </c>
      <c r="L188" t="s">
        <v>519</v>
      </c>
      <c r="M188" t="s">
        <v>28</v>
      </c>
      <c r="N188">
        <f>IF(all_t20_world_cup_matches_results__3__3[[#This Row],[Teams ID]]=all_t20_world_cup_matches_results__3__3[[#This Row],[Winner]], 1, 0)</f>
        <v>0</v>
      </c>
      <c r="O188" t="str">
        <f>IF(all_t20_world_cup_matches_results__3__3[[#This Row],[Team1]]=all_t20_world_cup_matches_results__3__3[[#This Row],[Winner]],all_t20_world_cup_matches_results__3__3[[#This Row],[Team2]],all_t20_world_cup_matches_results__3__3[[#This Row],[Team1]])</f>
        <v>Sri Lanka</v>
      </c>
      <c r="P188" s="8">
        <f>IF(all_t20_world_cup_matches_results__3__3[[#This Row],[Teams ID]]=all_t20_world_cup_matches_results__3__3[[#This Row],[Losers]],1,0)</f>
        <v>1</v>
      </c>
      <c r="Q188" s="8">
        <f>SUMIFS(all_t20_world_cup_matches_results__3__3[Winner Count], all_t20_world_cup_matches_results__3__3[Teams ID], all_t20_world_cup_matches_results__3__3[[#This Row],[Teams ID]], all_t20_world_cup_matches_results__3__3[Season], all_t20_world_cup_matches_results__3__3[[#This Row],[Season]])</f>
        <v>4</v>
      </c>
      <c r="R188" s="8">
        <f>COUNTIFS(all_t20_world_cup_matches_results__3__3[Teams ID], all_t20_world_cup_matches_results__3__3[[#This Row],[Teams ID]], all_t20_world_cup_matches_results__3__3[Season], all_t20_world_cup_matches_results__3__3[[#This Row],[Season]])</f>
        <v>7</v>
      </c>
      <c r="S188" s="8">
        <f>all_t20_world_cup_matches_results__3__3[[#This Row],[Total matches played]]-all_t20_world_cup_matches_results__3__3[[#This Row],[Total matches won]]</f>
        <v>3</v>
      </c>
      <c r="T188" s="16">
        <f>IFERROR(all_t20_world_cup_matches_results__3__3[[#This Row],[Total matches won]]/all_t20_world_cup_matches_results__3__3[[#This Row],[Total matches played]],"")</f>
        <v>0.5714285714285714</v>
      </c>
      <c r="U188" s="16">
        <f>IF(T:T=$T$3,"",100%-all_t20_world_cup_matches_results__3__3[[#This Row],[Winning %]])</f>
        <v>0.4285714285714286</v>
      </c>
    </row>
    <row r="189" spans="1:21" x14ac:dyDescent="0.25">
      <c r="A189" t="s">
        <v>167</v>
      </c>
      <c r="B189" t="s">
        <v>28</v>
      </c>
      <c r="C189" t="s">
        <v>11</v>
      </c>
      <c r="D189" t="s">
        <v>237</v>
      </c>
      <c r="E189" t="s">
        <v>30</v>
      </c>
      <c r="F189" t="s">
        <v>988</v>
      </c>
      <c r="G189" t="s">
        <v>79</v>
      </c>
      <c r="H189" s="9">
        <v>41179</v>
      </c>
      <c r="I189">
        <v>275</v>
      </c>
      <c r="J189" t="s">
        <v>988</v>
      </c>
      <c r="L189" t="s">
        <v>520</v>
      </c>
      <c r="M189" t="s">
        <v>11</v>
      </c>
      <c r="N189">
        <f>IF(all_t20_world_cup_matches_results__3__3[[#This Row],[Teams ID]]=all_t20_world_cup_matches_results__3__3[[#This Row],[Winner]], 1, 0)</f>
        <v>0</v>
      </c>
      <c r="O189" t="str">
        <f>IF(all_t20_world_cup_matches_results__3__3[[#This Row],[Team1]]=all_t20_world_cup_matches_results__3__3[[#This Row],[Winner]],all_t20_world_cup_matches_results__3__3[[#This Row],[Team2]],all_t20_world_cup_matches_results__3__3[[#This Row],[Team1]])</f>
        <v>Sri Lanka</v>
      </c>
      <c r="P189" s="8">
        <f>IF(all_t20_world_cup_matches_results__3__3[[#This Row],[Teams ID]]=all_t20_world_cup_matches_results__3__3[[#This Row],[Losers]],1,0)</f>
        <v>0</v>
      </c>
      <c r="Q189" s="8">
        <f>SUMIFS(all_t20_world_cup_matches_results__3__3[Winner Count], all_t20_world_cup_matches_results__3__3[Teams ID], all_t20_world_cup_matches_results__3__3[[#This Row],[Teams ID]], all_t20_world_cup_matches_results__3__3[Season], all_t20_world_cup_matches_results__3__3[[#This Row],[Season]])</f>
        <v>1</v>
      </c>
      <c r="R189" s="8">
        <f>COUNTIFS(all_t20_world_cup_matches_results__3__3[Teams ID], all_t20_world_cup_matches_results__3__3[[#This Row],[Teams ID]], all_t20_world_cup_matches_results__3__3[Season], all_t20_world_cup_matches_results__3__3[[#This Row],[Season]])</f>
        <v>5</v>
      </c>
      <c r="S189" s="8">
        <f>all_t20_world_cup_matches_results__3__3[[#This Row],[Total matches played]]-all_t20_world_cup_matches_results__3__3[[#This Row],[Total matches won]]</f>
        <v>4</v>
      </c>
      <c r="T189" s="16">
        <f>IFERROR(all_t20_world_cup_matches_results__3__3[[#This Row],[Total matches won]]/all_t20_world_cup_matches_results__3__3[[#This Row],[Total matches played]],"")</f>
        <v>0.2</v>
      </c>
      <c r="U189" s="16">
        <f>IF(T:T=$T$3,"",100%-all_t20_world_cup_matches_results__3__3[[#This Row],[Winning %]])</f>
        <v>0.8</v>
      </c>
    </row>
    <row r="190" spans="1:21" x14ac:dyDescent="0.25">
      <c r="A190" t="s">
        <v>167</v>
      </c>
      <c r="B190" t="s">
        <v>23</v>
      </c>
      <c r="C190" t="s">
        <v>7</v>
      </c>
      <c r="D190" t="s">
        <v>216</v>
      </c>
      <c r="E190" t="s">
        <v>7</v>
      </c>
      <c r="F190" t="s">
        <v>41</v>
      </c>
      <c r="G190" t="s">
        <v>79</v>
      </c>
      <c r="H190" s="9">
        <v>41179</v>
      </c>
      <c r="I190">
        <v>276</v>
      </c>
      <c r="J190">
        <v>15</v>
      </c>
      <c r="K190" t="s">
        <v>157</v>
      </c>
      <c r="L190" t="s">
        <v>521</v>
      </c>
      <c r="M190" t="s">
        <v>23</v>
      </c>
      <c r="N190">
        <f>IF(all_t20_world_cup_matches_results__3__3[[#This Row],[Teams ID]]=all_t20_world_cup_matches_results__3__3[[#This Row],[Winner]], 1, 0)</f>
        <v>0</v>
      </c>
      <c r="O190" t="str">
        <f>IF(all_t20_world_cup_matches_results__3__3[[#This Row],[Team1]]=all_t20_world_cup_matches_results__3__3[[#This Row],[Winner]],all_t20_world_cup_matches_results__3__3[[#This Row],[Team2]],all_t20_world_cup_matches_results__3__3[[#This Row],[Team1]])</f>
        <v>England</v>
      </c>
      <c r="P190" s="8">
        <f>IF(all_t20_world_cup_matches_results__3__3[[#This Row],[Teams ID]]=all_t20_world_cup_matches_results__3__3[[#This Row],[Losers]],1,0)</f>
        <v>1</v>
      </c>
      <c r="Q190" s="8">
        <f>SUMIFS(all_t20_world_cup_matches_results__3__3[Winner Count], all_t20_world_cup_matches_results__3__3[Teams ID], all_t20_world_cup_matches_results__3__3[[#This Row],[Teams ID]], all_t20_world_cup_matches_results__3__3[Season], all_t20_world_cup_matches_results__3__3[[#This Row],[Season]])</f>
        <v>2</v>
      </c>
      <c r="R190" s="8">
        <f>COUNTIFS(all_t20_world_cup_matches_results__3__3[Teams ID], all_t20_world_cup_matches_results__3__3[[#This Row],[Teams ID]], all_t20_world_cup_matches_results__3__3[Season], all_t20_world_cup_matches_results__3__3[[#This Row],[Season]])</f>
        <v>5</v>
      </c>
      <c r="S190" s="8">
        <f>all_t20_world_cup_matches_results__3__3[[#This Row],[Total matches played]]-all_t20_world_cup_matches_results__3__3[[#This Row],[Total matches won]]</f>
        <v>3</v>
      </c>
      <c r="T190" s="16">
        <f>IFERROR(all_t20_world_cup_matches_results__3__3[[#This Row],[Total matches won]]/all_t20_world_cup_matches_results__3__3[[#This Row],[Total matches played]],"")</f>
        <v>0.4</v>
      </c>
      <c r="U190" s="16">
        <f>IF(T:T=$T$3,"",100%-all_t20_world_cup_matches_results__3__3[[#This Row],[Winning %]])</f>
        <v>0.6</v>
      </c>
    </row>
    <row r="191" spans="1:21" x14ac:dyDescent="0.25">
      <c r="A191" t="s">
        <v>167</v>
      </c>
      <c r="B191" t="s">
        <v>23</v>
      </c>
      <c r="C191" t="s">
        <v>7</v>
      </c>
      <c r="D191" t="s">
        <v>216</v>
      </c>
      <c r="E191" t="s">
        <v>7</v>
      </c>
      <c r="F191" t="s">
        <v>41</v>
      </c>
      <c r="G191" t="s">
        <v>79</v>
      </c>
      <c r="H191" s="9">
        <v>41179</v>
      </c>
      <c r="I191">
        <v>276</v>
      </c>
      <c r="J191">
        <v>15</v>
      </c>
      <c r="K191" t="s">
        <v>157</v>
      </c>
      <c r="L191" t="s">
        <v>522</v>
      </c>
      <c r="M191" t="s">
        <v>7</v>
      </c>
      <c r="N191">
        <f>IF(all_t20_world_cup_matches_results__3__3[[#This Row],[Teams ID]]=all_t20_world_cup_matches_results__3__3[[#This Row],[Winner]], 1, 0)</f>
        <v>1</v>
      </c>
      <c r="O191" t="str">
        <f>IF(all_t20_world_cup_matches_results__3__3[[#This Row],[Team1]]=all_t20_world_cup_matches_results__3__3[[#This Row],[Winner]],all_t20_world_cup_matches_results__3__3[[#This Row],[Team2]],all_t20_world_cup_matches_results__3__3[[#This Row],[Team1]])</f>
        <v>England</v>
      </c>
      <c r="P191" s="8">
        <f>IF(all_t20_world_cup_matches_results__3__3[[#This Row],[Teams ID]]=all_t20_world_cup_matches_results__3__3[[#This Row],[Losers]],1,0)</f>
        <v>0</v>
      </c>
      <c r="Q191" s="8">
        <f>SUMIFS(all_t20_world_cup_matches_results__3__3[Winner Count], all_t20_world_cup_matches_results__3__3[Teams ID], all_t20_world_cup_matches_results__3__3[[#This Row],[Teams ID]], all_t20_world_cup_matches_results__3__3[Season], all_t20_world_cup_matches_results__3__3[[#This Row],[Season]])</f>
        <v>3</v>
      </c>
      <c r="R191" s="8">
        <f>COUNTIFS(all_t20_world_cup_matches_results__3__3[Teams ID], all_t20_world_cup_matches_results__3__3[[#This Row],[Teams ID]], all_t20_world_cup_matches_results__3__3[Season], all_t20_world_cup_matches_results__3__3[[#This Row],[Season]])</f>
        <v>7</v>
      </c>
      <c r="S191" s="8">
        <f>all_t20_world_cup_matches_results__3__3[[#This Row],[Total matches played]]-all_t20_world_cup_matches_results__3__3[[#This Row],[Total matches won]]</f>
        <v>4</v>
      </c>
      <c r="T191" s="16">
        <f>IFERROR(all_t20_world_cup_matches_results__3__3[[#This Row],[Total matches won]]/all_t20_world_cup_matches_results__3__3[[#This Row],[Total matches played]],"")</f>
        <v>0.42857142857142855</v>
      </c>
      <c r="U191" s="16">
        <f>IF(T:T=$T$3,"",100%-all_t20_world_cup_matches_results__3__3[[#This Row],[Winning %]])</f>
        <v>0.5714285714285714</v>
      </c>
    </row>
    <row r="192" spans="1:21" x14ac:dyDescent="0.25">
      <c r="A192" t="s">
        <v>167</v>
      </c>
      <c r="B192" t="s">
        <v>14</v>
      </c>
      <c r="C192" t="s">
        <v>6</v>
      </c>
      <c r="D192" t="s">
        <v>218</v>
      </c>
      <c r="E192" t="s">
        <v>14</v>
      </c>
      <c r="F192" t="s">
        <v>60</v>
      </c>
      <c r="G192" t="s">
        <v>77</v>
      </c>
      <c r="H192" s="9">
        <v>41180</v>
      </c>
      <c r="I192">
        <v>277</v>
      </c>
      <c r="J192">
        <v>2</v>
      </c>
      <c r="K192" t="s">
        <v>156</v>
      </c>
      <c r="L192" t="s">
        <v>523</v>
      </c>
      <c r="M192" t="s">
        <v>14</v>
      </c>
      <c r="N192">
        <f>IF(all_t20_world_cup_matches_results__3__3[[#This Row],[Teams ID]]=all_t20_world_cup_matches_results__3__3[[#This Row],[Winner]], 1, 0)</f>
        <v>1</v>
      </c>
      <c r="O192" t="str">
        <f>IF(all_t20_world_cup_matches_results__3__3[[#This Row],[Team1]]=all_t20_world_cup_matches_results__3__3[[#This Row],[Winner]],all_t20_world_cup_matches_results__3__3[[#This Row],[Team2]],all_t20_world_cup_matches_results__3__3[[#This Row],[Team1]])</f>
        <v>South Africa</v>
      </c>
      <c r="P192" s="8">
        <f>IF(all_t20_world_cup_matches_results__3__3[[#This Row],[Teams ID]]=all_t20_world_cup_matches_results__3__3[[#This Row],[Losers]],1,0)</f>
        <v>0</v>
      </c>
      <c r="Q192" s="8">
        <f>SUMIFS(all_t20_world_cup_matches_results__3__3[Winner Count], all_t20_world_cup_matches_results__3__3[Teams ID], all_t20_world_cup_matches_results__3__3[[#This Row],[Teams ID]], all_t20_world_cup_matches_results__3__3[Season], all_t20_world_cup_matches_results__3__3[[#This Row],[Season]])</f>
        <v>4</v>
      </c>
      <c r="R192" s="8">
        <f>COUNTIFS(all_t20_world_cup_matches_results__3__3[Teams ID], all_t20_world_cup_matches_results__3__3[[#This Row],[Teams ID]], all_t20_world_cup_matches_results__3__3[Season], all_t20_world_cup_matches_results__3__3[[#This Row],[Season]])</f>
        <v>6</v>
      </c>
      <c r="S192" s="8">
        <f>all_t20_world_cup_matches_results__3__3[[#This Row],[Total matches played]]-all_t20_world_cup_matches_results__3__3[[#This Row],[Total matches won]]</f>
        <v>2</v>
      </c>
      <c r="T192" s="16">
        <f>IFERROR(all_t20_world_cup_matches_results__3__3[[#This Row],[Total matches won]]/all_t20_world_cup_matches_results__3__3[[#This Row],[Total matches played]],"")</f>
        <v>0.66666666666666663</v>
      </c>
      <c r="U192" s="16">
        <f>IF(T:T=$T$3,"",100%-all_t20_world_cup_matches_results__3__3[[#This Row],[Winning %]])</f>
        <v>0.33333333333333337</v>
      </c>
    </row>
    <row r="193" spans="1:21" x14ac:dyDescent="0.25">
      <c r="A193" t="s">
        <v>167</v>
      </c>
      <c r="B193" t="s">
        <v>14</v>
      </c>
      <c r="C193" t="s">
        <v>6</v>
      </c>
      <c r="D193" t="s">
        <v>218</v>
      </c>
      <c r="E193" t="s">
        <v>14</v>
      </c>
      <c r="F193" t="s">
        <v>60</v>
      </c>
      <c r="G193" t="s">
        <v>77</v>
      </c>
      <c r="H193" s="9">
        <v>41180</v>
      </c>
      <c r="I193">
        <v>277</v>
      </c>
      <c r="J193">
        <v>2</v>
      </c>
      <c r="K193" t="s">
        <v>156</v>
      </c>
      <c r="L193" t="s">
        <v>524</v>
      </c>
      <c r="M193" t="s">
        <v>6</v>
      </c>
      <c r="N193">
        <f>IF(all_t20_world_cup_matches_results__3__3[[#This Row],[Teams ID]]=all_t20_world_cup_matches_results__3__3[[#This Row],[Winner]], 1, 0)</f>
        <v>0</v>
      </c>
      <c r="O193" t="str">
        <f>IF(all_t20_world_cup_matches_results__3__3[[#This Row],[Team1]]=all_t20_world_cup_matches_results__3__3[[#This Row],[Winner]],all_t20_world_cup_matches_results__3__3[[#This Row],[Team2]],all_t20_world_cup_matches_results__3__3[[#This Row],[Team1]])</f>
        <v>South Africa</v>
      </c>
      <c r="P193" s="8">
        <f>IF(all_t20_world_cup_matches_results__3__3[[#This Row],[Teams ID]]=all_t20_world_cup_matches_results__3__3[[#This Row],[Losers]],1,0)</f>
        <v>1</v>
      </c>
      <c r="Q193" s="8">
        <f>SUMIFS(all_t20_world_cup_matches_results__3__3[Winner Count], all_t20_world_cup_matches_results__3__3[Teams ID], all_t20_world_cup_matches_results__3__3[[#This Row],[Teams ID]], all_t20_world_cup_matches_results__3__3[Season], all_t20_world_cup_matches_results__3__3[[#This Row],[Season]])</f>
        <v>2</v>
      </c>
      <c r="R193" s="8">
        <f>COUNTIFS(all_t20_world_cup_matches_results__3__3[Teams ID], all_t20_world_cup_matches_results__3__3[[#This Row],[Teams ID]], all_t20_world_cup_matches_results__3__3[Season], all_t20_world_cup_matches_results__3__3[[#This Row],[Season]])</f>
        <v>5</v>
      </c>
      <c r="S193" s="8">
        <f>all_t20_world_cup_matches_results__3__3[[#This Row],[Total matches played]]-all_t20_world_cup_matches_results__3__3[[#This Row],[Total matches won]]</f>
        <v>3</v>
      </c>
      <c r="T193" s="16">
        <f>IFERROR(all_t20_world_cup_matches_results__3__3[[#This Row],[Total matches won]]/all_t20_world_cup_matches_results__3__3[[#This Row],[Total matches played]],"")</f>
        <v>0.4</v>
      </c>
      <c r="U193" s="16">
        <f>IF(T:T=$T$3,"",100%-all_t20_world_cup_matches_results__3__3[[#This Row],[Winning %]])</f>
        <v>0.6</v>
      </c>
    </row>
    <row r="194" spans="1:21" x14ac:dyDescent="0.25">
      <c r="A194" t="s">
        <v>167</v>
      </c>
      <c r="B194" t="s">
        <v>17</v>
      </c>
      <c r="C194" t="s">
        <v>25</v>
      </c>
      <c r="D194" t="s">
        <v>199</v>
      </c>
      <c r="E194" t="s">
        <v>17</v>
      </c>
      <c r="F194" t="s">
        <v>12</v>
      </c>
      <c r="G194" t="s">
        <v>77</v>
      </c>
      <c r="H194" s="9">
        <v>41180</v>
      </c>
      <c r="I194">
        <v>278</v>
      </c>
      <c r="J194">
        <v>9</v>
      </c>
      <c r="K194" t="s">
        <v>156</v>
      </c>
      <c r="L194" t="s">
        <v>525</v>
      </c>
      <c r="M194" t="s">
        <v>17</v>
      </c>
      <c r="N194">
        <f>IF(all_t20_world_cup_matches_results__3__3[[#This Row],[Teams ID]]=all_t20_world_cup_matches_results__3__3[[#This Row],[Winner]], 1, 0)</f>
        <v>1</v>
      </c>
      <c r="O194" t="str">
        <f>IF(all_t20_world_cup_matches_results__3__3[[#This Row],[Team1]]=all_t20_world_cup_matches_results__3__3[[#This Row],[Winner]],all_t20_world_cup_matches_results__3__3[[#This Row],[Team2]],all_t20_world_cup_matches_results__3__3[[#This Row],[Team1]])</f>
        <v>India</v>
      </c>
      <c r="P194" s="8">
        <f>IF(all_t20_world_cup_matches_results__3__3[[#This Row],[Teams ID]]=all_t20_world_cup_matches_results__3__3[[#This Row],[Losers]],1,0)</f>
        <v>0</v>
      </c>
      <c r="Q194" s="8">
        <f>SUMIFS(all_t20_world_cup_matches_results__3__3[Winner Count], all_t20_world_cup_matches_results__3__3[Teams ID], all_t20_world_cup_matches_results__3__3[[#This Row],[Teams ID]], all_t20_world_cup_matches_results__3__3[Season], all_t20_world_cup_matches_results__3__3[[#This Row],[Season]])</f>
        <v>4</v>
      </c>
      <c r="R194" s="8">
        <f>COUNTIFS(all_t20_world_cup_matches_results__3__3[Teams ID], all_t20_world_cup_matches_results__3__3[[#This Row],[Teams ID]], all_t20_world_cup_matches_results__3__3[Season], all_t20_world_cup_matches_results__3__3[[#This Row],[Season]])</f>
        <v>6</v>
      </c>
      <c r="S194" s="8">
        <f>all_t20_world_cup_matches_results__3__3[[#This Row],[Total matches played]]-all_t20_world_cup_matches_results__3__3[[#This Row],[Total matches won]]</f>
        <v>2</v>
      </c>
      <c r="T194" s="16">
        <f>IFERROR(all_t20_world_cup_matches_results__3__3[[#This Row],[Total matches won]]/all_t20_world_cup_matches_results__3__3[[#This Row],[Total matches played]],"")</f>
        <v>0.66666666666666663</v>
      </c>
      <c r="U194" s="16">
        <f>IF(T:T=$T$3,"",100%-all_t20_world_cup_matches_results__3__3[[#This Row],[Winning %]])</f>
        <v>0.33333333333333337</v>
      </c>
    </row>
    <row r="195" spans="1:21" x14ac:dyDescent="0.25">
      <c r="A195" t="s">
        <v>167</v>
      </c>
      <c r="B195" t="s">
        <v>17</v>
      </c>
      <c r="C195" t="s">
        <v>25</v>
      </c>
      <c r="D195" t="s">
        <v>199</v>
      </c>
      <c r="E195" t="s">
        <v>17</v>
      </c>
      <c r="F195" t="s">
        <v>12</v>
      </c>
      <c r="G195" t="s">
        <v>77</v>
      </c>
      <c r="H195" s="9">
        <v>41180</v>
      </c>
      <c r="I195">
        <v>278</v>
      </c>
      <c r="J195">
        <v>9</v>
      </c>
      <c r="K195" t="s">
        <v>156</v>
      </c>
      <c r="L195" t="s">
        <v>526</v>
      </c>
      <c r="M195" t="s">
        <v>25</v>
      </c>
      <c r="N195">
        <f>IF(all_t20_world_cup_matches_results__3__3[[#This Row],[Teams ID]]=all_t20_world_cup_matches_results__3__3[[#This Row],[Winner]], 1, 0)</f>
        <v>0</v>
      </c>
      <c r="O195" t="str">
        <f>IF(all_t20_world_cup_matches_results__3__3[[#This Row],[Team1]]=all_t20_world_cup_matches_results__3__3[[#This Row],[Winner]],all_t20_world_cup_matches_results__3__3[[#This Row],[Team2]],all_t20_world_cup_matches_results__3__3[[#This Row],[Team1]])</f>
        <v>India</v>
      </c>
      <c r="P195" s="8">
        <f>IF(all_t20_world_cup_matches_results__3__3[[#This Row],[Teams ID]]=all_t20_world_cup_matches_results__3__3[[#This Row],[Losers]],1,0)</f>
        <v>1</v>
      </c>
      <c r="Q195" s="8">
        <f>SUMIFS(all_t20_world_cup_matches_results__3__3[Winner Count], all_t20_world_cup_matches_results__3__3[Teams ID], all_t20_world_cup_matches_results__3__3[[#This Row],[Teams ID]], all_t20_world_cup_matches_results__3__3[Season], all_t20_world_cup_matches_results__3__3[[#This Row],[Season]])</f>
        <v>4</v>
      </c>
      <c r="R195" s="8">
        <f>COUNTIFS(all_t20_world_cup_matches_results__3__3[Teams ID], all_t20_world_cup_matches_results__3__3[[#This Row],[Teams ID]], all_t20_world_cup_matches_results__3__3[Season], all_t20_world_cup_matches_results__3__3[[#This Row],[Season]])</f>
        <v>5</v>
      </c>
      <c r="S195" s="8">
        <f>all_t20_world_cup_matches_results__3__3[[#This Row],[Total matches played]]-all_t20_world_cup_matches_results__3__3[[#This Row],[Total matches won]]</f>
        <v>1</v>
      </c>
      <c r="T195" s="16">
        <f>IFERROR(all_t20_world_cup_matches_results__3__3[[#This Row],[Total matches won]]/all_t20_world_cup_matches_results__3__3[[#This Row],[Total matches played]],"")</f>
        <v>0.8</v>
      </c>
      <c r="U195" s="16">
        <f>IF(T:T=$T$3,"",100%-all_t20_world_cup_matches_results__3__3[[#This Row],[Winning %]])</f>
        <v>0.19999999999999996</v>
      </c>
    </row>
    <row r="196" spans="1:21" x14ac:dyDescent="0.25">
      <c r="A196" t="s">
        <v>167</v>
      </c>
      <c r="B196" t="s">
        <v>23</v>
      </c>
      <c r="C196" t="s">
        <v>11</v>
      </c>
      <c r="D196" t="s">
        <v>190</v>
      </c>
      <c r="E196" t="s">
        <v>23</v>
      </c>
      <c r="F196" t="s">
        <v>22</v>
      </c>
      <c r="G196" t="s">
        <v>79</v>
      </c>
      <c r="H196" s="9">
        <v>41181</v>
      </c>
      <c r="I196">
        <v>279</v>
      </c>
      <c r="J196">
        <v>6</v>
      </c>
      <c r="K196" t="s">
        <v>156</v>
      </c>
      <c r="L196" t="s">
        <v>527</v>
      </c>
      <c r="M196" t="s">
        <v>23</v>
      </c>
      <c r="N196">
        <f>IF(all_t20_world_cup_matches_results__3__3[[#This Row],[Teams ID]]=all_t20_world_cup_matches_results__3__3[[#This Row],[Winner]], 1, 0)</f>
        <v>1</v>
      </c>
      <c r="O196" t="str">
        <f>IF(all_t20_world_cup_matches_results__3__3[[#This Row],[Team1]]=all_t20_world_cup_matches_results__3__3[[#This Row],[Winner]],all_t20_world_cup_matches_results__3__3[[#This Row],[Team2]],all_t20_world_cup_matches_results__3__3[[#This Row],[Team1]])</f>
        <v>New Zealand</v>
      </c>
      <c r="P196" s="8">
        <f>IF(all_t20_world_cup_matches_results__3__3[[#This Row],[Teams ID]]=all_t20_world_cup_matches_results__3__3[[#This Row],[Losers]],1,0)</f>
        <v>0</v>
      </c>
      <c r="Q196" s="8">
        <f>SUMIFS(all_t20_world_cup_matches_results__3__3[Winner Count], all_t20_world_cup_matches_results__3__3[Teams ID], all_t20_world_cup_matches_results__3__3[[#This Row],[Teams ID]], all_t20_world_cup_matches_results__3__3[Season], all_t20_world_cup_matches_results__3__3[[#This Row],[Season]])</f>
        <v>2</v>
      </c>
      <c r="R196" s="8">
        <f>COUNTIFS(all_t20_world_cup_matches_results__3__3[Teams ID], all_t20_world_cup_matches_results__3__3[[#This Row],[Teams ID]], all_t20_world_cup_matches_results__3__3[Season], all_t20_world_cup_matches_results__3__3[[#This Row],[Season]])</f>
        <v>5</v>
      </c>
      <c r="S196" s="8">
        <f>all_t20_world_cup_matches_results__3__3[[#This Row],[Total matches played]]-all_t20_world_cup_matches_results__3__3[[#This Row],[Total matches won]]</f>
        <v>3</v>
      </c>
      <c r="T196" s="16">
        <f>IFERROR(all_t20_world_cup_matches_results__3__3[[#This Row],[Total matches won]]/all_t20_world_cup_matches_results__3__3[[#This Row],[Total matches played]],"")</f>
        <v>0.4</v>
      </c>
      <c r="U196" s="16">
        <f>IF(T:T=$T$3,"",100%-all_t20_world_cup_matches_results__3__3[[#This Row],[Winning %]])</f>
        <v>0.6</v>
      </c>
    </row>
    <row r="197" spans="1:21" x14ac:dyDescent="0.25">
      <c r="A197" t="s">
        <v>167</v>
      </c>
      <c r="B197" t="s">
        <v>23</v>
      </c>
      <c r="C197" t="s">
        <v>11</v>
      </c>
      <c r="D197" t="s">
        <v>190</v>
      </c>
      <c r="E197" t="s">
        <v>23</v>
      </c>
      <c r="F197" t="s">
        <v>22</v>
      </c>
      <c r="G197" t="s">
        <v>79</v>
      </c>
      <c r="H197" s="9">
        <v>41181</v>
      </c>
      <c r="I197">
        <v>279</v>
      </c>
      <c r="J197">
        <v>6</v>
      </c>
      <c r="K197" t="s">
        <v>156</v>
      </c>
      <c r="L197" t="s">
        <v>528</v>
      </c>
      <c r="M197" t="s">
        <v>11</v>
      </c>
      <c r="N197">
        <f>IF(all_t20_world_cup_matches_results__3__3[[#This Row],[Teams ID]]=all_t20_world_cup_matches_results__3__3[[#This Row],[Winner]], 1, 0)</f>
        <v>0</v>
      </c>
      <c r="O197" t="str">
        <f>IF(all_t20_world_cup_matches_results__3__3[[#This Row],[Team1]]=all_t20_world_cup_matches_results__3__3[[#This Row],[Winner]],all_t20_world_cup_matches_results__3__3[[#This Row],[Team2]],all_t20_world_cup_matches_results__3__3[[#This Row],[Team1]])</f>
        <v>New Zealand</v>
      </c>
      <c r="P197" s="8">
        <f>IF(all_t20_world_cup_matches_results__3__3[[#This Row],[Teams ID]]=all_t20_world_cup_matches_results__3__3[[#This Row],[Losers]],1,0)</f>
        <v>1</v>
      </c>
      <c r="Q197" s="8">
        <f>SUMIFS(all_t20_world_cup_matches_results__3__3[Winner Count], all_t20_world_cup_matches_results__3__3[Teams ID], all_t20_world_cup_matches_results__3__3[[#This Row],[Teams ID]], all_t20_world_cup_matches_results__3__3[Season], all_t20_world_cup_matches_results__3__3[[#This Row],[Season]])</f>
        <v>1</v>
      </c>
      <c r="R197" s="8">
        <f>COUNTIFS(all_t20_world_cup_matches_results__3__3[Teams ID], all_t20_world_cup_matches_results__3__3[[#This Row],[Teams ID]], all_t20_world_cup_matches_results__3__3[Season], all_t20_world_cup_matches_results__3__3[[#This Row],[Season]])</f>
        <v>5</v>
      </c>
      <c r="S197" s="8">
        <f>all_t20_world_cup_matches_results__3__3[[#This Row],[Total matches played]]-all_t20_world_cup_matches_results__3__3[[#This Row],[Total matches won]]</f>
        <v>4</v>
      </c>
      <c r="T197" s="16">
        <f>IFERROR(all_t20_world_cup_matches_results__3__3[[#This Row],[Total matches won]]/all_t20_world_cup_matches_results__3__3[[#This Row],[Total matches played]],"")</f>
        <v>0.2</v>
      </c>
      <c r="U197" s="16">
        <f>IF(T:T=$T$3,"",100%-all_t20_world_cup_matches_results__3__3[[#This Row],[Winning %]])</f>
        <v>0.8</v>
      </c>
    </row>
    <row r="198" spans="1:21" x14ac:dyDescent="0.25">
      <c r="A198" t="s">
        <v>167</v>
      </c>
      <c r="B198" t="s">
        <v>28</v>
      </c>
      <c r="C198" t="s">
        <v>7</v>
      </c>
      <c r="D198" t="s">
        <v>209</v>
      </c>
      <c r="E198" t="s">
        <v>28</v>
      </c>
      <c r="F198" t="s">
        <v>12</v>
      </c>
      <c r="G198" t="s">
        <v>79</v>
      </c>
      <c r="H198" s="9">
        <v>41181</v>
      </c>
      <c r="I198">
        <v>280</v>
      </c>
      <c r="J198">
        <v>9</v>
      </c>
      <c r="K198" t="s">
        <v>156</v>
      </c>
      <c r="L198" t="s">
        <v>529</v>
      </c>
      <c r="M198" t="s">
        <v>28</v>
      </c>
      <c r="N198">
        <f>IF(all_t20_world_cup_matches_results__3__3[[#This Row],[Teams ID]]=all_t20_world_cup_matches_results__3__3[[#This Row],[Winner]], 1, 0)</f>
        <v>1</v>
      </c>
      <c r="O198" t="str">
        <f>IF(all_t20_world_cup_matches_results__3__3[[#This Row],[Team1]]=all_t20_world_cup_matches_results__3__3[[#This Row],[Winner]],all_t20_world_cup_matches_results__3__3[[#This Row],[Team2]],all_t20_world_cup_matches_results__3__3[[#This Row],[Team1]])</f>
        <v>West Indies</v>
      </c>
      <c r="P198" s="8">
        <f>IF(all_t20_world_cup_matches_results__3__3[[#This Row],[Teams ID]]=all_t20_world_cup_matches_results__3__3[[#This Row],[Losers]],1,0)</f>
        <v>0</v>
      </c>
      <c r="Q198" s="8">
        <f>SUMIFS(all_t20_world_cup_matches_results__3__3[Winner Count], all_t20_world_cup_matches_results__3__3[Teams ID], all_t20_world_cup_matches_results__3__3[[#This Row],[Teams ID]], all_t20_world_cup_matches_results__3__3[Season], all_t20_world_cup_matches_results__3__3[[#This Row],[Season]])</f>
        <v>4</v>
      </c>
      <c r="R198" s="8">
        <f>COUNTIFS(all_t20_world_cup_matches_results__3__3[Teams ID], all_t20_world_cup_matches_results__3__3[[#This Row],[Teams ID]], all_t20_world_cup_matches_results__3__3[Season], all_t20_world_cup_matches_results__3__3[[#This Row],[Season]])</f>
        <v>7</v>
      </c>
      <c r="S198" s="8">
        <f>all_t20_world_cup_matches_results__3__3[[#This Row],[Total matches played]]-all_t20_world_cup_matches_results__3__3[[#This Row],[Total matches won]]</f>
        <v>3</v>
      </c>
      <c r="T198" s="16">
        <f>IFERROR(all_t20_world_cup_matches_results__3__3[[#This Row],[Total matches won]]/all_t20_world_cup_matches_results__3__3[[#This Row],[Total matches played]],"")</f>
        <v>0.5714285714285714</v>
      </c>
      <c r="U198" s="16">
        <f>IF(T:T=$T$3,"",100%-all_t20_world_cup_matches_results__3__3[[#This Row],[Winning %]])</f>
        <v>0.4285714285714286</v>
      </c>
    </row>
    <row r="199" spans="1:21" x14ac:dyDescent="0.25">
      <c r="A199" t="s">
        <v>167</v>
      </c>
      <c r="B199" t="s">
        <v>28</v>
      </c>
      <c r="C199" t="s">
        <v>7</v>
      </c>
      <c r="D199" t="s">
        <v>209</v>
      </c>
      <c r="E199" t="s">
        <v>28</v>
      </c>
      <c r="F199" t="s">
        <v>12</v>
      </c>
      <c r="G199" t="s">
        <v>79</v>
      </c>
      <c r="H199" s="9">
        <v>41181</v>
      </c>
      <c r="I199">
        <v>280</v>
      </c>
      <c r="J199">
        <v>9</v>
      </c>
      <c r="K199" t="s">
        <v>156</v>
      </c>
      <c r="L199" t="s">
        <v>530</v>
      </c>
      <c r="M199" t="s">
        <v>7</v>
      </c>
      <c r="N199">
        <f>IF(all_t20_world_cup_matches_results__3__3[[#This Row],[Teams ID]]=all_t20_world_cup_matches_results__3__3[[#This Row],[Winner]], 1, 0)</f>
        <v>0</v>
      </c>
      <c r="O199" t="str">
        <f>IF(all_t20_world_cup_matches_results__3__3[[#This Row],[Team1]]=all_t20_world_cup_matches_results__3__3[[#This Row],[Winner]],all_t20_world_cup_matches_results__3__3[[#This Row],[Team2]],all_t20_world_cup_matches_results__3__3[[#This Row],[Team1]])</f>
        <v>West Indies</v>
      </c>
      <c r="P199" s="8">
        <f>IF(all_t20_world_cup_matches_results__3__3[[#This Row],[Teams ID]]=all_t20_world_cup_matches_results__3__3[[#This Row],[Losers]],1,0)</f>
        <v>1</v>
      </c>
      <c r="Q199" s="8">
        <f>SUMIFS(all_t20_world_cup_matches_results__3__3[Winner Count], all_t20_world_cup_matches_results__3__3[Teams ID], all_t20_world_cup_matches_results__3__3[[#This Row],[Teams ID]], all_t20_world_cup_matches_results__3__3[Season], all_t20_world_cup_matches_results__3__3[[#This Row],[Season]])</f>
        <v>3</v>
      </c>
      <c r="R199" s="8">
        <f>COUNTIFS(all_t20_world_cup_matches_results__3__3[Teams ID], all_t20_world_cup_matches_results__3__3[[#This Row],[Teams ID]], all_t20_world_cup_matches_results__3__3[Season], all_t20_world_cup_matches_results__3__3[[#This Row],[Season]])</f>
        <v>7</v>
      </c>
      <c r="S199" s="8">
        <f>all_t20_world_cup_matches_results__3__3[[#This Row],[Total matches played]]-all_t20_world_cup_matches_results__3__3[[#This Row],[Total matches won]]</f>
        <v>4</v>
      </c>
      <c r="T199" s="16">
        <f>IFERROR(all_t20_world_cup_matches_results__3__3[[#This Row],[Total matches won]]/all_t20_world_cup_matches_results__3__3[[#This Row],[Total matches played]],"")</f>
        <v>0.42857142857142855</v>
      </c>
      <c r="U199" s="16">
        <f>IF(T:T=$T$3,"",100%-all_t20_world_cup_matches_results__3__3[[#This Row],[Winning %]])</f>
        <v>0.5714285714285714</v>
      </c>
    </row>
    <row r="200" spans="1:21" x14ac:dyDescent="0.25">
      <c r="A200" t="s">
        <v>167</v>
      </c>
      <c r="B200" t="s">
        <v>17</v>
      </c>
      <c r="C200" t="s">
        <v>6</v>
      </c>
      <c r="D200" t="s">
        <v>238</v>
      </c>
      <c r="E200" t="s">
        <v>17</v>
      </c>
      <c r="F200" t="s">
        <v>8</v>
      </c>
      <c r="G200" t="s">
        <v>77</v>
      </c>
      <c r="H200" s="9">
        <v>41182</v>
      </c>
      <c r="I200">
        <v>281</v>
      </c>
      <c r="J200">
        <v>8</v>
      </c>
      <c r="K200" t="s">
        <v>156</v>
      </c>
      <c r="L200" t="s">
        <v>531</v>
      </c>
      <c r="M200" t="s">
        <v>17</v>
      </c>
      <c r="N200">
        <f>IF(all_t20_world_cup_matches_results__3__3[[#This Row],[Teams ID]]=all_t20_world_cup_matches_results__3__3[[#This Row],[Winner]], 1, 0)</f>
        <v>1</v>
      </c>
      <c r="O200" t="str">
        <f>IF(all_t20_world_cup_matches_results__3__3[[#This Row],[Team1]]=all_t20_world_cup_matches_results__3__3[[#This Row],[Winner]],all_t20_world_cup_matches_results__3__3[[#This Row],[Team2]],all_t20_world_cup_matches_results__3__3[[#This Row],[Team1]])</f>
        <v>South Africa</v>
      </c>
      <c r="P200" s="8">
        <f>IF(all_t20_world_cup_matches_results__3__3[[#This Row],[Teams ID]]=all_t20_world_cup_matches_results__3__3[[#This Row],[Losers]],1,0)</f>
        <v>0</v>
      </c>
      <c r="Q200" s="8">
        <f>SUMIFS(all_t20_world_cup_matches_results__3__3[Winner Count], all_t20_world_cup_matches_results__3__3[Teams ID], all_t20_world_cup_matches_results__3__3[[#This Row],[Teams ID]], all_t20_world_cup_matches_results__3__3[Season], all_t20_world_cup_matches_results__3__3[[#This Row],[Season]])</f>
        <v>4</v>
      </c>
      <c r="R200" s="8">
        <f>COUNTIFS(all_t20_world_cup_matches_results__3__3[Teams ID], all_t20_world_cup_matches_results__3__3[[#This Row],[Teams ID]], all_t20_world_cup_matches_results__3__3[Season], all_t20_world_cup_matches_results__3__3[[#This Row],[Season]])</f>
        <v>6</v>
      </c>
      <c r="S200" s="8">
        <f>all_t20_world_cup_matches_results__3__3[[#This Row],[Total matches played]]-all_t20_world_cup_matches_results__3__3[[#This Row],[Total matches won]]</f>
        <v>2</v>
      </c>
      <c r="T200" s="16">
        <f>IFERROR(all_t20_world_cup_matches_results__3__3[[#This Row],[Total matches won]]/all_t20_world_cup_matches_results__3__3[[#This Row],[Total matches played]],"")</f>
        <v>0.66666666666666663</v>
      </c>
      <c r="U200" s="16">
        <f>IF(T:T=$T$3,"",100%-all_t20_world_cup_matches_results__3__3[[#This Row],[Winning %]])</f>
        <v>0.33333333333333337</v>
      </c>
    </row>
    <row r="201" spans="1:21" x14ac:dyDescent="0.25">
      <c r="A201" t="s">
        <v>167</v>
      </c>
      <c r="B201" t="s">
        <v>17</v>
      </c>
      <c r="C201" t="s">
        <v>6</v>
      </c>
      <c r="D201" t="s">
        <v>238</v>
      </c>
      <c r="E201" t="s">
        <v>17</v>
      </c>
      <c r="F201" t="s">
        <v>8</v>
      </c>
      <c r="G201" t="s">
        <v>77</v>
      </c>
      <c r="H201" s="9">
        <v>41182</v>
      </c>
      <c r="I201">
        <v>281</v>
      </c>
      <c r="J201">
        <v>8</v>
      </c>
      <c r="K201" t="s">
        <v>156</v>
      </c>
      <c r="L201" t="s">
        <v>532</v>
      </c>
      <c r="M201" t="s">
        <v>6</v>
      </c>
      <c r="N201">
        <f>IF(all_t20_world_cup_matches_results__3__3[[#This Row],[Teams ID]]=all_t20_world_cup_matches_results__3__3[[#This Row],[Winner]], 1, 0)</f>
        <v>0</v>
      </c>
      <c r="O201" t="str">
        <f>IF(all_t20_world_cup_matches_results__3__3[[#This Row],[Team1]]=all_t20_world_cup_matches_results__3__3[[#This Row],[Winner]],all_t20_world_cup_matches_results__3__3[[#This Row],[Team2]],all_t20_world_cup_matches_results__3__3[[#This Row],[Team1]])</f>
        <v>South Africa</v>
      </c>
      <c r="P201" s="8">
        <f>IF(all_t20_world_cup_matches_results__3__3[[#This Row],[Teams ID]]=all_t20_world_cup_matches_results__3__3[[#This Row],[Losers]],1,0)</f>
        <v>1</v>
      </c>
      <c r="Q201" s="8">
        <f>SUMIFS(all_t20_world_cup_matches_results__3__3[Winner Count], all_t20_world_cup_matches_results__3__3[Teams ID], all_t20_world_cup_matches_results__3__3[[#This Row],[Teams ID]], all_t20_world_cup_matches_results__3__3[Season], all_t20_world_cup_matches_results__3__3[[#This Row],[Season]])</f>
        <v>2</v>
      </c>
      <c r="R201" s="8">
        <f>COUNTIFS(all_t20_world_cup_matches_results__3__3[Teams ID], all_t20_world_cup_matches_results__3__3[[#This Row],[Teams ID]], all_t20_world_cup_matches_results__3__3[Season], all_t20_world_cup_matches_results__3__3[[#This Row],[Season]])</f>
        <v>5</v>
      </c>
      <c r="S201" s="8">
        <f>all_t20_world_cup_matches_results__3__3[[#This Row],[Total matches played]]-all_t20_world_cup_matches_results__3__3[[#This Row],[Total matches won]]</f>
        <v>3</v>
      </c>
      <c r="T201" s="16">
        <f>IFERROR(all_t20_world_cup_matches_results__3__3[[#This Row],[Total matches won]]/all_t20_world_cup_matches_results__3__3[[#This Row],[Total matches played]],"")</f>
        <v>0.4</v>
      </c>
      <c r="U201" s="16">
        <f>IF(T:T=$T$3,"",100%-all_t20_world_cup_matches_results__3__3[[#This Row],[Winning %]])</f>
        <v>0.6</v>
      </c>
    </row>
    <row r="202" spans="1:21" x14ac:dyDescent="0.25">
      <c r="A202" t="s">
        <v>167</v>
      </c>
      <c r="B202" t="s">
        <v>25</v>
      </c>
      <c r="C202" t="s">
        <v>14</v>
      </c>
      <c r="D202" t="s">
        <v>183</v>
      </c>
      <c r="E202" t="s">
        <v>25</v>
      </c>
      <c r="F202" t="s">
        <v>8</v>
      </c>
      <c r="G202" t="s">
        <v>77</v>
      </c>
      <c r="H202" s="9">
        <v>41182</v>
      </c>
      <c r="I202">
        <v>282</v>
      </c>
      <c r="J202">
        <v>8</v>
      </c>
      <c r="K202" t="s">
        <v>156</v>
      </c>
      <c r="L202" t="s">
        <v>533</v>
      </c>
      <c r="M202" t="s">
        <v>25</v>
      </c>
      <c r="N202">
        <f>IF(all_t20_world_cup_matches_results__3__3[[#This Row],[Teams ID]]=all_t20_world_cup_matches_results__3__3[[#This Row],[Winner]], 1, 0)</f>
        <v>1</v>
      </c>
      <c r="O202" t="str">
        <f>IF(all_t20_world_cup_matches_results__3__3[[#This Row],[Team1]]=all_t20_world_cup_matches_results__3__3[[#This Row],[Winner]],all_t20_world_cup_matches_results__3__3[[#This Row],[Team2]],all_t20_world_cup_matches_results__3__3[[#This Row],[Team1]])</f>
        <v>Pakistan</v>
      </c>
      <c r="P202" s="8">
        <f>IF(all_t20_world_cup_matches_results__3__3[[#This Row],[Teams ID]]=all_t20_world_cup_matches_results__3__3[[#This Row],[Losers]],1,0)</f>
        <v>0</v>
      </c>
      <c r="Q202" s="8">
        <f>SUMIFS(all_t20_world_cup_matches_results__3__3[Winner Count], all_t20_world_cup_matches_results__3__3[Teams ID], all_t20_world_cup_matches_results__3__3[[#This Row],[Teams ID]], all_t20_world_cup_matches_results__3__3[Season], all_t20_world_cup_matches_results__3__3[[#This Row],[Season]])</f>
        <v>4</v>
      </c>
      <c r="R202" s="8">
        <f>COUNTIFS(all_t20_world_cup_matches_results__3__3[Teams ID], all_t20_world_cup_matches_results__3__3[[#This Row],[Teams ID]], all_t20_world_cup_matches_results__3__3[Season], all_t20_world_cup_matches_results__3__3[[#This Row],[Season]])</f>
        <v>5</v>
      </c>
      <c r="S202" s="8">
        <f>all_t20_world_cup_matches_results__3__3[[#This Row],[Total matches played]]-all_t20_world_cup_matches_results__3__3[[#This Row],[Total matches won]]</f>
        <v>1</v>
      </c>
      <c r="T202" s="16">
        <f>IFERROR(all_t20_world_cup_matches_results__3__3[[#This Row],[Total matches won]]/all_t20_world_cup_matches_results__3__3[[#This Row],[Total matches played]],"")</f>
        <v>0.8</v>
      </c>
      <c r="U202" s="16">
        <f>IF(T:T=$T$3,"",100%-all_t20_world_cup_matches_results__3__3[[#This Row],[Winning %]])</f>
        <v>0.19999999999999996</v>
      </c>
    </row>
    <row r="203" spans="1:21" x14ac:dyDescent="0.25">
      <c r="A203" t="s">
        <v>167</v>
      </c>
      <c r="B203" t="s">
        <v>25</v>
      </c>
      <c r="C203" t="s">
        <v>14</v>
      </c>
      <c r="D203" t="s">
        <v>183</v>
      </c>
      <c r="E203" t="s">
        <v>25</v>
      </c>
      <c r="F203" t="s">
        <v>8</v>
      </c>
      <c r="G203" t="s">
        <v>77</v>
      </c>
      <c r="H203" s="9">
        <v>41182</v>
      </c>
      <c r="I203">
        <v>282</v>
      </c>
      <c r="J203">
        <v>8</v>
      </c>
      <c r="K203" t="s">
        <v>156</v>
      </c>
      <c r="L203" t="s">
        <v>534</v>
      </c>
      <c r="M203" t="s">
        <v>14</v>
      </c>
      <c r="N203">
        <f>IF(all_t20_world_cup_matches_results__3__3[[#This Row],[Teams ID]]=all_t20_world_cup_matches_results__3__3[[#This Row],[Winner]], 1, 0)</f>
        <v>0</v>
      </c>
      <c r="O203" t="str">
        <f>IF(all_t20_world_cup_matches_results__3__3[[#This Row],[Team1]]=all_t20_world_cup_matches_results__3__3[[#This Row],[Winner]],all_t20_world_cup_matches_results__3__3[[#This Row],[Team2]],all_t20_world_cup_matches_results__3__3[[#This Row],[Team1]])</f>
        <v>Pakistan</v>
      </c>
      <c r="P203" s="8">
        <f>IF(all_t20_world_cup_matches_results__3__3[[#This Row],[Teams ID]]=all_t20_world_cup_matches_results__3__3[[#This Row],[Losers]],1,0)</f>
        <v>1</v>
      </c>
      <c r="Q203" s="8">
        <f>SUMIFS(all_t20_world_cup_matches_results__3__3[Winner Count], all_t20_world_cup_matches_results__3__3[Teams ID], all_t20_world_cup_matches_results__3__3[[#This Row],[Teams ID]], all_t20_world_cup_matches_results__3__3[Season], all_t20_world_cup_matches_results__3__3[[#This Row],[Season]])</f>
        <v>4</v>
      </c>
      <c r="R203" s="8">
        <f>COUNTIFS(all_t20_world_cup_matches_results__3__3[Teams ID], all_t20_world_cup_matches_results__3__3[[#This Row],[Teams ID]], all_t20_world_cup_matches_results__3__3[Season], all_t20_world_cup_matches_results__3__3[[#This Row],[Season]])</f>
        <v>6</v>
      </c>
      <c r="S203" s="8">
        <f>all_t20_world_cup_matches_results__3__3[[#This Row],[Total matches played]]-all_t20_world_cup_matches_results__3__3[[#This Row],[Total matches won]]</f>
        <v>2</v>
      </c>
      <c r="T203" s="16">
        <f>IFERROR(all_t20_world_cup_matches_results__3__3[[#This Row],[Total matches won]]/all_t20_world_cup_matches_results__3__3[[#This Row],[Total matches played]],"")</f>
        <v>0.66666666666666663</v>
      </c>
      <c r="U203" s="16">
        <f>IF(T:T=$T$3,"",100%-all_t20_world_cup_matches_results__3__3[[#This Row],[Winning %]])</f>
        <v>0.33333333333333337</v>
      </c>
    </row>
    <row r="204" spans="1:21" x14ac:dyDescent="0.25">
      <c r="A204" t="s">
        <v>167</v>
      </c>
      <c r="B204" t="s">
        <v>11</v>
      </c>
      <c r="C204" t="s">
        <v>7</v>
      </c>
      <c r="D204" t="s">
        <v>239</v>
      </c>
      <c r="E204" t="s">
        <v>30</v>
      </c>
      <c r="F204" t="s">
        <v>988</v>
      </c>
      <c r="G204" t="s">
        <v>79</v>
      </c>
      <c r="H204" s="9">
        <v>41183</v>
      </c>
      <c r="I204">
        <v>283</v>
      </c>
      <c r="J204" t="s">
        <v>988</v>
      </c>
      <c r="L204" t="s">
        <v>535</v>
      </c>
      <c r="M204" t="s">
        <v>11</v>
      </c>
      <c r="N204">
        <f>IF(all_t20_world_cup_matches_results__3__3[[#This Row],[Teams ID]]=all_t20_world_cup_matches_results__3__3[[#This Row],[Winner]], 1, 0)</f>
        <v>0</v>
      </c>
      <c r="O204" t="str">
        <f>IF(all_t20_world_cup_matches_results__3__3[[#This Row],[Team1]]=all_t20_world_cup_matches_results__3__3[[#This Row],[Winner]],all_t20_world_cup_matches_results__3__3[[#This Row],[Team2]],all_t20_world_cup_matches_results__3__3[[#This Row],[Team1]])</f>
        <v>New Zealand</v>
      </c>
      <c r="P204" s="8">
        <f>IF(all_t20_world_cup_matches_results__3__3[[#This Row],[Teams ID]]=all_t20_world_cup_matches_results__3__3[[#This Row],[Losers]],1,0)</f>
        <v>1</v>
      </c>
      <c r="Q204" s="8">
        <f>SUMIFS(all_t20_world_cup_matches_results__3__3[Winner Count], all_t20_world_cup_matches_results__3__3[Teams ID], all_t20_world_cup_matches_results__3__3[[#This Row],[Teams ID]], all_t20_world_cup_matches_results__3__3[Season], all_t20_world_cup_matches_results__3__3[[#This Row],[Season]])</f>
        <v>1</v>
      </c>
      <c r="R204" s="8">
        <f>COUNTIFS(all_t20_world_cup_matches_results__3__3[Teams ID], all_t20_world_cup_matches_results__3__3[[#This Row],[Teams ID]], all_t20_world_cup_matches_results__3__3[Season], all_t20_world_cup_matches_results__3__3[[#This Row],[Season]])</f>
        <v>5</v>
      </c>
      <c r="S204" s="8">
        <f>all_t20_world_cup_matches_results__3__3[[#This Row],[Total matches played]]-all_t20_world_cup_matches_results__3__3[[#This Row],[Total matches won]]</f>
        <v>4</v>
      </c>
      <c r="T204" s="16">
        <f>IFERROR(all_t20_world_cup_matches_results__3__3[[#This Row],[Total matches won]]/all_t20_world_cup_matches_results__3__3[[#This Row],[Total matches played]],"")</f>
        <v>0.2</v>
      </c>
      <c r="U204" s="16">
        <f>IF(T:T=$T$3,"",100%-all_t20_world_cup_matches_results__3__3[[#This Row],[Winning %]])</f>
        <v>0.8</v>
      </c>
    </row>
    <row r="205" spans="1:21" x14ac:dyDescent="0.25">
      <c r="A205" t="s">
        <v>167</v>
      </c>
      <c r="B205" t="s">
        <v>11</v>
      </c>
      <c r="C205" t="s">
        <v>7</v>
      </c>
      <c r="D205" t="s">
        <v>239</v>
      </c>
      <c r="E205" t="s">
        <v>30</v>
      </c>
      <c r="F205" t="s">
        <v>988</v>
      </c>
      <c r="G205" t="s">
        <v>79</v>
      </c>
      <c r="H205" s="9">
        <v>41183</v>
      </c>
      <c r="I205">
        <v>283</v>
      </c>
      <c r="J205" t="s">
        <v>988</v>
      </c>
      <c r="L205" t="s">
        <v>536</v>
      </c>
      <c r="M205" t="s">
        <v>7</v>
      </c>
      <c r="N205">
        <f>IF(all_t20_world_cup_matches_results__3__3[[#This Row],[Teams ID]]=all_t20_world_cup_matches_results__3__3[[#This Row],[Winner]], 1, 0)</f>
        <v>0</v>
      </c>
      <c r="O205" t="str">
        <f>IF(all_t20_world_cup_matches_results__3__3[[#This Row],[Team1]]=all_t20_world_cup_matches_results__3__3[[#This Row],[Winner]],all_t20_world_cup_matches_results__3__3[[#This Row],[Team2]],all_t20_world_cup_matches_results__3__3[[#This Row],[Team1]])</f>
        <v>New Zealand</v>
      </c>
      <c r="P205" s="8">
        <f>IF(all_t20_world_cup_matches_results__3__3[[#This Row],[Teams ID]]=all_t20_world_cup_matches_results__3__3[[#This Row],[Losers]],1,0)</f>
        <v>0</v>
      </c>
      <c r="Q205" s="8">
        <f>SUMIFS(all_t20_world_cup_matches_results__3__3[Winner Count], all_t20_world_cup_matches_results__3__3[Teams ID], all_t20_world_cup_matches_results__3__3[[#This Row],[Teams ID]], all_t20_world_cup_matches_results__3__3[Season], all_t20_world_cup_matches_results__3__3[[#This Row],[Season]])</f>
        <v>3</v>
      </c>
      <c r="R205" s="8">
        <f>COUNTIFS(all_t20_world_cup_matches_results__3__3[Teams ID], all_t20_world_cup_matches_results__3__3[[#This Row],[Teams ID]], all_t20_world_cup_matches_results__3__3[Season], all_t20_world_cup_matches_results__3__3[[#This Row],[Season]])</f>
        <v>7</v>
      </c>
      <c r="S205" s="8">
        <f>all_t20_world_cup_matches_results__3__3[[#This Row],[Total matches played]]-all_t20_world_cup_matches_results__3__3[[#This Row],[Total matches won]]</f>
        <v>4</v>
      </c>
      <c r="T205" s="16">
        <f>IFERROR(all_t20_world_cup_matches_results__3__3[[#This Row],[Total matches won]]/all_t20_world_cup_matches_results__3__3[[#This Row],[Total matches played]],"")</f>
        <v>0.42857142857142855</v>
      </c>
      <c r="U205" s="16">
        <f>IF(T:T=$T$3,"",100%-all_t20_world_cup_matches_results__3__3[[#This Row],[Winning %]])</f>
        <v>0.5714285714285714</v>
      </c>
    </row>
    <row r="206" spans="1:21" x14ac:dyDescent="0.25">
      <c r="A206" t="s">
        <v>167</v>
      </c>
      <c r="B206" t="s">
        <v>28</v>
      </c>
      <c r="C206" t="s">
        <v>23</v>
      </c>
      <c r="D206" t="s">
        <v>240</v>
      </c>
      <c r="E206" t="s">
        <v>28</v>
      </c>
      <c r="F206" t="s">
        <v>33</v>
      </c>
      <c r="G206" t="s">
        <v>79</v>
      </c>
      <c r="H206" s="9">
        <v>41183</v>
      </c>
      <c r="I206">
        <v>284</v>
      </c>
      <c r="J206">
        <v>19</v>
      </c>
      <c r="K206" t="s">
        <v>157</v>
      </c>
      <c r="L206" t="s">
        <v>537</v>
      </c>
      <c r="M206" t="s">
        <v>28</v>
      </c>
      <c r="N206">
        <f>IF(all_t20_world_cup_matches_results__3__3[[#This Row],[Teams ID]]=all_t20_world_cup_matches_results__3__3[[#This Row],[Winner]], 1, 0)</f>
        <v>1</v>
      </c>
      <c r="O206" t="str">
        <f>IF(all_t20_world_cup_matches_results__3__3[[#This Row],[Team1]]=all_t20_world_cup_matches_results__3__3[[#This Row],[Winner]],all_t20_world_cup_matches_results__3__3[[#This Row],[Team2]],all_t20_world_cup_matches_results__3__3[[#This Row],[Team1]])</f>
        <v>England</v>
      </c>
      <c r="P206" s="8">
        <f>IF(all_t20_world_cup_matches_results__3__3[[#This Row],[Teams ID]]=all_t20_world_cup_matches_results__3__3[[#This Row],[Losers]],1,0)</f>
        <v>0</v>
      </c>
      <c r="Q206" s="8">
        <f>SUMIFS(all_t20_world_cup_matches_results__3__3[Winner Count], all_t20_world_cup_matches_results__3__3[Teams ID], all_t20_world_cup_matches_results__3__3[[#This Row],[Teams ID]], all_t20_world_cup_matches_results__3__3[Season], all_t20_world_cup_matches_results__3__3[[#This Row],[Season]])</f>
        <v>4</v>
      </c>
      <c r="R206" s="8">
        <f>COUNTIFS(all_t20_world_cup_matches_results__3__3[Teams ID], all_t20_world_cup_matches_results__3__3[[#This Row],[Teams ID]], all_t20_world_cup_matches_results__3__3[Season], all_t20_world_cup_matches_results__3__3[[#This Row],[Season]])</f>
        <v>7</v>
      </c>
      <c r="S206" s="8">
        <f>all_t20_world_cup_matches_results__3__3[[#This Row],[Total matches played]]-all_t20_world_cup_matches_results__3__3[[#This Row],[Total matches won]]</f>
        <v>3</v>
      </c>
      <c r="T206" s="16">
        <f>IFERROR(all_t20_world_cup_matches_results__3__3[[#This Row],[Total matches won]]/all_t20_world_cup_matches_results__3__3[[#This Row],[Total matches played]],"")</f>
        <v>0.5714285714285714</v>
      </c>
      <c r="U206" s="16">
        <f>IF(T:T=$T$3,"",100%-all_t20_world_cup_matches_results__3__3[[#This Row],[Winning %]])</f>
        <v>0.4285714285714286</v>
      </c>
    </row>
    <row r="207" spans="1:21" x14ac:dyDescent="0.25">
      <c r="A207" t="s">
        <v>167</v>
      </c>
      <c r="B207" t="s">
        <v>28</v>
      </c>
      <c r="C207" t="s">
        <v>23</v>
      </c>
      <c r="D207" t="s">
        <v>240</v>
      </c>
      <c r="E207" t="s">
        <v>28</v>
      </c>
      <c r="F207" t="s">
        <v>33</v>
      </c>
      <c r="G207" t="s">
        <v>79</v>
      </c>
      <c r="H207" s="9">
        <v>41183</v>
      </c>
      <c r="I207">
        <v>284</v>
      </c>
      <c r="J207">
        <v>19</v>
      </c>
      <c r="K207" t="s">
        <v>157</v>
      </c>
      <c r="L207" t="s">
        <v>538</v>
      </c>
      <c r="M207" t="s">
        <v>23</v>
      </c>
      <c r="N207">
        <f>IF(all_t20_world_cup_matches_results__3__3[[#This Row],[Teams ID]]=all_t20_world_cup_matches_results__3__3[[#This Row],[Winner]], 1, 0)</f>
        <v>0</v>
      </c>
      <c r="O207" t="str">
        <f>IF(all_t20_world_cup_matches_results__3__3[[#This Row],[Team1]]=all_t20_world_cup_matches_results__3__3[[#This Row],[Winner]],all_t20_world_cup_matches_results__3__3[[#This Row],[Team2]],all_t20_world_cup_matches_results__3__3[[#This Row],[Team1]])</f>
        <v>England</v>
      </c>
      <c r="P207" s="8">
        <f>IF(all_t20_world_cup_matches_results__3__3[[#This Row],[Teams ID]]=all_t20_world_cup_matches_results__3__3[[#This Row],[Losers]],1,0)</f>
        <v>1</v>
      </c>
      <c r="Q207" s="8">
        <f>SUMIFS(all_t20_world_cup_matches_results__3__3[Winner Count], all_t20_world_cup_matches_results__3__3[Teams ID], all_t20_world_cup_matches_results__3__3[[#This Row],[Teams ID]], all_t20_world_cup_matches_results__3__3[Season], all_t20_world_cup_matches_results__3__3[[#This Row],[Season]])</f>
        <v>2</v>
      </c>
      <c r="R207" s="8">
        <f>COUNTIFS(all_t20_world_cup_matches_results__3__3[Teams ID], all_t20_world_cup_matches_results__3__3[[#This Row],[Teams ID]], all_t20_world_cup_matches_results__3__3[Season], all_t20_world_cup_matches_results__3__3[[#This Row],[Season]])</f>
        <v>5</v>
      </c>
      <c r="S207" s="8">
        <f>all_t20_world_cup_matches_results__3__3[[#This Row],[Total matches played]]-all_t20_world_cup_matches_results__3__3[[#This Row],[Total matches won]]</f>
        <v>3</v>
      </c>
      <c r="T207" s="16">
        <f>IFERROR(all_t20_world_cup_matches_results__3__3[[#This Row],[Total matches won]]/all_t20_world_cup_matches_results__3__3[[#This Row],[Total matches played]],"")</f>
        <v>0.4</v>
      </c>
      <c r="U207" s="16">
        <f>IF(T:T=$T$3,"",100%-all_t20_world_cup_matches_results__3__3[[#This Row],[Winning %]])</f>
        <v>0.6</v>
      </c>
    </row>
    <row r="208" spans="1:21" x14ac:dyDescent="0.25">
      <c r="A208" t="s">
        <v>167</v>
      </c>
      <c r="B208" t="s">
        <v>17</v>
      </c>
      <c r="C208" t="s">
        <v>14</v>
      </c>
      <c r="D208" t="s">
        <v>191</v>
      </c>
      <c r="E208" t="s">
        <v>14</v>
      </c>
      <c r="F208" t="s">
        <v>81</v>
      </c>
      <c r="G208" t="s">
        <v>77</v>
      </c>
      <c r="H208" s="9">
        <v>41184</v>
      </c>
      <c r="I208">
        <v>285</v>
      </c>
      <c r="J208">
        <v>32</v>
      </c>
      <c r="K208" t="s">
        <v>157</v>
      </c>
      <c r="L208" t="s">
        <v>539</v>
      </c>
      <c r="M208" t="s">
        <v>17</v>
      </c>
      <c r="N208">
        <f>IF(all_t20_world_cup_matches_results__3__3[[#This Row],[Teams ID]]=all_t20_world_cup_matches_results__3__3[[#This Row],[Winner]], 1, 0)</f>
        <v>0</v>
      </c>
      <c r="O208" t="str">
        <f>IF(all_t20_world_cup_matches_results__3__3[[#This Row],[Team1]]=all_t20_world_cup_matches_results__3__3[[#This Row],[Winner]],all_t20_world_cup_matches_results__3__3[[#This Row],[Team2]],all_t20_world_cup_matches_results__3__3[[#This Row],[Team1]])</f>
        <v>Australia</v>
      </c>
      <c r="P208" s="8">
        <f>IF(all_t20_world_cup_matches_results__3__3[[#This Row],[Teams ID]]=all_t20_world_cup_matches_results__3__3[[#This Row],[Losers]],1,0)</f>
        <v>1</v>
      </c>
      <c r="Q208" s="8">
        <f>SUMIFS(all_t20_world_cup_matches_results__3__3[Winner Count], all_t20_world_cup_matches_results__3__3[Teams ID], all_t20_world_cup_matches_results__3__3[[#This Row],[Teams ID]], all_t20_world_cup_matches_results__3__3[Season], all_t20_world_cup_matches_results__3__3[[#This Row],[Season]])</f>
        <v>4</v>
      </c>
      <c r="R208" s="8">
        <f>COUNTIFS(all_t20_world_cup_matches_results__3__3[Teams ID], all_t20_world_cup_matches_results__3__3[[#This Row],[Teams ID]], all_t20_world_cup_matches_results__3__3[Season], all_t20_world_cup_matches_results__3__3[[#This Row],[Season]])</f>
        <v>6</v>
      </c>
      <c r="S208" s="8">
        <f>all_t20_world_cup_matches_results__3__3[[#This Row],[Total matches played]]-all_t20_world_cup_matches_results__3__3[[#This Row],[Total matches won]]</f>
        <v>2</v>
      </c>
      <c r="T208" s="16">
        <f>IFERROR(all_t20_world_cup_matches_results__3__3[[#This Row],[Total matches won]]/all_t20_world_cup_matches_results__3__3[[#This Row],[Total matches played]],"")</f>
        <v>0.66666666666666663</v>
      </c>
      <c r="U208" s="16">
        <f>IF(T:T=$T$3,"",100%-all_t20_world_cup_matches_results__3__3[[#This Row],[Winning %]])</f>
        <v>0.33333333333333337</v>
      </c>
    </row>
    <row r="209" spans="1:21" x14ac:dyDescent="0.25">
      <c r="A209" t="s">
        <v>167</v>
      </c>
      <c r="B209" t="s">
        <v>17</v>
      </c>
      <c r="C209" t="s">
        <v>14</v>
      </c>
      <c r="D209" t="s">
        <v>191</v>
      </c>
      <c r="E209" t="s">
        <v>14</v>
      </c>
      <c r="F209" t="s">
        <v>81</v>
      </c>
      <c r="G209" t="s">
        <v>77</v>
      </c>
      <c r="H209" s="9">
        <v>41184</v>
      </c>
      <c r="I209">
        <v>285</v>
      </c>
      <c r="J209">
        <v>32</v>
      </c>
      <c r="K209" t="s">
        <v>157</v>
      </c>
      <c r="L209" t="s">
        <v>540</v>
      </c>
      <c r="M209" t="s">
        <v>14</v>
      </c>
      <c r="N209">
        <f>IF(all_t20_world_cup_matches_results__3__3[[#This Row],[Teams ID]]=all_t20_world_cup_matches_results__3__3[[#This Row],[Winner]], 1, 0)</f>
        <v>1</v>
      </c>
      <c r="O209" t="str">
        <f>IF(all_t20_world_cup_matches_results__3__3[[#This Row],[Team1]]=all_t20_world_cup_matches_results__3__3[[#This Row],[Winner]],all_t20_world_cup_matches_results__3__3[[#This Row],[Team2]],all_t20_world_cup_matches_results__3__3[[#This Row],[Team1]])</f>
        <v>Australia</v>
      </c>
      <c r="P209" s="8">
        <f>IF(all_t20_world_cup_matches_results__3__3[[#This Row],[Teams ID]]=all_t20_world_cup_matches_results__3__3[[#This Row],[Losers]],1,0)</f>
        <v>0</v>
      </c>
      <c r="Q209" s="8">
        <f>SUMIFS(all_t20_world_cup_matches_results__3__3[Winner Count], all_t20_world_cup_matches_results__3__3[Teams ID], all_t20_world_cup_matches_results__3__3[[#This Row],[Teams ID]], all_t20_world_cup_matches_results__3__3[Season], all_t20_world_cup_matches_results__3__3[[#This Row],[Season]])</f>
        <v>4</v>
      </c>
      <c r="R209" s="8">
        <f>COUNTIFS(all_t20_world_cup_matches_results__3__3[Teams ID], all_t20_world_cup_matches_results__3__3[[#This Row],[Teams ID]], all_t20_world_cup_matches_results__3__3[Season], all_t20_world_cup_matches_results__3__3[[#This Row],[Season]])</f>
        <v>6</v>
      </c>
      <c r="S209" s="8">
        <f>all_t20_world_cup_matches_results__3__3[[#This Row],[Total matches played]]-all_t20_world_cup_matches_results__3__3[[#This Row],[Total matches won]]</f>
        <v>2</v>
      </c>
      <c r="T209" s="16">
        <f>IFERROR(all_t20_world_cup_matches_results__3__3[[#This Row],[Total matches won]]/all_t20_world_cup_matches_results__3__3[[#This Row],[Total matches played]],"")</f>
        <v>0.66666666666666663</v>
      </c>
      <c r="U209" s="16">
        <f>IF(T:T=$T$3,"",100%-all_t20_world_cup_matches_results__3__3[[#This Row],[Winning %]])</f>
        <v>0.33333333333333337</v>
      </c>
    </row>
    <row r="210" spans="1:21" x14ac:dyDescent="0.25">
      <c r="A210" t="s">
        <v>167</v>
      </c>
      <c r="B210" t="s">
        <v>25</v>
      </c>
      <c r="C210" t="s">
        <v>6</v>
      </c>
      <c r="D210" t="s">
        <v>217</v>
      </c>
      <c r="E210" t="s">
        <v>25</v>
      </c>
      <c r="F210" t="s">
        <v>51</v>
      </c>
      <c r="G210" t="s">
        <v>77</v>
      </c>
      <c r="H210" s="9">
        <v>41184</v>
      </c>
      <c r="I210">
        <v>286</v>
      </c>
      <c r="J210">
        <v>1</v>
      </c>
      <c r="K210" t="s">
        <v>157</v>
      </c>
      <c r="L210" t="s">
        <v>541</v>
      </c>
      <c r="M210" t="s">
        <v>25</v>
      </c>
      <c r="N210">
        <f>IF(all_t20_world_cup_matches_results__3__3[[#This Row],[Teams ID]]=all_t20_world_cup_matches_results__3__3[[#This Row],[Winner]], 1, 0)</f>
        <v>1</v>
      </c>
      <c r="O210" t="str">
        <f>IF(all_t20_world_cup_matches_results__3__3[[#This Row],[Team1]]=all_t20_world_cup_matches_results__3__3[[#This Row],[Winner]],all_t20_world_cup_matches_results__3__3[[#This Row],[Team2]],all_t20_world_cup_matches_results__3__3[[#This Row],[Team1]])</f>
        <v>South Africa</v>
      </c>
      <c r="P210" s="8">
        <f>IF(all_t20_world_cup_matches_results__3__3[[#This Row],[Teams ID]]=all_t20_world_cup_matches_results__3__3[[#This Row],[Losers]],1,0)</f>
        <v>0</v>
      </c>
      <c r="Q210" s="8">
        <f>SUMIFS(all_t20_world_cup_matches_results__3__3[Winner Count], all_t20_world_cup_matches_results__3__3[Teams ID], all_t20_world_cup_matches_results__3__3[[#This Row],[Teams ID]], all_t20_world_cup_matches_results__3__3[Season], all_t20_world_cup_matches_results__3__3[[#This Row],[Season]])</f>
        <v>4</v>
      </c>
      <c r="R210" s="8">
        <f>COUNTIFS(all_t20_world_cup_matches_results__3__3[Teams ID], all_t20_world_cup_matches_results__3__3[[#This Row],[Teams ID]], all_t20_world_cup_matches_results__3__3[Season], all_t20_world_cup_matches_results__3__3[[#This Row],[Season]])</f>
        <v>5</v>
      </c>
      <c r="S210" s="8">
        <f>all_t20_world_cup_matches_results__3__3[[#This Row],[Total matches played]]-all_t20_world_cup_matches_results__3__3[[#This Row],[Total matches won]]</f>
        <v>1</v>
      </c>
      <c r="T210" s="16">
        <f>IFERROR(all_t20_world_cup_matches_results__3__3[[#This Row],[Total matches won]]/all_t20_world_cup_matches_results__3__3[[#This Row],[Total matches played]],"")</f>
        <v>0.8</v>
      </c>
      <c r="U210" s="16">
        <f>IF(T:T=$T$3,"",100%-all_t20_world_cup_matches_results__3__3[[#This Row],[Winning %]])</f>
        <v>0.19999999999999996</v>
      </c>
    </row>
    <row r="211" spans="1:21" x14ac:dyDescent="0.25">
      <c r="A211" t="s">
        <v>167</v>
      </c>
      <c r="B211" t="s">
        <v>25</v>
      </c>
      <c r="C211" t="s">
        <v>6</v>
      </c>
      <c r="D211" t="s">
        <v>217</v>
      </c>
      <c r="E211" t="s">
        <v>25</v>
      </c>
      <c r="F211" t="s">
        <v>51</v>
      </c>
      <c r="G211" t="s">
        <v>77</v>
      </c>
      <c r="H211" s="9">
        <v>41184</v>
      </c>
      <c r="I211">
        <v>286</v>
      </c>
      <c r="J211">
        <v>1</v>
      </c>
      <c r="K211" t="s">
        <v>157</v>
      </c>
      <c r="L211" t="s">
        <v>542</v>
      </c>
      <c r="M211" t="s">
        <v>6</v>
      </c>
      <c r="N211">
        <f>IF(all_t20_world_cup_matches_results__3__3[[#This Row],[Teams ID]]=all_t20_world_cup_matches_results__3__3[[#This Row],[Winner]], 1, 0)</f>
        <v>0</v>
      </c>
      <c r="O211" t="str">
        <f>IF(all_t20_world_cup_matches_results__3__3[[#This Row],[Team1]]=all_t20_world_cup_matches_results__3__3[[#This Row],[Winner]],all_t20_world_cup_matches_results__3__3[[#This Row],[Team2]],all_t20_world_cup_matches_results__3__3[[#This Row],[Team1]])</f>
        <v>South Africa</v>
      </c>
      <c r="P211" s="8">
        <f>IF(all_t20_world_cup_matches_results__3__3[[#This Row],[Teams ID]]=all_t20_world_cup_matches_results__3__3[[#This Row],[Losers]],1,0)</f>
        <v>1</v>
      </c>
      <c r="Q211" s="8">
        <f>SUMIFS(all_t20_world_cup_matches_results__3__3[Winner Count], all_t20_world_cup_matches_results__3__3[Teams ID], all_t20_world_cup_matches_results__3__3[[#This Row],[Teams ID]], all_t20_world_cup_matches_results__3__3[Season], all_t20_world_cup_matches_results__3__3[[#This Row],[Season]])</f>
        <v>2</v>
      </c>
      <c r="R211" s="8">
        <f>COUNTIFS(all_t20_world_cup_matches_results__3__3[Teams ID], all_t20_world_cup_matches_results__3__3[[#This Row],[Teams ID]], all_t20_world_cup_matches_results__3__3[Season], all_t20_world_cup_matches_results__3__3[[#This Row],[Season]])</f>
        <v>5</v>
      </c>
      <c r="S211" s="8">
        <f>all_t20_world_cup_matches_results__3__3[[#This Row],[Total matches played]]-all_t20_world_cup_matches_results__3__3[[#This Row],[Total matches won]]</f>
        <v>3</v>
      </c>
      <c r="T211" s="16">
        <f>IFERROR(all_t20_world_cup_matches_results__3__3[[#This Row],[Total matches won]]/all_t20_world_cup_matches_results__3__3[[#This Row],[Total matches played]],"")</f>
        <v>0.4</v>
      </c>
      <c r="U211" s="16">
        <f>IF(T:T=$T$3,"",100%-all_t20_world_cup_matches_results__3__3[[#This Row],[Winning %]])</f>
        <v>0.6</v>
      </c>
    </row>
    <row r="212" spans="1:21" x14ac:dyDescent="0.25">
      <c r="A212" t="s">
        <v>167</v>
      </c>
      <c r="B212" t="s">
        <v>28</v>
      </c>
      <c r="C212" t="s">
        <v>14</v>
      </c>
      <c r="D212" t="s">
        <v>241</v>
      </c>
      <c r="E212" t="s">
        <v>28</v>
      </c>
      <c r="F212" t="s">
        <v>84</v>
      </c>
      <c r="G212" t="s">
        <v>77</v>
      </c>
      <c r="H212" s="9">
        <v>41186</v>
      </c>
      <c r="I212">
        <v>287</v>
      </c>
      <c r="J212">
        <v>16</v>
      </c>
      <c r="K212" t="s">
        <v>157</v>
      </c>
      <c r="L212" t="s">
        <v>543</v>
      </c>
      <c r="M212" t="s">
        <v>28</v>
      </c>
      <c r="N212">
        <f>IF(all_t20_world_cup_matches_results__3__3[[#This Row],[Teams ID]]=all_t20_world_cup_matches_results__3__3[[#This Row],[Winner]], 1, 0)</f>
        <v>1</v>
      </c>
      <c r="O212" t="str">
        <f>IF(all_t20_world_cup_matches_results__3__3[[#This Row],[Team1]]=all_t20_world_cup_matches_results__3__3[[#This Row],[Winner]],all_t20_world_cup_matches_results__3__3[[#This Row],[Team2]],all_t20_world_cup_matches_results__3__3[[#This Row],[Team1]])</f>
        <v>Pakistan</v>
      </c>
      <c r="P212" s="8">
        <f>IF(all_t20_world_cup_matches_results__3__3[[#This Row],[Teams ID]]=all_t20_world_cup_matches_results__3__3[[#This Row],[Losers]],1,0)</f>
        <v>0</v>
      </c>
      <c r="Q212" s="8">
        <f>SUMIFS(all_t20_world_cup_matches_results__3__3[Winner Count], all_t20_world_cup_matches_results__3__3[Teams ID], all_t20_world_cup_matches_results__3__3[[#This Row],[Teams ID]], all_t20_world_cup_matches_results__3__3[Season], all_t20_world_cup_matches_results__3__3[[#This Row],[Season]])</f>
        <v>4</v>
      </c>
      <c r="R212" s="8">
        <f>COUNTIFS(all_t20_world_cup_matches_results__3__3[Teams ID], all_t20_world_cup_matches_results__3__3[[#This Row],[Teams ID]], all_t20_world_cup_matches_results__3__3[Season], all_t20_world_cup_matches_results__3__3[[#This Row],[Season]])</f>
        <v>7</v>
      </c>
      <c r="S212" s="8">
        <f>all_t20_world_cup_matches_results__3__3[[#This Row],[Total matches played]]-all_t20_world_cup_matches_results__3__3[[#This Row],[Total matches won]]</f>
        <v>3</v>
      </c>
      <c r="T212" s="16">
        <f>IFERROR(all_t20_world_cup_matches_results__3__3[[#This Row],[Total matches won]]/all_t20_world_cup_matches_results__3__3[[#This Row],[Total matches played]],"")</f>
        <v>0.5714285714285714</v>
      </c>
      <c r="U212" s="16">
        <f>IF(T:T=$T$3,"",100%-all_t20_world_cup_matches_results__3__3[[#This Row],[Winning %]])</f>
        <v>0.4285714285714286</v>
      </c>
    </row>
    <row r="213" spans="1:21" x14ac:dyDescent="0.25">
      <c r="A213" t="s">
        <v>167</v>
      </c>
      <c r="B213" t="s">
        <v>28</v>
      </c>
      <c r="C213" t="s">
        <v>14</v>
      </c>
      <c r="D213" t="s">
        <v>241</v>
      </c>
      <c r="E213" t="s">
        <v>28</v>
      </c>
      <c r="F213" t="s">
        <v>84</v>
      </c>
      <c r="G213" t="s">
        <v>77</v>
      </c>
      <c r="H213" s="9">
        <v>41186</v>
      </c>
      <c r="I213">
        <v>287</v>
      </c>
      <c r="J213">
        <v>16</v>
      </c>
      <c r="K213" t="s">
        <v>157</v>
      </c>
      <c r="L213" t="s">
        <v>544</v>
      </c>
      <c r="M213" t="s">
        <v>14</v>
      </c>
      <c r="N213">
        <f>IF(all_t20_world_cup_matches_results__3__3[[#This Row],[Teams ID]]=all_t20_world_cup_matches_results__3__3[[#This Row],[Winner]], 1, 0)</f>
        <v>0</v>
      </c>
      <c r="O213" t="str">
        <f>IF(all_t20_world_cup_matches_results__3__3[[#This Row],[Team1]]=all_t20_world_cup_matches_results__3__3[[#This Row],[Winner]],all_t20_world_cup_matches_results__3__3[[#This Row],[Team2]],all_t20_world_cup_matches_results__3__3[[#This Row],[Team1]])</f>
        <v>Pakistan</v>
      </c>
      <c r="P213" s="8">
        <f>IF(all_t20_world_cup_matches_results__3__3[[#This Row],[Teams ID]]=all_t20_world_cup_matches_results__3__3[[#This Row],[Losers]],1,0)</f>
        <v>1</v>
      </c>
      <c r="Q213" s="8">
        <f>SUMIFS(all_t20_world_cup_matches_results__3__3[Winner Count], all_t20_world_cup_matches_results__3__3[Teams ID], all_t20_world_cup_matches_results__3__3[[#This Row],[Teams ID]], all_t20_world_cup_matches_results__3__3[Season], all_t20_world_cup_matches_results__3__3[[#This Row],[Season]])</f>
        <v>4</v>
      </c>
      <c r="R213" s="8">
        <f>COUNTIFS(all_t20_world_cup_matches_results__3__3[Teams ID], all_t20_world_cup_matches_results__3__3[[#This Row],[Teams ID]], all_t20_world_cup_matches_results__3__3[Season], all_t20_world_cup_matches_results__3__3[[#This Row],[Season]])</f>
        <v>6</v>
      </c>
      <c r="S213" s="8">
        <f>all_t20_world_cup_matches_results__3__3[[#This Row],[Total matches played]]-all_t20_world_cup_matches_results__3__3[[#This Row],[Total matches won]]</f>
        <v>2</v>
      </c>
      <c r="T213" s="16">
        <f>IFERROR(all_t20_world_cup_matches_results__3__3[[#This Row],[Total matches won]]/all_t20_world_cup_matches_results__3__3[[#This Row],[Total matches played]],"")</f>
        <v>0.66666666666666663</v>
      </c>
      <c r="U213" s="16">
        <f>IF(T:T=$T$3,"",100%-all_t20_world_cup_matches_results__3__3[[#This Row],[Winning %]])</f>
        <v>0.33333333333333337</v>
      </c>
    </row>
    <row r="214" spans="1:21" x14ac:dyDescent="0.25">
      <c r="A214" t="s">
        <v>167</v>
      </c>
      <c r="B214" t="s">
        <v>17</v>
      </c>
      <c r="C214" t="s">
        <v>7</v>
      </c>
      <c r="D214" t="s">
        <v>202</v>
      </c>
      <c r="E214" t="s">
        <v>7</v>
      </c>
      <c r="F214" t="s">
        <v>85</v>
      </c>
      <c r="G214" t="s">
        <v>77</v>
      </c>
      <c r="H214" s="9">
        <v>41187</v>
      </c>
      <c r="I214">
        <v>288</v>
      </c>
      <c r="J214">
        <v>74</v>
      </c>
      <c r="K214" t="s">
        <v>157</v>
      </c>
      <c r="L214" t="s">
        <v>545</v>
      </c>
      <c r="M214" t="s">
        <v>17</v>
      </c>
      <c r="N214">
        <f>IF(all_t20_world_cup_matches_results__3__3[[#This Row],[Teams ID]]=all_t20_world_cup_matches_results__3__3[[#This Row],[Winner]], 1, 0)</f>
        <v>0</v>
      </c>
      <c r="O214" t="str">
        <f>IF(all_t20_world_cup_matches_results__3__3[[#This Row],[Team1]]=all_t20_world_cup_matches_results__3__3[[#This Row],[Winner]],all_t20_world_cup_matches_results__3__3[[#This Row],[Team2]],all_t20_world_cup_matches_results__3__3[[#This Row],[Team1]])</f>
        <v>Australia</v>
      </c>
      <c r="P214" s="8">
        <f>IF(all_t20_world_cup_matches_results__3__3[[#This Row],[Teams ID]]=all_t20_world_cup_matches_results__3__3[[#This Row],[Losers]],1,0)</f>
        <v>1</v>
      </c>
      <c r="Q214" s="8">
        <f>SUMIFS(all_t20_world_cup_matches_results__3__3[Winner Count], all_t20_world_cup_matches_results__3__3[Teams ID], all_t20_world_cup_matches_results__3__3[[#This Row],[Teams ID]], all_t20_world_cup_matches_results__3__3[Season], all_t20_world_cup_matches_results__3__3[[#This Row],[Season]])</f>
        <v>4</v>
      </c>
      <c r="R214" s="8">
        <f>COUNTIFS(all_t20_world_cup_matches_results__3__3[Teams ID], all_t20_world_cup_matches_results__3__3[[#This Row],[Teams ID]], all_t20_world_cup_matches_results__3__3[Season], all_t20_world_cup_matches_results__3__3[[#This Row],[Season]])</f>
        <v>6</v>
      </c>
      <c r="S214" s="8">
        <f>all_t20_world_cup_matches_results__3__3[[#This Row],[Total matches played]]-all_t20_world_cup_matches_results__3__3[[#This Row],[Total matches won]]</f>
        <v>2</v>
      </c>
      <c r="T214" s="16">
        <f>IFERROR(all_t20_world_cup_matches_results__3__3[[#This Row],[Total matches won]]/all_t20_world_cup_matches_results__3__3[[#This Row],[Total matches played]],"")</f>
        <v>0.66666666666666663</v>
      </c>
      <c r="U214" s="16">
        <f>IF(T:T=$T$3,"",100%-all_t20_world_cup_matches_results__3__3[[#This Row],[Winning %]])</f>
        <v>0.33333333333333337</v>
      </c>
    </row>
    <row r="215" spans="1:21" x14ac:dyDescent="0.25">
      <c r="A215" t="s">
        <v>167</v>
      </c>
      <c r="B215" t="s">
        <v>17</v>
      </c>
      <c r="C215" t="s">
        <v>7</v>
      </c>
      <c r="D215" t="s">
        <v>202</v>
      </c>
      <c r="E215" t="s">
        <v>7</v>
      </c>
      <c r="F215" t="s">
        <v>85</v>
      </c>
      <c r="G215" t="s">
        <v>77</v>
      </c>
      <c r="H215" s="9">
        <v>41187</v>
      </c>
      <c r="I215">
        <v>288</v>
      </c>
      <c r="J215">
        <v>74</v>
      </c>
      <c r="K215" t="s">
        <v>157</v>
      </c>
      <c r="L215" t="s">
        <v>546</v>
      </c>
      <c r="M215" t="s">
        <v>7</v>
      </c>
      <c r="N215">
        <f>IF(all_t20_world_cup_matches_results__3__3[[#This Row],[Teams ID]]=all_t20_world_cup_matches_results__3__3[[#This Row],[Winner]], 1, 0)</f>
        <v>1</v>
      </c>
      <c r="O215" t="str">
        <f>IF(all_t20_world_cup_matches_results__3__3[[#This Row],[Team1]]=all_t20_world_cup_matches_results__3__3[[#This Row],[Winner]],all_t20_world_cup_matches_results__3__3[[#This Row],[Team2]],all_t20_world_cup_matches_results__3__3[[#This Row],[Team1]])</f>
        <v>Australia</v>
      </c>
      <c r="P215" s="8">
        <f>IF(all_t20_world_cup_matches_results__3__3[[#This Row],[Teams ID]]=all_t20_world_cup_matches_results__3__3[[#This Row],[Losers]],1,0)</f>
        <v>0</v>
      </c>
      <c r="Q215" s="8">
        <f>SUMIFS(all_t20_world_cup_matches_results__3__3[Winner Count], all_t20_world_cup_matches_results__3__3[Teams ID], all_t20_world_cup_matches_results__3__3[[#This Row],[Teams ID]], all_t20_world_cup_matches_results__3__3[Season], all_t20_world_cup_matches_results__3__3[[#This Row],[Season]])</f>
        <v>3</v>
      </c>
      <c r="R215" s="8">
        <f>COUNTIFS(all_t20_world_cup_matches_results__3__3[Teams ID], all_t20_world_cup_matches_results__3__3[[#This Row],[Teams ID]], all_t20_world_cup_matches_results__3__3[Season], all_t20_world_cup_matches_results__3__3[[#This Row],[Season]])</f>
        <v>7</v>
      </c>
      <c r="S215" s="8">
        <f>all_t20_world_cup_matches_results__3__3[[#This Row],[Total matches played]]-all_t20_world_cup_matches_results__3__3[[#This Row],[Total matches won]]</f>
        <v>4</v>
      </c>
      <c r="T215" s="16">
        <f>IFERROR(all_t20_world_cup_matches_results__3__3[[#This Row],[Total matches won]]/all_t20_world_cup_matches_results__3__3[[#This Row],[Total matches played]],"")</f>
        <v>0.42857142857142855</v>
      </c>
      <c r="U215" s="16">
        <f>IF(T:T=$T$3,"",100%-all_t20_world_cup_matches_results__3__3[[#This Row],[Winning %]])</f>
        <v>0.5714285714285714</v>
      </c>
    </row>
    <row r="216" spans="1:21" x14ac:dyDescent="0.25">
      <c r="A216" t="s">
        <v>167</v>
      </c>
      <c r="B216" t="s">
        <v>28</v>
      </c>
      <c r="C216" t="s">
        <v>7</v>
      </c>
      <c r="D216" t="s">
        <v>209</v>
      </c>
      <c r="E216" t="s">
        <v>7</v>
      </c>
      <c r="F216" t="s">
        <v>86</v>
      </c>
      <c r="G216" t="s">
        <v>77</v>
      </c>
      <c r="H216" s="9">
        <v>41189</v>
      </c>
      <c r="I216">
        <v>289</v>
      </c>
      <c r="J216">
        <v>36</v>
      </c>
      <c r="K216" t="s">
        <v>157</v>
      </c>
      <c r="L216" t="s">
        <v>547</v>
      </c>
      <c r="M216" t="s">
        <v>28</v>
      </c>
      <c r="N216">
        <f>IF(all_t20_world_cup_matches_results__3__3[[#This Row],[Teams ID]]=all_t20_world_cup_matches_results__3__3[[#This Row],[Winner]], 1, 0)</f>
        <v>0</v>
      </c>
      <c r="O216" t="str">
        <f>IF(all_t20_world_cup_matches_results__3__3[[#This Row],[Team1]]=all_t20_world_cup_matches_results__3__3[[#This Row],[Winner]],all_t20_world_cup_matches_results__3__3[[#This Row],[Team2]],all_t20_world_cup_matches_results__3__3[[#This Row],[Team1]])</f>
        <v>Sri Lanka</v>
      </c>
      <c r="P216" s="8">
        <f>IF(all_t20_world_cup_matches_results__3__3[[#This Row],[Teams ID]]=all_t20_world_cup_matches_results__3__3[[#This Row],[Losers]],1,0)</f>
        <v>1</v>
      </c>
      <c r="Q216" s="8">
        <f>SUMIFS(all_t20_world_cup_matches_results__3__3[Winner Count], all_t20_world_cup_matches_results__3__3[Teams ID], all_t20_world_cup_matches_results__3__3[[#This Row],[Teams ID]], all_t20_world_cup_matches_results__3__3[Season], all_t20_world_cup_matches_results__3__3[[#This Row],[Season]])</f>
        <v>4</v>
      </c>
      <c r="R216" s="8">
        <f>COUNTIFS(all_t20_world_cup_matches_results__3__3[Teams ID], all_t20_world_cup_matches_results__3__3[[#This Row],[Teams ID]], all_t20_world_cup_matches_results__3__3[Season], all_t20_world_cup_matches_results__3__3[[#This Row],[Season]])</f>
        <v>7</v>
      </c>
      <c r="S216" s="8">
        <f>all_t20_world_cup_matches_results__3__3[[#This Row],[Total matches played]]-all_t20_world_cup_matches_results__3__3[[#This Row],[Total matches won]]</f>
        <v>3</v>
      </c>
      <c r="T216" s="16">
        <f>IFERROR(all_t20_world_cup_matches_results__3__3[[#This Row],[Total matches won]]/all_t20_world_cup_matches_results__3__3[[#This Row],[Total matches played]],"")</f>
        <v>0.5714285714285714</v>
      </c>
      <c r="U216" s="16">
        <f>IF(T:T=$T$3,"",100%-all_t20_world_cup_matches_results__3__3[[#This Row],[Winning %]])</f>
        <v>0.4285714285714286</v>
      </c>
    </row>
    <row r="217" spans="1:21" x14ac:dyDescent="0.25">
      <c r="A217" t="s">
        <v>167</v>
      </c>
      <c r="B217" t="s">
        <v>28</v>
      </c>
      <c r="C217" t="s">
        <v>7</v>
      </c>
      <c r="D217" t="s">
        <v>209</v>
      </c>
      <c r="E217" t="s">
        <v>7</v>
      </c>
      <c r="F217" t="s">
        <v>86</v>
      </c>
      <c r="G217" t="s">
        <v>77</v>
      </c>
      <c r="H217" s="9">
        <v>41189</v>
      </c>
      <c r="I217">
        <v>289</v>
      </c>
      <c r="J217">
        <v>36</v>
      </c>
      <c r="K217" t="s">
        <v>157</v>
      </c>
      <c r="L217" t="s">
        <v>548</v>
      </c>
      <c r="M217" t="s">
        <v>7</v>
      </c>
      <c r="N217">
        <f>IF(all_t20_world_cup_matches_results__3__3[[#This Row],[Teams ID]]=all_t20_world_cup_matches_results__3__3[[#This Row],[Winner]], 1, 0)</f>
        <v>1</v>
      </c>
      <c r="O217" t="str">
        <f>IF(all_t20_world_cup_matches_results__3__3[[#This Row],[Team1]]=all_t20_world_cup_matches_results__3__3[[#This Row],[Winner]],all_t20_world_cup_matches_results__3__3[[#This Row],[Team2]],all_t20_world_cup_matches_results__3__3[[#This Row],[Team1]])</f>
        <v>Sri Lanka</v>
      </c>
      <c r="P217" s="8">
        <f>IF(all_t20_world_cup_matches_results__3__3[[#This Row],[Teams ID]]=all_t20_world_cup_matches_results__3__3[[#This Row],[Losers]],1,0)</f>
        <v>0</v>
      </c>
      <c r="Q217" s="8">
        <f>SUMIFS(all_t20_world_cup_matches_results__3__3[Winner Count], all_t20_world_cup_matches_results__3__3[Teams ID], all_t20_world_cup_matches_results__3__3[[#This Row],[Teams ID]], all_t20_world_cup_matches_results__3__3[Season], all_t20_world_cup_matches_results__3__3[[#This Row],[Season]])</f>
        <v>3</v>
      </c>
      <c r="R217" s="8">
        <f>COUNTIFS(all_t20_world_cup_matches_results__3__3[Teams ID], all_t20_world_cup_matches_results__3__3[[#This Row],[Teams ID]], all_t20_world_cup_matches_results__3__3[Season], all_t20_world_cup_matches_results__3__3[[#This Row],[Season]])</f>
        <v>7</v>
      </c>
      <c r="S217" s="8">
        <f>all_t20_world_cup_matches_results__3__3[[#This Row],[Total matches played]]-all_t20_world_cup_matches_results__3__3[[#This Row],[Total matches won]]</f>
        <v>4</v>
      </c>
      <c r="T217" s="16">
        <f>IFERROR(all_t20_world_cup_matches_results__3__3[[#This Row],[Total matches won]]/all_t20_world_cup_matches_results__3__3[[#This Row],[Total matches played]],"")</f>
        <v>0.42857142857142855</v>
      </c>
      <c r="U217" s="16">
        <f>IF(T:T=$T$3,"",100%-all_t20_world_cup_matches_results__3__3[[#This Row],[Winning %]])</f>
        <v>0.5714285714285714</v>
      </c>
    </row>
    <row r="218" spans="1:21" x14ac:dyDescent="0.25">
      <c r="A218" t="s">
        <v>168</v>
      </c>
      <c r="B218" t="s">
        <v>21</v>
      </c>
      <c r="C218" t="s">
        <v>63</v>
      </c>
      <c r="D218" t="s">
        <v>242</v>
      </c>
      <c r="E218" t="s">
        <v>21</v>
      </c>
      <c r="F218" t="s">
        <v>12</v>
      </c>
      <c r="G218" t="s">
        <v>87</v>
      </c>
      <c r="H218" s="9">
        <v>41714</v>
      </c>
      <c r="I218">
        <v>366</v>
      </c>
      <c r="J218">
        <v>9</v>
      </c>
      <c r="K218" t="s">
        <v>156</v>
      </c>
      <c r="L218" t="s">
        <v>549</v>
      </c>
      <c r="M218" t="s">
        <v>21</v>
      </c>
      <c r="N218">
        <f>IF(all_t20_world_cup_matches_results__3__3[[#This Row],[Teams ID]]=all_t20_world_cup_matches_results__3__3[[#This Row],[Winner]], 1, 0)</f>
        <v>1</v>
      </c>
      <c r="O218" t="str">
        <f>IF(all_t20_world_cup_matches_results__3__3[[#This Row],[Team1]]=all_t20_world_cup_matches_results__3__3[[#This Row],[Winner]],all_t20_world_cup_matches_results__3__3[[#This Row],[Team2]],all_t20_world_cup_matches_results__3__3[[#This Row],[Team1]])</f>
        <v>Afghanistan</v>
      </c>
      <c r="P218" s="8">
        <f>IF(all_t20_world_cup_matches_results__3__3[[#This Row],[Teams ID]]=all_t20_world_cup_matches_results__3__3[[#This Row],[Losers]],1,0)</f>
        <v>0</v>
      </c>
      <c r="Q218" s="8">
        <f>SUMIFS(all_t20_world_cup_matches_results__3__3[Winner Count], all_t20_world_cup_matches_results__3__3[Teams ID], all_t20_world_cup_matches_results__3__3[[#This Row],[Teams ID]], all_t20_world_cup_matches_results__3__3[Season], all_t20_world_cup_matches_results__3__3[[#This Row],[Season]])</f>
        <v>2</v>
      </c>
      <c r="R218" s="8">
        <f>COUNTIFS(all_t20_world_cup_matches_results__3__3[Teams ID], all_t20_world_cup_matches_results__3__3[[#This Row],[Teams ID]], all_t20_world_cup_matches_results__3__3[Season], all_t20_world_cup_matches_results__3__3[[#This Row],[Season]])</f>
        <v>7</v>
      </c>
      <c r="S218" s="8">
        <f>all_t20_world_cup_matches_results__3__3[[#This Row],[Total matches played]]-all_t20_world_cup_matches_results__3__3[[#This Row],[Total matches won]]</f>
        <v>5</v>
      </c>
      <c r="T218" s="16">
        <f>IFERROR(all_t20_world_cup_matches_results__3__3[[#This Row],[Total matches won]]/all_t20_world_cup_matches_results__3__3[[#This Row],[Total matches played]],"")</f>
        <v>0.2857142857142857</v>
      </c>
      <c r="U218" s="16">
        <f>IF(T:T=$T$3,"",100%-all_t20_world_cup_matches_results__3__3[[#This Row],[Winning %]])</f>
        <v>0.7142857142857143</v>
      </c>
    </row>
    <row r="219" spans="1:21" x14ac:dyDescent="0.25">
      <c r="A219" t="s">
        <v>168</v>
      </c>
      <c r="B219" t="s">
        <v>21</v>
      </c>
      <c r="C219" t="s">
        <v>63</v>
      </c>
      <c r="D219" t="s">
        <v>242</v>
      </c>
      <c r="E219" t="s">
        <v>21</v>
      </c>
      <c r="F219" t="s">
        <v>12</v>
      </c>
      <c r="G219" t="s">
        <v>87</v>
      </c>
      <c r="H219" s="9">
        <v>41714</v>
      </c>
      <c r="I219">
        <v>366</v>
      </c>
      <c r="J219">
        <v>9</v>
      </c>
      <c r="K219" t="s">
        <v>156</v>
      </c>
      <c r="L219" t="s">
        <v>550</v>
      </c>
      <c r="M219" t="s">
        <v>63</v>
      </c>
      <c r="N219">
        <f>IF(all_t20_world_cup_matches_results__3__3[[#This Row],[Teams ID]]=all_t20_world_cup_matches_results__3__3[[#This Row],[Winner]], 1, 0)</f>
        <v>0</v>
      </c>
      <c r="O219" t="str">
        <f>IF(all_t20_world_cup_matches_results__3__3[[#This Row],[Team1]]=all_t20_world_cup_matches_results__3__3[[#This Row],[Winner]],all_t20_world_cup_matches_results__3__3[[#This Row],[Team2]],all_t20_world_cup_matches_results__3__3[[#This Row],[Team1]])</f>
        <v>Afghanistan</v>
      </c>
      <c r="P219" s="8">
        <f>IF(all_t20_world_cup_matches_results__3__3[[#This Row],[Teams ID]]=all_t20_world_cup_matches_results__3__3[[#This Row],[Losers]],1,0)</f>
        <v>1</v>
      </c>
      <c r="Q219" s="8">
        <f>SUMIFS(all_t20_world_cup_matches_results__3__3[Winner Count], all_t20_world_cup_matches_results__3__3[Teams ID], all_t20_world_cup_matches_results__3__3[[#This Row],[Teams ID]], all_t20_world_cup_matches_results__3__3[Season], all_t20_world_cup_matches_results__3__3[[#This Row],[Season]])</f>
        <v>1</v>
      </c>
      <c r="R219" s="8">
        <f>COUNTIFS(all_t20_world_cup_matches_results__3__3[Teams ID], all_t20_world_cup_matches_results__3__3[[#This Row],[Teams ID]], all_t20_world_cup_matches_results__3__3[Season], all_t20_world_cup_matches_results__3__3[[#This Row],[Season]])</f>
        <v>3</v>
      </c>
      <c r="S219" s="8">
        <f>all_t20_world_cup_matches_results__3__3[[#This Row],[Total matches played]]-all_t20_world_cup_matches_results__3__3[[#This Row],[Total matches won]]</f>
        <v>2</v>
      </c>
      <c r="T219" s="16">
        <f>IFERROR(all_t20_world_cup_matches_results__3__3[[#This Row],[Total matches won]]/all_t20_world_cup_matches_results__3__3[[#This Row],[Total matches played]],"")</f>
        <v>0.33333333333333331</v>
      </c>
      <c r="U219" s="16">
        <f>IF(T:T=$T$3,"",100%-all_t20_world_cup_matches_results__3__3[[#This Row],[Winning %]])</f>
        <v>0.66666666666666674</v>
      </c>
    </row>
    <row r="220" spans="1:21" x14ac:dyDescent="0.25">
      <c r="A220" t="s">
        <v>168</v>
      </c>
      <c r="B220" t="s">
        <v>88</v>
      </c>
      <c r="C220" t="s">
        <v>89</v>
      </c>
      <c r="D220" t="s">
        <v>243</v>
      </c>
      <c r="E220" t="s">
        <v>89</v>
      </c>
      <c r="F220" t="s">
        <v>90</v>
      </c>
      <c r="G220" t="s">
        <v>91</v>
      </c>
      <c r="H220" s="9">
        <v>41714</v>
      </c>
      <c r="I220">
        <v>367</v>
      </c>
      <c r="J220">
        <v>80</v>
      </c>
      <c r="K220" t="s">
        <v>157</v>
      </c>
      <c r="L220" t="s">
        <v>551</v>
      </c>
      <c r="M220" t="s">
        <v>88</v>
      </c>
      <c r="N220">
        <f>IF(all_t20_world_cup_matches_results__3__3[[#This Row],[Teams ID]]=all_t20_world_cup_matches_results__3__3[[#This Row],[Winner]], 1, 0)</f>
        <v>0</v>
      </c>
      <c r="O220" t="str">
        <f>IF(all_t20_world_cup_matches_results__3__3[[#This Row],[Team1]]=all_t20_world_cup_matches_results__3__3[[#This Row],[Winner]],all_t20_world_cup_matches_results__3__3[[#This Row],[Team2]],all_t20_world_cup_matches_results__3__3[[#This Row],[Team1]])</f>
        <v>Hong Kong</v>
      </c>
      <c r="P220" s="8">
        <f>IF(all_t20_world_cup_matches_results__3__3[[#This Row],[Teams ID]]=all_t20_world_cup_matches_results__3__3[[#This Row],[Losers]],1,0)</f>
        <v>1</v>
      </c>
      <c r="Q220" s="8">
        <f>SUMIFS(all_t20_world_cup_matches_results__3__3[Winner Count], all_t20_world_cup_matches_results__3__3[Teams ID], all_t20_world_cup_matches_results__3__3[[#This Row],[Teams ID]], all_t20_world_cup_matches_results__3__3[Season], all_t20_world_cup_matches_results__3__3[[#This Row],[Season]])</f>
        <v>1</v>
      </c>
      <c r="R220" s="8">
        <f>COUNTIFS(all_t20_world_cup_matches_results__3__3[Teams ID], all_t20_world_cup_matches_results__3__3[[#This Row],[Teams ID]], all_t20_world_cup_matches_results__3__3[Season], all_t20_world_cup_matches_results__3__3[[#This Row],[Season]])</f>
        <v>3</v>
      </c>
      <c r="S220" s="8">
        <f>all_t20_world_cup_matches_results__3__3[[#This Row],[Total matches played]]-all_t20_world_cup_matches_results__3__3[[#This Row],[Total matches won]]</f>
        <v>2</v>
      </c>
      <c r="T220" s="16">
        <f>IFERROR(all_t20_world_cup_matches_results__3__3[[#This Row],[Total matches won]]/all_t20_world_cup_matches_results__3__3[[#This Row],[Total matches played]],"")</f>
        <v>0.33333333333333331</v>
      </c>
      <c r="U220" s="16">
        <f>IF(T:T=$T$3,"",100%-all_t20_world_cup_matches_results__3__3[[#This Row],[Winning %]])</f>
        <v>0.66666666666666674</v>
      </c>
    </row>
    <row r="221" spans="1:21" x14ac:dyDescent="0.25">
      <c r="A221" t="s">
        <v>168</v>
      </c>
      <c r="B221" t="s">
        <v>88</v>
      </c>
      <c r="C221" t="s">
        <v>89</v>
      </c>
      <c r="D221" t="s">
        <v>243</v>
      </c>
      <c r="E221" t="s">
        <v>89</v>
      </c>
      <c r="F221" t="s">
        <v>90</v>
      </c>
      <c r="G221" t="s">
        <v>91</v>
      </c>
      <c r="H221" s="9">
        <v>41714</v>
      </c>
      <c r="I221">
        <v>367</v>
      </c>
      <c r="J221">
        <v>80</v>
      </c>
      <c r="K221" t="s">
        <v>157</v>
      </c>
      <c r="L221" t="s">
        <v>552</v>
      </c>
      <c r="M221" t="s">
        <v>89</v>
      </c>
      <c r="N221">
        <f>IF(all_t20_world_cup_matches_results__3__3[[#This Row],[Teams ID]]=all_t20_world_cup_matches_results__3__3[[#This Row],[Winner]], 1, 0)</f>
        <v>1</v>
      </c>
      <c r="O221" t="str">
        <f>IF(all_t20_world_cup_matches_results__3__3[[#This Row],[Team1]]=all_t20_world_cup_matches_results__3__3[[#This Row],[Winner]],all_t20_world_cup_matches_results__3__3[[#This Row],[Team2]],all_t20_world_cup_matches_results__3__3[[#This Row],[Team1]])</f>
        <v>Hong Kong</v>
      </c>
      <c r="P221" s="8">
        <f>IF(all_t20_world_cup_matches_results__3__3[[#This Row],[Teams ID]]=all_t20_world_cup_matches_results__3__3[[#This Row],[Losers]],1,0)</f>
        <v>0</v>
      </c>
      <c r="Q221" s="8">
        <f>SUMIFS(all_t20_world_cup_matches_results__3__3[Winner Count], all_t20_world_cup_matches_results__3__3[Teams ID], all_t20_world_cup_matches_results__3__3[[#This Row],[Teams ID]], all_t20_world_cup_matches_results__3__3[Season], all_t20_world_cup_matches_results__3__3[[#This Row],[Season]])</f>
        <v>2</v>
      </c>
      <c r="R221" s="8">
        <f>COUNTIFS(all_t20_world_cup_matches_results__3__3[Teams ID], all_t20_world_cup_matches_results__3__3[[#This Row],[Teams ID]], all_t20_world_cup_matches_results__3__3[Season], all_t20_world_cup_matches_results__3__3[[#This Row],[Season]])</f>
        <v>3</v>
      </c>
      <c r="S221" s="8">
        <f>all_t20_world_cup_matches_results__3__3[[#This Row],[Total matches played]]-all_t20_world_cup_matches_results__3__3[[#This Row],[Total matches won]]</f>
        <v>1</v>
      </c>
      <c r="T221" s="16">
        <f>IFERROR(all_t20_world_cup_matches_results__3__3[[#This Row],[Total matches won]]/all_t20_world_cup_matches_results__3__3[[#This Row],[Total matches played]],"")</f>
        <v>0.66666666666666663</v>
      </c>
      <c r="U221" s="16">
        <f>IF(T:T=$T$3,"",100%-all_t20_world_cup_matches_results__3__3[[#This Row],[Winning %]])</f>
        <v>0.33333333333333337</v>
      </c>
    </row>
    <row r="222" spans="1:21" x14ac:dyDescent="0.25">
      <c r="A222" t="s">
        <v>168</v>
      </c>
      <c r="B222" t="s">
        <v>49</v>
      </c>
      <c r="C222" t="s">
        <v>18</v>
      </c>
      <c r="D222" t="s">
        <v>244</v>
      </c>
      <c r="E222" t="s">
        <v>49</v>
      </c>
      <c r="F222" t="s">
        <v>75</v>
      </c>
      <c r="G222" t="s">
        <v>92</v>
      </c>
      <c r="H222" s="9">
        <v>41715</v>
      </c>
      <c r="I222">
        <v>368</v>
      </c>
      <c r="J222">
        <v>3</v>
      </c>
      <c r="K222" t="s">
        <v>156</v>
      </c>
      <c r="L222" t="s">
        <v>553</v>
      </c>
      <c r="M222" t="s">
        <v>49</v>
      </c>
      <c r="N222">
        <f>IF(all_t20_world_cup_matches_results__3__3[[#This Row],[Teams ID]]=all_t20_world_cup_matches_results__3__3[[#This Row],[Winner]], 1, 0)</f>
        <v>1</v>
      </c>
      <c r="O222" t="str">
        <f>IF(all_t20_world_cup_matches_results__3__3[[#This Row],[Team1]]=all_t20_world_cup_matches_results__3__3[[#This Row],[Winner]],all_t20_world_cup_matches_results__3__3[[#This Row],[Team2]],all_t20_world_cup_matches_results__3__3[[#This Row],[Team1]])</f>
        <v>Zimbabwe</v>
      </c>
      <c r="P222" s="8">
        <f>IF(all_t20_world_cup_matches_results__3__3[[#This Row],[Teams ID]]=all_t20_world_cup_matches_results__3__3[[#This Row],[Losers]],1,0)</f>
        <v>0</v>
      </c>
      <c r="Q222" s="8">
        <f>SUMIFS(all_t20_world_cup_matches_results__3__3[Winner Count], all_t20_world_cup_matches_results__3__3[Teams ID], all_t20_world_cup_matches_results__3__3[[#This Row],[Teams ID]], all_t20_world_cup_matches_results__3__3[Season], all_t20_world_cup_matches_results__3__3[[#This Row],[Season]])</f>
        <v>2</v>
      </c>
      <c r="R222" s="8">
        <f>COUNTIFS(all_t20_world_cup_matches_results__3__3[Teams ID], all_t20_world_cup_matches_results__3__3[[#This Row],[Teams ID]], all_t20_world_cup_matches_results__3__3[Season], all_t20_world_cup_matches_results__3__3[[#This Row],[Season]])</f>
        <v>3</v>
      </c>
      <c r="S222" s="8">
        <f>all_t20_world_cup_matches_results__3__3[[#This Row],[Total matches played]]-all_t20_world_cup_matches_results__3__3[[#This Row],[Total matches won]]</f>
        <v>1</v>
      </c>
      <c r="T222" s="16">
        <f>IFERROR(all_t20_world_cup_matches_results__3__3[[#This Row],[Total matches won]]/all_t20_world_cup_matches_results__3__3[[#This Row],[Total matches played]],"")</f>
        <v>0.66666666666666663</v>
      </c>
      <c r="U222" s="16">
        <f>IF(T:T=$T$3,"",100%-all_t20_world_cup_matches_results__3__3[[#This Row],[Winning %]])</f>
        <v>0.33333333333333337</v>
      </c>
    </row>
    <row r="223" spans="1:21" x14ac:dyDescent="0.25">
      <c r="A223" t="s">
        <v>168</v>
      </c>
      <c r="B223" t="s">
        <v>49</v>
      </c>
      <c r="C223" t="s">
        <v>18</v>
      </c>
      <c r="D223" t="s">
        <v>244</v>
      </c>
      <c r="E223" t="s">
        <v>49</v>
      </c>
      <c r="F223" t="s">
        <v>75</v>
      </c>
      <c r="G223" t="s">
        <v>92</v>
      </c>
      <c r="H223" s="9">
        <v>41715</v>
      </c>
      <c r="I223">
        <v>368</v>
      </c>
      <c r="J223">
        <v>3</v>
      </c>
      <c r="K223" t="s">
        <v>156</v>
      </c>
      <c r="L223" t="s">
        <v>554</v>
      </c>
      <c r="M223" t="s">
        <v>18</v>
      </c>
      <c r="N223">
        <f>IF(all_t20_world_cup_matches_results__3__3[[#This Row],[Teams ID]]=all_t20_world_cup_matches_results__3__3[[#This Row],[Winner]], 1, 0)</f>
        <v>0</v>
      </c>
      <c r="O223" t="str">
        <f>IF(all_t20_world_cup_matches_results__3__3[[#This Row],[Team1]]=all_t20_world_cup_matches_results__3__3[[#This Row],[Winner]],all_t20_world_cup_matches_results__3__3[[#This Row],[Team2]],all_t20_world_cup_matches_results__3__3[[#This Row],[Team1]])</f>
        <v>Zimbabwe</v>
      </c>
      <c r="P223" s="8">
        <f>IF(all_t20_world_cup_matches_results__3__3[[#This Row],[Teams ID]]=all_t20_world_cup_matches_results__3__3[[#This Row],[Losers]],1,0)</f>
        <v>1</v>
      </c>
      <c r="Q223" s="8">
        <f>SUMIFS(all_t20_world_cup_matches_results__3__3[Winner Count], all_t20_world_cup_matches_results__3__3[Teams ID], all_t20_world_cup_matches_results__3__3[[#This Row],[Teams ID]], all_t20_world_cup_matches_results__3__3[Season], all_t20_world_cup_matches_results__3__3[[#This Row],[Season]])</f>
        <v>2</v>
      </c>
      <c r="R223" s="8">
        <f>COUNTIFS(all_t20_world_cup_matches_results__3__3[Teams ID], all_t20_world_cup_matches_results__3__3[[#This Row],[Teams ID]], all_t20_world_cup_matches_results__3__3[Season], all_t20_world_cup_matches_results__3__3[[#This Row],[Season]])</f>
        <v>3</v>
      </c>
      <c r="S223" s="8">
        <f>all_t20_world_cup_matches_results__3__3[[#This Row],[Total matches played]]-all_t20_world_cup_matches_results__3__3[[#This Row],[Total matches won]]</f>
        <v>1</v>
      </c>
      <c r="T223" s="16">
        <f>IFERROR(all_t20_world_cup_matches_results__3__3[[#This Row],[Total matches won]]/all_t20_world_cup_matches_results__3__3[[#This Row],[Total matches played]],"")</f>
        <v>0.66666666666666663</v>
      </c>
      <c r="U223" s="16">
        <f>IF(T:T=$T$3,"",100%-all_t20_world_cup_matches_results__3__3[[#This Row],[Winning %]])</f>
        <v>0.33333333333333337</v>
      </c>
    </row>
    <row r="224" spans="1:21" x14ac:dyDescent="0.25">
      <c r="A224" t="s">
        <v>168</v>
      </c>
      <c r="B224" t="s">
        <v>42</v>
      </c>
      <c r="C224" t="s">
        <v>93</v>
      </c>
      <c r="D224" t="s">
        <v>245</v>
      </c>
      <c r="E224" t="s">
        <v>42</v>
      </c>
      <c r="F224" t="s">
        <v>22</v>
      </c>
      <c r="G224" t="s">
        <v>92</v>
      </c>
      <c r="H224" s="9">
        <v>41715</v>
      </c>
      <c r="I224">
        <v>369</v>
      </c>
      <c r="J224">
        <v>6</v>
      </c>
      <c r="K224" t="s">
        <v>156</v>
      </c>
      <c r="L224" t="s">
        <v>555</v>
      </c>
      <c r="M224" t="s">
        <v>42</v>
      </c>
      <c r="N224">
        <f>IF(all_t20_world_cup_matches_results__3__3[[#This Row],[Teams ID]]=all_t20_world_cup_matches_results__3__3[[#This Row],[Winner]], 1, 0)</f>
        <v>1</v>
      </c>
      <c r="O224" t="str">
        <f>IF(all_t20_world_cup_matches_results__3__3[[#This Row],[Team1]]=all_t20_world_cup_matches_results__3__3[[#This Row],[Winner]],all_t20_world_cup_matches_results__3__3[[#This Row],[Team2]],all_t20_world_cup_matches_results__3__3[[#This Row],[Team1]])</f>
        <v>U.A.E.</v>
      </c>
      <c r="P224" s="8">
        <f>IF(all_t20_world_cup_matches_results__3__3[[#This Row],[Teams ID]]=all_t20_world_cup_matches_results__3__3[[#This Row],[Losers]],1,0)</f>
        <v>0</v>
      </c>
      <c r="Q224" s="8">
        <f>SUMIFS(all_t20_world_cup_matches_results__3__3[Winner Count], all_t20_world_cup_matches_results__3__3[Teams ID], all_t20_world_cup_matches_results__3__3[[#This Row],[Teams ID]], all_t20_world_cup_matches_results__3__3[Season], all_t20_world_cup_matches_results__3__3[[#This Row],[Season]])</f>
        <v>3</v>
      </c>
      <c r="R224" s="8">
        <f>COUNTIFS(all_t20_world_cup_matches_results__3__3[Teams ID], all_t20_world_cup_matches_results__3__3[[#This Row],[Teams ID]], all_t20_world_cup_matches_results__3__3[Season], all_t20_world_cup_matches_results__3__3[[#This Row],[Season]])</f>
        <v>7</v>
      </c>
      <c r="S224" s="8">
        <f>all_t20_world_cup_matches_results__3__3[[#This Row],[Total matches played]]-all_t20_world_cup_matches_results__3__3[[#This Row],[Total matches won]]</f>
        <v>4</v>
      </c>
      <c r="T224" s="16">
        <f>IFERROR(all_t20_world_cup_matches_results__3__3[[#This Row],[Total matches won]]/all_t20_world_cup_matches_results__3__3[[#This Row],[Total matches played]],"")</f>
        <v>0.42857142857142855</v>
      </c>
      <c r="U224" s="16">
        <f>IF(T:T=$T$3,"",100%-all_t20_world_cup_matches_results__3__3[[#This Row],[Winning %]])</f>
        <v>0.5714285714285714</v>
      </c>
    </row>
    <row r="225" spans="1:21" x14ac:dyDescent="0.25">
      <c r="A225" t="s">
        <v>168</v>
      </c>
      <c r="B225" t="s">
        <v>42</v>
      </c>
      <c r="C225" t="s">
        <v>93</v>
      </c>
      <c r="D225" t="s">
        <v>245</v>
      </c>
      <c r="E225" t="s">
        <v>42</v>
      </c>
      <c r="F225" t="s">
        <v>22</v>
      </c>
      <c r="G225" t="s">
        <v>92</v>
      </c>
      <c r="H225" s="9">
        <v>41715</v>
      </c>
      <c r="I225">
        <v>369</v>
      </c>
      <c r="J225">
        <v>6</v>
      </c>
      <c r="K225" t="s">
        <v>156</v>
      </c>
      <c r="L225" t="s">
        <v>556</v>
      </c>
      <c r="M225" t="s">
        <v>93</v>
      </c>
      <c r="N225">
        <f>IF(all_t20_world_cup_matches_results__3__3[[#This Row],[Teams ID]]=all_t20_world_cup_matches_results__3__3[[#This Row],[Winner]], 1, 0)</f>
        <v>0</v>
      </c>
      <c r="O225" t="str">
        <f>IF(all_t20_world_cup_matches_results__3__3[[#This Row],[Team1]]=all_t20_world_cup_matches_results__3__3[[#This Row],[Winner]],all_t20_world_cup_matches_results__3__3[[#This Row],[Team2]],all_t20_world_cup_matches_results__3__3[[#This Row],[Team1]])</f>
        <v>U.A.E.</v>
      </c>
      <c r="P225" s="8">
        <f>IF(all_t20_world_cup_matches_results__3__3[[#This Row],[Teams ID]]=all_t20_world_cup_matches_results__3__3[[#This Row],[Losers]],1,0)</f>
        <v>1</v>
      </c>
      <c r="Q225" s="8">
        <f>SUMIFS(all_t20_world_cup_matches_results__3__3[Winner Count], all_t20_world_cup_matches_results__3__3[Teams ID], all_t20_world_cup_matches_results__3__3[[#This Row],[Teams ID]], all_t20_world_cup_matches_results__3__3[Season], all_t20_world_cup_matches_results__3__3[[#This Row],[Season]])</f>
        <v>0</v>
      </c>
      <c r="R225" s="8">
        <f>COUNTIFS(all_t20_world_cup_matches_results__3__3[Teams ID], all_t20_world_cup_matches_results__3__3[[#This Row],[Teams ID]], all_t20_world_cup_matches_results__3__3[Season], all_t20_world_cup_matches_results__3__3[[#This Row],[Season]])</f>
        <v>3</v>
      </c>
      <c r="S225" s="8">
        <f>all_t20_world_cup_matches_results__3__3[[#This Row],[Total matches played]]-all_t20_world_cup_matches_results__3__3[[#This Row],[Total matches won]]</f>
        <v>3</v>
      </c>
      <c r="T225" s="16">
        <f>IFERROR(all_t20_world_cup_matches_results__3__3[[#This Row],[Total matches won]]/all_t20_world_cup_matches_results__3__3[[#This Row],[Total matches played]],"")</f>
        <v>0</v>
      </c>
      <c r="U225" s="16" t="str">
        <f>IF(T:T=$T$3,"",100%-all_t20_world_cup_matches_results__3__3[[#This Row],[Winning %]])</f>
        <v/>
      </c>
    </row>
    <row r="226" spans="1:21" x14ac:dyDescent="0.25">
      <c r="A226" t="s">
        <v>168</v>
      </c>
      <c r="B226" t="s">
        <v>63</v>
      </c>
      <c r="C226" t="s">
        <v>88</v>
      </c>
      <c r="D226" t="s">
        <v>246</v>
      </c>
      <c r="E226" t="s">
        <v>63</v>
      </c>
      <c r="F226" t="s">
        <v>31</v>
      </c>
      <c r="G226" t="s">
        <v>91</v>
      </c>
      <c r="H226" s="9">
        <v>41716</v>
      </c>
      <c r="I226">
        <v>370</v>
      </c>
      <c r="J226">
        <v>7</v>
      </c>
      <c r="K226" t="s">
        <v>156</v>
      </c>
      <c r="L226" t="s">
        <v>557</v>
      </c>
      <c r="M226" t="s">
        <v>63</v>
      </c>
      <c r="N226">
        <f>IF(all_t20_world_cup_matches_results__3__3[[#This Row],[Teams ID]]=all_t20_world_cup_matches_results__3__3[[#This Row],[Winner]], 1, 0)</f>
        <v>1</v>
      </c>
      <c r="O226" t="str">
        <f>IF(all_t20_world_cup_matches_results__3__3[[#This Row],[Team1]]=all_t20_world_cup_matches_results__3__3[[#This Row],[Winner]],all_t20_world_cup_matches_results__3__3[[#This Row],[Team2]],all_t20_world_cup_matches_results__3__3[[#This Row],[Team1]])</f>
        <v>Hong Kong</v>
      </c>
      <c r="P226" s="8">
        <f>IF(all_t20_world_cup_matches_results__3__3[[#This Row],[Teams ID]]=all_t20_world_cup_matches_results__3__3[[#This Row],[Losers]],1,0)</f>
        <v>0</v>
      </c>
      <c r="Q226" s="8">
        <f>SUMIFS(all_t20_world_cup_matches_results__3__3[Winner Count], all_t20_world_cup_matches_results__3__3[Teams ID], all_t20_world_cup_matches_results__3__3[[#This Row],[Teams ID]], all_t20_world_cup_matches_results__3__3[Season], all_t20_world_cup_matches_results__3__3[[#This Row],[Season]])</f>
        <v>1</v>
      </c>
      <c r="R226" s="8">
        <f>COUNTIFS(all_t20_world_cup_matches_results__3__3[Teams ID], all_t20_world_cup_matches_results__3__3[[#This Row],[Teams ID]], all_t20_world_cup_matches_results__3__3[Season], all_t20_world_cup_matches_results__3__3[[#This Row],[Season]])</f>
        <v>3</v>
      </c>
      <c r="S226" s="8">
        <f>all_t20_world_cup_matches_results__3__3[[#This Row],[Total matches played]]-all_t20_world_cup_matches_results__3__3[[#This Row],[Total matches won]]</f>
        <v>2</v>
      </c>
      <c r="T226" s="16">
        <f>IFERROR(all_t20_world_cup_matches_results__3__3[[#This Row],[Total matches won]]/all_t20_world_cup_matches_results__3__3[[#This Row],[Total matches played]],"")</f>
        <v>0.33333333333333331</v>
      </c>
      <c r="U226" s="16">
        <f>IF(T:T=$T$3,"",100%-all_t20_world_cup_matches_results__3__3[[#This Row],[Winning %]])</f>
        <v>0.66666666666666674</v>
      </c>
    </row>
    <row r="227" spans="1:21" x14ac:dyDescent="0.25">
      <c r="A227" t="s">
        <v>168</v>
      </c>
      <c r="B227" t="s">
        <v>63</v>
      </c>
      <c r="C227" t="s">
        <v>88</v>
      </c>
      <c r="D227" t="s">
        <v>246</v>
      </c>
      <c r="E227" t="s">
        <v>63</v>
      </c>
      <c r="F227" t="s">
        <v>31</v>
      </c>
      <c r="G227" t="s">
        <v>91</v>
      </c>
      <c r="H227" s="9">
        <v>41716</v>
      </c>
      <c r="I227">
        <v>370</v>
      </c>
      <c r="J227">
        <v>7</v>
      </c>
      <c r="K227" t="s">
        <v>156</v>
      </c>
      <c r="L227" t="s">
        <v>558</v>
      </c>
      <c r="M227" t="s">
        <v>88</v>
      </c>
      <c r="N227">
        <f>IF(all_t20_world_cup_matches_results__3__3[[#This Row],[Teams ID]]=all_t20_world_cup_matches_results__3__3[[#This Row],[Winner]], 1, 0)</f>
        <v>0</v>
      </c>
      <c r="O227" t="str">
        <f>IF(all_t20_world_cup_matches_results__3__3[[#This Row],[Team1]]=all_t20_world_cup_matches_results__3__3[[#This Row],[Winner]],all_t20_world_cup_matches_results__3__3[[#This Row],[Team2]],all_t20_world_cup_matches_results__3__3[[#This Row],[Team1]])</f>
        <v>Hong Kong</v>
      </c>
      <c r="P227" s="8">
        <f>IF(all_t20_world_cup_matches_results__3__3[[#This Row],[Teams ID]]=all_t20_world_cup_matches_results__3__3[[#This Row],[Losers]],1,0)</f>
        <v>1</v>
      </c>
      <c r="Q227" s="8">
        <f>SUMIFS(all_t20_world_cup_matches_results__3__3[Winner Count], all_t20_world_cup_matches_results__3__3[Teams ID], all_t20_world_cup_matches_results__3__3[[#This Row],[Teams ID]], all_t20_world_cup_matches_results__3__3[Season], all_t20_world_cup_matches_results__3__3[[#This Row],[Season]])</f>
        <v>1</v>
      </c>
      <c r="R227" s="8">
        <f>COUNTIFS(all_t20_world_cup_matches_results__3__3[Teams ID], all_t20_world_cup_matches_results__3__3[[#This Row],[Teams ID]], all_t20_world_cup_matches_results__3__3[Season], all_t20_world_cup_matches_results__3__3[[#This Row],[Season]])</f>
        <v>3</v>
      </c>
      <c r="S227" s="8">
        <f>all_t20_world_cup_matches_results__3__3[[#This Row],[Total matches played]]-all_t20_world_cup_matches_results__3__3[[#This Row],[Total matches won]]</f>
        <v>2</v>
      </c>
      <c r="T227" s="16">
        <f>IFERROR(all_t20_world_cup_matches_results__3__3[[#This Row],[Total matches won]]/all_t20_world_cup_matches_results__3__3[[#This Row],[Total matches played]],"")</f>
        <v>0.33333333333333331</v>
      </c>
      <c r="U227" s="16">
        <f>IF(T:T=$T$3,"",100%-all_t20_world_cup_matches_results__3__3[[#This Row],[Winning %]])</f>
        <v>0.66666666666666674</v>
      </c>
    </row>
    <row r="228" spans="1:21" x14ac:dyDescent="0.25">
      <c r="A228" t="s">
        <v>168</v>
      </c>
      <c r="B228" t="s">
        <v>21</v>
      </c>
      <c r="C228" t="s">
        <v>89</v>
      </c>
      <c r="D228" t="s">
        <v>247</v>
      </c>
      <c r="E228" t="s">
        <v>21</v>
      </c>
      <c r="F228" t="s">
        <v>8</v>
      </c>
      <c r="G228" t="s">
        <v>91</v>
      </c>
      <c r="H228" s="9">
        <v>41716</v>
      </c>
      <c r="I228">
        <v>371</v>
      </c>
      <c r="J228">
        <v>8</v>
      </c>
      <c r="K228" t="s">
        <v>156</v>
      </c>
      <c r="L228" t="s">
        <v>559</v>
      </c>
      <c r="M228" t="s">
        <v>21</v>
      </c>
      <c r="N228">
        <f>IF(all_t20_world_cup_matches_results__3__3[[#This Row],[Teams ID]]=all_t20_world_cup_matches_results__3__3[[#This Row],[Winner]], 1, 0)</f>
        <v>1</v>
      </c>
      <c r="O228" t="str">
        <f>IF(all_t20_world_cup_matches_results__3__3[[#This Row],[Team1]]=all_t20_world_cup_matches_results__3__3[[#This Row],[Winner]],all_t20_world_cup_matches_results__3__3[[#This Row],[Team2]],all_t20_world_cup_matches_results__3__3[[#This Row],[Team1]])</f>
        <v>Nepal</v>
      </c>
      <c r="P228" s="8">
        <f>IF(all_t20_world_cup_matches_results__3__3[[#This Row],[Teams ID]]=all_t20_world_cup_matches_results__3__3[[#This Row],[Losers]],1,0)</f>
        <v>0</v>
      </c>
      <c r="Q228" s="8">
        <f>SUMIFS(all_t20_world_cup_matches_results__3__3[Winner Count], all_t20_world_cup_matches_results__3__3[Teams ID], all_t20_world_cup_matches_results__3__3[[#This Row],[Teams ID]], all_t20_world_cup_matches_results__3__3[Season], all_t20_world_cup_matches_results__3__3[[#This Row],[Season]])</f>
        <v>2</v>
      </c>
      <c r="R228" s="8">
        <f>COUNTIFS(all_t20_world_cup_matches_results__3__3[Teams ID], all_t20_world_cup_matches_results__3__3[[#This Row],[Teams ID]], all_t20_world_cup_matches_results__3__3[Season], all_t20_world_cup_matches_results__3__3[[#This Row],[Season]])</f>
        <v>7</v>
      </c>
      <c r="S228" s="8">
        <f>all_t20_world_cup_matches_results__3__3[[#This Row],[Total matches played]]-all_t20_world_cup_matches_results__3__3[[#This Row],[Total matches won]]</f>
        <v>5</v>
      </c>
      <c r="T228" s="16">
        <f>IFERROR(all_t20_world_cup_matches_results__3__3[[#This Row],[Total matches won]]/all_t20_world_cup_matches_results__3__3[[#This Row],[Total matches played]],"")</f>
        <v>0.2857142857142857</v>
      </c>
      <c r="U228" s="16">
        <f>IF(T:T=$T$3,"",100%-all_t20_world_cup_matches_results__3__3[[#This Row],[Winning %]])</f>
        <v>0.7142857142857143</v>
      </c>
    </row>
    <row r="229" spans="1:21" x14ac:dyDescent="0.25">
      <c r="A229" t="s">
        <v>168</v>
      </c>
      <c r="B229" t="s">
        <v>21</v>
      </c>
      <c r="C229" t="s">
        <v>89</v>
      </c>
      <c r="D229" t="s">
        <v>247</v>
      </c>
      <c r="E229" t="s">
        <v>21</v>
      </c>
      <c r="F229" t="s">
        <v>8</v>
      </c>
      <c r="G229" t="s">
        <v>91</v>
      </c>
      <c r="H229" s="9">
        <v>41716</v>
      </c>
      <c r="I229">
        <v>371</v>
      </c>
      <c r="J229">
        <v>8</v>
      </c>
      <c r="K229" t="s">
        <v>156</v>
      </c>
      <c r="L229" t="s">
        <v>560</v>
      </c>
      <c r="M229" t="s">
        <v>89</v>
      </c>
      <c r="N229">
        <f>IF(all_t20_world_cup_matches_results__3__3[[#This Row],[Teams ID]]=all_t20_world_cup_matches_results__3__3[[#This Row],[Winner]], 1, 0)</f>
        <v>0</v>
      </c>
      <c r="O229" t="str">
        <f>IF(all_t20_world_cup_matches_results__3__3[[#This Row],[Team1]]=all_t20_world_cup_matches_results__3__3[[#This Row],[Winner]],all_t20_world_cup_matches_results__3__3[[#This Row],[Team2]],all_t20_world_cup_matches_results__3__3[[#This Row],[Team1]])</f>
        <v>Nepal</v>
      </c>
      <c r="P229" s="8">
        <f>IF(all_t20_world_cup_matches_results__3__3[[#This Row],[Teams ID]]=all_t20_world_cup_matches_results__3__3[[#This Row],[Losers]],1,0)</f>
        <v>1</v>
      </c>
      <c r="Q229" s="8">
        <f>SUMIFS(all_t20_world_cup_matches_results__3__3[Winner Count], all_t20_world_cup_matches_results__3__3[Teams ID], all_t20_world_cup_matches_results__3__3[[#This Row],[Teams ID]], all_t20_world_cup_matches_results__3__3[Season], all_t20_world_cup_matches_results__3__3[[#This Row],[Season]])</f>
        <v>2</v>
      </c>
      <c r="R229" s="8">
        <f>COUNTIFS(all_t20_world_cup_matches_results__3__3[Teams ID], all_t20_world_cup_matches_results__3__3[[#This Row],[Teams ID]], all_t20_world_cup_matches_results__3__3[Season], all_t20_world_cup_matches_results__3__3[[#This Row],[Season]])</f>
        <v>3</v>
      </c>
      <c r="S229" s="8">
        <f>all_t20_world_cup_matches_results__3__3[[#This Row],[Total matches played]]-all_t20_world_cup_matches_results__3__3[[#This Row],[Total matches won]]</f>
        <v>1</v>
      </c>
      <c r="T229" s="16">
        <f>IFERROR(all_t20_world_cup_matches_results__3__3[[#This Row],[Total matches won]]/all_t20_world_cup_matches_results__3__3[[#This Row],[Total matches played]],"")</f>
        <v>0.66666666666666663</v>
      </c>
      <c r="U229" s="16">
        <f>IF(T:T=$T$3,"",100%-all_t20_world_cup_matches_results__3__3[[#This Row],[Winning %]])</f>
        <v>0.33333333333333337</v>
      </c>
    </row>
    <row r="230" spans="1:21" x14ac:dyDescent="0.25">
      <c r="A230" t="s">
        <v>168</v>
      </c>
      <c r="B230" t="s">
        <v>42</v>
      </c>
      <c r="C230" t="s">
        <v>18</v>
      </c>
      <c r="D230" t="s">
        <v>248</v>
      </c>
      <c r="E230" t="s">
        <v>18</v>
      </c>
      <c r="F230" t="s">
        <v>19</v>
      </c>
      <c r="G230" t="s">
        <v>92</v>
      </c>
      <c r="H230" s="9">
        <v>41717</v>
      </c>
      <c r="I230">
        <v>372</v>
      </c>
      <c r="J230">
        <v>5</v>
      </c>
      <c r="K230" t="s">
        <v>156</v>
      </c>
      <c r="L230" t="s">
        <v>561</v>
      </c>
      <c r="M230" t="s">
        <v>42</v>
      </c>
      <c r="N230">
        <f>IF(all_t20_world_cup_matches_results__3__3[[#This Row],[Teams ID]]=all_t20_world_cup_matches_results__3__3[[#This Row],[Winner]], 1, 0)</f>
        <v>0</v>
      </c>
      <c r="O230" t="str">
        <f>IF(all_t20_world_cup_matches_results__3__3[[#This Row],[Team1]]=all_t20_world_cup_matches_results__3__3[[#This Row],[Winner]],all_t20_world_cup_matches_results__3__3[[#This Row],[Team2]],all_t20_world_cup_matches_results__3__3[[#This Row],[Team1]])</f>
        <v>Netherlands</v>
      </c>
      <c r="P230" s="8">
        <f>IF(all_t20_world_cup_matches_results__3__3[[#This Row],[Teams ID]]=all_t20_world_cup_matches_results__3__3[[#This Row],[Losers]],1,0)</f>
        <v>1</v>
      </c>
      <c r="Q230" s="8">
        <f>SUMIFS(all_t20_world_cup_matches_results__3__3[Winner Count], all_t20_world_cup_matches_results__3__3[Teams ID], all_t20_world_cup_matches_results__3__3[[#This Row],[Teams ID]], all_t20_world_cup_matches_results__3__3[Season], all_t20_world_cup_matches_results__3__3[[#This Row],[Season]])</f>
        <v>3</v>
      </c>
      <c r="R230" s="8">
        <f>COUNTIFS(all_t20_world_cup_matches_results__3__3[Teams ID], all_t20_world_cup_matches_results__3__3[[#This Row],[Teams ID]], all_t20_world_cup_matches_results__3__3[Season], all_t20_world_cup_matches_results__3__3[[#This Row],[Season]])</f>
        <v>7</v>
      </c>
      <c r="S230" s="8">
        <f>all_t20_world_cup_matches_results__3__3[[#This Row],[Total matches played]]-all_t20_world_cup_matches_results__3__3[[#This Row],[Total matches won]]</f>
        <v>4</v>
      </c>
      <c r="T230" s="16">
        <f>IFERROR(all_t20_world_cup_matches_results__3__3[[#This Row],[Total matches won]]/all_t20_world_cup_matches_results__3__3[[#This Row],[Total matches played]],"")</f>
        <v>0.42857142857142855</v>
      </c>
      <c r="U230" s="16">
        <f>IF(T:T=$T$3,"",100%-all_t20_world_cup_matches_results__3__3[[#This Row],[Winning %]])</f>
        <v>0.5714285714285714</v>
      </c>
    </row>
    <row r="231" spans="1:21" x14ac:dyDescent="0.25">
      <c r="A231" t="s">
        <v>168</v>
      </c>
      <c r="B231" t="s">
        <v>42</v>
      </c>
      <c r="C231" t="s">
        <v>18</v>
      </c>
      <c r="D231" t="s">
        <v>248</v>
      </c>
      <c r="E231" t="s">
        <v>18</v>
      </c>
      <c r="F231" t="s">
        <v>19</v>
      </c>
      <c r="G231" t="s">
        <v>92</v>
      </c>
      <c r="H231" s="9">
        <v>41717</v>
      </c>
      <c r="I231">
        <v>372</v>
      </c>
      <c r="J231">
        <v>5</v>
      </c>
      <c r="K231" t="s">
        <v>156</v>
      </c>
      <c r="L231" t="s">
        <v>562</v>
      </c>
      <c r="M231" t="s">
        <v>18</v>
      </c>
      <c r="N231">
        <f>IF(all_t20_world_cup_matches_results__3__3[[#This Row],[Teams ID]]=all_t20_world_cup_matches_results__3__3[[#This Row],[Winner]], 1, 0)</f>
        <v>1</v>
      </c>
      <c r="O231" t="str">
        <f>IF(all_t20_world_cup_matches_results__3__3[[#This Row],[Team1]]=all_t20_world_cup_matches_results__3__3[[#This Row],[Winner]],all_t20_world_cup_matches_results__3__3[[#This Row],[Team2]],all_t20_world_cup_matches_results__3__3[[#This Row],[Team1]])</f>
        <v>Netherlands</v>
      </c>
      <c r="P231" s="8">
        <f>IF(all_t20_world_cup_matches_results__3__3[[#This Row],[Teams ID]]=all_t20_world_cup_matches_results__3__3[[#This Row],[Losers]],1,0)</f>
        <v>0</v>
      </c>
      <c r="Q231" s="8">
        <f>SUMIFS(all_t20_world_cup_matches_results__3__3[Winner Count], all_t20_world_cup_matches_results__3__3[Teams ID], all_t20_world_cup_matches_results__3__3[[#This Row],[Teams ID]], all_t20_world_cup_matches_results__3__3[Season], all_t20_world_cup_matches_results__3__3[[#This Row],[Season]])</f>
        <v>2</v>
      </c>
      <c r="R231" s="8">
        <f>COUNTIFS(all_t20_world_cup_matches_results__3__3[Teams ID], all_t20_world_cup_matches_results__3__3[[#This Row],[Teams ID]], all_t20_world_cup_matches_results__3__3[Season], all_t20_world_cup_matches_results__3__3[[#This Row],[Season]])</f>
        <v>3</v>
      </c>
      <c r="S231" s="8">
        <f>all_t20_world_cup_matches_results__3__3[[#This Row],[Total matches played]]-all_t20_world_cup_matches_results__3__3[[#This Row],[Total matches won]]</f>
        <v>1</v>
      </c>
      <c r="T231" s="16">
        <f>IFERROR(all_t20_world_cup_matches_results__3__3[[#This Row],[Total matches won]]/all_t20_world_cup_matches_results__3__3[[#This Row],[Total matches played]],"")</f>
        <v>0.66666666666666663</v>
      </c>
      <c r="U231" s="16">
        <f>IF(T:T=$T$3,"",100%-all_t20_world_cup_matches_results__3__3[[#This Row],[Winning %]])</f>
        <v>0.33333333333333337</v>
      </c>
    </row>
    <row r="232" spans="1:21" x14ac:dyDescent="0.25">
      <c r="A232" t="s">
        <v>168</v>
      </c>
      <c r="B232" t="s">
        <v>49</v>
      </c>
      <c r="C232" t="s">
        <v>93</v>
      </c>
      <c r="D232" t="s">
        <v>249</v>
      </c>
      <c r="E232" t="s">
        <v>49</v>
      </c>
      <c r="F232" t="s">
        <v>65</v>
      </c>
      <c r="G232" t="s">
        <v>92</v>
      </c>
      <c r="H232" s="9">
        <v>41717</v>
      </c>
      <c r="I232">
        <v>373</v>
      </c>
      <c r="J232">
        <v>21</v>
      </c>
      <c r="K232" t="s">
        <v>157</v>
      </c>
      <c r="L232" t="s">
        <v>563</v>
      </c>
      <c r="M232" t="s">
        <v>49</v>
      </c>
      <c r="N232">
        <f>IF(all_t20_world_cup_matches_results__3__3[[#This Row],[Teams ID]]=all_t20_world_cup_matches_results__3__3[[#This Row],[Winner]], 1, 0)</f>
        <v>1</v>
      </c>
      <c r="O232" t="str">
        <f>IF(all_t20_world_cup_matches_results__3__3[[#This Row],[Team1]]=all_t20_world_cup_matches_results__3__3[[#This Row],[Winner]],all_t20_world_cup_matches_results__3__3[[#This Row],[Team2]],all_t20_world_cup_matches_results__3__3[[#This Row],[Team1]])</f>
        <v>U.A.E.</v>
      </c>
      <c r="P232" s="8">
        <f>IF(all_t20_world_cup_matches_results__3__3[[#This Row],[Teams ID]]=all_t20_world_cup_matches_results__3__3[[#This Row],[Losers]],1,0)</f>
        <v>0</v>
      </c>
      <c r="Q232" s="8">
        <f>SUMIFS(all_t20_world_cup_matches_results__3__3[Winner Count], all_t20_world_cup_matches_results__3__3[Teams ID], all_t20_world_cup_matches_results__3__3[[#This Row],[Teams ID]], all_t20_world_cup_matches_results__3__3[Season], all_t20_world_cup_matches_results__3__3[[#This Row],[Season]])</f>
        <v>2</v>
      </c>
      <c r="R232" s="8">
        <f>COUNTIFS(all_t20_world_cup_matches_results__3__3[Teams ID], all_t20_world_cup_matches_results__3__3[[#This Row],[Teams ID]], all_t20_world_cup_matches_results__3__3[Season], all_t20_world_cup_matches_results__3__3[[#This Row],[Season]])</f>
        <v>3</v>
      </c>
      <c r="S232" s="8">
        <f>all_t20_world_cup_matches_results__3__3[[#This Row],[Total matches played]]-all_t20_world_cup_matches_results__3__3[[#This Row],[Total matches won]]</f>
        <v>1</v>
      </c>
      <c r="T232" s="16">
        <f>IFERROR(all_t20_world_cup_matches_results__3__3[[#This Row],[Total matches won]]/all_t20_world_cup_matches_results__3__3[[#This Row],[Total matches played]],"")</f>
        <v>0.66666666666666663</v>
      </c>
      <c r="U232" s="16">
        <f>IF(T:T=$T$3,"",100%-all_t20_world_cup_matches_results__3__3[[#This Row],[Winning %]])</f>
        <v>0.33333333333333337</v>
      </c>
    </row>
    <row r="233" spans="1:21" x14ac:dyDescent="0.25">
      <c r="A233" t="s">
        <v>168</v>
      </c>
      <c r="B233" t="s">
        <v>49</v>
      </c>
      <c r="C233" t="s">
        <v>93</v>
      </c>
      <c r="D233" t="s">
        <v>249</v>
      </c>
      <c r="E233" t="s">
        <v>49</v>
      </c>
      <c r="F233" t="s">
        <v>65</v>
      </c>
      <c r="G233" t="s">
        <v>92</v>
      </c>
      <c r="H233" s="9">
        <v>41717</v>
      </c>
      <c r="I233">
        <v>373</v>
      </c>
      <c r="J233">
        <v>21</v>
      </c>
      <c r="K233" t="s">
        <v>157</v>
      </c>
      <c r="L233" t="s">
        <v>564</v>
      </c>
      <c r="M233" t="s">
        <v>93</v>
      </c>
      <c r="N233">
        <f>IF(all_t20_world_cup_matches_results__3__3[[#This Row],[Teams ID]]=all_t20_world_cup_matches_results__3__3[[#This Row],[Winner]], 1, 0)</f>
        <v>0</v>
      </c>
      <c r="O233" t="str">
        <f>IF(all_t20_world_cup_matches_results__3__3[[#This Row],[Team1]]=all_t20_world_cup_matches_results__3__3[[#This Row],[Winner]],all_t20_world_cup_matches_results__3__3[[#This Row],[Team2]],all_t20_world_cup_matches_results__3__3[[#This Row],[Team1]])</f>
        <v>U.A.E.</v>
      </c>
      <c r="P233" s="8">
        <f>IF(all_t20_world_cup_matches_results__3__3[[#This Row],[Teams ID]]=all_t20_world_cup_matches_results__3__3[[#This Row],[Losers]],1,0)</f>
        <v>1</v>
      </c>
      <c r="Q233" s="8">
        <f>SUMIFS(all_t20_world_cup_matches_results__3__3[Winner Count], all_t20_world_cup_matches_results__3__3[Teams ID], all_t20_world_cup_matches_results__3__3[[#This Row],[Teams ID]], all_t20_world_cup_matches_results__3__3[Season], all_t20_world_cup_matches_results__3__3[[#This Row],[Season]])</f>
        <v>0</v>
      </c>
      <c r="R233" s="8">
        <f>COUNTIFS(all_t20_world_cup_matches_results__3__3[Teams ID], all_t20_world_cup_matches_results__3__3[[#This Row],[Teams ID]], all_t20_world_cup_matches_results__3__3[Season], all_t20_world_cup_matches_results__3__3[[#This Row],[Season]])</f>
        <v>3</v>
      </c>
      <c r="S233" s="8">
        <f>all_t20_world_cup_matches_results__3__3[[#This Row],[Total matches played]]-all_t20_world_cup_matches_results__3__3[[#This Row],[Total matches won]]</f>
        <v>3</v>
      </c>
      <c r="T233" s="16">
        <f>IFERROR(all_t20_world_cup_matches_results__3__3[[#This Row],[Total matches won]]/all_t20_world_cup_matches_results__3__3[[#This Row],[Total matches played]],"")</f>
        <v>0</v>
      </c>
      <c r="U233" s="16" t="str">
        <f>IF(T:T=$T$3,"",100%-all_t20_world_cup_matches_results__3__3[[#This Row],[Winning %]])</f>
        <v/>
      </c>
    </row>
    <row r="234" spans="1:21" x14ac:dyDescent="0.25">
      <c r="A234" t="s">
        <v>168</v>
      </c>
      <c r="B234" t="s">
        <v>63</v>
      </c>
      <c r="C234" t="s">
        <v>89</v>
      </c>
      <c r="D234" t="s">
        <v>250</v>
      </c>
      <c r="E234" t="s">
        <v>89</v>
      </c>
      <c r="F234" t="s">
        <v>54</v>
      </c>
      <c r="G234" t="s">
        <v>91</v>
      </c>
      <c r="H234" s="9">
        <v>41718</v>
      </c>
      <c r="I234">
        <v>374</v>
      </c>
      <c r="J234">
        <v>9</v>
      </c>
      <c r="K234" t="s">
        <v>157</v>
      </c>
      <c r="L234" t="s">
        <v>565</v>
      </c>
      <c r="M234" t="s">
        <v>63</v>
      </c>
      <c r="N234">
        <f>IF(all_t20_world_cup_matches_results__3__3[[#This Row],[Teams ID]]=all_t20_world_cup_matches_results__3__3[[#This Row],[Winner]], 1, 0)</f>
        <v>0</v>
      </c>
      <c r="O234" t="str">
        <f>IF(all_t20_world_cup_matches_results__3__3[[#This Row],[Team1]]=all_t20_world_cup_matches_results__3__3[[#This Row],[Winner]],all_t20_world_cup_matches_results__3__3[[#This Row],[Team2]],all_t20_world_cup_matches_results__3__3[[#This Row],[Team1]])</f>
        <v>Afghanistan</v>
      </c>
      <c r="P234" s="8">
        <f>IF(all_t20_world_cup_matches_results__3__3[[#This Row],[Teams ID]]=all_t20_world_cup_matches_results__3__3[[#This Row],[Losers]],1,0)</f>
        <v>1</v>
      </c>
      <c r="Q234" s="8">
        <f>SUMIFS(all_t20_world_cup_matches_results__3__3[Winner Count], all_t20_world_cup_matches_results__3__3[Teams ID], all_t20_world_cup_matches_results__3__3[[#This Row],[Teams ID]], all_t20_world_cup_matches_results__3__3[Season], all_t20_world_cup_matches_results__3__3[[#This Row],[Season]])</f>
        <v>1</v>
      </c>
      <c r="R234" s="8">
        <f>COUNTIFS(all_t20_world_cup_matches_results__3__3[Teams ID], all_t20_world_cup_matches_results__3__3[[#This Row],[Teams ID]], all_t20_world_cup_matches_results__3__3[Season], all_t20_world_cup_matches_results__3__3[[#This Row],[Season]])</f>
        <v>3</v>
      </c>
      <c r="S234" s="8">
        <f>all_t20_world_cup_matches_results__3__3[[#This Row],[Total matches played]]-all_t20_world_cup_matches_results__3__3[[#This Row],[Total matches won]]</f>
        <v>2</v>
      </c>
      <c r="T234" s="16">
        <f>IFERROR(all_t20_world_cup_matches_results__3__3[[#This Row],[Total matches won]]/all_t20_world_cup_matches_results__3__3[[#This Row],[Total matches played]],"")</f>
        <v>0.33333333333333331</v>
      </c>
      <c r="U234" s="16">
        <f>IF(T:T=$T$3,"",100%-all_t20_world_cup_matches_results__3__3[[#This Row],[Winning %]])</f>
        <v>0.66666666666666674</v>
      </c>
    </row>
    <row r="235" spans="1:21" x14ac:dyDescent="0.25">
      <c r="A235" t="s">
        <v>168</v>
      </c>
      <c r="B235" t="s">
        <v>63</v>
      </c>
      <c r="C235" t="s">
        <v>89</v>
      </c>
      <c r="D235" t="s">
        <v>250</v>
      </c>
      <c r="E235" t="s">
        <v>89</v>
      </c>
      <c r="F235" t="s">
        <v>54</v>
      </c>
      <c r="G235" t="s">
        <v>91</v>
      </c>
      <c r="H235" s="9">
        <v>41718</v>
      </c>
      <c r="I235">
        <v>374</v>
      </c>
      <c r="J235">
        <v>9</v>
      </c>
      <c r="K235" t="s">
        <v>157</v>
      </c>
      <c r="L235" t="s">
        <v>566</v>
      </c>
      <c r="M235" t="s">
        <v>89</v>
      </c>
      <c r="N235">
        <f>IF(all_t20_world_cup_matches_results__3__3[[#This Row],[Teams ID]]=all_t20_world_cup_matches_results__3__3[[#This Row],[Winner]], 1, 0)</f>
        <v>1</v>
      </c>
      <c r="O235" t="str">
        <f>IF(all_t20_world_cup_matches_results__3__3[[#This Row],[Team1]]=all_t20_world_cup_matches_results__3__3[[#This Row],[Winner]],all_t20_world_cup_matches_results__3__3[[#This Row],[Team2]],all_t20_world_cup_matches_results__3__3[[#This Row],[Team1]])</f>
        <v>Afghanistan</v>
      </c>
      <c r="P235" s="8">
        <f>IF(all_t20_world_cup_matches_results__3__3[[#This Row],[Teams ID]]=all_t20_world_cup_matches_results__3__3[[#This Row],[Losers]],1,0)</f>
        <v>0</v>
      </c>
      <c r="Q235" s="8">
        <f>SUMIFS(all_t20_world_cup_matches_results__3__3[Winner Count], all_t20_world_cup_matches_results__3__3[Teams ID], all_t20_world_cup_matches_results__3__3[[#This Row],[Teams ID]], all_t20_world_cup_matches_results__3__3[Season], all_t20_world_cup_matches_results__3__3[[#This Row],[Season]])</f>
        <v>2</v>
      </c>
      <c r="R235" s="8">
        <f>COUNTIFS(all_t20_world_cup_matches_results__3__3[Teams ID], all_t20_world_cup_matches_results__3__3[[#This Row],[Teams ID]], all_t20_world_cup_matches_results__3__3[Season], all_t20_world_cup_matches_results__3__3[[#This Row],[Season]])</f>
        <v>3</v>
      </c>
      <c r="S235" s="8">
        <f>all_t20_world_cup_matches_results__3__3[[#This Row],[Total matches played]]-all_t20_world_cup_matches_results__3__3[[#This Row],[Total matches won]]</f>
        <v>1</v>
      </c>
      <c r="T235" s="16">
        <f>IFERROR(all_t20_world_cup_matches_results__3__3[[#This Row],[Total matches won]]/all_t20_world_cup_matches_results__3__3[[#This Row],[Total matches played]],"")</f>
        <v>0.66666666666666663</v>
      </c>
      <c r="U235" s="16">
        <f>IF(T:T=$T$3,"",100%-all_t20_world_cup_matches_results__3__3[[#This Row],[Winning %]])</f>
        <v>0.33333333333333337</v>
      </c>
    </row>
    <row r="236" spans="1:21" x14ac:dyDescent="0.25">
      <c r="A236" t="s">
        <v>168</v>
      </c>
      <c r="B236" t="s">
        <v>21</v>
      </c>
      <c r="C236" t="s">
        <v>88</v>
      </c>
      <c r="D236" t="s">
        <v>251</v>
      </c>
      <c r="E236" t="s">
        <v>88</v>
      </c>
      <c r="F236" t="s">
        <v>60</v>
      </c>
      <c r="G236" t="s">
        <v>91</v>
      </c>
      <c r="H236" s="9">
        <v>41718</v>
      </c>
      <c r="I236">
        <v>375</v>
      </c>
      <c r="J236">
        <v>2</v>
      </c>
      <c r="K236" t="s">
        <v>156</v>
      </c>
      <c r="L236" t="s">
        <v>567</v>
      </c>
      <c r="M236" t="s">
        <v>21</v>
      </c>
      <c r="N236">
        <f>IF(all_t20_world_cup_matches_results__3__3[[#This Row],[Teams ID]]=all_t20_world_cup_matches_results__3__3[[#This Row],[Winner]], 1, 0)</f>
        <v>0</v>
      </c>
      <c r="O236" t="str">
        <f>IF(all_t20_world_cup_matches_results__3__3[[#This Row],[Team1]]=all_t20_world_cup_matches_results__3__3[[#This Row],[Winner]],all_t20_world_cup_matches_results__3__3[[#This Row],[Team2]],all_t20_world_cup_matches_results__3__3[[#This Row],[Team1]])</f>
        <v>Bangladesh</v>
      </c>
      <c r="P236" s="8">
        <f>IF(all_t20_world_cup_matches_results__3__3[[#This Row],[Teams ID]]=all_t20_world_cup_matches_results__3__3[[#This Row],[Losers]],1,0)</f>
        <v>1</v>
      </c>
      <c r="Q236" s="8">
        <f>SUMIFS(all_t20_world_cup_matches_results__3__3[Winner Count], all_t20_world_cup_matches_results__3__3[Teams ID], all_t20_world_cup_matches_results__3__3[[#This Row],[Teams ID]], all_t20_world_cup_matches_results__3__3[Season], all_t20_world_cup_matches_results__3__3[[#This Row],[Season]])</f>
        <v>2</v>
      </c>
      <c r="R236" s="8">
        <f>COUNTIFS(all_t20_world_cup_matches_results__3__3[Teams ID], all_t20_world_cup_matches_results__3__3[[#This Row],[Teams ID]], all_t20_world_cup_matches_results__3__3[Season], all_t20_world_cup_matches_results__3__3[[#This Row],[Season]])</f>
        <v>7</v>
      </c>
      <c r="S236" s="8">
        <f>all_t20_world_cup_matches_results__3__3[[#This Row],[Total matches played]]-all_t20_world_cup_matches_results__3__3[[#This Row],[Total matches won]]</f>
        <v>5</v>
      </c>
      <c r="T236" s="16">
        <f>IFERROR(all_t20_world_cup_matches_results__3__3[[#This Row],[Total matches won]]/all_t20_world_cup_matches_results__3__3[[#This Row],[Total matches played]],"")</f>
        <v>0.2857142857142857</v>
      </c>
      <c r="U236" s="16">
        <f>IF(T:T=$T$3,"",100%-all_t20_world_cup_matches_results__3__3[[#This Row],[Winning %]])</f>
        <v>0.7142857142857143</v>
      </c>
    </row>
    <row r="237" spans="1:21" x14ac:dyDescent="0.25">
      <c r="A237" t="s">
        <v>168</v>
      </c>
      <c r="B237" t="s">
        <v>21</v>
      </c>
      <c r="C237" t="s">
        <v>88</v>
      </c>
      <c r="D237" t="s">
        <v>251</v>
      </c>
      <c r="E237" t="s">
        <v>88</v>
      </c>
      <c r="F237" t="s">
        <v>60</v>
      </c>
      <c r="G237" t="s">
        <v>91</v>
      </c>
      <c r="H237" s="9">
        <v>41718</v>
      </c>
      <c r="I237">
        <v>375</v>
      </c>
      <c r="J237">
        <v>2</v>
      </c>
      <c r="K237" t="s">
        <v>156</v>
      </c>
      <c r="L237" t="s">
        <v>568</v>
      </c>
      <c r="M237" t="s">
        <v>88</v>
      </c>
      <c r="N237">
        <f>IF(all_t20_world_cup_matches_results__3__3[[#This Row],[Teams ID]]=all_t20_world_cup_matches_results__3__3[[#This Row],[Winner]], 1, 0)</f>
        <v>1</v>
      </c>
      <c r="O237" t="str">
        <f>IF(all_t20_world_cup_matches_results__3__3[[#This Row],[Team1]]=all_t20_world_cup_matches_results__3__3[[#This Row],[Winner]],all_t20_world_cup_matches_results__3__3[[#This Row],[Team2]],all_t20_world_cup_matches_results__3__3[[#This Row],[Team1]])</f>
        <v>Bangladesh</v>
      </c>
      <c r="P237" s="8">
        <f>IF(all_t20_world_cup_matches_results__3__3[[#This Row],[Teams ID]]=all_t20_world_cup_matches_results__3__3[[#This Row],[Losers]],1,0)</f>
        <v>0</v>
      </c>
      <c r="Q237" s="8">
        <f>SUMIFS(all_t20_world_cup_matches_results__3__3[Winner Count], all_t20_world_cup_matches_results__3__3[Teams ID], all_t20_world_cup_matches_results__3__3[[#This Row],[Teams ID]], all_t20_world_cup_matches_results__3__3[Season], all_t20_world_cup_matches_results__3__3[[#This Row],[Season]])</f>
        <v>1</v>
      </c>
      <c r="R237" s="8">
        <f>COUNTIFS(all_t20_world_cup_matches_results__3__3[Teams ID], all_t20_world_cup_matches_results__3__3[[#This Row],[Teams ID]], all_t20_world_cup_matches_results__3__3[Season], all_t20_world_cup_matches_results__3__3[[#This Row],[Season]])</f>
        <v>3</v>
      </c>
      <c r="S237" s="8">
        <f>all_t20_world_cup_matches_results__3__3[[#This Row],[Total matches played]]-all_t20_world_cup_matches_results__3__3[[#This Row],[Total matches won]]</f>
        <v>2</v>
      </c>
      <c r="T237" s="16">
        <f>IFERROR(all_t20_world_cup_matches_results__3__3[[#This Row],[Total matches won]]/all_t20_world_cup_matches_results__3__3[[#This Row],[Total matches played]],"")</f>
        <v>0.33333333333333331</v>
      </c>
      <c r="U237" s="16">
        <f>IF(T:T=$T$3,"",100%-all_t20_world_cup_matches_results__3__3[[#This Row],[Winning %]])</f>
        <v>0.66666666666666674</v>
      </c>
    </row>
    <row r="238" spans="1:21" x14ac:dyDescent="0.25">
      <c r="A238" t="s">
        <v>168</v>
      </c>
      <c r="B238" t="s">
        <v>93</v>
      </c>
      <c r="C238" t="s">
        <v>18</v>
      </c>
      <c r="D238" t="s">
        <v>252</v>
      </c>
      <c r="E238" t="s">
        <v>18</v>
      </c>
      <c r="F238" t="s">
        <v>19</v>
      </c>
      <c r="G238" t="s">
        <v>92</v>
      </c>
      <c r="H238" s="9">
        <v>41719</v>
      </c>
      <c r="I238">
        <v>376</v>
      </c>
      <c r="J238">
        <v>5</v>
      </c>
      <c r="K238" t="s">
        <v>156</v>
      </c>
      <c r="L238" t="s">
        <v>569</v>
      </c>
      <c r="M238" t="s">
        <v>93</v>
      </c>
      <c r="N238">
        <f>IF(all_t20_world_cup_matches_results__3__3[[#This Row],[Teams ID]]=all_t20_world_cup_matches_results__3__3[[#This Row],[Winner]], 1, 0)</f>
        <v>0</v>
      </c>
      <c r="O238" t="str">
        <f>IF(all_t20_world_cup_matches_results__3__3[[#This Row],[Team1]]=all_t20_world_cup_matches_results__3__3[[#This Row],[Winner]],all_t20_world_cup_matches_results__3__3[[#This Row],[Team2]],all_t20_world_cup_matches_results__3__3[[#This Row],[Team1]])</f>
        <v>U.A.E.</v>
      </c>
      <c r="P238" s="8">
        <f>IF(all_t20_world_cup_matches_results__3__3[[#This Row],[Teams ID]]=all_t20_world_cup_matches_results__3__3[[#This Row],[Losers]],1,0)</f>
        <v>1</v>
      </c>
      <c r="Q238" s="8">
        <f>SUMIFS(all_t20_world_cup_matches_results__3__3[Winner Count], all_t20_world_cup_matches_results__3__3[Teams ID], all_t20_world_cup_matches_results__3__3[[#This Row],[Teams ID]], all_t20_world_cup_matches_results__3__3[Season], all_t20_world_cup_matches_results__3__3[[#This Row],[Season]])</f>
        <v>0</v>
      </c>
      <c r="R238" s="8">
        <f>COUNTIFS(all_t20_world_cup_matches_results__3__3[Teams ID], all_t20_world_cup_matches_results__3__3[[#This Row],[Teams ID]], all_t20_world_cup_matches_results__3__3[Season], all_t20_world_cup_matches_results__3__3[[#This Row],[Season]])</f>
        <v>3</v>
      </c>
      <c r="S238" s="8">
        <f>all_t20_world_cup_matches_results__3__3[[#This Row],[Total matches played]]-all_t20_world_cup_matches_results__3__3[[#This Row],[Total matches won]]</f>
        <v>3</v>
      </c>
      <c r="T238" s="16">
        <f>IFERROR(all_t20_world_cup_matches_results__3__3[[#This Row],[Total matches won]]/all_t20_world_cup_matches_results__3__3[[#This Row],[Total matches played]],"")</f>
        <v>0</v>
      </c>
      <c r="U238" s="16" t="str">
        <f>IF(T:T=$T$3,"",100%-all_t20_world_cup_matches_results__3__3[[#This Row],[Winning %]])</f>
        <v/>
      </c>
    </row>
    <row r="239" spans="1:21" x14ac:dyDescent="0.25">
      <c r="A239" t="s">
        <v>168</v>
      </c>
      <c r="B239" t="s">
        <v>93</v>
      </c>
      <c r="C239" t="s">
        <v>18</v>
      </c>
      <c r="D239" t="s">
        <v>252</v>
      </c>
      <c r="E239" t="s">
        <v>18</v>
      </c>
      <c r="F239" t="s">
        <v>19</v>
      </c>
      <c r="G239" t="s">
        <v>92</v>
      </c>
      <c r="H239" s="9">
        <v>41719</v>
      </c>
      <c r="I239">
        <v>376</v>
      </c>
      <c r="J239">
        <v>5</v>
      </c>
      <c r="K239" t="s">
        <v>156</v>
      </c>
      <c r="L239" t="s">
        <v>570</v>
      </c>
      <c r="M239" t="s">
        <v>18</v>
      </c>
      <c r="N239">
        <f>IF(all_t20_world_cup_matches_results__3__3[[#This Row],[Teams ID]]=all_t20_world_cup_matches_results__3__3[[#This Row],[Winner]], 1, 0)</f>
        <v>1</v>
      </c>
      <c r="O239" t="str">
        <f>IF(all_t20_world_cup_matches_results__3__3[[#This Row],[Team1]]=all_t20_world_cup_matches_results__3__3[[#This Row],[Winner]],all_t20_world_cup_matches_results__3__3[[#This Row],[Team2]],all_t20_world_cup_matches_results__3__3[[#This Row],[Team1]])</f>
        <v>U.A.E.</v>
      </c>
      <c r="P239" s="8">
        <f>IF(all_t20_world_cup_matches_results__3__3[[#This Row],[Teams ID]]=all_t20_world_cup_matches_results__3__3[[#This Row],[Losers]],1,0)</f>
        <v>0</v>
      </c>
      <c r="Q239" s="8">
        <f>SUMIFS(all_t20_world_cup_matches_results__3__3[Winner Count], all_t20_world_cup_matches_results__3__3[Teams ID], all_t20_world_cup_matches_results__3__3[[#This Row],[Teams ID]], all_t20_world_cup_matches_results__3__3[Season], all_t20_world_cup_matches_results__3__3[[#This Row],[Season]])</f>
        <v>2</v>
      </c>
      <c r="R239" s="8">
        <f>COUNTIFS(all_t20_world_cup_matches_results__3__3[Teams ID], all_t20_world_cup_matches_results__3__3[[#This Row],[Teams ID]], all_t20_world_cup_matches_results__3__3[Season], all_t20_world_cup_matches_results__3__3[[#This Row],[Season]])</f>
        <v>3</v>
      </c>
      <c r="S239" s="8">
        <f>all_t20_world_cup_matches_results__3__3[[#This Row],[Total matches played]]-all_t20_world_cup_matches_results__3__3[[#This Row],[Total matches won]]</f>
        <v>1</v>
      </c>
      <c r="T239" s="16">
        <f>IFERROR(all_t20_world_cup_matches_results__3__3[[#This Row],[Total matches won]]/all_t20_world_cup_matches_results__3__3[[#This Row],[Total matches played]],"")</f>
        <v>0.66666666666666663</v>
      </c>
      <c r="U239" s="16">
        <f>IF(T:T=$T$3,"",100%-all_t20_world_cup_matches_results__3__3[[#This Row],[Winning %]])</f>
        <v>0.33333333333333337</v>
      </c>
    </row>
    <row r="240" spans="1:21" x14ac:dyDescent="0.25">
      <c r="A240" t="s">
        <v>168</v>
      </c>
      <c r="B240" t="s">
        <v>49</v>
      </c>
      <c r="C240" t="s">
        <v>42</v>
      </c>
      <c r="D240" t="s">
        <v>253</v>
      </c>
      <c r="E240" t="s">
        <v>42</v>
      </c>
      <c r="F240" t="s">
        <v>22</v>
      </c>
      <c r="G240" t="s">
        <v>92</v>
      </c>
      <c r="H240" s="9">
        <v>41719</v>
      </c>
      <c r="I240">
        <v>377</v>
      </c>
      <c r="J240">
        <v>6</v>
      </c>
      <c r="K240" t="s">
        <v>156</v>
      </c>
      <c r="L240" t="s">
        <v>571</v>
      </c>
      <c r="M240" t="s">
        <v>49</v>
      </c>
      <c r="N240">
        <f>IF(all_t20_world_cup_matches_results__3__3[[#This Row],[Teams ID]]=all_t20_world_cup_matches_results__3__3[[#This Row],[Winner]], 1, 0)</f>
        <v>0</v>
      </c>
      <c r="O240" t="str">
        <f>IF(all_t20_world_cup_matches_results__3__3[[#This Row],[Team1]]=all_t20_world_cup_matches_results__3__3[[#This Row],[Winner]],all_t20_world_cup_matches_results__3__3[[#This Row],[Team2]],all_t20_world_cup_matches_results__3__3[[#This Row],[Team1]])</f>
        <v>Ireland</v>
      </c>
      <c r="P240" s="8">
        <f>IF(all_t20_world_cup_matches_results__3__3[[#This Row],[Teams ID]]=all_t20_world_cup_matches_results__3__3[[#This Row],[Losers]],1,0)</f>
        <v>1</v>
      </c>
      <c r="Q240" s="8">
        <f>SUMIFS(all_t20_world_cup_matches_results__3__3[Winner Count], all_t20_world_cup_matches_results__3__3[Teams ID], all_t20_world_cup_matches_results__3__3[[#This Row],[Teams ID]], all_t20_world_cup_matches_results__3__3[Season], all_t20_world_cup_matches_results__3__3[[#This Row],[Season]])</f>
        <v>2</v>
      </c>
      <c r="R240" s="8">
        <f>COUNTIFS(all_t20_world_cup_matches_results__3__3[Teams ID], all_t20_world_cup_matches_results__3__3[[#This Row],[Teams ID]], all_t20_world_cup_matches_results__3__3[Season], all_t20_world_cup_matches_results__3__3[[#This Row],[Season]])</f>
        <v>3</v>
      </c>
      <c r="S240" s="8">
        <f>all_t20_world_cup_matches_results__3__3[[#This Row],[Total matches played]]-all_t20_world_cup_matches_results__3__3[[#This Row],[Total matches won]]</f>
        <v>1</v>
      </c>
      <c r="T240" s="16">
        <f>IFERROR(all_t20_world_cup_matches_results__3__3[[#This Row],[Total matches won]]/all_t20_world_cup_matches_results__3__3[[#This Row],[Total matches played]],"")</f>
        <v>0.66666666666666663</v>
      </c>
      <c r="U240" s="16">
        <f>IF(T:T=$T$3,"",100%-all_t20_world_cup_matches_results__3__3[[#This Row],[Winning %]])</f>
        <v>0.33333333333333337</v>
      </c>
    </row>
    <row r="241" spans="1:21" x14ac:dyDescent="0.25">
      <c r="A241" t="s">
        <v>168</v>
      </c>
      <c r="B241" t="s">
        <v>49</v>
      </c>
      <c r="C241" t="s">
        <v>42</v>
      </c>
      <c r="D241" t="s">
        <v>253</v>
      </c>
      <c r="E241" t="s">
        <v>42</v>
      </c>
      <c r="F241" t="s">
        <v>22</v>
      </c>
      <c r="G241" t="s">
        <v>92</v>
      </c>
      <c r="H241" s="9">
        <v>41719</v>
      </c>
      <c r="I241">
        <v>377</v>
      </c>
      <c r="J241">
        <v>6</v>
      </c>
      <c r="K241" t="s">
        <v>156</v>
      </c>
      <c r="L241" t="s">
        <v>572</v>
      </c>
      <c r="M241" t="s">
        <v>42</v>
      </c>
      <c r="N241">
        <f>IF(all_t20_world_cup_matches_results__3__3[[#This Row],[Teams ID]]=all_t20_world_cup_matches_results__3__3[[#This Row],[Winner]], 1, 0)</f>
        <v>1</v>
      </c>
      <c r="O241" t="str">
        <f>IF(all_t20_world_cup_matches_results__3__3[[#This Row],[Team1]]=all_t20_world_cup_matches_results__3__3[[#This Row],[Winner]],all_t20_world_cup_matches_results__3__3[[#This Row],[Team2]],all_t20_world_cup_matches_results__3__3[[#This Row],[Team1]])</f>
        <v>Ireland</v>
      </c>
      <c r="P241" s="8">
        <f>IF(all_t20_world_cup_matches_results__3__3[[#This Row],[Teams ID]]=all_t20_world_cup_matches_results__3__3[[#This Row],[Losers]],1,0)</f>
        <v>0</v>
      </c>
      <c r="Q241" s="8">
        <f>SUMIFS(all_t20_world_cup_matches_results__3__3[Winner Count], all_t20_world_cup_matches_results__3__3[Teams ID], all_t20_world_cup_matches_results__3__3[[#This Row],[Teams ID]], all_t20_world_cup_matches_results__3__3[Season], all_t20_world_cup_matches_results__3__3[[#This Row],[Season]])</f>
        <v>3</v>
      </c>
      <c r="R241" s="8">
        <f>COUNTIFS(all_t20_world_cup_matches_results__3__3[Teams ID], all_t20_world_cup_matches_results__3__3[[#This Row],[Teams ID]], all_t20_world_cup_matches_results__3__3[Season], all_t20_world_cup_matches_results__3__3[[#This Row],[Season]])</f>
        <v>7</v>
      </c>
      <c r="S241" s="8">
        <f>all_t20_world_cup_matches_results__3__3[[#This Row],[Total matches played]]-all_t20_world_cup_matches_results__3__3[[#This Row],[Total matches won]]</f>
        <v>4</v>
      </c>
      <c r="T241" s="16">
        <f>IFERROR(all_t20_world_cup_matches_results__3__3[[#This Row],[Total matches won]]/all_t20_world_cup_matches_results__3__3[[#This Row],[Total matches played]],"")</f>
        <v>0.42857142857142855</v>
      </c>
      <c r="U241" s="16">
        <f>IF(T:T=$T$3,"",100%-all_t20_world_cup_matches_results__3__3[[#This Row],[Winning %]])</f>
        <v>0.5714285714285714</v>
      </c>
    </row>
    <row r="242" spans="1:21" x14ac:dyDescent="0.25">
      <c r="A242" t="s">
        <v>168</v>
      </c>
      <c r="B242" t="s">
        <v>25</v>
      </c>
      <c r="C242" t="s">
        <v>14</v>
      </c>
      <c r="D242" t="s">
        <v>183</v>
      </c>
      <c r="E242" t="s">
        <v>25</v>
      </c>
      <c r="F242" t="s">
        <v>31</v>
      </c>
      <c r="G242" t="s">
        <v>87</v>
      </c>
      <c r="H242" s="9">
        <v>41719</v>
      </c>
      <c r="I242">
        <v>378</v>
      </c>
      <c r="J242">
        <v>7</v>
      </c>
      <c r="K242" t="s">
        <v>156</v>
      </c>
      <c r="L242" t="s">
        <v>573</v>
      </c>
      <c r="M242" t="s">
        <v>25</v>
      </c>
      <c r="N242">
        <f>IF(all_t20_world_cup_matches_results__3__3[[#This Row],[Teams ID]]=all_t20_world_cup_matches_results__3__3[[#This Row],[Winner]], 1, 0)</f>
        <v>1</v>
      </c>
      <c r="O242" t="str">
        <f>IF(all_t20_world_cup_matches_results__3__3[[#This Row],[Team1]]=all_t20_world_cup_matches_results__3__3[[#This Row],[Winner]],all_t20_world_cup_matches_results__3__3[[#This Row],[Team2]],all_t20_world_cup_matches_results__3__3[[#This Row],[Team1]])</f>
        <v>Pakistan</v>
      </c>
      <c r="P242" s="8">
        <f>IF(all_t20_world_cup_matches_results__3__3[[#This Row],[Teams ID]]=all_t20_world_cup_matches_results__3__3[[#This Row],[Losers]],1,0)</f>
        <v>0</v>
      </c>
      <c r="Q242" s="8">
        <f>SUMIFS(all_t20_world_cup_matches_results__3__3[Winner Count], all_t20_world_cup_matches_results__3__3[Teams ID], all_t20_world_cup_matches_results__3__3[[#This Row],[Teams ID]], all_t20_world_cup_matches_results__3__3[Season], all_t20_world_cup_matches_results__3__3[[#This Row],[Season]])</f>
        <v>5</v>
      </c>
      <c r="R242" s="8">
        <f>COUNTIFS(all_t20_world_cup_matches_results__3__3[Teams ID], all_t20_world_cup_matches_results__3__3[[#This Row],[Teams ID]], all_t20_world_cup_matches_results__3__3[Season], all_t20_world_cup_matches_results__3__3[[#This Row],[Season]])</f>
        <v>6</v>
      </c>
      <c r="S242" s="8">
        <f>all_t20_world_cup_matches_results__3__3[[#This Row],[Total matches played]]-all_t20_world_cup_matches_results__3__3[[#This Row],[Total matches won]]</f>
        <v>1</v>
      </c>
      <c r="T242" s="16">
        <f>IFERROR(all_t20_world_cup_matches_results__3__3[[#This Row],[Total matches won]]/all_t20_world_cup_matches_results__3__3[[#This Row],[Total matches played]],"")</f>
        <v>0.83333333333333337</v>
      </c>
      <c r="U242" s="16">
        <f>IF(T:T=$T$3,"",100%-all_t20_world_cup_matches_results__3__3[[#This Row],[Winning %]])</f>
        <v>0.16666666666666663</v>
      </c>
    </row>
    <row r="243" spans="1:21" x14ac:dyDescent="0.25">
      <c r="A243" t="s">
        <v>168</v>
      </c>
      <c r="B243" t="s">
        <v>25</v>
      </c>
      <c r="C243" t="s">
        <v>14</v>
      </c>
      <c r="D243" t="s">
        <v>183</v>
      </c>
      <c r="E243" t="s">
        <v>25</v>
      </c>
      <c r="F243" t="s">
        <v>31</v>
      </c>
      <c r="G243" t="s">
        <v>87</v>
      </c>
      <c r="H243" s="9">
        <v>41719</v>
      </c>
      <c r="I243">
        <v>378</v>
      </c>
      <c r="J243">
        <v>7</v>
      </c>
      <c r="K243" t="s">
        <v>156</v>
      </c>
      <c r="L243" t="s">
        <v>574</v>
      </c>
      <c r="M243" t="s">
        <v>14</v>
      </c>
      <c r="N243">
        <f>IF(all_t20_world_cup_matches_results__3__3[[#This Row],[Teams ID]]=all_t20_world_cup_matches_results__3__3[[#This Row],[Winner]], 1, 0)</f>
        <v>0</v>
      </c>
      <c r="O243" t="str">
        <f>IF(all_t20_world_cup_matches_results__3__3[[#This Row],[Team1]]=all_t20_world_cup_matches_results__3__3[[#This Row],[Winner]],all_t20_world_cup_matches_results__3__3[[#This Row],[Team2]],all_t20_world_cup_matches_results__3__3[[#This Row],[Team1]])</f>
        <v>Pakistan</v>
      </c>
      <c r="P243" s="8">
        <f>IF(all_t20_world_cup_matches_results__3__3[[#This Row],[Teams ID]]=all_t20_world_cup_matches_results__3__3[[#This Row],[Losers]],1,0)</f>
        <v>1</v>
      </c>
      <c r="Q243" s="8">
        <f>SUMIFS(all_t20_world_cup_matches_results__3__3[Winner Count], all_t20_world_cup_matches_results__3__3[Teams ID], all_t20_world_cup_matches_results__3__3[[#This Row],[Teams ID]], all_t20_world_cup_matches_results__3__3[Season], all_t20_world_cup_matches_results__3__3[[#This Row],[Season]])</f>
        <v>2</v>
      </c>
      <c r="R243" s="8">
        <f>COUNTIFS(all_t20_world_cup_matches_results__3__3[Teams ID], all_t20_world_cup_matches_results__3__3[[#This Row],[Teams ID]], all_t20_world_cup_matches_results__3__3[Season], all_t20_world_cup_matches_results__3__3[[#This Row],[Season]])</f>
        <v>4</v>
      </c>
      <c r="S243" s="8">
        <f>all_t20_world_cup_matches_results__3__3[[#This Row],[Total matches played]]-all_t20_world_cup_matches_results__3__3[[#This Row],[Total matches won]]</f>
        <v>2</v>
      </c>
      <c r="T243" s="16">
        <f>IFERROR(all_t20_world_cup_matches_results__3__3[[#This Row],[Total matches won]]/all_t20_world_cup_matches_results__3__3[[#This Row],[Total matches played]],"")</f>
        <v>0.5</v>
      </c>
      <c r="U243" s="16">
        <f>IF(T:T=$T$3,"",100%-all_t20_world_cup_matches_results__3__3[[#This Row],[Winning %]])</f>
        <v>0.5</v>
      </c>
    </row>
    <row r="244" spans="1:21" x14ac:dyDescent="0.25">
      <c r="A244" t="s">
        <v>168</v>
      </c>
      <c r="B244" t="s">
        <v>6</v>
      </c>
      <c r="C244" t="s">
        <v>28</v>
      </c>
      <c r="D244" t="s">
        <v>254</v>
      </c>
      <c r="E244" t="s">
        <v>28</v>
      </c>
      <c r="F244" t="s">
        <v>35</v>
      </c>
      <c r="G244" t="s">
        <v>91</v>
      </c>
      <c r="H244" s="9">
        <v>41720</v>
      </c>
      <c r="I244">
        <v>379</v>
      </c>
      <c r="J244">
        <v>5</v>
      </c>
      <c r="K244" t="s">
        <v>157</v>
      </c>
      <c r="L244" t="s">
        <v>575</v>
      </c>
      <c r="M244" t="s">
        <v>6</v>
      </c>
      <c r="N244">
        <f>IF(all_t20_world_cup_matches_results__3__3[[#This Row],[Teams ID]]=all_t20_world_cup_matches_results__3__3[[#This Row],[Winner]], 1, 0)</f>
        <v>0</v>
      </c>
      <c r="O244" t="str">
        <f>IF(all_t20_world_cup_matches_results__3__3[[#This Row],[Team1]]=all_t20_world_cup_matches_results__3__3[[#This Row],[Winner]],all_t20_world_cup_matches_results__3__3[[#This Row],[Team2]],all_t20_world_cup_matches_results__3__3[[#This Row],[Team1]])</f>
        <v>South Africa</v>
      </c>
      <c r="P244" s="8">
        <f>IF(all_t20_world_cup_matches_results__3__3[[#This Row],[Teams ID]]=all_t20_world_cup_matches_results__3__3[[#This Row],[Losers]],1,0)</f>
        <v>1</v>
      </c>
      <c r="Q244" s="8">
        <f>SUMIFS(all_t20_world_cup_matches_results__3__3[Winner Count], all_t20_world_cup_matches_results__3__3[Teams ID], all_t20_world_cup_matches_results__3__3[[#This Row],[Teams ID]], all_t20_world_cup_matches_results__3__3[Season], all_t20_world_cup_matches_results__3__3[[#This Row],[Season]])</f>
        <v>3</v>
      </c>
      <c r="R244" s="8">
        <f>COUNTIFS(all_t20_world_cup_matches_results__3__3[Teams ID], all_t20_world_cup_matches_results__3__3[[#This Row],[Teams ID]], all_t20_world_cup_matches_results__3__3[Season], all_t20_world_cup_matches_results__3__3[[#This Row],[Season]])</f>
        <v>5</v>
      </c>
      <c r="S244" s="8">
        <f>all_t20_world_cup_matches_results__3__3[[#This Row],[Total matches played]]-all_t20_world_cup_matches_results__3__3[[#This Row],[Total matches won]]</f>
        <v>2</v>
      </c>
      <c r="T244" s="16">
        <f>IFERROR(all_t20_world_cup_matches_results__3__3[[#This Row],[Total matches won]]/all_t20_world_cup_matches_results__3__3[[#This Row],[Total matches played]],"")</f>
        <v>0.6</v>
      </c>
      <c r="U244" s="16">
        <f>IF(T:T=$T$3,"",100%-all_t20_world_cup_matches_results__3__3[[#This Row],[Winning %]])</f>
        <v>0.4</v>
      </c>
    </row>
    <row r="245" spans="1:21" x14ac:dyDescent="0.25">
      <c r="A245" t="s">
        <v>168</v>
      </c>
      <c r="B245" t="s">
        <v>6</v>
      </c>
      <c r="C245" t="s">
        <v>28</v>
      </c>
      <c r="D245" t="s">
        <v>254</v>
      </c>
      <c r="E245" t="s">
        <v>28</v>
      </c>
      <c r="F245" t="s">
        <v>35</v>
      </c>
      <c r="G245" t="s">
        <v>91</v>
      </c>
      <c r="H245" s="9">
        <v>41720</v>
      </c>
      <c r="I245">
        <v>379</v>
      </c>
      <c r="J245">
        <v>5</v>
      </c>
      <c r="K245" t="s">
        <v>157</v>
      </c>
      <c r="L245" t="s">
        <v>576</v>
      </c>
      <c r="M245" t="s">
        <v>28</v>
      </c>
      <c r="N245">
        <f>IF(all_t20_world_cup_matches_results__3__3[[#This Row],[Teams ID]]=all_t20_world_cup_matches_results__3__3[[#This Row],[Winner]], 1, 0)</f>
        <v>1</v>
      </c>
      <c r="O245" t="str">
        <f>IF(all_t20_world_cup_matches_results__3__3[[#This Row],[Team1]]=all_t20_world_cup_matches_results__3__3[[#This Row],[Winner]],all_t20_world_cup_matches_results__3__3[[#This Row],[Team2]],all_t20_world_cup_matches_results__3__3[[#This Row],[Team1]])</f>
        <v>South Africa</v>
      </c>
      <c r="P245" s="8">
        <f>IF(all_t20_world_cup_matches_results__3__3[[#This Row],[Teams ID]]=all_t20_world_cup_matches_results__3__3[[#This Row],[Losers]],1,0)</f>
        <v>0</v>
      </c>
      <c r="Q245" s="8">
        <f>SUMIFS(all_t20_world_cup_matches_results__3__3[Winner Count], all_t20_world_cup_matches_results__3__3[Teams ID], all_t20_world_cup_matches_results__3__3[[#This Row],[Teams ID]], all_t20_world_cup_matches_results__3__3[Season], all_t20_world_cup_matches_results__3__3[[#This Row],[Season]])</f>
        <v>5</v>
      </c>
      <c r="R245" s="8">
        <f>COUNTIFS(all_t20_world_cup_matches_results__3__3[Teams ID], all_t20_world_cup_matches_results__3__3[[#This Row],[Teams ID]], all_t20_world_cup_matches_results__3__3[Season], all_t20_world_cup_matches_results__3__3[[#This Row],[Season]])</f>
        <v>6</v>
      </c>
      <c r="S245" s="8">
        <f>all_t20_world_cup_matches_results__3__3[[#This Row],[Total matches played]]-all_t20_world_cup_matches_results__3__3[[#This Row],[Total matches won]]</f>
        <v>1</v>
      </c>
      <c r="T245" s="16">
        <f>IFERROR(all_t20_world_cup_matches_results__3__3[[#This Row],[Total matches won]]/all_t20_world_cup_matches_results__3__3[[#This Row],[Total matches played]],"")</f>
        <v>0.83333333333333337</v>
      </c>
      <c r="U245" s="16">
        <f>IF(T:T=$T$3,"",100%-all_t20_world_cup_matches_results__3__3[[#This Row],[Winning %]])</f>
        <v>0.16666666666666663</v>
      </c>
    </row>
    <row r="246" spans="1:21" x14ac:dyDescent="0.25">
      <c r="A246" t="s">
        <v>168</v>
      </c>
      <c r="B246" t="s">
        <v>23</v>
      </c>
      <c r="C246" t="s">
        <v>11</v>
      </c>
      <c r="D246" t="s">
        <v>190</v>
      </c>
      <c r="E246" t="s">
        <v>11</v>
      </c>
      <c r="F246" t="s">
        <v>54</v>
      </c>
      <c r="G246" t="s">
        <v>91</v>
      </c>
      <c r="H246" s="9">
        <v>41720</v>
      </c>
      <c r="I246">
        <v>380</v>
      </c>
      <c r="J246">
        <v>9</v>
      </c>
      <c r="K246" t="s">
        <v>157</v>
      </c>
      <c r="L246" t="s">
        <v>577</v>
      </c>
      <c r="M246" t="s">
        <v>23</v>
      </c>
      <c r="N246">
        <f>IF(all_t20_world_cup_matches_results__3__3[[#This Row],[Teams ID]]=all_t20_world_cup_matches_results__3__3[[#This Row],[Winner]], 1, 0)</f>
        <v>0</v>
      </c>
      <c r="O246" t="str">
        <f>IF(all_t20_world_cup_matches_results__3__3[[#This Row],[Team1]]=all_t20_world_cup_matches_results__3__3[[#This Row],[Winner]],all_t20_world_cup_matches_results__3__3[[#This Row],[Team2]],all_t20_world_cup_matches_results__3__3[[#This Row],[Team1]])</f>
        <v>England</v>
      </c>
      <c r="P246" s="8">
        <f>IF(all_t20_world_cup_matches_results__3__3[[#This Row],[Teams ID]]=all_t20_world_cup_matches_results__3__3[[#This Row],[Losers]],1,0)</f>
        <v>1</v>
      </c>
      <c r="Q246" s="8">
        <f>SUMIFS(all_t20_world_cup_matches_results__3__3[Winner Count], all_t20_world_cup_matches_results__3__3[Teams ID], all_t20_world_cup_matches_results__3__3[[#This Row],[Teams ID]], all_t20_world_cup_matches_results__3__3[Season], all_t20_world_cup_matches_results__3__3[[#This Row],[Season]])</f>
        <v>1</v>
      </c>
      <c r="R246" s="8">
        <f>COUNTIFS(all_t20_world_cup_matches_results__3__3[Teams ID], all_t20_world_cup_matches_results__3__3[[#This Row],[Teams ID]], all_t20_world_cup_matches_results__3__3[Season], all_t20_world_cup_matches_results__3__3[[#This Row],[Season]])</f>
        <v>4</v>
      </c>
      <c r="S246" s="8">
        <f>all_t20_world_cup_matches_results__3__3[[#This Row],[Total matches played]]-all_t20_world_cup_matches_results__3__3[[#This Row],[Total matches won]]</f>
        <v>3</v>
      </c>
      <c r="T246" s="16">
        <f>IFERROR(all_t20_world_cup_matches_results__3__3[[#This Row],[Total matches won]]/all_t20_world_cup_matches_results__3__3[[#This Row],[Total matches played]],"")</f>
        <v>0.25</v>
      </c>
      <c r="U246" s="16">
        <f>IF(T:T=$T$3,"",100%-all_t20_world_cup_matches_results__3__3[[#This Row],[Winning %]])</f>
        <v>0.75</v>
      </c>
    </row>
    <row r="247" spans="1:21" x14ac:dyDescent="0.25">
      <c r="A247" t="s">
        <v>168</v>
      </c>
      <c r="B247" t="s">
        <v>23</v>
      </c>
      <c r="C247" t="s">
        <v>11</v>
      </c>
      <c r="D247" t="s">
        <v>190</v>
      </c>
      <c r="E247" t="s">
        <v>11</v>
      </c>
      <c r="F247" t="s">
        <v>54</v>
      </c>
      <c r="G247" t="s">
        <v>91</v>
      </c>
      <c r="H247" s="9">
        <v>41720</v>
      </c>
      <c r="I247">
        <v>380</v>
      </c>
      <c r="J247">
        <v>9</v>
      </c>
      <c r="K247" t="s">
        <v>157</v>
      </c>
      <c r="L247" t="s">
        <v>578</v>
      </c>
      <c r="M247" t="s">
        <v>11</v>
      </c>
      <c r="N247">
        <f>IF(all_t20_world_cup_matches_results__3__3[[#This Row],[Teams ID]]=all_t20_world_cup_matches_results__3__3[[#This Row],[Winner]], 1, 0)</f>
        <v>1</v>
      </c>
      <c r="O247" t="str">
        <f>IF(all_t20_world_cup_matches_results__3__3[[#This Row],[Team1]]=all_t20_world_cup_matches_results__3__3[[#This Row],[Winner]],all_t20_world_cup_matches_results__3__3[[#This Row],[Team2]],all_t20_world_cup_matches_results__3__3[[#This Row],[Team1]])</f>
        <v>England</v>
      </c>
      <c r="P247" s="8">
        <f>IF(all_t20_world_cup_matches_results__3__3[[#This Row],[Teams ID]]=all_t20_world_cup_matches_results__3__3[[#This Row],[Losers]],1,0)</f>
        <v>0</v>
      </c>
      <c r="Q247" s="8">
        <f>SUMIFS(all_t20_world_cup_matches_results__3__3[Winner Count], all_t20_world_cup_matches_results__3__3[Teams ID], all_t20_world_cup_matches_results__3__3[[#This Row],[Teams ID]], all_t20_world_cup_matches_results__3__3[Season], all_t20_world_cup_matches_results__3__3[[#This Row],[Season]])</f>
        <v>2</v>
      </c>
      <c r="R247" s="8">
        <f>COUNTIFS(all_t20_world_cup_matches_results__3__3[Teams ID], all_t20_world_cup_matches_results__3__3[[#This Row],[Teams ID]], all_t20_world_cup_matches_results__3__3[Season], all_t20_world_cup_matches_results__3__3[[#This Row],[Season]])</f>
        <v>4</v>
      </c>
      <c r="S247" s="8">
        <f>all_t20_world_cup_matches_results__3__3[[#This Row],[Total matches played]]-all_t20_world_cup_matches_results__3__3[[#This Row],[Total matches won]]</f>
        <v>2</v>
      </c>
      <c r="T247" s="16">
        <f>IFERROR(all_t20_world_cup_matches_results__3__3[[#This Row],[Total matches won]]/all_t20_world_cup_matches_results__3__3[[#This Row],[Total matches played]],"")</f>
        <v>0.5</v>
      </c>
      <c r="U247" s="16">
        <f>IF(T:T=$T$3,"",100%-all_t20_world_cup_matches_results__3__3[[#This Row],[Winning %]])</f>
        <v>0.5</v>
      </c>
    </row>
    <row r="248" spans="1:21" x14ac:dyDescent="0.25">
      <c r="A248" t="s">
        <v>168</v>
      </c>
      <c r="B248" t="s">
        <v>17</v>
      </c>
      <c r="C248" t="s">
        <v>14</v>
      </c>
      <c r="D248" t="s">
        <v>191</v>
      </c>
      <c r="E248" t="s">
        <v>14</v>
      </c>
      <c r="F248" t="s">
        <v>84</v>
      </c>
      <c r="G248" t="s">
        <v>87</v>
      </c>
      <c r="H248" s="9">
        <v>41721</v>
      </c>
      <c r="I248">
        <v>381</v>
      </c>
      <c r="J248">
        <v>16</v>
      </c>
      <c r="K248" t="s">
        <v>157</v>
      </c>
      <c r="L248" t="s">
        <v>579</v>
      </c>
      <c r="M248" t="s">
        <v>17</v>
      </c>
      <c r="N248">
        <f>IF(all_t20_world_cup_matches_results__3__3[[#This Row],[Teams ID]]=all_t20_world_cup_matches_results__3__3[[#This Row],[Winner]], 1, 0)</f>
        <v>0</v>
      </c>
      <c r="O248" t="str">
        <f>IF(all_t20_world_cup_matches_results__3__3[[#This Row],[Team1]]=all_t20_world_cup_matches_results__3__3[[#This Row],[Winner]],all_t20_world_cup_matches_results__3__3[[#This Row],[Team2]],all_t20_world_cup_matches_results__3__3[[#This Row],[Team1]])</f>
        <v>Australia</v>
      </c>
      <c r="P248" s="8">
        <f>IF(all_t20_world_cup_matches_results__3__3[[#This Row],[Teams ID]]=all_t20_world_cup_matches_results__3__3[[#This Row],[Losers]],1,0)</f>
        <v>1</v>
      </c>
      <c r="Q248" s="8">
        <f>SUMIFS(all_t20_world_cup_matches_results__3__3[Winner Count], all_t20_world_cup_matches_results__3__3[Teams ID], all_t20_world_cup_matches_results__3__3[[#This Row],[Teams ID]], all_t20_world_cup_matches_results__3__3[Season], all_t20_world_cup_matches_results__3__3[[#This Row],[Season]])</f>
        <v>1</v>
      </c>
      <c r="R248" s="8">
        <f>COUNTIFS(all_t20_world_cup_matches_results__3__3[Teams ID], all_t20_world_cup_matches_results__3__3[[#This Row],[Teams ID]], all_t20_world_cup_matches_results__3__3[Season], all_t20_world_cup_matches_results__3__3[[#This Row],[Season]])</f>
        <v>4</v>
      </c>
      <c r="S248" s="8">
        <f>all_t20_world_cup_matches_results__3__3[[#This Row],[Total matches played]]-all_t20_world_cup_matches_results__3__3[[#This Row],[Total matches won]]</f>
        <v>3</v>
      </c>
      <c r="T248" s="16">
        <f>IFERROR(all_t20_world_cup_matches_results__3__3[[#This Row],[Total matches won]]/all_t20_world_cup_matches_results__3__3[[#This Row],[Total matches played]],"")</f>
        <v>0.25</v>
      </c>
      <c r="U248" s="16">
        <f>IF(T:T=$T$3,"",100%-all_t20_world_cup_matches_results__3__3[[#This Row],[Winning %]])</f>
        <v>0.75</v>
      </c>
    </row>
    <row r="249" spans="1:21" x14ac:dyDescent="0.25">
      <c r="A249" t="s">
        <v>168</v>
      </c>
      <c r="B249" t="s">
        <v>17</v>
      </c>
      <c r="C249" t="s">
        <v>14</v>
      </c>
      <c r="D249" t="s">
        <v>191</v>
      </c>
      <c r="E249" t="s">
        <v>14</v>
      </c>
      <c r="F249" t="s">
        <v>84</v>
      </c>
      <c r="G249" t="s">
        <v>87</v>
      </c>
      <c r="H249" s="9">
        <v>41721</v>
      </c>
      <c r="I249">
        <v>381</v>
      </c>
      <c r="J249">
        <v>16</v>
      </c>
      <c r="K249" t="s">
        <v>157</v>
      </c>
      <c r="L249" t="s">
        <v>580</v>
      </c>
      <c r="M249" t="s">
        <v>14</v>
      </c>
      <c r="N249">
        <f>IF(all_t20_world_cup_matches_results__3__3[[#This Row],[Teams ID]]=all_t20_world_cup_matches_results__3__3[[#This Row],[Winner]], 1, 0)</f>
        <v>1</v>
      </c>
      <c r="O249" t="str">
        <f>IF(all_t20_world_cup_matches_results__3__3[[#This Row],[Team1]]=all_t20_world_cup_matches_results__3__3[[#This Row],[Winner]],all_t20_world_cup_matches_results__3__3[[#This Row],[Team2]],all_t20_world_cup_matches_results__3__3[[#This Row],[Team1]])</f>
        <v>Australia</v>
      </c>
      <c r="P249" s="8">
        <f>IF(all_t20_world_cup_matches_results__3__3[[#This Row],[Teams ID]]=all_t20_world_cup_matches_results__3__3[[#This Row],[Losers]],1,0)</f>
        <v>0</v>
      </c>
      <c r="Q249" s="8">
        <f>SUMIFS(all_t20_world_cup_matches_results__3__3[Winner Count], all_t20_world_cup_matches_results__3__3[Teams ID], all_t20_world_cup_matches_results__3__3[[#This Row],[Teams ID]], all_t20_world_cup_matches_results__3__3[Season], all_t20_world_cup_matches_results__3__3[[#This Row],[Season]])</f>
        <v>2</v>
      </c>
      <c r="R249" s="8">
        <f>COUNTIFS(all_t20_world_cup_matches_results__3__3[Teams ID], all_t20_world_cup_matches_results__3__3[[#This Row],[Teams ID]], all_t20_world_cup_matches_results__3__3[Season], all_t20_world_cup_matches_results__3__3[[#This Row],[Season]])</f>
        <v>4</v>
      </c>
      <c r="S249" s="8">
        <f>all_t20_world_cup_matches_results__3__3[[#This Row],[Total matches played]]-all_t20_world_cup_matches_results__3__3[[#This Row],[Total matches won]]</f>
        <v>2</v>
      </c>
      <c r="T249" s="16">
        <f>IFERROR(all_t20_world_cup_matches_results__3__3[[#This Row],[Total matches won]]/all_t20_world_cup_matches_results__3__3[[#This Row],[Total matches played]],"")</f>
        <v>0.5</v>
      </c>
      <c r="U249" s="16">
        <f>IF(T:T=$T$3,"",100%-all_t20_world_cup_matches_results__3__3[[#This Row],[Winning %]])</f>
        <v>0.5</v>
      </c>
    </row>
    <row r="250" spans="1:21" x14ac:dyDescent="0.25">
      <c r="A250" t="s">
        <v>168</v>
      </c>
      <c r="B250" t="s">
        <v>25</v>
      </c>
      <c r="C250" t="s">
        <v>7</v>
      </c>
      <c r="D250" t="s">
        <v>213</v>
      </c>
      <c r="E250" t="s">
        <v>25</v>
      </c>
      <c r="F250" t="s">
        <v>31</v>
      </c>
      <c r="G250" t="s">
        <v>87</v>
      </c>
      <c r="H250" s="9">
        <v>41721</v>
      </c>
      <c r="I250">
        <v>382</v>
      </c>
      <c r="J250">
        <v>7</v>
      </c>
      <c r="K250" t="s">
        <v>156</v>
      </c>
      <c r="L250" t="s">
        <v>581</v>
      </c>
      <c r="M250" t="s">
        <v>25</v>
      </c>
      <c r="N250">
        <f>IF(all_t20_world_cup_matches_results__3__3[[#This Row],[Teams ID]]=all_t20_world_cup_matches_results__3__3[[#This Row],[Winner]], 1, 0)</f>
        <v>1</v>
      </c>
      <c r="O250" t="str">
        <f>IF(all_t20_world_cup_matches_results__3__3[[#This Row],[Team1]]=all_t20_world_cup_matches_results__3__3[[#This Row],[Winner]],all_t20_world_cup_matches_results__3__3[[#This Row],[Team2]],all_t20_world_cup_matches_results__3__3[[#This Row],[Team1]])</f>
        <v>West Indies</v>
      </c>
      <c r="P250" s="8">
        <f>IF(all_t20_world_cup_matches_results__3__3[[#This Row],[Teams ID]]=all_t20_world_cup_matches_results__3__3[[#This Row],[Losers]],1,0)</f>
        <v>0</v>
      </c>
      <c r="Q250" s="8">
        <f>SUMIFS(all_t20_world_cup_matches_results__3__3[Winner Count], all_t20_world_cup_matches_results__3__3[Teams ID], all_t20_world_cup_matches_results__3__3[[#This Row],[Teams ID]], all_t20_world_cup_matches_results__3__3[Season], all_t20_world_cup_matches_results__3__3[[#This Row],[Season]])</f>
        <v>5</v>
      </c>
      <c r="R250" s="8">
        <f>COUNTIFS(all_t20_world_cup_matches_results__3__3[Teams ID], all_t20_world_cup_matches_results__3__3[[#This Row],[Teams ID]], all_t20_world_cup_matches_results__3__3[Season], all_t20_world_cup_matches_results__3__3[[#This Row],[Season]])</f>
        <v>6</v>
      </c>
      <c r="S250" s="8">
        <f>all_t20_world_cup_matches_results__3__3[[#This Row],[Total matches played]]-all_t20_world_cup_matches_results__3__3[[#This Row],[Total matches won]]</f>
        <v>1</v>
      </c>
      <c r="T250" s="16">
        <f>IFERROR(all_t20_world_cup_matches_results__3__3[[#This Row],[Total matches won]]/all_t20_world_cup_matches_results__3__3[[#This Row],[Total matches played]],"")</f>
        <v>0.83333333333333337</v>
      </c>
      <c r="U250" s="16">
        <f>IF(T:T=$T$3,"",100%-all_t20_world_cup_matches_results__3__3[[#This Row],[Winning %]])</f>
        <v>0.16666666666666663</v>
      </c>
    </row>
    <row r="251" spans="1:21" x14ac:dyDescent="0.25">
      <c r="A251" t="s">
        <v>168</v>
      </c>
      <c r="B251" t="s">
        <v>25</v>
      </c>
      <c r="C251" t="s">
        <v>7</v>
      </c>
      <c r="D251" t="s">
        <v>213</v>
      </c>
      <c r="E251" t="s">
        <v>25</v>
      </c>
      <c r="F251" t="s">
        <v>31</v>
      </c>
      <c r="G251" t="s">
        <v>87</v>
      </c>
      <c r="H251" s="9">
        <v>41721</v>
      </c>
      <c r="I251">
        <v>382</v>
      </c>
      <c r="J251">
        <v>7</v>
      </c>
      <c r="K251" t="s">
        <v>156</v>
      </c>
      <c r="L251" t="s">
        <v>582</v>
      </c>
      <c r="M251" t="s">
        <v>7</v>
      </c>
      <c r="N251">
        <f>IF(all_t20_world_cup_matches_results__3__3[[#This Row],[Teams ID]]=all_t20_world_cup_matches_results__3__3[[#This Row],[Winner]], 1, 0)</f>
        <v>0</v>
      </c>
      <c r="O251" t="str">
        <f>IF(all_t20_world_cup_matches_results__3__3[[#This Row],[Team1]]=all_t20_world_cup_matches_results__3__3[[#This Row],[Winner]],all_t20_world_cup_matches_results__3__3[[#This Row],[Team2]],all_t20_world_cup_matches_results__3__3[[#This Row],[Team1]])</f>
        <v>West Indies</v>
      </c>
      <c r="P251" s="8">
        <f>IF(all_t20_world_cup_matches_results__3__3[[#This Row],[Teams ID]]=all_t20_world_cup_matches_results__3__3[[#This Row],[Losers]],1,0)</f>
        <v>1</v>
      </c>
      <c r="Q251" s="8">
        <f>SUMIFS(all_t20_world_cup_matches_results__3__3[Winner Count], all_t20_world_cup_matches_results__3__3[Teams ID], all_t20_world_cup_matches_results__3__3[[#This Row],[Teams ID]], all_t20_world_cup_matches_results__3__3[Season], all_t20_world_cup_matches_results__3__3[[#This Row],[Season]])</f>
        <v>3</v>
      </c>
      <c r="R251" s="8">
        <f>COUNTIFS(all_t20_world_cup_matches_results__3__3[Teams ID], all_t20_world_cup_matches_results__3__3[[#This Row],[Teams ID]], all_t20_world_cup_matches_results__3__3[Season], all_t20_world_cup_matches_results__3__3[[#This Row],[Season]])</f>
        <v>5</v>
      </c>
      <c r="S251" s="8">
        <f>all_t20_world_cup_matches_results__3__3[[#This Row],[Total matches played]]-all_t20_world_cup_matches_results__3__3[[#This Row],[Total matches won]]</f>
        <v>2</v>
      </c>
      <c r="T251" s="16">
        <f>IFERROR(all_t20_world_cup_matches_results__3__3[[#This Row],[Total matches won]]/all_t20_world_cup_matches_results__3__3[[#This Row],[Total matches played]],"")</f>
        <v>0.6</v>
      </c>
      <c r="U251" s="16">
        <f>IF(T:T=$T$3,"",100%-all_t20_world_cup_matches_results__3__3[[#This Row],[Winning %]])</f>
        <v>0.4</v>
      </c>
    </row>
    <row r="252" spans="1:21" x14ac:dyDescent="0.25">
      <c r="A252" t="s">
        <v>168</v>
      </c>
      <c r="B252" t="s">
        <v>11</v>
      </c>
      <c r="C252" t="s">
        <v>6</v>
      </c>
      <c r="D252" t="s">
        <v>208</v>
      </c>
      <c r="E252" t="s">
        <v>6</v>
      </c>
      <c r="F252" t="s">
        <v>94</v>
      </c>
      <c r="G252" t="s">
        <v>91</v>
      </c>
      <c r="H252" s="9">
        <v>41722</v>
      </c>
      <c r="I252">
        <v>383</v>
      </c>
      <c r="J252">
        <v>2</v>
      </c>
      <c r="K252" t="s">
        <v>157</v>
      </c>
      <c r="L252" t="s">
        <v>583</v>
      </c>
      <c r="M252" t="s">
        <v>11</v>
      </c>
      <c r="N252">
        <f>IF(all_t20_world_cup_matches_results__3__3[[#This Row],[Teams ID]]=all_t20_world_cup_matches_results__3__3[[#This Row],[Winner]], 1, 0)</f>
        <v>0</v>
      </c>
      <c r="O252" t="str">
        <f>IF(all_t20_world_cup_matches_results__3__3[[#This Row],[Team1]]=all_t20_world_cup_matches_results__3__3[[#This Row],[Winner]],all_t20_world_cup_matches_results__3__3[[#This Row],[Team2]],all_t20_world_cup_matches_results__3__3[[#This Row],[Team1]])</f>
        <v>New Zealand</v>
      </c>
      <c r="P252" s="8">
        <f>IF(all_t20_world_cup_matches_results__3__3[[#This Row],[Teams ID]]=all_t20_world_cup_matches_results__3__3[[#This Row],[Losers]],1,0)</f>
        <v>1</v>
      </c>
      <c r="Q252" s="8">
        <f>SUMIFS(all_t20_world_cup_matches_results__3__3[Winner Count], all_t20_world_cup_matches_results__3__3[Teams ID], all_t20_world_cup_matches_results__3__3[[#This Row],[Teams ID]], all_t20_world_cup_matches_results__3__3[Season], all_t20_world_cup_matches_results__3__3[[#This Row],[Season]])</f>
        <v>2</v>
      </c>
      <c r="R252" s="8">
        <f>COUNTIFS(all_t20_world_cup_matches_results__3__3[Teams ID], all_t20_world_cup_matches_results__3__3[[#This Row],[Teams ID]], all_t20_world_cup_matches_results__3__3[Season], all_t20_world_cup_matches_results__3__3[[#This Row],[Season]])</f>
        <v>4</v>
      </c>
      <c r="S252" s="8">
        <f>all_t20_world_cup_matches_results__3__3[[#This Row],[Total matches played]]-all_t20_world_cup_matches_results__3__3[[#This Row],[Total matches won]]</f>
        <v>2</v>
      </c>
      <c r="T252" s="16">
        <f>IFERROR(all_t20_world_cup_matches_results__3__3[[#This Row],[Total matches won]]/all_t20_world_cup_matches_results__3__3[[#This Row],[Total matches played]],"")</f>
        <v>0.5</v>
      </c>
      <c r="U252" s="16">
        <f>IF(T:T=$T$3,"",100%-all_t20_world_cup_matches_results__3__3[[#This Row],[Winning %]])</f>
        <v>0.5</v>
      </c>
    </row>
    <row r="253" spans="1:21" x14ac:dyDescent="0.25">
      <c r="A253" t="s">
        <v>168</v>
      </c>
      <c r="B253" t="s">
        <v>11</v>
      </c>
      <c r="C253" t="s">
        <v>6</v>
      </c>
      <c r="D253" t="s">
        <v>208</v>
      </c>
      <c r="E253" t="s">
        <v>6</v>
      </c>
      <c r="F253" t="s">
        <v>94</v>
      </c>
      <c r="G253" t="s">
        <v>91</v>
      </c>
      <c r="H253" s="9">
        <v>41722</v>
      </c>
      <c r="I253">
        <v>383</v>
      </c>
      <c r="J253">
        <v>2</v>
      </c>
      <c r="K253" t="s">
        <v>157</v>
      </c>
      <c r="L253" t="s">
        <v>584</v>
      </c>
      <c r="M253" t="s">
        <v>6</v>
      </c>
      <c r="N253">
        <f>IF(all_t20_world_cup_matches_results__3__3[[#This Row],[Teams ID]]=all_t20_world_cup_matches_results__3__3[[#This Row],[Winner]], 1, 0)</f>
        <v>1</v>
      </c>
      <c r="O253" t="str">
        <f>IF(all_t20_world_cup_matches_results__3__3[[#This Row],[Team1]]=all_t20_world_cup_matches_results__3__3[[#This Row],[Winner]],all_t20_world_cup_matches_results__3__3[[#This Row],[Team2]],all_t20_world_cup_matches_results__3__3[[#This Row],[Team1]])</f>
        <v>New Zealand</v>
      </c>
      <c r="P253" s="8">
        <f>IF(all_t20_world_cup_matches_results__3__3[[#This Row],[Teams ID]]=all_t20_world_cup_matches_results__3__3[[#This Row],[Losers]],1,0)</f>
        <v>0</v>
      </c>
      <c r="Q253" s="8">
        <f>SUMIFS(all_t20_world_cup_matches_results__3__3[Winner Count], all_t20_world_cup_matches_results__3__3[Teams ID], all_t20_world_cup_matches_results__3__3[[#This Row],[Teams ID]], all_t20_world_cup_matches_results__3__3[Season], all_t20_world_cup_matches_results__3__3[[#This Row],[Season]])</f>
        <v>3</v>
      </c>
      <c r="R253" s="8">
        <f>COUNTIFS(all_t20_world_cup_matches_results__3__3[Teams ID], all_t20_world_cup_matches_results__3__3[[#This Row],[Teams ID]], all_t20_world_cup_matches_results__3__3[Season], all_t20_world_cup_matches_results__3__3[[#This Row],[Season]])</f>
        <v>5</v>
      </c>
      <c r="S253" s="8">
        <f>all_t20_world_cup_matches_results__3__3[[#This Row],[Total matches played]]-all_t20_world_cup_matches_results__3__3[[#This Row],[Total matches won]]</f>
        <v>2</v>
      </c>
      <c r="T253" s="16">
        <f>IFERROR(all_t20_world_cup_matches_results__3__3[[#This Row],[Total matches won]]/all_t20_world_cup_matches_results__3__3[[#This Row],[Total matches played]],"")</f>
        <v>0.6</v>
      </c>
      <c r="U253" s="16">
        <f>IF(T:T=$T$3,"",100%-all_t20_world_cup_matches_results__3__3[[#This Row],[Winning %]])</f>
        <v>0.4</v>
      </c>
    </row>
    <row r="254" spans="1:21" x14ac:dyDescent="0.25">
      <c r="A254" t="s">
        <v>168</v>
      </c>
      <c r="B254" t="s">
        <v>42</v>
      </c>
      <c r="C254" t="s">
        <v>28</v>
      </c>
      <c r="D254" t="s">
        <v>255</v>
      </c>
      <c r="E254" t="s">
        <v>28</v>
      </c>
      <c r="F254" t="s">
        <v>12</v>
      </c>
      <c r="G254" t="s">
        <v>91</v>
      </c>
      <c r="H254" s="9">
        <v>41722</v>
      </c>
      <c r="I254">
        <v>384</v>
      </c>
      <c r="J254">
        <v>9</v>
      </c>
      <c r="K254" t="s">
        <v>156</v>
      </c>
      <c r="L254" t="s">
        <v>585</v>
      </c>
      <c r="M254" t="s">
        <v>42</v>
      </c>
      <c r="N254">
        <f>IF(all_t20_world_cup_matches_results__3__3[[#This Row],[Teams ID]]=all_t20_world_cup_matches_results__3__3[[#This Row],[Winner]], 1, 0)</f>
        <v>0</v>
      </c>
      <c r="O254" t="str">
        <f>IF(all_t20_world_cup_matches_results__3__3[[#This Row],[Team1]]=all_t20_world_cup_matches_results__3__3[[#This Row],[Winner]],all_t20_world_cup_matches_results__3__3[[#This Row],[Team2]],all_t20_world_cup_matches_results__3__3[[#This Row],[Team1]])</f>
        <v>Netherlands</v>
      </c>
      <c r="P254" s="8">
        <f>IF(all_t20_world_cup_matches_results__3__3[[#This Row],[Teams ID]]=all_t20_world_cup_matches_results__3__3[[#This Row],[Losers]],1,0)</f>
        <v>1</v>
      </c>
      <c r="Q254" s="8">
        <f>SUMIFS(all_t20_world_cup_matches_results__3__3[Winner Count], all_t20_world_cup_matches_results__3__3[Teams ID], all_t20_world_cup_matches_results__3__3[[#This Row],[Teams ID]], all_t20_world_cup_matches_results__3__3[Season], all_t20_world_cup_matches_results__3__3[[#This Row],[Season]])</f>
        <v>3</v>
      </c>
      <c r="R254" s="8">
        <f>COUNTIFS(all_t20_world_cup_matches_results__3__3[Teams ID], all_t20_world_cup_matches_results__3__3[[#This Row],[Teams ID]], all_t20_world_cup_matches_results__3__3[Season], all_t20_world_cup_matches_results__3__3[[#This Row],[Season]])</f>
        <v>7</v>
      </c>
      <c r="S254" s="8">
        <f>all_t20_world_cup_matches_results__3__3[[#This Row],[Total matches played]]-all_t20_world_cup_matches_results__3__3[[#This Row],[Total matches won]]</f>
        <v>4</v>
      </c>
      <c r="T254" s="16">
        <f>IFERROR(all_t20_world_cup_matches_results__3__3[[#This Row],[Total matches won]]/all_t20_world_cup_matches_results__3__3[[#This Row],[Total matches played]],"")</f>
        <v>0.42857142857142855</v>
      </c>
      <c r="U254" s="16">
        <f>IF(T:T=$T$3,"",100%-all_t20_world_cup_matches_results__3__3[[#This Row],[Winning %]])</f>
        <v>0.5714285714285714</v>
      </c>
    </row>
    <row r="255" spans="1:21" x14ac:dyDescent="0.25">
      <c r="A255" t="s">
        <v>168</v>
      </c>
      <c r="B255" t="s">
        <v>42</v>
      </c>
      <c r="C255" t="s">
        <v>28</v>
      </c>
      <c r="D255" t="s">
        <v>255</v>
      </c>
      <c r="E255" t="s">
        <v>28</v>
      </c>
      <c r="F255" t="s">
        <v>12</v>
      </c>
      <c r="G255" t="s">
        <v>91</v>
      </c>
      <c r="H255" s="9">
        <v>41722</v>
      </c>
      <c r="I255">
        <v>384</v>
      </c>
      <c r="J255">
        <v>9</v>
      </c>
      <c r="K255" t="s">
        <v>156</v>
      </c>
      <c r="L255" t="s">
        <v>586</v>
      </c>
      <c r="M255" t="s">
        <v>28</v>
      </c>
      <c r="N255">
        <f>IF(all_t20_world_cup_matches_results__3__3[[#This Row],[Teams ID]]=all_t20_world_cup_matches_results__3__3[[#This Row],[Winner]], 1, 0)</f>
        <v>1</v>
      </c>
      <c r="O255" t="str">
        <f>IF(all_t20_world_cup_matches_results__3__3[[#This Row],[Team1]]=all_t20_world_cup_matches_results__3__3[[#This Row],[Winner]],all_t20_world_cup_matches_results__3__3[[#This Row],[Team2]],all_t20_world_cup_matches_results__3__3[[#This Row],[Team1]])</f>
        <v>Netherlands</v>
      </c>
      <c r="P255" s="8">
        <f>IF(all_t20_world_cup_matches_results__3__3[[#This Row],[Teams ID]]=all_t20_world_cup_matches_results__3__3[[#This Row],[Losers]],1,0)</f>
        <v>0</v>
      </c>
      <c r="Q255" s="8">
        <f>SUMIFS(all_t20_world_cup_matches_results__3__3[Winner Count], all_t20_world_cup_matches_results__3__3[Teams ID], all_t20_world_cup_matches_results__3__3[[#This Row],[Teams ID]], all_t20_world_cup_matches_results__3__3[Season], all_t20_world_cup_matches_results__3__3[[#This Row],[Season]])</f>
        <v>5</v>
      </c>
      <c r="R255" s="8">
        <f>COUNTIFS(all_t20_world_cup_matches_results__3__3[Teams ID], all_t20_world_cup_matches_results__3__3[[#This Row],[Teams ID]], all_t20_world_cup_matches_results__3__3[Season], all_t20_world_cup_matches_results__3__3[[#This Row],[Season]])</f>
        <v>6</v>
      </c>
      <c r="S255" s="8">
        <f>all_t20_world_cup_matches_results__3__3[[#This Row],[Total matches played]]-all_t20_world_cup_matches_results__3__3[[#This Row],[Total matches won]]</f>
        <v>1</v>
      </c>
      <c r="T255" s="16">
        <f>IFERROR(all_t20_world_cup_matches_results__3__3[[#This Row],[Total matches won]]/all_t20_world_cup_matches_results__3__3[[#This Row],[Total matches played]],"")</f>
        <v>0.83333333333333337</v>
      </c>
      <c r="U255" s="16">
        <f>IF(T:T=$T$3,"",100%-all_t20_world_cup_matches_results__3__3[[#This Row],[Winning %]])</f>
        <v>0.16666666666666663</v>
      </c>
    </row>
    <row r="256" spans="1:21" x14ac:dyDescent="0.25">
      <c r="A256" t="s">
        <v>168</v>
      </c>
      <c r="B256" t="s">
        <v>21</v>
      </c>
      <c r="C256" t="s">
        <v>7</v>
      </c>
      <c r="D256" t="s">
        <v>178</v>
      </c>
      <c r="E256" t="s">
        <v>7</v>
      </c>
      <c r="F256" t="s">
        <v>95</v>
      </c>
      <c r="G256" t="s">
        <v>87</v>
      </c>
      <c r="H256" s="9">
        <v>41723</v>
      </c>
      <c r="I256">
        <v>385</v>
      </c>
      <c r="J256">
        <v>73</v>
      </c>
      <c r="K256" t="s">
        <v>157</v>
      </c>
      <c r="L256" t="s">
        <v>587</v>
      </c>
      <c r="M256" t="s">
        <v>21</v>
      </c>
      <c r="N256">
        <f>IF(all_t20_world_cup_matches_results__3__3[[#This Row],[Teams ID]]=all_t20_world_cup_matches_results__3__3[[#This Row],[Winner]], 1, 0)</f>
        <v>0</v>
      </c>
      <c r="O256" t="str">
        <f>IF(all_t20_world_cup_matches_results__3__3[[#This Row],[Team1]]=all_t20_world_cup_matches_results__3__3[[#This Row],[Winner]],all_t20_world_cup_matches_results__3__3[[#This Row],[Team2]],all_t20_world_cup_matches_results__3__3[[#This Row],[Team1]])</f>
        <v>Bangladesh</v>
      </c>
      <c r="P256" s="8">
        <f>IF(all_t20_world_cup_matches_results__3__3[[#This Row],[Teams ID]]=all_t20_world_cup_matches_results__3__3[[#This Row],[Losers]],1,0)</f>
        <v>1</v>
      </c>
      <c r="Q256" s="8">
        <f>SUMIFS(all_t20_world_cup_matches_results__3__3[Winner Count], all_t20_world_cup_matches_results__3__3[Teams ID], all_t20_world_cup_matches_results__3__3[[#This Row],[Teams ID]], all_t20_world_cup_matches_results__3__3[Season], all_t20_world_cup_matches_results__3__3[[#This Row],[Season]])</f>
        <v>2</v>
      </c>
      <c r="R256" s="8">
        <f>COUNTIFS(all_t20_world_cup_matches_results__3__3[Teams ID], all_t20_world_cup_matches_results__3__3[[#This Row],[Teams ID]], all_t20_world_cup_matches_results__3__3[Season], all_t20_world_cup_matches_results__3__3[[#This Row],[Season]])</f>
        <v>7</v>
      </c>
      <c r="S256" s="8">
        <f>all_t20_world_cup_matches_results__3__3[[#This Row],[Total matches played]]-all_t20_world_cup_matches_results__3__3[[#This Row],[Total matches won]]</f>
        <v>5</v>
      </c>
      <c r="T256" s="16">
        <f>IFERROR(all_t20_world_cup_matches_results__3__3[[#This Row],[Total matches won]]/all_t20_world_cup_matches_results__3__3[[#This Row],[Total matches played]],"")</f>
        <v>0.2857142857142857</v>
      </c>
      <c r="U256" s="16">
        <f>IF(T:T=$T$3,"",100%-all_t20_world_cup_matches_results__3__3[[#This Row],[Winning %]])</f>
        <v>0.7142857142857143</v>
      </c>
    </row>
    <row r="257" spans="1:21" x14ac:dyDescent="0.25">
      <c r="A257" t="s">
        <v>168</v>
      </c>
      <c r="B257" t="s">
        <v>21</v>
      </c>
      <c r="C257" t="s">
        <v>7</v>
      </c>
      <c r="D257" t="s">
        <v>178</v>
      </c>
      <c r="E257" t="s">
        <v>7</v>
      </c>
      <c r="F257" t="s">
        <v>95</v>
      </c>
      <c r="G257" t="s">
        <v>87</v>
      </c>
      <c r="H257" s="9">
        <v>41723</v>
      </c>
      <c r="I257">
        <v>385</v>
      </c>
      <c r="J257">
        <v>73</v>
      </c>
      <c r="K257" t="s">
        <v>157</v>
      </c>
      <c r="L257" t="s">
        <v>588</v>
      </c>
      <c r="M257" t="s">
        <v>7</v>
      </c>
      <c r="N257">
        <f>IF(all_t20_world_cup_matches_results__3__3[[#This Row],[Teams ID]]=all_t20_world_cup_matches_results__3__3[[#This Row],[Winner]], 1, 0)</f>
        <v>1</v>
      </c>
      <c r="O257" t="str">
        <f>IF(all_t20_world_cup_matches_results__3__3[[#This Row],[Team1]]=all_t20_world_cup_matches_results__3__3[[#This Row],[Winner]],all_t20_world_cup_matches_results__3__3[[#This Row],[Team2]],all_t20_world_cup_matches_results__3__3[[#This Row],[Team1]])</f>
        <v>Bangladesh</v>
      </c>
      <c r="P257" s="8">
        <f>IF(all_t20_world_cup_matches_results__3__3[[#This Row],[Teams ID]]=all_t20_world_cup_matches_results__3__3[[#This Row],[Losers]],1,0)</f>
        <v>0</v>
      </c>
      <c r="Q257" s="8">
        <f>SUMIFS(all_t20_world_cup_matches_results__3__3[Winner Count], all_t20_world_cup_matches_results__3__3[Teams ID], all_t20_world_cup_matches_results__3__3[[#This Row],[Teams ID]], all_t20_world_cup_matches_results__3__3[Season], all_t20_world_cup_matches_results__3__3[[#This Row],[Season]])</f>
        <v>3</v>
      </c>
      <c r="R257" s="8">
        <f>COUNTIFS(all_t20_world_cup_matches_results__3__3[Teams ID], all_t20_world_cup_matches_results__3__3[[#This Row],[Teams ID]], all_t20_world_cup_matches_results__3__3[Season], all_t20_world_cup_matches_results__3__3[[#This Row],[Season]])</f>
        <v>5</v>
      </c>
      <c r="S257" s="8">
        <f>all_t20_world_cup_matches_results__3__3[[#This Row],[Total matches played]]-all_t20_world_cup_matches_results__3__3[[#This Row],[Total matches won]]</f>
        <v>2</v>
      </c>
      <c r="T257" s="16">
        <f>IFERROR(all_t20_world_cup_matches_results__3__3[[#This Row],[Total matches won]]/all_t20_world_cup_matches_results__3__3[[#This Row],[Total matches played]],"")</f>
        <v>0.6</v>
      </c>
      <c r="U257" s="16">
        <f>IF(T:T=$T$3,"",100%-all_t20_world_cup_matches_results__3__3[[#This Row],[Winning %]])</f>
        <v>0.4</v>
      </c>
    </row>
    <row r="258" spans="1:21" x14ac:dyDescent="0.25">
      <c r="A258" t="s">
        <v>168</v>
      </c>
      <c r="B258" t="s">
        <v>42</v>
      </c>
      <c r="C258" t="s">
        <v>6</v>
      </c>
      <c r="D258" t="s">
        <v>256</v>
      </c>
      <c r="E258" t="s">
        <v>6</v>
      </c>
      <c r="F258" t="s">
        <v>96</v>
      </c>
      <c r="G258" t="s">
        <v>91</v>
      </c>
      <c r="H258" s="9">
        <v>41725</v>
      </c>
      <c r="I258">
        <v>386</v>
      </c>
      <c r="J258">
        <v>6</v>
      </c>
      <c r="K258" t="s">
        <v>157</v>
      </c>
      <c r="L258" t="s">
        <v>589</v>
      </c>
      <c r="M258" t="s">
        <v>42</v>
      </c>
      <c r="N258">
        <f>IF(all_t20_world_cup_matches_results__3__3[[#This Row],[Teams ID]]=all_t20_world_cup_matches_results__3__3[[#This Row],[Winner]], 1, 0)</f>
        <v>0</v>
      </c>
      <c r="O258" t="str">
        <f>IF(all_t20_world_cup_matches_results__3__3[[#This Row],[Team1]]=all_t20_world_cup_matches_results__3__3[[#This Row],[Winner]],all_t20_world_cup_matches_results__3__3[[#This Row],[Team2]],all_t20_world_cup_matches_results__3__3[[#This Row],[Team1]])</f>
        <v>Netherlands</v>
      </c>
      <c r="P258" s="8">
        <f>IF(all_t20_world_cup_matches_results__3__3[[#This Row],[Teams ID]]=all_t20_world_cup_matches_results__3__3[[#This Row],[Losers]],1,0)</f>
        <v>1</v>
      </c>
      <c r="Q258" s="8">
        <f>SUMIFS(all_t20_world_cup_matches_results__3__3[Winner Count], all_t20_world_cup_matches_results__3__3[Teams ID], all_t20_world_cup_matches_results__3__3[[#This Row],[Teams ID]], all_t20_world_cup_matches_results__3__3[Season], all_t20_world_cup_matches_results__3__3[[#This Row],[Season]])</f>
        <v>3</v>
      </c>
      <c r="R258" s="8">
        <f>COUNTIFS(all_t20_world_cup_matches_results__3__3[Teams ID], all_t20_world_cup_matches_results__3__3[[#This Row],[Teams ID]], all_t20_world_cup_matches_results__3__3[Season], all_t20_world_cup_matches_results__3__3[[#This Row],[Season]])</f>
        <v>7</v>
      </c>
      <c r="S258" s="8">
        <f>all_t20_world_cup_matches_results__3__3[[#This Row],[Total matches played]]-all_t20_world_cup_matches_results__3__3[[#This Row],[Total matches won]]</f>
        <v>4</v>
      </c>
      <c r="T258" s="16">
        <f>IFERROR(all_t20_world_cup_matches_results__3__3[[#This Row],[Total matches won]]/all_t20_world_cup_matches_results__3__3[[#This Row],[Total matches played]],"")</f>
        <v>0.42857142857142855</v>
      </c>
      <c r="U258" s="16">
        <f>IF(T:T=$T$3,"",100%-all_t20_world_cup_matches_results__3__3[[#This Row],[Winning %]])</f>
        <v>0.5714285714285714</v>
      </c>
    </row>
    <row r="259" spans="1:21" x14ac:dyDescent="0.25">
      <c r="A259" t="s">
        <v>168</v>
      </c>
      <c r="B259" t="s">
        <v>42</v>
      </c>
      <c r="C259" t="s">
        <v>6</v>
      </c>
      <c r="D259" t="s">
        <v>256</v>
      </c>
      <c r="E259" t="s">
        <v>6</v>
      </c>
      <c r="F259" t="s">
        <v>96</v>
      </c>
      <c r="G259" t="s">
        <v>91</v>
      </c>
      <c r="H259" s="9">
        <v>41725</v>
      </c>
      <c r="I259">
        <v>386</v>
      </c>
      <c r="J259">
        <v>6</v>
      </c>
      <c r="K259" t="s">
        <v>157</v>
      </c>
      <c r="L259" t="s">
        <v>590</v>
      </c>
      <c r="M259" t="s">
        <v>6</v>
      </c>
      <c r="N259">
        <f>IF(all_t20_world_cup_matches_results__3__3[[#This Row],[Teams ID]]=all_t20_world_cup_matches_results__3__3[[#This Row],[Winner]], 1, 0)</f>
        <v>1</v>
      </c>
      <c r="O259" t="str">
        <f>IF(all_t20_world_cup_matches_results__3__3[[#This Row],[Team1]]=all_t20_world_cup_matches_results__3__3[[#This Row],[Winner]],all_t20_world_cup_matches_results__3__3[[#This Row],[Team2]],all_t20_world_cup_matches_results__3__3[[#This Row],[Team1]])</f>
        <v>Netherlands</v>
      </c>
      <c r="P259" s="8">
        <f>IF(all_t20_world_cup_matches_results__3__3[[#This Row],[Teams ID]]=all_t20_world_cup_matches_results__3__3[[#This Row],[Losers]],1,0)</f>
        <v>0</v>
      </c>
      <c r="Q259" s="8">
        <f>SUMIFS(all_t20_world_cup_matches_results__3__3[Winner Count], all_t20_world_cup_matches_results__3__3[Teams ID], all_t20_world_cup_matches_results__3__3[[#This Row],[Teams ID]], all_t20_world_cup_matches_results__3__3[Season], all_t20_world_cup_matches_results__3__3[[#This Row],[Season]])</f>
        <v>3</v>
      </c>
      <c r="R259" s="8">
        <f>COUNTIFS(all_t20_world_cup_matches_results__3__3[Teams ID], all_t20_world_cup_matches_results__3__3[[#This Row],[Teams ID]], all_t20_world_cup_matches_results__3__3[Season], all_t20_world_cup_matches_results__3__3[[#This Row],[Season]])</f>
        <v>5</v>
      </c>
      <c r="S259" s="8">
        <f>all_t20_world_cup_matches_results__3__3[[#This Row],[Total matches played]]-all_t20_world_cup_matches_results__3__3[[#This Row],[Total matches won]]</f>
        <v>2</v>
      </c>
      <c r="T259" s="16">
        <f>IFERROR(all_t20_world_cup_matches_results__3__3[[#This Row],[Total matches won]]/all_t20_world_cup_matches_results__3__3[[#This Row],[Total matches played]],"")</f>
        <v>0.6</v>
      </c>
      <c r="U259" s="16">
        <f>IF(T:T=$T$3,"",100%-all_t20_world_cup_matches_results__3__3[[#This Row],[Winning %]])</f>
        <v>0.4</v>
      </c>
    </row>
    <row r="260" spans="1:21" x14ac:dyDescent="0.25">
      <c r="A260" t="s">
        <v>168</v>
      </c>
      <c r="B260" t="s">
        <v>23</v>
      </c>
      <c r="C260" t="s">
        <v>28</v>
      </c>
      <c r="D260" t="s">
        <v>230</v>
      </c>
      <c r="E260" t="s">
        <v>23</v>
      </c>
      <c r="F260" t="s">
        <v>22</v>
      </c>
      <c r="G260" t="s">
        <v>91</v>
      </c>
      <c r="H260" s="9">
        <v>41725</v>
      </c>
      <c r="I260">
        <v>387</v>
      </c>
      <c r="J260">
        <v>6</v>
      </c>
      <c r="K260" t="s">
        <v>156</v>
      </c>
      <c r="L260" t="s">
        <v>591</v>
      </c>
      <c r="M260" t="s">
        <v>23</v>
      </c>
      <c r="N260">
        <f>IF(all_t20_world_cup_matches_results__3__3[[#This Row],[Teams ID]]=all_t20_world_cup_matches_results__3__3[[#This Row],[Winner]], 1, 0)</f>
        <v>1</v>
      </c>
      <c r="O260" t="str">
        <f>IF(all_t20_world_cup_matches_results__3__3[[#This Row],[Team1]]=all_t20_world_cup_matches_results__3__3[[#This Row],[Winner]],all_t20_world_cup_matches_results__3__3[[#This Row],[Team2]],all_t20_world_cup_matches_results__3__3[[#This Row],[Team1]])</f>
        <v>Sri Lanka</v>
      </c>
      <c r="P260" s="8">
        <f>IF(all_t20_world_cup_matches_results__3__3[[#This Row],[Teams ID]]=all_t20_world_cup_matches_results__3__3[[#This Row],[Losers]],1,0)</f>
        <v>0</v>
      </c>
      <c r="Q260" s="8">
        <f>SUMIFS(all_t20_world_cup_matches_results__3__3[Winner Count], all_t20_world_cup_matches_results__3__3[Teams ID], all_t20_world_cup_matches_results__3__3[[#This Row],[Teams ID]], all_t20_world_cup_matches_results__3__3[Season], all_t20_world_cup_matches_results__3__3[[#This Row],[Season]])</f>
        <v>1</v>
      </c>
      <c r="R260" s="8">
        <f>COUNTIFS(all_t20_world_cup_matches_results__3__3[Teams ID], all_t20_world_cup_matches_results__3__3[[#This Row],[Teams ID]], all_t20_world_cup_matches_results__3__3[Season], all_t20_world_cup_matches_results__3__3[[#This Row],[Season]])</f>
        <v>4</v>
      </c>
      <c r="S260" s="8">
        <f>all_t20_world_cup_matches_results__3__3[[#This Row],[Total matches played]]-all_t20_world_cup_matches_results__3__3[[#This Row],[Total matches won]]</f>
        <v>3</v>
      </c>
      <c r="T260" s="16">
        <f>IFERROR(all_t20_world_cup_matches_results__3__3[[#This Row],[Total matches won]]/all_t20_world_cup_matches_results__3__3[[#This Row],[Total matches played]],"")</f>
        <v>0.25</v>
      </c>
      <c r="U260" s="16">
        <f>IF(T:T=$T$3,"",100%-all_t20_world_cup_matches_results__3__3[[#This Row],[Winning %]])</f>
        <v>0.75</v>
      </c>
    </row>
    <row r="261" spans="1:21" x14ac:dyDescent="0.25">
      <c r="A261" t="s">
        <v>168</v>
      </c>
      <c r="B261" t="s">
        <v>23</v>
      </c>
      <c r="C261" t="s">
        <v>28</v>
      </c>
      <c r="D261" t="s">
        <v>230</v>
      </c>
      <c r="E261" t="s">
        <v>23</v>
      </c>
      <c r="F261" t="s">
        <v>22</v>
      </c>
      <c r="G261" t="s">
        <v>91</v>
      </c>
      <c r="H261" s="9">
        <v>41725</v>
      </c>
      <c r="I261">
        <v>387</v>
      </c>
      <c r="J261">
        <v>6</v>
      </c>
      <c r="K261" t="s">
        <v>156</v>
      </c>
      <c r="L261" t="s">
        <v>592</v>
      </c>
      <c r="M261" t="s">
        <v>28</v>
      </c>
      <c r="N261">
        <f>IF(all_t20_world_cup_matches_results__3__3[[#This Row],[Teams ID]]=all_t20_world_cup_matches_results__3__3[[#This Row],[Winner]], 1, 0)</f>
        <v>0</v>
      </c>
      <c r="O261" t="str">
        <f>IF(all_t20_world_cup_matches_results__3__3[[#This Row],[Team1]]=all_t20_world_cup_matches_results__3__3[[#This Row],[Winner]],all_t20_world_cup_matches_results__3__3[[#This Row],[Team2]],all_t20_world_cup_matches_results__3__3[[#This Row],[Team1]])</f>
        <v>Sri Lanka</v>
      </c>
      <c r="P261" s="8">
        <f>IF(all_t20_world_cup_matches_results__3__3[[#This Row],[Teams ID]]=all_t20_world_cup_matches_results__3__3[[#This Row],[Losers]],1,0)</f>
        <v>1</v>
      </c>
      <c r="Q261" s="8">
        <f>SUMIFS(all_t20_world_cup_matches_results__3__3[Winner Count], all_t20_world_cup_matches_results__3__3[Teams ID], all_t20_world_cup_matches_results__3__3[[#This Row],[Teams ID]], all_t20_world_cup_matches_results__3__3[Season], all_t20_world_cup_matches_results__3__3[[#This Row],[Season]])</f>
        <v>5</v>
      </c>
      <c r="R261" s="8">
        <f>COUNTIFS(all_t20_world_cup_matches_results__3__3[Teams ID], all_t20_world_cup_matches_results__3__3[[#This Row],[Teams ID]], all_t20_world_cup_matches_results__3__3[Season], all_t20_world_cup_matches_results__3__3[[#This Row],[Season]])</f>
        <v>6</v>
      </c>
      <c r="S261" s="8">
        <f>all_t20_world_cup_matches_results__3__3[[#This Row],[Total matches played]]-all_t20_world_cup_matches_results__3__3[[#This Row],[Total matches won]]</f>
        <v>1</v>
      </c>
      <c r="T261" s="16">
        <f>IFERROR(all_t20_world_cup_matches_results__3__3[[#This Row],[Total matches won]]/all_t20_world_cup_matches_results__3__3[[#This Row],[Total matches played]],"")</f>
        <v>0.83333333333333337</v>
      </c>
      <c r="U261" s="16">
        <f>IF(T:T=$T$3,"",100%-all_t20_world_cup_matches_results__3__3[[#This Row],[Winning %]])</f>
        <v>0.16666666666666663</v>
      </c>
    </row>
    <row r="262" spans="1:21" x14ac:dyDescent="0.25">
      <c r="A262" t="s">
        <v>168</v>
      </c>
      <c r="B262" t="s">
        <v>17</v>
      </c>
      <c r="C262" t="s">
        <v>7</v>
      </c>
      <c r="D262" t="s">
        <v>202</v>
      </c>
      <c r="E262" t="s">
        <v>7</v>
      </c>
      <c r="F262" t="s">
        <v>22</v>
      </c>
      <c r="G262" t="s">
        <v>87</v>
      </c>
      <c r="H262" s="9">
        <v>41726</v>
      </c>
      <c r="I262">
        <v>388</v>
      </c>
      <c r="J262">
        <v>6</v>
      </c>
      <c r="K262" t="s">
        <v>156</v>
      </c>
      <c r="L262" t="s">
        <v>593</v>
      </c>
      <c r="M262" t="s">
        <v>17</v>
      </c>
      <c r="N262">
        <f>IF(all_t20_world_cup_matches_results__3__3[[#This Row],[Teams ID]]=all_t20_world_cup_matches_results__3__3[[#This Row],[Winner]], 1, 0)</f>
        <v>0</v>
      </c>
      <c r="O262" t="str">
        <f>IF(all_t20_world_cup_matches_results__3__3[[#This Row],[Team1]]=all_t20_world_cup_matches_results__3__3[[#This Row],[Winner]],all_t20_world_cup_matches_results__3__3[[#This Row],[Team2]],all_t20_world_cup_matches_results__3__3[[#This Row],[Team1]])</f>
        <v>Australia</v>
      </c>
      <c r="P262" s="8">
        <f>IF(all_t20_world_cup_matches_results__3__3[[#This Row],[Teams ID]]=all_t20_world_cup_matches_results__3__3[[#This Row],[Losers]],1,0)</f>
        <v>1</v>
      </c>
      <c r="Q262" s="8">
        <f>SUMIFS(all_t20_world_cup_matches_results__3__3[Winner Count], all_t20_world_cup_matches_results__3__3[Teams ID], all_t20_world_cup_matches_results__3__3[[#This Row],[Teams ID]], all_t20_world_cup_matches_results__3__3[Season], all_t20_world_cup_matches_results__3__3[[#This Row],[Season]])</f>
        <v>1</v>
      </c>
      <c r="R262" s="8">
        <f>COUNTIFS(all_t20_world_cup_matches_results__3__3[Teams ID], all_t20_world_cup_matches_results__3__3[[#This Row],[Teams ID]], all_t20_world_cup_matches_results__3__3[Season], all_t20_world_cup_matches_results__3__3[[#This Row],[Season]])</f>
        <v>4</v>
      </c>
      <c r="S262" s="8">
        <f>all_t20_world_cup_matches_results__3__3[[#This Row],[Total matches played]]-all_t20_world_cup_matches_results__3__3[[#This Row],[Total matches won]]</f>
        <v>3</v>
      </c>
      <c r="T262" s="16">
        <f>IFERROR(all_t20_world_cup_matches_results__3__3[[#This Row],[Total matches won]]/all_t20_world_cup_matches_results__3__3[[#This Row],[Total matches played]],"")</f>
        <v>0.25</v>
      </c>
      <c r="U262" s="16">
        <f>IF(T:T=$T$3,"",100%-all_t20_world_cup_matches_results__3__3[[#This Row],[Winning %]])</f>
        <v>0.75</v>
      </c>
    </row>
    <row r="263" spans="1:21" x14ac:dyDescent="0.25">
      <c r="A263" t="s">
        <v>168</v>
      </c>
      <c r="B263" t="s">
        <v>17</v>
      </c>
      <c r="C263" t="s">
        <v>7</v>
      </c>
      <c r="D263" t="s">
        <v>202</v>
      </c>
      <c r="E263" t="s">
        <v>7</v>
      </c>
      <c r="F263" t="s">
        <v>22</v>
      </c>
      <c r="G263" t="s">
        <v>87</v>
      </c>
      <c r="H263" s="9">
        <v>41726</v>
      </c>
      <c r="I263">
        <v>388</v>
      </c>
      <c r="J263">
        <v>6</v>
      </c>
      <c r="K263" t="s">
        <v>156</v>
      </c>
      <c r="L263" t="s">
        <v>594</v>
      </c>
      <c r="M263" t="s">
        <v>7</v>
      </c>
      <c r="N263">
        <f>IF(all_t20_world_cup_matches_results__3__3[[#This Row],[Teams ID]]=all_t20_world_cup_matches_results__3__3[[#This Row],[Winner]], 1, 0)</f>
        <v>1</v>
      </c>
      <c r="O263" t="str">
        <f>IF(all_t20_world_cup_matches_results__3__3[[#This Row],[Team1]]=all_t20_world_cup_matches_results__3__3[[#This Row],[Winner]],all_t20_world_cup_matches_results__3__3[[#This Row],[Team2]],all_t20_world_cup_matches_results__3__3[[#This Row],[Team1]])</f>
        <v>Australia</v>
      </c>
      <c r="P263" s="8">
        <f>IF(all_t20_world_cup_matches_results__3__3[[#This Row],[Teams ID]]=all_t20_world_cup_matches_results__3__3[[#This Row],[Losers]],1,0)</f>
        <v>0</v>
      </c>
      <c r="Q263" s="8">
        <f>SUMIFS(all_t20_world_cup_matches_results__3__3[Winner Count], all_t20_world_cup_matches_results__3__3[Teams ID], all_t20_world_cup_matches_results__3__3[[#This Row],[Teams ID]], all_t20_world_cup_matches_results__3__3[Season], all_t20_world_cup_matches_results__3__3[[#This Row],[Season]])</f>
        <v>3</v>
      </c>
      <c r="R263" s="8">
        <f>COUNTIFS(all_t20_world_cup_matches_results__3__3[Teams ID], all_t20_world_cup_matches_results__3__3[[#This Row],[Teams ID]], all_t20_world_cup_matches_results__3__3[Season], all_t20_world_cup_matches_results__3__3[[#This Row],[Season]])</f>
        <v>5</v>
      </c>
      <c r="S263" s="8">
        <f>all_t20_world_cup_matches_results__3__3[[#This Row],[Total matches played]]-all_t20_world_cup_matches_results__3__3[[#This Row],[Total matches won]]</f>
        <v>2</v>
      </c>
      <c r="T263" s="16">
        <f>IFERROR(all_t20_world_cup_matches_results__3__3[[#This Row],[Total matches won]]/all_t20_world_cup_matches_results__3__3[[#This Row],[Total matches played]],"")</f>
        <v>0.6</v>
      </c>
      <c r="U263" s="16">
        <f>IF(T:T=$T$3,"",100%-all_t20_world_cup_matches_results__3__3[[#This Row],[Winning %]])</f>
        <v>0.4</v>
      </c>
    </row>
    <row r="264" spans="1:21" x14ac:dyDescent="0.25">
      <c r="A264" t="s">
        <v>168</v>
      </c>
      <c r="B264" t="s">
        <v>21</v>
      </c>
      <c r="C264" t="s">
        <v>25</v>
      </c>
      <c r="D264" t="s">
        <v>203</v>
      </c>
      <c r="E264" t="s">
        <v>25</v>
      </c>
      <c r="F264" t="s">
        <v>8</v>
      </c>
      <c r="G264" t="s">
        <v>87</v>
      </c>
      <c r="H264" s="9">
        <v>41726</v>
      </c>
      <c r="I264">
        <v>389</v>
      </c>
      <c r="J264">
        <v>8</v>
      </c>
      <c r="K264" t="s">
        <v>156</v>
      </c>
      <c r="L264" t="s">
        <v>595</v>
      </c>
      <c r="M264" t="s">
        <v>21</v>
      </c>
      <c r="N264">
        <f>IF(all_t20_world_cup_matches_results__3__3[[#This Row],[Teams ID]]=all_t20_world_cup_matches_results__3__3[[#This Row],[Winner]], 1, 0)</f>
        <v>0</v>
      </c>
      <c r="O264" t="str">
        <f>IF(all_t20_world_cup_matches_results__3__3[[#This Row],[Team1]]=all_t20_world_cup_matches_results__3__3[[#This Row],[Winner]],all_t20_world_cup_matches_results__3__3[[#This Row],[Team2]],all_t20_world_cup_matches_results__3__3[[#This Row],[Team1]])</f>
        <v>Bangladesh</v>
      </c>
      <c r="P264" s="8">
        <f>IF(all_t20_world_cup_matches_results__3__3[[#This Row],[Teams ID]]=all_t20_world_cup_matches_results__3__3[[#This Row],[Losers]],1,0)</f>
        <v>1</v>
      </c>
      <c r="Q264" s="8">
        <f>SUMIFS(all_t20_world_cup_matches_results__3__3[Winner Count], all_t20_world_cup_matches_results__3__3[Teams ID], all_t20_world_cup_matches_results__3__3[[#This Row],[Teams ID]], all_t20_world_cup_matches_results__3__3[Season], all_t20_world_cup_matches_results__3__3[[#This Row],[Season]])</f>
        <v>2</v>
      </c>
      <c r="R264" s="8">
        <f>COUNTIFS(all_t20_world_cup_matches_results__3__3[Teams ID], all_t20_world_cup_matches_results__3__3[[#This Row],[Teams ID]], all_t20_world_cup_matches_results__3__3[Season], all_t20_world_cup_matches_results__3__3[[#This Row],[Season]])</f>
        <v>7</v>
      </c>
      <c r="S264" s="8">
        <f>all_t20_world_cup_matches_results__3__3[[#This Row],[Total matches played]]-all_t20_world_cup_matches_results__3__3[[#This Row],[Total matches won]]</f>
        <v>5</v>
      </c>
      <c r="T264" s="16">
        <f>IFERROR(all_t20_world_cup_matches_results__3__3[[#This Row],[Total matches won]]/all_t20_world_cup_matches_results__3__3[[#This Row],[Total matches played]],"")</f>
        <v>0.2857142857142857</v>
      </c>
      <c r="U264" s="16">
        <f>IF(T:T=$T$3,"",100%-all_t20_world_cup_matches_results__3__3[[#This Row],[Winning %]])</f>
        <v>0.7142857142857143</v>
      </c>
    </row>
    <row r="265" spans="1:21" x14ac:dyDescent="0.25">
      <c r="A265" t="s">
        <v>168</v>
      </c>
      <c r="B265" t="s">
        <v>21</v>
      </c>
      <c r="C265" t="s">
        <v>25</v>
      </c>
      <c r="D265" t="s">
        <v>203</v>
      </c>
      <c r="E265" t="s">
        <v>25</v>
      </c>
      <c r="F265" t="s">
        <v>8</v>
      </c>
      <c r="G265" t="s">
        <v>87</v>
      </c>
      <c r="H265" s="9">
        <v>41726</v>
      </c>
      <c r="I265">
        <v>389</v>
      </c>
      <c r="J265">
        <v>8</v>
      </c>
      <c r="K265" t="s">
        <v>156</v>
      </c>
      <c r="L265" t="s">
        <v>596</v>
      </c>
      <c r="M265" t="s">
        <v>25</v>
      </c>
      <c r="N265">
        <f>IF(all_t20_world_cup_matches_results__3__3[[#This Row],[Teams ID]]=all_t20_world_cup_matches_results__3__3[[#This Row],[Winner]], 1, 0)</f>
        <v>1</v>
      </c>
      <c r="O265" t="str">
        <f>IF(all_t20_world_cup_matches_results__3__3[[#This Row],[Team1]]=all_t20_world_cup_matches_results__3__3[[#This Row],[Winner]],all_t20_world_cup_matches_results__3__3[[#This Row],[Team2]],all_t20_world_cup_matches_results__3__3[[#This Row],[Team1]])</f>
        <v>Bangladesh</v>
      </c>
      <c r="P265" s="8">
        <f>IF(all_t20_world_cup_matches_results__3__3[[#This Row],[Teams ID]]=all_t20_world_cup_matches_results__3__3[[#This Row],[Losers]],1,0)</f>
        <v>0</v>
      </c>
      <c r="Q265" s="8">
        <f>SUMIFS(all_t20_world_cup_matches_results__3__3[Winner Count], all_t20_world_cup_matches_results__3__3[Teams ID], all_t20_world_cup_matches_results__3__3[[#This Row],[Teams ID]], all_t20_world_cup_matches_results__3__3[Season], all_t20_world_cup_matches_results__3__3[[#This Row],[Season]])</f>
        <v>5</v>
      </c>
      <c r="R265" s="8">
        <f>COUNTIFS(all_t20_world_cup_matches_results__3__3[Teams ID], all_t20_world_cup_matches_results__3__3[[#This Row],[Teams ID]], all_t20_world_cup_matches_results__3__3[Season], all_t20_world_cup_matches_results__3__3[[#This Row],[Season]])</f>
        <v>6</v>
      </c>
      <c r="S265" s="8">
        <f>all_t20_world_cup_matches_results__3__3[[#This Row],[Total matches played]]-all_t20_world_cup_matches_results__3__3[[#This Row],[Total matches won]]</f>
        <v>1</v>
      </c>
      <c r="T265" s="16">
        <f>IFERROR(all_t20_world_cup_matches_results__3__3[[#This Row],[Total matches won]]/all_t20_world_cup_matches_results__3__3[[#This Row],[Total matches played]],"")</f>
        <v>0.83333333333333337</v>
      </c>
      <c r="U265" s="16">
        <f>IF(T:T=$T$3,"",100%-all_t20_world_cup_matches_results__3__3[[#This Row],[Winning %]])</f>
        <v>0.16666666666666663</v>
      </c>
    </row>
    <row r="266" spans="1:21" x14ac:dyDescent="0.25">
      <c r="A266" t="s">
        <v>168</v>
      </c>
      <c r="B266" t="s">
        <v>42</v>
      </c>
      <c r="C266" t="s">
        <v>11</v>
      </c>
      <c r="D266" t="s">
        <v>257</v>
      </c>
      <c r="E266" t="s">
        <v>11</v>
      </c>
      <c r="F266" t="s">
        <v>22</v>
      </c>
      <c r="G266" t="s">
        <v>91</v>
      </c>
      <c r="H266" s="9">
        <v>41727</v>
      </c>
      <c r="I266">
        <v>390</v>
      </c>
      <c r="J266">
        <v>6</v>
      </c>
      <c r="K266" t="s">
        <v>156</v>
      </c>
      <c r="L266" t="s">
        <v>597</v>
      </c>
      <c r="M266" t="s">
        <v>42</v>
      </c>
      <c r="N266">
        <f>IF(all_t20_world_cup_matches_results__3__3[[#This Row],[Teams ID]]=all_t20_world_cup_matches_results__3__3[[#This Row],[Winner]], 1, 0)</f>
        <v>0</v>
      </c>
      <c r="O266" t="str">
        <f>IF(all_t20_world_cup_matches_results__3__3[[#This Row],[Team1]]=all_t20_world_cup_matches_results__3__3[[#This Row],[Winner]],all_t20_world_cup_matches_results__3__3[[#This Row],[Team2]],all_t20_world_cup_matches_results__3__3[[#This Row],[Team1]])</f>
        <v>Netherlands</v>
      </c>
      <c r="P266" s="8">
        <f>IF(all_t20_world_cup_matches_results__3__3[[#This Row],[Teams ID]]=all_t20_world_cup_matches_results__3__3[[#This Row],[Losers]],1,0)</f>
        <v>1</v>
      </c>
      <c r="Q266" s="8">
        <f>SUMIFS(all_t20_world_cup_matches_results__3__3[Winner Count], all_t20_world_cup_matches_results__3__3[Teams ID], all_t20_world_cup_matches_results__3__3[[#This Row],[Teams ID]], all_t20_world_cup_matches_results__3__3[Season], all_t20_world_cup_matches_results__3__3[[#This Row],[Season]])</f>
        <v>3</v>
      </c>
      <c r="R266" s="8">
        <f>COUNTIFS(all_t20_world_cup_matches_results__3__3[Teams ID], all_t20_world_cup_matches_results__3__3[[#This Row],[Teams ID]], all_t20_world_cup_matches_results__3__3[Season], all_t20_world_cup_matches_results__3__3[[#This Row],[Season]])</f>
        <v>7</v>
      </c>
      <c r="S266" s="8">
        <f>all_t20_world_cup_matches_results__3__3[[#This Row],[Total matches played]]-all_t20_world_cup_matches_results__3__3[[#This Row],[Total matches won]]</f>
        <v>4</v>
      </c>
      <c r="T266" s="16">
        <f>IFERROR(all_t20_world_cup_matches_results__3__3[[#This Row],[Total matches won]]/all_t20_world_cup_matches_results__3__3[[#This Row],[Total matches played]],"")</f>
        <v>0.42857142857142855</v>
      </c>
      <c r="U266" s="16">
        <f>IF(T:T=$T$3,"",100%-all_t20_world_cup_matches_results__3__3[[#This Row],[Winning %]])</f>
        <v>0.5714285714285714</v>
      </c>
    </row>
    <row r="267" spans="1:21" x14ac:dyDescent="0.25">
      <c r="A267" t="s">
        <v>168</v>
      </c>
      <c r="B267" t="s">
        <v>42</v>
      </c>
      <c r="C267" t="s">
        <v>11</v>
      </c>
      <c r="D267" t="s">
        <v>257</v>
      </c>
      <c r="E267" t="s">
        <v>11</v>
      </c>
      <c r="F267" t="s">
        <v>22</v>
      </c>
      <c r="G267" t="s">
        <v>91</v>
      </c>
      <c r="H267" s="9">
        <v>41727</v>
      </c>
      <c r="I267">
        <v>390</v>
      </c>
      <c r="J267">
        <v>6</v>
      </c>
      <c r="K267" t="s">
        <v>156</v>
      </c>
      <c r="L267" t="s">
        <v>598</v>
      </c>
      <c r="M267" t="s">
        <v>11</v>
      </c>
      <c r="N267">
        <f>IF(all_t20_world_cup_matches_results__3__3[[#This Row],[Teams ID]]=all_t20_world_cup_matches_results__3__3[[#This Row],[Winner]], 1, 0)</f>
        <v>1</v>
      </c>
      <c r="O267" t="str">
        <f>IF(all_t20_world_cup_matches_results__3__3[[#This Row],[Team1]]=all_t20_world_cup_matches_results__3__3[[#This Row],[Winner]],all_t20_world_cup_matches_results__3__3[[#This Row],[Team2]],all_t20_world_cup_matches_results__3__3[[#This Row],[Team1]])</f>
        <v>Netherlands</v>
      </c>
      <c r="P267" s="8">
        <f>IF(all_t20_world_cup_matches_results__3__3[[#This Row],[Teams ID]]=all_t20_world_cup_matches_results__3__3[[#This Row],[Losers]],1,0)</f>
        <v>0</v>
      </c>
      <c r="Q267" s="8">
        <f>SUMIFS(all_t20_world_cup_matches_results__3__3[Winner Count], all_t20_world_cup_matches_results__3__3[Teams ID], all_t20_world_cup_matches_results__3__3[[#This Row],[Teams ID]], all_t20_world_cup_matches_results__3__3[Season], all_t20_world_cup_matches_results__3__3[[#This Row],[Season]])</f>
        <v>2</v>
      </c>
      <c r="R267" s="8">
        <f>COUNTIFS(all_t20_world_cup_matches_results__3__3[Teams ID], all_t20_world_cup_matches_results__3__3[[#This Row],[Teams ID]], all_t20_world_cup_matches_results__3__3[Season], all_t20_world_cup_matches_results__3__3[[#This Row],[Season]])</f>
        <v>4</v>
      </c>
      <c r="S267" s="8">
        <f>all_t20_world_cup_matches_results__3__3[[#This Row],[Total matches played]]-all_t20_world_cup_matches_results__3__3[[#This Row],[Total matches won]]</f>
        <v>2</v>
      </c>
      <c r="T267" s="16">
        <f>IFERROR(all_t20_world_cup_matches_results__3__3[[#This Row],[Total matches won]]/all_t20_world_cup_matches_results__3__3[[#This Row],[Total matches played]],"")</f>
        <v>0.5</v>
      </c>
      <c r="U267" s="16">
        <f>IF(T:T=$T$3,"",100%-all_t20_world_cup_matches_results__3__3[[#This Row],[Winning %]])</f>
        <v>0.5</v>
      </c>
    </row>
    <row r="268" spans="1:21" x14ac:dyDescent="0.25">
      <c r="A268" t="s">
        <v>168</v>
      </c>
      <c r="B268" t="s">
        <v>23</v>
      </c>
      <c r="C268" t="s">
        <v>6</v>
      </c>
      <c r="D268" t="s">
        <v>212</v>
      </c>
      <c r="E268" t="s">
        <v>6</v>
      </c>
      <c r="F268" t="s">
        <v>55</v>
      </c>
      <c r="G268" t="s">
        <v>91</v>
      </c>
      <c r="H268" s="9">
        <v>41727</v>
      </c>
      <c r="I268">
        <v>391</v>
      </c>
      <c r="J268">
        <v>3</v>
      </c>
      <c r="K268" t="s">
        <v>157</v>
      </c>
      <c r="L268" t="s">
        <v>599</v>
      </c>
      <c r="M268" t="s">
        <v>23</v>
      </c>
      <c r="N268">
        <f>IF(all_t20_world_cup_matches_results__3__3[[#This Row],[Teams ID]]=all_t20_world_cup_matches_results__3__3[[#This Row],[Winner]], 1, 0)</f>
        <v>0</v>
      </c>
      <c r="O268" t="str">
        <f>IF(all_t20_world_cup_matches_results__3__3[[#This Row],[Team1]]=all_t20_world_cup_matches_results__3__3[[#This Row],[Winner]],all_t20_world_cup_matches_results__3__3[[#This Row],[Team2]],all_t20_world_cup_matches_results__3__3[[#This Row],[Team1]])</f>
        <v>England</v>
      </c>
      <c r="P268" s="8">
        <f>IF(all_t20_world_cup_matches_results__3__3[[#This Row],[Teams ID]]=all_t20_world_cup_matches_results__3__3[[#This Row],[Losers]],1,0)</f>
        <v>1</v>
      </c>
      <c r="Q268" s="8">
        <f>SUMIFS(all_t20_world_cup_matches_results__3__3[Winner Count], all_t20_world_cup_matches_results__3__3[Teams ID], all_t20_world_cup_matches_results__3__3[[#This Row],[Teams ID]], all_t20_world_cup_matches_results__3__3[Season], all_t20_world_cup_matches_results__3__3[[#This Row],[Season]])</f>
        <v>1</v>
      </c>
      <c r="R268" s="8">
        <f>COUNTIFS(all_t20_world_cup_matches_results__3__3[Teams ID], all_t20_world_cup_matches_results__3__3[[#This Row],[Teams ID]], all_t20_world_cup_matches_results__3__3[Season], all_t20_world_cup_matches_results__3__3[[#This Row],[Season]])</f>
        <v>4</v>
      </c>
      <c r="S268" s="8">
        <f>all_t20_world_cup_matches_results__3__3[[#This Row],[Total matches played]]-all_t20_world_cup_matches_results__3__3[[#This Row],[Total matches won]]</f>
        <v>3</v>
      </c>
      <c r="T268" s="16">
        <f>IFERROR(all_t20_world_cup_matches_results__3__3[[#This Row],[Total matches won]]/all_t20_world_cup_matches_results__3__3[[#This Row],[Total matches played]],"")</f>
        <v>0.25</v>
      </c>
      <c r="U268" s="16">
        <f>IF(T:T=$T$3,"",100%-all_t20_world_cup_matches_results__3__3[[#This Row],[Winning %]])</f>
        <v>0.75</v>
      </c>
    </row>
    <row r="269" spans="1:21" x14ac:dyDescent="0.25">
      <c r="A269" t="s">
        <v>168</v>
      </c>
      <c r="B269" t="s">
        <v>23</v>
      </c>
      <c r="C269" t="s">
        <v>6</v>
      </c>
      <c r="D269" t="s">
        <v>212</v>
      </c>
      <c r="E269" t="s">
        <v>6</v>
      </c>
      <c r="F269" t="s">
        <v>55</v>
      </c>
      <c r="G269" t="s">
        <v>91</v>
      </c>
      <c r="H269" s="9">
        <v>41727</v>
      </c>
      <c r="I269">
        <v>391</v>
      </c>
      <c r="J269">
        <v>3</v>
      </c>
      <c r="K269" t="s">
        <v>157</v>
      </c>
      <c r="L269" t="s">
        <v>600</v>
      </c>
      <c r="M269" t="s">
        <v>6</v>
      </c>
      <c r="N269">
        <f>IF(all_t20_world_cup_matches_results__3__3[[#This Row],[Teams ID]]=all_t20_world_cup_matches_results__3__3[[#This Row],[Winner]], 1, 0)</f>
        <v>1</v>
      </c>
      <c r="O269" t="str">
        <f>IF(all_t20_world_cup_matches_results__3__3[[#This Row],[Team1]]=all_t20_world_cup_matches_results__3__3[[#This Row],[Winner]],all_t20_world_cup_matches_results__3__3[[#This Row],[Team2]],all_t20_world_cup_matches_results__3__3[[#This Row],[Team1]])</f>
        <v>England</v>
      </c>
      <c r="P269" s="8">
        <f>IF(all_t20_world_cup_matches_results__3__3[[#This Row],[Teams ID]]=all_t20_world_cup_matches_results__3__3[[#This Row],[Losers]],1,0)</f>
        <v>0</v>
      </c>
      <c r="Q269" s="8">
        <f>SUMIFS(all_t20_world_cup_matches_results__3__3[Winner Count], all_t20_world_cup_matches_results__3__3[Teams ID], all_t20_world_cup_matches_results__3__3[[#This Row],[Teams ID]], all_t20_world_cup_matches_results__3__3[Season], all_t20_world_cup_matches_results__3__3[[#This Row],[Season]])</f>
        <v>3</v>
      </c>
      <c r="R269" s="8">
        <f>COUNTIFS(all_t20_world_cup_matches_results__3__3[Teams ID], all_t20_world_cup_matches_results__3__3[[#This Row],[Teams ID]], all_t20_world_cup_matches_results__3__3[Season], all_t20_world_cup_matches_results__3__3[[#This Row],[Season]])</f>
        <v>5</v>
      </c>
      <c r="S269" s="8">
        <f>all_t20_world_cup_matches_results__3__3[[#This Row],[Total matches played]]-all_t20_world_cup_matches_results__3__3[[#This Row],[Total matches won]]</f>
        <v>2</v>
      </c>
      <c r="T269" s="16">
        <f>IFERROR(all_t20_world_cup_matches_results__3__3[[#This Row],[Total matches won]]/all_t20_world_cup_matches_results__3__3[[#This Row],[Total matches played]],"")</f>
        <v>0.6</v>
      </c>
      <c r="U269" s="16">
        <f>IF(T:T=$T$3,"",100%-all_t20_world_cup_matches_results__3__3[[#This Row],[Winning %]])</f>
        <v>0.4</v>
      </c>
    </row>
    <row r="270" spans="1:21" x14ac:dyDescent="0.25">
      <c r="A270" t="s">
        <v>168</v>
      </c>
      <c r="B270" t="s">
        <v>21</v>
      </c>
      <c r="C270" t="s">
        <v>14</v>
      </c>
      <c r="D270" t="s">
        <v>196</v>
      </c>
      <c r="E270" t="s">
        <v>14</v>
      </c>
      <c r="F270" t="s">
        <v>24</v>
      </c>
      <c r="G270" t="s">
        <v>87</v>
      </c>
      <c r="H270" s="9">
        <v>41728</v>
      </c>
      <c r="I270">
        <v>392</v>
      </c>
      <c r="J270">
        <v>50</v>
      </c>
      <c r="K270" t="s">
        <v>157</v>
      </c>
      <c r="L270" t="s">
        <v>601</v>
      </c>
      <c r="M270" t="s">
        <v>21</v>
      </c>
      <c r="N270">
        <f>IF(all_t20_world_cup_matches_results__3__3[[#This Row],[Teams ID]]=all_t20_world_cup_matches_results__3__3[[#This Row],[Winner]], 1, 0)</f>
        <v>0</v>
      </c>
      <c r="O270" t="str">
        <f>IF(all_t20_world_cup_matches_results__3__3[[#This Row],[Team1]]=all_t20_world_cup_matches_results__3__3[[#This Row],[Winner]],all_t20_world_cup_matches_results__3__3[[#This Row],[Team2]],all_t20_world_cup_matches_results__3__3[[#This Row],[Team1]])</f>
        <v>Bangladesh</v>
      </c>
      <c r="P270" s="8">
        <f>IF(all_t20_world_cup_matches_results__3__3[[#This Row],[Teams ID]]=all_t20_world_cup_matches_results__3__3[[#This Row],[Losers]],1,0)</f>
        <v>1</v>
      </c>
      <c r="Q270" s="8">
        <f>SUMIFS(all_t20_world_cup_matches_results__3__3[Winner Count], all_t20_world_cup_matches_results__3__3[Teams ID], all_t20_world_cup_matches_results__3__3[[#This Row],[Teams ID]], all_t20_world_cup_matches_results__3__3[Season], all_t20_world_cup_matches_results__3__3[[#This Row],[Season]])</f>
        <v>2</v>
      </c>
      <c r="R270" s="8">
        <f>COUNTIFS(all_t20_world_cup_matches_results__3__3[Teams ID], all_t20_world_cup_matches_results__3__3[[#This Row],[Teams ID]], all_t20_world_cup_matches_results__3__3[Season], all_t20_world_cup_matches_results__3__3[[#This Row],[Season]])</f>
        <v>7</v>
      </c>
      <c r="S270" s="8">
        <f>all_t20_world_cup_matches_results__3__3[[#This Row],[Total matches played]]-all_t20_world_cup_matches_results__3__3[[#This Row],[Total matches won]]</f>
        <v>5</v>
      </c>
      <c r="T270" s="16">
        <f>IFERROR(all_t20_world_cup_matches_results__3__3[[#This Row],[Total matches won]]/all_t20_world_cup_matches_results__3__3[[#This Row],[Total matches played]],"")</f>
        <v>0.2857142857142857</v>
      </c>
      <c r="U270" s="16">
        <f>IF(T:T=$T$3,"",100%-all_t20_world_cup_matches_results__3__3[[#This Row],[Winning %]])</f>
        <v>0.7142857142857143</v>
      </c>
    </row>
    <row r="271" spans="1:21" x14ac:dyDescent="0.25">
      <c r="A271" t="s">
        <v>168</v>
      </c>
      <c r="B271" t="s">
        <v>21</v>
      </c>
      <c r="C271" t="s">
        <v>14</v>
      </c>
      <c r="D271" t="s">
        <v>196</v>
      </c>
      <c r="E271" t="s">
        <v>14</v>
      </c>
      <c r="F271" t="s">
        <v>24</v>
      </c>
      <c r="G271" t="s">
        <v>87</v>
      </c>
      <c r="H271" s="9">
        <v>41728</v>
      </c>
      <c r="I271">
        <v>392</v>
      </c>
      <c r="J271">
        <v>50</v>
      </c>
      <c r="K271" t="s">
        <v>157</v>
      </c>
      <c r="L271" t="s">
        <v>602</v>
      </c>
      <c r="M271" t="s">
        <v>14</v>
      </c>
      <c r="N271">
        <f>IF(all_t20_world_cup_matches_results__3__3[[#This Row],[Teams ID]]=all_t20_world_cup_matches_results__3__3[[#This Row],[Winner]], 1, 0)</f>
        <v>1</v>
      </c>
      <c r="O271" t="str">
        <f>IF(all_t20_world_cup_matches_results__3__3[[#This Row],[Team1]]=all_t20_world_cup_matches_results__3__3[[#This Row],[Winner]],all_t20_world_cup_matches_results__3__3[[#This Row],[Team2]],all_t20_world_cup_matches_results__3__3[[#This Row],[Team1]])</f>
        <v>Bangladesh</v>
      </c>
      <c r="P271" s="8">
        <f>IF(all_t20_world_cup_matches_results__3__3[[#This Row],[Teams ID]]=all_t20_world_cup_matches_results__3__3[[#This Row],[Losers]],1,0)</f>
        <v>0</v>
      </c>
      <c r="Q271" s="8">
        <f>SUMIFS(all_t20_world_cup_matches_results__3__3[Winner Count], all_t20_world_cup_matches_results__3__3[Teams ID], all_t20_world_cup_matches_results__3__3[[#This Row],[Teams ID]], all_t20_world_cup_matches_results__3__3[Season], all_t20_world_cup_matches_results__3__3[[#This Row],[Season]])</f>
        <v>2</v>
      </c>
      <c r="R271" s="8">
        <f>COUNTIFS(all_t20_world_cup_matches_results__3__3[Teams ID], all_t20_world_cup_matches_results__3__3[[#This Row],[Teams ID]], all_t20_world_cup_matches_results__3__3[Season], all_t20_world_cup_matches_results__3__3[[#This Row],[Season]])</f>
        <v>4</v>
      </c>
      <c r="S271" s="8">
        <f>all_t20_world_cup_matches_results__3__3[[#This Row],[Total matches played]]-all_t20_world_cup_matches_results__3__3[[#This Row],[Total matches won]]</f>
        <v>2</v>
      </c>
      <c r="T271" s="16">
        <f>IFERROR(all_t20_world_cup_matches_results__3__3[[#This Row],[Total matches won]]/all_t20_world_cup_matches_results__3__3[[#This Row],[Total matches played]],"")</f>
        <v>0.5</v>
      </c>
      <c r="U271" s="16">
        <f>IF(T:T=$T$3,"",100%-all_t20_world_cup_matches_results__3__3[[#This Row],[Winning %]])</f>
        <v>0.5</v>
      </c>
    </row>
    <row r="272" spans="1:21" x14ac:dyDescent="0.25">
      <c r="A272" t="s">
        <v>168</v>
      </c>
      <c r="B272" t="s">
        <v>17</v>
      </c>
      <c r="C272" t="s">
        <v>25</v>
      </c>
      <c r="D272" t="s">
        <v>199</v>
      </c>
      <c r="E272" t="s">
        <v>25</v>
      </c>
      <c r="F272" t="s">
        <v>95</v>
      </c>
      <c r="G272" t="s">
        <v>87</v>
      </c>
      <c r="H272" s="9">
        <v>41728</v>
      </c>
      <c r="I272">
        <v>393</v>
      </c>
      <c r="J272">
        <v>73</v>
      </c>
      <c r="K272" t="s">
        <v>157</v>
      </c>
      <c r="L272" t="s">
        <v>603</v>
      </c>
      <c r="M272" t="s">
        <v>17</v>
      </c>
      <c r="N272">
        <f>IF(all_t20_world_cup_matches_results__3__3[[#This Row],[Teams ID]]=all_t20_world_cup_matches_results__3__3[[#This Row],[Winner]], 1, 0)</f>
        <v>0</v>
      </c>
      <c r="O272" t="str">
        <f>IF(all_t20_world_cup_matches_results__3__3[[#This Row],[Team1]]=all_t20_world_cup_matches_results__3__3[[#This Row],[Winner]],all_t20_world_cup_matches_results__3__3[[#This Row],[Team2]],all_t20_world_cup_matches_results__3__3[[#This Row],[Team1]])</f>
        <v>Australia</v>
      </c>
      <c r="P272" s="8">
        <f>IF(all_t20_world_cup_matches_results__3__3[[#This Row],[Teams ID]]=all_t20_world_cup_matches_results__3__3[[#This Row],[Losers]],1,0)</f>
        <v>1</v>
      </c>
      <c r="Q272" s="8">
        <f>SUMIFS(all_t20_world_cup_matches_results__3__3[Winner Count], all_t20_world_cup_matches_results__3__3[Teams ID], all_t20_world_cup_matches_results__3__3[[#This Row],[Teams ID]], all_t20_world_cup_matches_results__3__3[Season], all_t20_world_cup_matches_results__3__3[[#This Row],[Season]])</f>
        <v>1</v>
      </c>
      <c r="R272" s="8">
        <f>COUNTIFS(all_t20_world_cup_matches_results__3__3[Teams ID], all_t20_world_cup_matches_results__3__3[[#This Row],[Teams ID]], all_t20_world_cup_matches_results__3__3[Season], all_t20_world_cup_matches_results__3__3[[#This Row],[Season]])</f>
        <v>4</v>
      </c>
      <c r="S272" s="8">
        <f>all_t20_world_cup_matches_results__3__3[[#This Row],[Total matches played]]-all_t20_world_cup_matches_results__3__3[[#This Row],[Total matches won]]</f>
        <v>3</v>
      </c>
      <c r="T272" s="16">
        <f>IFERROR(all_t20_world_cup_matches_results__3__3[[#This Row],[Total matches won]]/all_t20_world_cup_matches_results__3__3[[#This Row],[Total matches played]],"")</f>
        <v>0.25</v>
      </c>
      <c r="U272" s="16">
        <f>IF(T:T=$T$3,"",100%-all_t20_world_cup_matches_results__3__3[[#This Row],[Winning %]])</f>
        <v>0.75</v>
      </c>
    </row>
    <row r="273" spans="1:21" x14ac:dyDescent="0.25">
      <c r="A273" t="s">
        <v>168</v>
      </c>
      <c r="B273" t="s">
        <v>17</v>
      </c>
      <c r="C273" t="s">
        <v>25</v>
      </c>
      <c r="D273" t="s">
        <v>199</v>
      </c>
      <c r="E273" t="s">
        <v>25</v>
      </c>
      <c r="F273" t="s">
        <v>95</v>
      </c>
      <c r="G273" t="s">
        <v>87</v>
      </c>
      <c r="H273" s="9">
        <v>41728</v>
      </c>
      <c r="I273">
        <v>393</v>
      </c>
      <c r="J273">
        <v>73</v>
      </c>
      <c r="K273" t="s">
        <v>157</v>
      </c>
      <c r="L273" t="s">
        <v>604</v>
      </c>
      <c r="M273" t="s">
        <v>25</v>
      </c>
      <c r="N273">
        <f>IF(all_t20_world_cup_matches_results__3__3[[#This Row],[Teams ID]]=all_t20_world_cup_matches_results__3__3[[#This Row],[Winner]], 1, 0)</f>
        <v>1</v>
      </c>
      <c r="O273" t="str">
        <f>IF(all_t20_world_cup_matches_results__3__3[[#This Row],[Team1]]=all_t20_world_cup_matches_results__3__3[[#This Row],[Winner]],all_t20_world_cup_matches_results__3__3[[#This Row],[Team2]],all_t20_world_cup_matches_results__3__3[[#This Row],[Team1]])</f>
        <v>Australia</v>
      </c>
      <c r="P273" s="8">
        <f>IF(all_t20_world_cup_matches_results__3__3[[#This Row],[Teams ID]]=all_t20_world_cup_matches_results__3__3[[#This Row],[Losers]],1,0)</f>
        <v>0</v>
      </c>
      <c r="Q273" s="8">
        <f>SUMIFS(all_t20_world_cup_matches_results__3__3[Winner Count], all_t20_world_cup_matches_results__3__3[Teams ID], all_t20_world_cup_matches_results__3__3[[#This Row],[Teams ID]], all_t20_world_cup_matches_results__3__3[Season], all_t20_world_cup_matches_results__3__3[[#This Row],[Season]])</f>
        <v>5</v>
      </c>
      <c r="R273" s="8">
        <f>COUNTIFS(all_t20_world_cup_matches_results__3__3[Teams ID], all_t20_world_cup_matches_results__3__3[[#This Row],[Teams ID]], all_t20_world_cup_matches_results__3__3[Season], all_t20_world_cup_matches_results__3__3[[#This Row],[Season]])</f>
        <v>6</v>
      </c>
      <c r="S273" s="8">
        <f>all_t20_world_cup_matches_results__3__3[[#This Row],[Total matches played]]-all_t20_world_cup_matches_results__3__3[[#This Row],[Total matches won]]</f>
        <v>1</v>
      </c>
      <c r="T273" s="16">
        <f>IFERROR(all_t20_world_cup_matches_results__3__3[[#This Row],[Total matches won]]/all_t20_world_cup_matches_results__3__3[[#This Row],[Total matches played]],"")</f>
        <v>0.83333333333333337</v>
      </c>
      <c r="U273" s="16">
        <f>IF(T:T=$T$3,"",100%-all_t20_world_cup_matches_results__3__3[[#This Row],[Winning %]])</f>
        <v>0.16666666666666663</v>
      </c>
    </row>
    <row r="274" spans="1:21" x14ac:dyDescent="0.25">
      <c r="A274" t="s">
        <v>168</v>
      </c>
      <c r="B274" t="s">
        <v>23</v>
      </c>
      <c r="C274" t="s">
        <v>42</v>
      </c>
      <c r="D274" t="s">
        <v>200</v>
      </c>
      <c r="E274" t="s">
        <v>42</v>
      </c>
      <c r="F274" t="s">
        <v>97</v>
      </c>
      <c r="G274" t="s">
        <v>91</v>
      </c>
      <c r="H274" s="9">
        <v>41729</v>
      </c>
      <c r="I274">
        <v>394</v>
      </c>
      <c r="J274">
        <v>45</v>
      </c>
      <c r="K274" t="s">
        <v>157</v>
      </c>
      <c r="L274" t="s">
        <v>605</v>
      </c>
      <c r="M274" t="s">
        <v>23</v>
      </c>
      <c r="N274">
        <f>IF(all_t20_world_cup_matches_results__3__3[[#This Row],[Teams ID]]=all_t20_world_cup_matches_results__3__3[[#This Row],[Winner]], 1, 0)</f>
        <v>0</v>
      </c>
      <c r="O274" t="str">
        <f>IF(all_t20_world_cup_matches_results__3__3[[#This Row],[Team1]]=all_t20_world_cup_matches_results__3__3[[#This Row],[Winner]],all_t20_world_cup_matches_results__3__3[[#This Row],[Team2]],all_t20_world_cup_matches_results__3__3[[#This Row],[Team1]])</f>
        <v>England</v>
      </c>
      <c r="P274" s="8">
        <f>IF(all_t20_world_cup_matches_results__3__3[[#This Row],[Teams ID]]=all_t20_world_cup_matches_results__3__3[[#This Row],[Losers]],1,0)</f>
        <v>1</v>
      </c>
      <c r="Q274" s="8">
        <f>SUMIFS(all_t20_world_cup_matches_results__3__3[Winner Count], all_t20_world_cup_matches_results__3__3[Teams ID], all_t20_world_cup_matches_results__3__3[[#This Row],[Teams ID]], all_t20_world_cup_matches_results__3__3[Season], all_t20_world_cup_matches_results__3__3[[#This Row],[Season]])</f>
        <v>1</v>
      </c>
      <c r="R274" s="8">
        <f>COUNTIFS(all_t20_world_cup_matches_results__3__3[Teams ID], all_t20_world_cup_matches_results__3__3[[#This Row],[Teams ID]], all_t20_world_cup_matches_results__3__3[Season], all_t20_world_cup_matches_results__3__3[[#This Row],[Season]])</f>
        <v>4</v>
      </c>
      <c r="S274" s="8">
        <f>all_t20_world_cup_matches_results__3__3[[#This Row],[Total matches played]]-all_t20_world_cup_matches_results__3__3[[#This Row],[Total matches won]]</f>
        <v>3</v>
      </c>
      <c r="T274" s="16">
        <f>IFERROR(all_t20_world_cup_matches_results__3__3[[#This Row],[Total matches won]]/all_t20_world_cup_matches_results__3__3[[#This Row],[Total matches played]],"")</f>
        <v>0.25</v>
      </c>
      <c r="U274" s="16">
        <f>IF(T:T=$T$3,"",100%-all_t20_world_cup_matches_results__3__3[[#This Row],[Winning %]])</f>
        <v>0.75</v>
      </c>
    </row>
    <row r="275" spans="1:21" x14ac:dyDescent="0.25">
      <c r="A275" t="s">
        <v>168</v>
      </c>
      <c r="B275" t="s">
        <v>23</v>
      </c>
      <c r="C275" t="s">
        <v>42</v>
      </c>
      <c r="D275" t="s">
        <v>200</v>
      </c>
      <c r="E275" t="s">
        <v>42</v>
      </c>
      <c r="F275" t="s">
        <v>97</v>
      </c>
      <c r="G275" t="s">
        <v>91</v>
      </c>
      <c r="H275" s="9">
        <v>41729</v>
      </c>
      <c r="I275">
        <v>394</v>
      </c>
      <c r="J275">
        <v>45</v>
      </c>
      <c r="K275" t="s">
        <v>157</v>
      </c>
      <c r="L275" t="s">
        <v>606</v>
      </c>
      <c r="M275" t="s">
        <v>42</v>
      </c>
      <c r="N275">
        <f>IF(all_t20_world_cup_matches_results__3__3[[#This Row],[Teams ID]]=all_t20_world_cup_matches_results__3__3[[#This Row],[Winner]], 1, 0)</f>
        <v>1</v>
      </c>
      <c r="O275" t="str">
        <f>IF(all_t20_world_cup_matches_results__3__3[[#This Row],[Team1]]=all_t20_world_cup_matches_results__3__3[[#This Row],[Winner]],all_t20_world_cup_matches_results__3__3[[#This Row],[Team2]],all_t20_world_cup_matches_results__3__3[[#This Row],[Team1]])</f>
        <v>England</v>
      </c>
      <c r="P275" s="8">
        <f>IF(all_t20_world_cup_matches_results__3__3[[#This Row],[Teams ID]]=all_t20_world_cup_matches_results__3__3[[#This Row],[Losers]],1,0)</f>
        <v>0</v>
      </c>
      <c r="Q275" s="8">
        <f>SUMIFS(all_t20_world_cup_matches_results__3__3[Winner Count], all_t20_world_cup_matches_results__3__3[Teams ID], all_t20_world_cup_matches_results__3__3[[#This Row],[Teams ID]], all_t20_world_cup_matches_results__3__3[Season], all_t20_world_cup_matches_results__3__3[[#This Row],[Season]])</f>
        <v>3</v>
      </c>
      <c r="R275" s="8">
        <f>COUNTIFS(all_t20_world_cup_matches_results__3__3[Teams ID], all_t20_world_cup_matches_results__3__3[[#This Row],[Teams ID]], all_t20_world_cup_matches_results__3__3[Season], all_t20_world_cup_matches_results__3__3[[#This Row],[Season]])</f>
        <v>7</v>
      </c>
      <c r="S275" s="8">
        <f>all_t20_world_cup_matches_results__3__3[[#This Row],[Total matches played]]-all_t20_world_cup_matches_results__3__3[[#This Row],[Total matches won]]</f>
        <v>4</v>
      </c>
      <c r="T275" s="16">
        <f>IFERROR(all_t20_world_cup_matches_results__3__3[[#This Row],[Total matches won]]/all_t20_world_cup_matches_results__3__3[[#This Row],[Total matches played]],"")</f>
        <v>0.42857142857142855</v>
      </c>
      <c r="U275" s="16">
        <f>IF(T:T=$T$3,"",100%-all_t20_world_cup_matches_results__3__3[[#This Row],[Winning %]])</f>
        <v>0.5714285714285714</v>
      </c>
    </row>
    <row r="276" spans="1:21" x14ac:dyDescent="0.25">
      <c r="A276" t="s">
        <v>168</v>
      </c>
      <c r="B276" t="s">
        <v>11</v>
      </c>
      <c r="C276" t="s">
        <v>28</v>
      </c>
      <c r="D276" t="s">
        <v>184</v>
      </c>
      <c r="E276" t="s">
        <v>28</v>
      </c>
      <c r="F276" t="s">
        <v>70</v>
      </c>
      <c r="G276" t="s">
        <v>91</v>
      </c>
      <c r="H276" s="9">
        <v>41729</v>
      </c>
      <c r="I276">
        <v>395</v>
      </c>
      <c r="J276">
        <v>59</v>
      </c>
      <c r="K276" t="s">
        <v>157</v>
      </c>
      <c r="L276" t="s">
        <v>607</v>
      </c>
      <c r="M276" t="s">
        <v>11</v>
      </c>
      <c r="N276">
        <f>IF(all_t20_world_cup_matches_results__3__3[[#This Row],[Teams ID]]=all_t20_world_cup_matches_results__3__3[[#This Row],[Winner]], 1, 0)</f>
        <v>0</v>
      </c>
      <c r="O276" t="str">
        <f>IF(all_t20_world_cup_matches_results__3__3[[#This Row],[Team1]]=all_t20_world_cup_matches_results__3__3[[#This Row],[Winner]],all_t20_world_cup_matches_results__3__3[[#This Row],[Team2]],all_t20_world_cup_matches_results__3__3[[#This Row],[Team1]])</f>
        <v>New Zealand</v>
      </c>
      <c r="P276" s="8">
        <f>IF(all_t20_world_cup_matches_results__3__3[[#This Row],[Teams ID]]=all_t20_world_cup_matches_results__3__3[[#This Row],[Losers]],1,0)</f>
        <v>1</v>
      </c>
      <c r="Q276" s="8">
        <f>SUMIFS(all_t20_world_cup_matches_results__3__3[Winner Count], all_t20_world_cup_matches_results__3__3[Teams ID], all_t20_world_cup_matches_results__3__3[[#This Row],[Teams ID]], all_t20_world_cup_matches_results__3__3[Season], all_t20_world_cup_matches_results__3__3[[#This Row],[Season]])</f>
        <v>2</v>
      </c>
      <c r="R276" s="8">
        <f>COUNTIFS(all_t20_world_cup_matches_results__3__3[Teams ID], all_t20_world_cup_matches_results__3__3[[#This Row],[Teams ID]], all_t20_world_cup_matches_results__3__3[Season], all_t20_world_cup_matches_results__3__3[[#This Row],[Season]])</f>
        <v>4</v>
      </c>
      <c r="S276" s="8">
        <f>all_t20_world_cup_matches_results__3__3[[#This Row],[Total matches played]]-all_t20_world_cup_matches_results__3__3[[#This Row],[Total matches won]]</f>
        <v>2</v>
      </c>
      <c r="T276" s="16">
        <f>IFERROR(all_t20_world_cup_matches_results__3__3[[#This Row],[Total matches won]]/all_t20_world_cup_matches_results__3__3[[#This Row],[Total matches played]],"")</f>
        <v>0.5</v>
      </c>
      <c r="U276" s="16">
        <f>IF(T:T=$T$3,"",100%-all_t20_world_cup_matches_results__3__3[[#This Row],[Winning %]])</f>
        <v>0.5</v>
      </c>
    </row>
    <row r="277" spans="1:21" x14ac:dyDescent="0.25">
      <c r="A277" t="s">
        <v>168</v>
      </c>
      <c r="B277" t="s">
        <v>11</v>
      </c>
      <c r="C277" t="s">
        <v>28</v>
      </c>
      <c r="D277" t="s">
        <v>184</v>
      </c>
      <c r="E277" t="s">
        <v>28</v>
      </c>
      <c r="F277" t="s">
        <v>70</v>
      </c>
      <c r="G277" t="s">
        <v>91</v>
      </c>
      <c r="H277" s="9">
        <v>41729</v>
      </c>
      <c r="I277">
        <v>395</v>
      </c>
      <c r="J277">
        <v>59</v>
      </c>
      <c r="K277" t="s">
        <v>157</v>
      </c>
      <c r="L277" t="s">
        <v>608</v>
      </c>
      <c r="M277" t="s">
        <v>28</v>
      </c>
      <c r="N277">
        <f>IF(all_t20_world_cup_matches_results__3__3[[#This Row],[Teams ID]]=all_t20_world_cup_matches_results__3__3[[#This Row],[Winner]], 1, 0)</f>
        <v>1</v>
      </c>
      <c r="O277" t="str">
        <f>IF(all_t20_world_cup_matches_results__3__3[[#This Row],[Team1]]=all_t20_world_cup_matches_results__3__3[[#This Row],[Winner]],all_t20_world_cup_matches_results__3__3[[#This Row],[Team2]],all_t20_world_cup_matches_results__3__3[[#This Row],[Team1]])</f>
        <v>New Zealand</v>
      </c>
      <c r="P277" s="8">
        <f>IF(all_t20_world_cup_matches_results__3__3[[#This Row],[Teams ID]]=all_t20_world_cup_matches_results__3__3[[#This Row],[Losers]],1,0)</f>
        <v>0</v>
      </c>
      <c r="Q277" s="8">
        <f>SUMIFS(all_t20_world_cup_matches_results__3__3[Winner Count], all_t20_world_cup_matches_results__3__3[Teams ID], all_t20_world_cup_matches_results__3__3[[#This Row],[Teams ID]], all_t20_world_cup_matches_results__3__3[Season], all_t20_world_cup_matches_results__3__3[[#This Row],[Season]])</f>
        <v>5</v>
      </c>
      <c r="R277" s="8">
        <f>COUNTIFS(all_t20_world_cup_matches_results__3__3[Teams ID], all_t20_world_cup_matches_results__3__3[[#This Row],[Teams ID]], all_t20_world_cup_matches_results__3__3[Season], all_t20_world_cup_matches_results__3__3[[#This Row],[Season]])</f>
        <v>6</v>
      </c>
      <c r="S277" s="8">
        <f>all_t20_world_cup_matches_results__3__3[[#This Row],[Total matches played]]-all_t20_world_cup_matches_results__3__3[[#This Row],[Total matches won]]</f>
        <v>1</v>
      </c>
      <c r="T277" s="16">
        <f>IFERROR(all_t20_world_cup_matches_results__3__3[[#This Row],[Total matches won]]/all_t20_world_cup_matches_results__3__3[[#This Row],[Total matches played]],"")</f>
        <v>0.83333333333333337</v>
      </c>
      <c r="U277" s="16">
        <f>IF(T:T=$T$3,"",100%-all_t20_world_cup_matches_results__3__3[[#This Row],[Winning %]])</f>
        <v>0.16666666666666663</v>
      </c>
    </row>
    <row r="278" spans="1:21" x14ac:dyDescent="0.25">
      <c r="A278" t="s">
        <v>168</v>
      </c>
      <c r="B278" t="s">
        <v>21</v>
      </c>
      <c r="C278" t="s">
        <v>17</v>
      </c>
      <c r="D278" t="s">
        <v>258</v>
      </c>
      <c r="E278" t="s">
        <v>17</v>
      </c>
      <c r="F278" t="s">
        <v>31</v>
      </c>
      <c r="G278" t="s">
        <v>87</v>
      </c>
      <c r="H278" s="9">
        <v>41730</v>
      </c>
      <c r="I278">
        <v>396</v>
      </c>
      <c r="J278">
        <v>7</v>
      </c>
      <c r="K278" t="s">
        <v>156</v>
      </c>
      <c r="L278" t="s">
        <v>609</v>
      </c>
      <c r="M278" t="s">
        <v>21</v>
      </c>
      <c r="N278">
        <f>IF(all_t20_world_cup_matches_results__3__3[[#This Row],[Teams ID]]=all_t20_world_cup_matches_results__3__3[[#This Row],[Winner]], 1, 0)</f>
        <v>0</v>
      </c>
      <c r="O278" t="str">
        <f>IF(all_t20_world_cup_matches_results__3__3[[#This Row],[Team1]]=all_t20_world_cup_matches_results__3__3[[#This Row],[Winner]],all_t20_world_cup_matches_results__3__3[[#This Row],[Team2]],all_t20_world_cup_matches_results__3__3[[#This Row],[Team1]])</f>
        <v>Bangladesh</v>
      </c>
      <c r="P278" s="8">
        <f>IF(all_t20_world_cup_matches_results__3__3[[#This Row],[Teams ID]]=all_t20_world_cup_matches_results__3__3[[#This Row],[Losers]],1,0)</f>
        <v>1</v>
      </c>
      <c r="Q278" s="8">
        <f>SUMIFS(all_t20_world_cup_matches_results__3__3[Winner Count], all_t20_world_cup_matches_results__3__3[Teams ID], all_t20_world_cup_matches_results__3__3[[#This Row],[Teams ID]], all_t20_world_cup_matches_results__3__3[Season], all_t20_world_cup_matches_results__3__3[[#This Row],[Season]])</f>
        <v>2</v>
      </c>
      <c r="R278" s="8">
        <f>COUNTIFS(all_t20_world_cup_matches_results__3__3[Teams ID], all_t20_world_cup_matches_results__3__3[[#This Row],[Teams ID]], all_t20_world_cup_matches_results__3__3[Season], all_t20_world_cup_matches_results__3__3[[#This Row],[Season]])</f>
        <v>7</v>
      </c>
      <c r="S278" s="8">
        <f>all_t20_world_cup_matches_results__3__3[[#This Row],[Total matches played]]-all_t20_world_cup_matches_results__3__3[[#This Row],[Total matches won]]</f>
        <v>5</v>
      </c>
      <c r="T278" s="16">
        <f>IFERROR(all_t20_world_cup_matches_results__3__3[[#This Row],[Total matches won]]/all_t20_world_cup_matches_results__3__3[[#This Row],[Total matches played]],"")</f>
        <v>0.2857142857142857</v>
      </c>
      <c r="U278" s="16">
        <f>IF(T:T=$T$3,"",100%-all_t20_world_cup_matches_results__3__3[[#This Row],[Winning %]])</f>
        <v>0.7142857142857143</v>
      </c>
    </row>
    <row r="279" spans="1:21" x14ac:dyDescent="0.25">
      <c r="A279" t="s">
        <v>168</v>
      </c>
      <c r="B279" t="s">
        <v>21</v>
      </c>
      <c r="C279" t="s">
        <v>17</v>
      </c>
      <c r="D279" t="s">
        <v>258</v>
      </c>
      <c r="E279" t="s">
        <v>17</v>
      </c>
      <c r="F279" t="s">
        <v>31</v>
      </c>
      <c r="G279" t="s">
        <v>87</v>
      </c>
      <c r="H279" s="9">
        <v>41730</v>
      </c>
      <c r="I279">
        <v>396</v>
      </c>
      <c r="J279">
        <v>7</v>
      </c>
      <c r="K279" t="s">
        <v>156</v>
      </c>
      <c r="L279" t="s">
        <v>610</v>
      </c>
      <c r="M279" t="s">
        <v>17</v>
      </c>
      <c r="N279">
        <f>IF(all_t20_world_cup_matches_results__3__3[[#This Row],[Teams ID]]=all_t20_world_cup_matches_results__3__3[[#This Row],[Winner]], 1, 0)</f>
        <v>1</v>
      </c>
      <c r="O279" t="str">
        <f>IF(all_t20_world_cup_matches_results__3__3[[#This Row],[Team1]]=all_t20_world_cup_matches_results__3__3[[#This Row],[Winner]],all_t20_world_cup_matches_results__3__3[[#This Row],[Team2]],all_t20_world_cup_matches_results__3__3[[#This Row],[Team1]])</f>
        <v>Bangladesh</v>
      </c>
      <c r="P279" s="8">
        <f>IF(all_t20_world_cup_matches_results__3__3[[#This Row],[Teams ID]]=all_t20_world_cup_matches_results__3__3[[#This Row],[Losers]],1,0)</f>
        <v>0</v>
      </c>
      <c r="Q279" s="8">
        <f>SUMIFS(all_t20_world_cup_matches_results__3__3[Winner Count], all_t20_world_cup_matches_results__3__3[Teams ID], all_t20_world_cup_matches_results__3__3[[#This Row],[Teams ID]], all_t20_world_cup_matches_results__3__3[Season], all_t20_world_cup_matches_results__3__3[[#This Row],[Season]])</f>
        <v>1</v>
      </c>
      <c r="R279" s="8">
        <f>COUNTIFS(all_t20_world_cup_matches_results__3__3[Teams ID], all_t20_world_cup_matches_results__3__3[[#This Row],[Teams ID]], all_t20_world_cup_matches_results__3__3[Season], all_t20_world_cup_matches_results__3__3[[#This Row],[Season]])</f>
        <v>4</v>
      </c>
      <c r="S279" s="8">
        <f>all_t20_world_cup_matches_results__3__3[[#This Row],[Total matches played]]-all_t20_world_cup_matches_results__3__3[[#This Row],[Total matches won]]</f>
        <v>3</v>
      </c>
      <c r="T279" s="16">
        <f>IFERROR(all_t20_world_cup_matches_results__3__3[[#This Row],[Total matches won]]/all_t20_world_cup_matches_results__3__3[[#This Row],[Total matches played]],"")</f>
        <v>0.25</v>
      </c>
      <c r="U279" s="16">
        <f>IF(T:T=$T$3,"",100%-all_t20_world_cup_matches_results__3__3[[#This Row],[Winning %]])</f>
        <v>0.75</v>
      </c>
    </row>
    <row r="280" spans="1:21" x14ac:dyDescent="0.25">
      <c r="A280" t="s">
        <v>168</v>
      </c>
      <c r="B280" t="s">
        <v>14</v>
      </c>
      <c r="C280" t="s">
        <v>7</v>
      </c>
      <c r="D280" t="s">
        <v>259</v>
      </c>
      <c r="E280" t="s">
        <v>7</v>
      </c>
      <c r="F280" t="s">
        <v>98</v>
      </c>
      <c r="G280" t="s">
        <v>87</v>
      </c>
      <c r="H280" s="9">
        <v>41730</v>
      </c>
      <c r="I280">
        <v>397</v>
      </c>
      <c r="J280">
        <v>84</v>
      </c>
      <c r="K280" t="s">
        <v>157</v>
      </c>
      <c r="L280" t="s">
        <v>611</v>
      </c>
      <c r="M280" t="s">
        <v>14</v>
      </c>
      <c r="N280">
        <f>IF(all_t20_world_cup_matches_results__3__3[[#This Row],[Teams ID]]=all_t20_world_cup_matches_results__3__3[[#This Row],[Winner]], 1, 0)</f>
        <v>0</v>
      </c>
      <c r="O280" t="str">
        <f>IF(all_t20_world_cup_matches_results__3__3[[#This Row],[Team1]]=all_t20_world_cup_matches_results__3__3[[#This Row],[Winner]],all_t20_world_cup_matches_results__3__3[[#This Row],[Team2]],all_t20_world_cup_matches_results__3__3[[#This Row],[Team1]])</f>
        <v>Pakistan</v>
      </c>
      <c r="P280" s="8">
        <f>IF(all_t20_world_cup_matches_results__3__3[[#This Row],[Teams ID]]=all_t20_world_cup_matches_results__3__3[[#This Row],[Losers]],1,0)</f>
        <v>1</v>
      </c>
      <c r="Q280" s="8">
        <f>SUMIFS(all_t20_world_cup_matches_results__3__3[Winner Count], all_t20_world_cup_matches_results__3__3[Teams ID], all_t20_world_cup_matches_results__3__3[[#This Row],[Teams ID]], all_t20_world_cup_matches_results__3__3[Season], all_t20_world_cup_matches_results__3__3[[#This Row],[Season]])</f>
        <v>2</v>
      </c>
      <c r="R280" s="8">
        <f>COUNTIFS(all_t20_world_cup_matches_results__3__3[Teams ID], all_t20_world_cup_matches_results__3__3[[#This Row],[Teams ID]], all_t20_world_cup_matches_results__3__3[Season], all_t20_world_cup_matches_results__3__3[[#This Row],[Season]])</f>
        <v>4</v>
      </c>
      <c r="S280" s="8">
        <f>all_t20_world_cup_matches_results__3__3[[#This Row],[Total matches played]]-all_t20_world_cup_matches_results__3__3[[#This Row],[Total matches won]]</f>
        <v>2</v>
      </c>
      <c r="T280" s="16">
        <f>IFERROR(all_t20_world_cup_matches_results__3__3[[#This Row],[Total matches won]]/all_t20_world_cup_matches_results__3__3[[#This Row],[Total matches played]],"")</f>
        <v>0.5</v>
      </c>
      <c r="U280" s="16">
        <f>IF(T:T=$T$3,"",100%-all_t20_world_cup_matches_results__3__3[[#This Row],[Winning %]])</f>
        <v>0.5</v>
      </c>
    </row>
    <row r="281" spans="1:21" x14ac:dyDescent="0.25">
      <c r="A281" t="s">
        <v>168</v>
      </c>
      <c r="B281" t="s">
        <v>14</v>
      </c>
      <c r="C281" t="s">
        <v>7</v>
      </c>
      <c r="D281" t="s">
        <v>259</v>
      </c>
      <c r="E281" t="s">
        <v>7</v>
      </c>
      <c r="F281" t="s">
        <v>98</v>
      </c>
      <c r="G281" t="s">
        <v>87</v>
      </c>
      <c r="H281" s="9">
        <v>41730</v>
      </c>
      <c r="I281">
        <v>397</v>
      </c>
      <c r="J281">
        <v>84</v>
      </c>
      <c r="K281" t="s">
        <v>157</v>
      </c>
      <c r="L281" t="s">
        <v>612</v>
      </c>
      <c r="M281" t="s">
        <v>7</v>
      </c>
      <c r="N281">
        <f>IF(all_t20_world_cup_matches_results__3__3[[#This Row],[Teams ID]]=all_t20_world_cup_matches_results__3__3[[#This Row],[Winner]], 1, 0)</f>
        <v>1</v>
      </c>
      <c r="O281" t="str">
        <f>IF(all_t20_world_cup_matches_results__3__3[[#This Row],[Team1]]=all_t20_world_cup_matches_results__3__3[[#This Row],[Winner]],all_t20_world_cup_matches_results__3__3[[#This Row],[Team2]],all_t20_world_cup_matches_results__3__3[[#This Row],[Team1]])</f>
        <v>Pakistan</v>
      </c>
      <c r="P281" s="8">
        <f>IF(all_t20_world_cup_matches_results__3__3[[#This Row],[Teams ID]]=all_t20_world_cup_matches_results__3__3[[#This Row],[Losers]],1,0)</f>
        <v>0</v>
      </c>
      <c r="Q281" s="8">
        <f>SUMIFS(all_t20_world_cup_matches_results__3__3[Winner Count], all_t20_world_cup_matches_results__3__3[Teams ID], all_t20_world_cup_matches_results__3__3[[#This Row],[Teams ID]], all_t20_world_cup_matches_results__3__3[Season], all_t20_world_cup_matches_results__3__3[[#This Row],[Season]])</f>
        <v>3</v>
      </c>
      <c r="R281" s="8">
        <f>COUNTIFS(all_t20_world_cup_matches_results__3__3[Teams ID], all_t20_world_cup_matches_results__3__3[[#This Row],[Teams ID]], all_t20_world_cup_matches_results__3__3[Season], all_t20_world_cup_matches_results__3__3[[#This Row],[Season]])</f>
        <v>5</v>
      </c>
      <c r="S281" s="8">
        <f>all_t20_world_cup_matches_results__3__3[[#This Row],[Total matches played]]-all_t20_world_cup_matches_results__3__3[[#This Row],[Total matches won]]</f>
        <v>2</v>
      </c>
      <c r="T281" s="16">
        <f>IFERROR(all_t20_world_cup_matches_results__3__3[[#This Row],[Total matches won]]/all_t20_world_cup_matches_results__3__3[[#This Row],[Total matches played]],"")</f>
        <v>0.6</v>
      </c>
      <c r="U281" s="16">
        <f>IF(T:T=$T$3,"",100%-all_t20_world_cup_matches_results__3__3[[#This Row],[Winning %]])</f>
        <v>0.4</v>
      </c>
    </row>
    <row r="282" spans="1:21" x14ac:dyDescent="0.25">
      <c r="A282" t="s">
        <v>168</v>
      </c>
      <c r="B282" t="s">
        <v>28</v>
      </c>
      <c r="C282" t="s">
        <v>7</v>
      </c>
      <c r="D282" t="s">
        <v>209</v>
      </c>
      <c r="E282" t="s">
        <v>28</v>
      </c>
      <c r="F282" t="s">
        <v>68</v>
      </c>
      <c r="G282" t="s">
        <v>87</v>
      </c>
      <c r="H282" s="9">
        <v>41732</v>
      </c>
      <c r="I282">
        <v>398</v>
      </c>
      <c r="J282">
        <v>27</v>
      </c>
      <c r="K282" t="s">
        <v>157</v>
      </c>
      <c r="L282" t="s">
        <v>613</v>
      </c>
      <c r="M282" t="s">
        <v>28</v>
      </c>
      <c r="N282">
        <f>IF(all_t20_world_cup_matches_results__3__3[[#This Row],[Teams ID]]=all_t20_world_cup_matches_results__3__3[[#This Row],[Winner]], 1, 0)</f>
        <v>1</v>
      </c>
      <c r="O282" t="str">
        <f>IF(all_t20_world_cup_matches_results__3__3[[#This Row],[Team1]]=all_t20_world_cup_matches_results__3__3[[#This Row],[Winner]],all_t20_world_cup_matches_results__3__3[[#This Row],[Team2]],all_t20_world_cup_matches_results__3__3[[#This Row],[Team1]])</f>
        <v>West Indies</v>
      </c>
      <c r="P282" s="8">
        <f>IF(all_t20_world_cup_matches_results__3__3[[#This Row],[Teams ID]]=all_t20_world_cup_matches_results__3__3[[#This Row],[Losers]],1,0)</f>
        <v>0</v>
      </c>
      <c r="Q282" s="8">
        <f>SUMIFS(all_t20_world_cup_matches_results__3__3[Winner Count], all_t20_world_cup_matches_results__3__3[Teams ID], all_t20_world_cup_matches_results__3__3[[#This Row],[Teams ID]], all_t20_world_cup_matches_results__3__3[Season], all_t20_world_cup_matches_results__3__3[[#This Row],[Season]])</f>
        <v>5</v>
      </c>
      <c r="R282" s="8">
        <f>COUNTIFS(all_t20_world_cup_matches_results__3__3[Teams ID], all_t20_world_cup_matches_results__3__3[[#This Row],[Teams ID]], all_t20_world_cup_matches_results__3__3[Season], all_t20_world_cup_matches_results__3__3[[#This Row],[Season]])</f>
        <v>6</v>
      </c>
      <c r="S282" s="8">
        <f>all_t20_world_cup_matches_results__3__3[[#This Row],[Total matches played]]-all_t20_world_cup_matches_results__3__3[[#This Row],[Total matches won]]</f>
        <v>1</v>
      </c>
      <c r="T282" s="16">
        <f>IFERROR(all_t20_world_cup_matches_results__3__3[[#This Row],[Total matches won]]/all_t20_world_cup_matches_results__3__3[[#This Row],[Total matches played]],"")</f>
        <v>0.83333333333333337</v>
      </c>
      <c r="U282" s="16">
        <f>IF(T:T=$T$3,"",100%-all_t20_world_cup_matches_results__3__3[[#This Row],[Winning %]])</f>
        <v>0.16666666666666663</v>
      </c>
    </row>
    <row r="283" spans="1:21" x14ac:dyDescent="0.25">
      <c r="A283" t="s">
        <v>168</v>
      </c>
      <c r="B283" t="s">
        <v>28</v>
      </c>
      <c r="C283" t="s">
        <v>7</v>
      </c>
      <c r="D283" t="s">
        <v>209</v>
      </c>
      <c r="E283" t="s">
        <v>28</v>
      </c>
      <c r="F283" t="s">
        <v>68</v>
      </c>
      <c r="G283" t="s">
        <v>87</v>
      </c>
      <c r="H283" s="9">
        <v>41732</v>
      </c>
      <c r="I283">
        <v>398</v>
      </c>
      <c r="J283">
        <v>27</v>
      </c>
      <c r="K283" t="s">
        <v>157</v>
      </c>
      <c r="L283" t="s">
        <v>614</v>
      </c>
      <c r="M283" t="s">
        <v>7</v>
      </c>
      <c r="N283">
        <f>IF(all_t20_world_cup_matches_results__3__3[[#This Row],[Teams ID]]=all_t20_world_cup_matches_results__3__3[[#This Row],[Winner]], 1, 0)</f>
        <v>0</v>
      </c>
      <c r="O283" t="str">
        <f>IF(all_t20_world_cup_matches_results__3__3[[#This Row],[Team1]]=all_t20_world_cup_matches_results__3__3[[#This Row],[Winner]],all_t20_world_cup_matches_results__3__3[[#This Row],[Team2]],all_t20_world_cup_matches_results__3__3[[#This Row],[Team1]])</f>
        <v>West Indies</v>
      </c>
      <c r="P283" s="8">
        <f>IF(all_t20_world_cup_matches_results__3__3[[#This Row],[Teams ID]]=all_t20_world_cup_matches_results__3__3[[#This Row],[Losers]],1,0)</f>
        <v>1</v>
      </c>
      <c r="Q283" s="8">
        <f>SUMIFS(all_t20_world_cup_matches_results__3__3[Winner Count], all_t20_world_cup_matches_results__3__3[Teams ID], all_t20_world_cup_matches_results__3__3[[#This Row],[Teams ID]], all_t20_world_cup_matches_results__3__3[Season], all_t20_world_cup_matches_results__3__3[[#This Row],[Season]])</f>
        <v>3</v>
      </c>
      <c r="R283" s="8">
        <f>COUNTIFS(all_t20_world_cup_matches_results__3__3[Teams ID], all_t20_world_cup_matches_results__3__3[[#This Row],[Teams ID]], all_t20_world_cup_matches_results__3__3[Season], all_t20_world_cup_matches_results__3__3[[#This Row],[Season]])</f>
        <v>5</v>
      </c>
      <c r="S283" s="8">
        <f>all_t20_world_cup_matches_results__3__3[[#This Row],[Total matches played]]-all_t20_world_cup_matches_results__3__3[[#This Row],[Total matches won]]</f>
        <v>2</v>
      </c>
      <c r="T283" s="16">
        <f>IFERROR(all_t20_world_cup_matches_results__3__3[[#This Row],[Total matches won]]/all_t20_world_cup_matches_results__3__3[[#This Row],[Total matches played]],"")</f>
        <v>0.6</v>
      </c>
      <c r="U283" s="16">
        <f>IF(T:T=$T$3,"",100%-all_t20_world_cup_matches_results__3__3[[#This Row],[Winning %]])</f>
        <v>0.4</v>
      </c>
    </row>
    <row r="284" spans="1:21" x14ac:dyDescent="0.25">
      <c r="A284" t="s">
        <v>168</v>
      </c>
      <c r="B284" t="s">
        <v>25</v>
      </c>
      <c r="C284" t="s">
        <v>6</v>
      </c>
      <c r="D284" t="s">
        <v>217</v>
      </c>
      <c r="E284" t="s">
        <v>25</v>
      </c>
      <c r="F284" t="s">
        <v>22</v>
      </c>
      <c r="G284" t="s">
        <v>87</v>
      </c>
      <c r="H284" s="9">
        <v>41733</v>
      </c>
      <c r="I284">
        <v>399</v>
      </c>
      <c r="J284">
        <v>6</v>
      </c>
      <c r="K284" t="s">
        <v>156</v>
      </c>
      <c r="L284" t="s">
        <v>615</v>
      </c>
      <c r="M284" t="s">
        <v>25</v>
      </c>
      <c r="N284">
        <f>IF(all_t20_world_cup_matches_results__3__3[[#This Row],[Teams ID]]=all_t20_world_cup_matches_results__3__3[[#This Row],[Winner]], 1, 0)</f>
        <v>1</v>
      </c>
      <c r="O284" t="str">
        <f>IF(all_t20_world_cup_matches_results__3__3[[#This Row],[Team1]]=all_t20_world_cup_matches_results__3__3[[#This Row],[Winner]],all_t20_world_cup_matches_results__3__3[[#This Row],[Team2]],all_t20_world_cup_matches_results__3__3[[#This Row],[Team1]])</f>
        <v>South Africa</v>
      </c>
      <c r="P284" s="8">
        <f>IF(all_t20_world_cup_matches_results__3__3[[#This Row],[Teams ID]]=all_t20_world_cup_matches_results__3__3[[#This Row],[Losers]],1,0)</f>
        <v>0</v>
      </c>
      <c r="Q284" s="8">
        <f>SUMIFS(all_t20_world_cup_matches_results__3__3[Winner Count], all_t20_world_cup_matches_results__3__3[Teams ID], all_t20_world_cup_matches_results__3__3[[#This Row],[Teams ID]], all_t20_world_cup_matches_results__3__3[Season], all_t20_world_cup_matches_results__3__3[[#This Row],[Season]])</f>
        <v>5</v>
      </c>
      <c r="R284" s="8">
        <f>COUNTIFS(all_t20_world_cup_matches_results__3__3[Teams ID], all_t20_world_cup_matches_results__3__3[[#This Row],[Teams ID]], all_t20_world_cup_matches_results__3__3[Season], all_t20_world_cup_matches_results__3__3[[#This Row],[Season]])</f>
        <v>6</v>
      </c>
      <c r="S284" s="8">
        <f>all_t20_world_cup_matches_results__3__3[[#This Row],[Total matches played]]-all_t20_world_cup_matches_results__3__3[[#This Row],[Total matches won]]</f>
        <v>1</v>
      </c>
      <c r="T284" s="16">
        <f>IFERROR(all_t20_world_cup_matches_results__3__3[[#This Row],[Total matches won]]/all_t20_world_cup_matches_results__3__3[[#This Row],[Total matches played]],"")</f>
        <v>0.83333333333333337</v>
      </c>
      <c r="U284" s="16">
        <f>IF(T:T=$T$3,"",100%-all_t20_world_cup_matches_results__3__3[[#This Row],[Winning %]])</f>
        <v>0.16666666666666663</v>
      </c>
    </row>
    <row r="285" spans="1:21" x14ac:dyDescent="0.25">
      <c r="A285" t="s">
        <v>168</v>
      </c>
      <c r="B285" t="s">
        <v>25</v>
      </c>
      <c r="C285" t="s">
        <v>6</v>
      </c>
      <c r="D285" t="s">
        <v>217</v>
      </c>
      <c r="E285" t="s">
        <v>25</v>
      </c>
      <c r="F285" t="s">
        <v>22</v>
      </c>
      <c r="G285" t="s">
        <v>87</v>
      </c>
      <c r="H285" s="9">
        <v>41733</v>
      </c>
      <c r="I285">
        <v>399</v>
      </c>
      <c r="J285">
        <v>6</v>
      </c>
      <c r="K285" t="s">
        <v>156</v>
      </c>
      <c r="L285" t="s">
        <v>616</v>
      </c>
      <c r="M285" t="s">
        <v>6</v>
      </c>
      <c r="N285">
        <f>IF(all_t20_world_cup_matches_results__3__3[[#This Row],[Teams ID]]=all_t20_world_cup_matches_results__3__3[[#This Row],[Winner]], 1, 0)</f>
        <v>0</v>
      </c>
      <c r="O285" t="str">
        <f>IF(all_t20_world_cup_matches_results__3__3[[#This Row],[Team1]]=all_t20_world_cup_matches_results__3__3[[#This Row],[Winner]],all_t20_world_cup_matches_results__3__3[[#This Row],[Team2]],all_t20_world_cup_matches_results__3__3[[#This Row],[Team1]])</f>
        <v>South Africa</v>
      </c>
      <c r="P285" s="8">
        <f>IF(all_t20_world_cup_matches_results__3__3[[#This Row],[Teams ID]]=all_t20_world_cup_matches_results__3__3[[#This Row],[Losers]],1,0)</f>
        <v>1</v>
      </c>
      <c r="Q285" s="8">
        <f>SUMIFS(all_t20_world_cup_matches_results__3__3[Winner Count], all_t20_world_cup_matches_results__3__3[Teams ID], all_t20_world_cup_matches_results__3__3[[#This Row],[Teams ID]], all_t20_world_cup_matches_results__3__3[Season], all_t20_world_cup_matches_results__3__3[[#This Row],[Season]])</f>
        <v>3</v>
      </c>
      <c r="R285" s="8">
        <f>COUNTIFS(all_t20_world_cup_matches_results__3__3[Teams ID], all_t20_world_cup_matches_results__3__3[[#This Row],[Teams ID]], all_t20_world_cup_matches_results__3__3[Season], all_t20_world_cup_matches_results__3__3[[#This Row],[Season]])</f>
        <v>5</v>
      </c>
      <c r="S285" s="8">
        <f>all_t20_world_cup_matches_results__3__3[[#This Row],[Total matches played]]-all_t20_world_cup_matches_results__3__3[[#This Row],[Total matches won]]</f>
        <v>2</v>
      </c>
      <c r="T285" s="16">
        <f>IFERROR(all_t20_world_cup_matches_results__3__3[[#This Row],[Total matches won]]/all_t20_world_cup_matches_results__3__3[[#This Row],[Total matches played]],"")</f>
        <v>0.6</v>
      </c>
      <c r="U285" s="16">
        <f>IF(T:T=$T$3,"",100%-all_t20_world_cup_matches_results__3__3[[#This Row],[Winning %]])</f>
        <v>0.4</v>
      </c>
    </row>
    <row r="286" spans="1:21" x14ac:dyDescent="0.25">
      <c r="A286" t="s">
        <v>168</v>
      </c>
      <c r="B286" t="s">
        <v>25</v>
      </c>
      <c r="C286" t="s">
        <v>28</v>
      </c>
      <c r="D286" t="s">
        <v>228</v>
      </c>
      <c r="E286" t="s">
        <v>28</v>
      </c>
      <c r="F286" t="s">
        <v>22</v>
      </c>
      <c r="G286" t="s">
        <v>87</v>
      </c>
      <c r="H286" s="9">
        <v>41735</v>
      </c>
      <c r="I286">
        <v>400</v>
      </c>
      <c r="J286">
        <v>6</v>
      </c>
      <c r="K286" t="s">
        <v>156</v>
      </c>
      <c r="L286" t="s">
        <v>617</v>
      </c>
      <c r="M286" t="s">
        <v>25</v>
      </c>
      <c r="N286">
        <f>IF(all_t20_world_cup_matches_results__3__3[[#This Row],[Teams ID]]=all_t20_world_cup_matches_results__3__3[[#This Row],[Winner]], 1, 0)</f>
        <v>0</v>
      </c>
      <c r="O286" t="str">
        <f>IF(all_t20_world_cup_matches_results__3__3[[#This Row],[Team1]]=all_t20_world_cup_matches_results__3__3[[#This Row],[Winner]],all_t20_world_cup_matches_results__3__3[[#This Row],[Team2]],all_t20_world_cup_matches_results__3__3[[#This Row],[Team1]])</f>
        <v>India</v>
      </c>
      <c r="P286" s="8">
        <f>IF(all_t20_world_cup_matches_results__3__3[[#This Row],[Teams ID]]=all_t20_world_cup_matches_results__3__3[[#This Row],[Losers]],1,0)</f>
        <v>1</v>
      </c>
      <c r="Q286" s="8">
        <f>SUMIFS(all_t20_world_cup_matches_results__3__3[Winner Count], all_t20_world_cup_matches_results__3__3[Teams ID], all_t20_world_cup_matches_results__3__3[[#This Row],[Teams ID]], all_t20_world_cup_matches_results__3__3[Season], all_t20_world_cup_matches_results__3__3[[#This Row],[Season]])</f>
        <v>5</v>
      </c>
      <c r="R286" s="8">
        <f>COUNTIFS(all_t20_world_cup_matches_results__3__3[Teams ID], all_t20_world_cup_matches_results__3__3[[#This Row],[Teams ID]], all_t20_world_cup_matches_results__3__3[Season], all_t20_world_cup_matches_results__3__3[[#This Row],[Season]])</f>
        <v>6</v>
      </c>
      <c r="S286" s="8">
        <f>all_t20_world_cup_matches_results__3__3[[#This Row],[Total matches played]]-all_t20_world_cup_matches_results__3__3[[#This Row],[Total matches won]]</f>
        <v>1</v>
      </c>
      <c r="T286" s="16">
        <f>IFERROR(all_t20_world_cup_matches_results__3__3[[#This Row],[Total matches won]]/all_t20_world_cup_matches_results__3__3[[#This Row],[Total matches played]],"")</f>
        <v>0.83333333333333337</v>
      </c>
      <c r="U286" s="16">
        <f>IF(T:T=$T$3,"",100%-all_t20_world_cup_matches_results__3__3[[#This Row],[Winning %]])</f>
        <v>0.16666666666666663</v>
      </c>
    </row>
    <row r="287" spans="1:21" x14ac:dyDescent="0.25">
      <c r="A287" t="s">
        <v>168</v>
      </c>
      <c r="B287" t="s">
        <v>25</v>
      </c>
      <c r="C287" t="s">
        <v>28</v>
      </c>
      <c r="D287" t="s">
        <v>228</v>
      </c>
      <c r="E287" t="s">
        <v>28</v>
      </c>
      <c r="F287" t="s">
        <v>22</v>
      </c>
      <c r="G287" t="s">
        <v>87</v>
      </c>
      <c r="H287" s="9">
        <v>41735</v>
      </c>
      <c r="I287">
        <v>400</v>
      </c>
      <c r="J287">
        <v>6</v>
      </c>
      <c r="K287" t="s">
        <v>156</v>
      </c>
      <c r="L287" t="s">
        <v>618</v>
      </c>
      <c r="M287" t="s">
        <v>28</v>
      </c>
      <c r="N287">
        <f>IF(all_t20_world_cup_matches_results__3__3[[#This Row],[Teams ID]]=all_t20_world_cup_matches_results__3__3[[#This Row],[Winner]], 1, 0)</f>
        <v>1</v>
      </c>
      <c r="O287" t="str">
        <f>IF(all_t20_world_cup_matches_results__3__3[[#This Row],[Team1]]=all_t20_world_cup_matches_results__3__3[[#This Row],[Winner]],all_t20_world_cup_matches_results__3__3[[#This Row],[Team2]],all_t20_world_cup_matches_results__3__3[[#This Row],[Team1]])</f>
        <v>India</v>
      </c>
      <c r="P287" s="8">
        <f>IF(all_t20_world_cup_matches_results__3__3[[#This Row],[Teams ID]]=all_t20_world_cup_matches_results__3__3[[#This Row],[Losers]],1,0)</f>
        <v>0</v>
      </c>
      <c r="Q287" s="8">
        <f>SUMIFS(all_t20_world_cup_matches_results__3__3[Winner Count], all_t20_world_cup_matches_results__3__3[Teams ID], all_t20_world_cup_matches_results__3__3[[#This Row],[Teams ID]], all_t20_world_cup_matches_results__3__3[Season], all_t20_world_cup_matches_results__3__3[[#This Row],[Season]])</f>
        <v>5</v>
      </c>
      <c r="R287" s="8">
        <f>COUNTIFS(all_t20_world_cup_matches_results__3__3[Teams ID], all_t20_world_cup_matches_results__3__3[[#This Row],[Teams ID]], all_t20_world_cup_matches_results__3__3[Season], all_t20_world_cup_matches_results__3__3[[#This Row],[Season]])</f>
        <v>6</v>
      </c>
      <c r="S287" s="8">
        <f>all_t20_world_cup_matches_results__3__3[[#This Row],[Total matches played]]-all_t20_world_cup_matches_results__3__3[[#This Row],[Total matches won]]</f>
        <v>1</v>
      </c>
      <c r="T287" s="16">
        <f>IFERROR(all_t20_world_cup_matches_results__3__3[[#This Row],[Total matches won]]/all_t20_world_cup_matches_results__3__3[[#This Row],[Total matches played]],"")</f>
        <v>0.83333333333333337</v>
      </c>
      <c r="U287" s="16">
        <f>IF(T:T=$T$3,"",100%-all_t20_world_cup_matches_results__3__3[[#This Row],[Winning %]])</f>
        <v>0.16666666666666663</v>
      </c>
    </row>
    <row r="288" spans="1:21" x14ac:dyDescent="0.25">
      <c r="A288" t="s">
        <v>169</v>
      </c>
      <c r="B288" t="s">
        <v>88</v>
      </c>
      <c r="C288" t="s">
        <v>18</v>
      </c>
      <c r="D288" t="s">
        <v>260</v>
      </c>
      <c r="E288" t="s">
        <v>18</v>
      </c>
      <c r="F288" t="s">
        <v>66</v>
      </c>
      <c r="G288" t="s">
        <v>99</v>
      </c>
      <c r="H288" s="9">
        <v>42437</v>
      </c>
      <c r="I288">
        <v>522</v>
      </c>
      <c r="J288">
        <v>14</v>
      </c>
      <c r="K288" t="s">
        <v>157</v>
      </c>
      <c r="L288" t="s">
        <v>619</v>
      </c>
      <c r="M288" t="s">
        <v>88</v>
      </c>
      <c r="N288">
        <f>IF(all_t20_world_cup_matches_results__3__3[[#This Row],[Teams ID]]=all_t20_world_cup_matches_results__3__3[[#This Row],[Winner]], 1, 0)</f>
        <v>0</v>
      </c>
      <c r="O288" t="str">
        <f>IF(all_t20_world_cup_matches_results__3__3[[#This Row],[Team1]]=all_t20_world_cup_matches_results__3__3[[#This Row],[Winner]],all_t20_world_cup_matches_results__3__3[[#This Row],[Team2]],all_t20_world_cup_matches_results__3__3[[#This Row],[Team1]])</f>
        <v>Hong Kong</v>
      </c>
      <c r="P288" s="8">
        <f>IF(all_t20_world_cup_matches_results__3__3[[#This Row],[Teams ID]]=all_t20_world_cup_matches_results__3__3[[#This Row],[Losers]],1,0)</f>
        <v>1</v>
      </c>
      <c r="Q288" s="8">
        <f>SUMIFS(all_t20_world_cup_matches_results__3__3[Winner Count], all_t20_world_cup_matches_results__3__3[Teams ID], all_t20_world_cup_matches_results__3__3[[#This Row],[Teams ID]], all_t20_world_cup_matches_results__3__3[Season], all_t20_world_cup_matches_results__3__3[[#This Row],[Season]])</f>
        <v>0</v>
      </c>
      <c r="R288" s="8">
        <f>COUNTIFS(all_t20_world_cup_matches_results__3__3[Teams ID], all_t20_world_cup_matches_results__3__3[[#This Row],[Teams ID]], all_t20_world_cup_matches_results__3__3[Season], all_t20_world_cup_matches_results__3__3[[#This Row],[Season]])</f>
        <v>3</v>
      </c>
      <c r="S288" s="8">
        <f>all_t20_world_cup_matches_results__3__3[[#This Row],[Total matches played]]-all_t20_world_cup_matches_results__3__3[[#This Row],[Total matches won]]</f>
        <v>3</v>
      </c>
      <c r="T288" s="16">
        <f>IFERROR(all_t20_world_cup_matches_results__3__3[[#This Row],[Total matches won]]/all_t20_world_cup_matches_results__3__3[[#This Row],[Total matches played]],"")</f>
        <v>0</v>
      </c>
      <c r="U288" s="16" t="str">
        <f>IF(T:T=$T$3,"",100%-all_t20_world_cup_matches_results__3__3[[#This Row],[Winning %]])</f>
        <v/>
      </c>
    </row>
    <row r="289" spans="1:21" x14ac:dyDescent="0.25">
      <c r="A289" t="s">
        <v>169</v>
      </c>
      <c r="B289" t="s">
        <v>88</v>
      </c>
      <c r="C289" t="s">
        <v>18</v>
      </c>
      <c r="D289" t="s">
        <v>260</v>
      </c>
      <c r="E289" t="s">
        <v>18</v>
      </c>
      <c r="F289" t="s">
        <v>66</v>
      </c>
      <c r="G289" t="s">
        <v>99</v>
      </c>
      <c r="H289" s="9">
        <v>42437</v>
      </c>
      <c r="I289">
        <v>522</v>
      </c>
      <c r="J289">
        <v>14</v>
      </c>
      <c r="K289" t="s">
        <v>157</v>
      </c>
      <c r="L289" t="s">
        <v>620</v>
      </c>
      <c r="M289" t="s">
        <v>18</v>
      </c>
      <c r="N289">
        <f>IF(all_t20_world_cup_matches_results__3__3[[#This Row],[Teams ID]]=all_t20_world_cup_matches_results__3__3[[#This Row],[Winner]], 1, 0)</f>
        <v>1</v>
      </c>
      <c r="O289" t="str">
        <f>IF(all_t20_world_cup_matches_results__3__3[[#This Row],[Team1]]=all_t20_world_cup_matches_results__3__3[[#This Row],[Winner]],all_t20_world_cup_matches_results__3__3[[#This Row],[Team2]],all_t20_world_cup_matches_results__3__3[[#This Row],[Team1]])</f>
        <v>Hong Kong</v>
      </c>
      <c r="P289" s="8">
        <f>IF(all_t20_world_cup_matches_results__3__3[[#This Row],[Teams ID]]=all_t20_world_cup_matches_results__3__3[[#This Row],[Losers]],1,0)</f>
        <v>0</v>
      </c>
      <c r="Q289" s="8">
        <f>SUMIFS(all_t20_world_cup_matches_results__3__3[Winner Count], all_t20_world_cup_matches_results__3__3[Teams ID], all_t20_world_cup_matches_results__3__3[[#This Row],[Teams ID]], all_t20_world_cup_matches_results__3__3[Season], all_t20_world_cup_matches_results__3__3[[#This Row],[Season]])</f>
        <v>2</v>
      </c>
      <c r="R289" s="8">
        <f>COUNTIFS(all_t20_world_cup_matches_results__3__3[Teams ID], all_t20_world_cup_matches_results__3__3[[#This Row],[Teams ID]], all_t20_world_cup_matches_results__3__3[Season], all_t20_world_cup_matches_results__3__3[[#This Row],[Season]])</f>
        <v>3</v>
      </c>
      <c r="S289" s="8">
        <f>all_t20_world_cup_matches_results__3__3[[#This Row],[Total matches played]]-all_t20_world_cup_matches_results__3__3[[#This Row],[Total matches won]]</f>
        <v>1</v>
      </c>
      <c r="T289" s="16">
        <f>IFERROR(all_t20_world_cup_matches_results__3__3[[#This Row],[Total matches won]]/all_t20_world_cup_matches_results__3__3[[#This Row],[Total matches played]],"")</f>
        <v>0.66666666666666663</v>
      </c>
      <c r="U289" s="16">
        <f>IF(T:T=$T$3,"",100%-all_t20_world_cup_matches_results__3__3[[#This Row],[Winning %]])</f>
        <v>0.33333333333333337</v>
      </c>
    </row>
    <row r="290" spans="1:21" x14ac:dyDescent="0.25">
      <c r="A290" t="s">
        <v>169</v>
      </c>
      <c r="B290" t="s">
        <v>63</v>
      </c>
      <c r="C290" t="s">
        <v>15</v>
      </c>
      <c r="D290" t="s">
        <v>261</v>
      </c>
      <c r="E290" t="s">
        <v>63</v>
      </c>
      <c r="F290" t="s">
        <v>66</v>
      </c>
      <c r="G290" t="s">
        <v>99</v>
      </c>
      <c r="H290" s="9">
        <v>42437</v>
      </c>
      <c r="I290">
        <v>523</v>
      </c>
      <c r="J290">
        <v>14</v>
      </c>
      <c r="K290" t="s">
        <v>157</v>
      </c>
      <c r="L290" t="s">
        <v>621</v>
      </c>
      <c r="M290" t="s">
        <v>63</v>
      </c>
      <c r="N290">
        <f>IF(all_t20_world_cup_matches_results__3__3[[#This Row],[Teams ID]]=all_t20_world_cup_matches_results__3__3[[#This Row],[Winner]], 1, 0)</f>
        <v>1</v>
      </c>
      <c r="O290" t="str">
        <f>IF(all_t20_world_cup_matches_results__3__3[[#This Row],[Team1]]=all_t20_world_cup_matches_results__3__3[[#This Row],[Winner]],all_t20_world_cup_matches_results__3__3[[#This Row],[Team2]],all_t20_world_cup_matches_results__3__3[[#This Row],[Team1]])</f>
        <v>Scotland</v>
      </c>
      <c r="P290" s="8">
        <f>IF(all_t20_world_cup_matches_results__3__3[[#This Row],[Teams ID]]=all_t20_world_cup_matches_results__3__3[[#This Row],[Losers]],1,0)</f>
        <v>0</v>
      </c>
      <c r="Q290" s="8">
        <f>SUMIFS(all_t20_world_cup_matches_results__3__3[Winner Count], all_t20_world_cup_matches_results__3__3[Teams ID], all_t20_world_cup_matches_results__3__3[[#This Row],[Teams ID]], all_t20_world_cup_matches_results__3__3[Season], all_t20_world_cup_matches_results__3__3[[#This Row],[Season]])</f>
        <v>4</v>
      </c>
      <c r="R290" s="8">
        <f>COUNTIFS(all_t20_world_cup_matches_results__3__3[Teams ID], all_t20_world_cup_matches_results__3__3[[#This Row],[Teams ID]], all_t20_world_cup_matches_results__3__3[Season], all_t20_world_cup_matches_results__3__3[[#This Row],[Season]])</f>
        <v>7</v>
      </c>
      <c r="S290" s="8">
        <f>all_t20_world_cup_matches_results__3__3[[#This Row],[Total matches played]]-all_t20_world_cup_matches_results__3__3[[#This Row],[Total matches won]]</f>
        <v>3</v>
      </c>
      <c r="T290" s="16">
        <f>IFERROR(all_t20_world_cup_matches_results__3__3[[#This Row],[Total matches won]]/all_t20_world_cup_matches_results__3__3[[#This Row],[Total matches played]],"")</f>
        <v>0.5714285714285714</v>
      </c>
      <c r="U290" s="16">
        <f>IF(T:T=$T$3,"",100%-all_t20_world_cup_matches_results__3__3[[#This Row],[Winning %]])</f>
        <v>0.4285714285714286</v>
      </c>
    </row>
    <row r="291" spans="1:21" x14ac:dyDescent="0.25">
      <c r="A291" t="s">
        <v>169</v>
      </c>
      <c r="B291" t="s">
        <v>63</v>
      </c>
      <c r="C291" t="s">
        <v>15</v>
      </c>
      <c r="D291" t="s">
        <v>261</v>
      </c>
      <c r="E291" t="s">
        <v>63</v>
      </c>
      <c r="F291" t="s">
        <v>66</v>
      </c>
      <c r="G291" t="s">
        <v>99</v>
      </c>
      <c r="H291" s="9">
        <v>42437</v>
      </c>
      <c r="I291">
        <v>523</v>
      </c>
      <c r="J291">
        <v>14</v>
      </c>
      <c r="K291" t="s">
        <v>157</v>
      </c>
      <c r="L291" t="s">
        <v>622</v>
      </c>
      <c r="M291" t="s">
        <v>15</v>
      </c>
      <c r="N291">
        <f>IF(all_t20_world_cup_matches_results__3__3[[#This Row],[Teams ID]]=all_t20_world_cup_matches_results__3__3[[#This Row],[Winner]], 1, 0)</f>
        <v>0</v>
      </c>
      <c r="O291" t="str">
        <f>IF(all_t20_world_cup_matches_results__3__3[[#This Row],[Team1]]=all_t20_world_cup_matches_results__3__3[[#This Row],[Winner]],all_t20_world_cup_matches_results__3__3[[#This Row],[Team2]],all_t20_world_cup_matches_results__3__3[[#This Row],[Team1]])</f>
        <v>Scotland</v>
      </c>
      <c r="P291" s="8">
        <f>IF(all_t20_world_cup_matches_results__3__3[[#This Row],[Teams ID]]=all_t20_world_cup_matches_results__3__3[[#This Row],[Losers]],1,0)</f>
        <v>1</v>
      </c>
      <c r="Q291" s="8">
        <f>SUMIFS(all_t20_world_cup_matches_results__3__3[Winner Count], all_t20_world_cup_matches_results__3__3[Teams ID], all_t20_world_cup_matches_results__3__3[[#This Row],[Teams ID]], all_t20_world_cup_matches_results__3__3[Season], all_t20_world_cup_matches_results__3__3[[#This Row],[Season]])</f>
        <v>1</v>
      </c>
      <c r="R291" s="8">
        <f>COUNTIFS(all_t20_world_cup_matches_results__3__3[Teams ID], all_t20_world_cup_matches_results__3__3[[#This Row],[Teams ID]], all_t20_world_cup_matches_results__3__3[Season], all_t20_world_cup_matches_results__3__3[[#This Row],[Season]])</f>
        <v>3</v>
      </c>
      <c r="S291" s="8">
        <f>all_t20_world_cup_matches_results__3__3[[#This Row],[Total matches played]]-all_t20_world_cup_matches_results__3__3[[#This Row],[Total matches won]]</f>
        <v>2</v>
      </c>
      <c r="T291" s="16">
        <f>IFERROR(all_t20_world_cup_matches_results__3__3[[#This Row],[Total matches won]]/all_t20_world_cup_matches_results__3__3[[#This Row],[Total matches played]],"")</f>
        <v>0.33333333333333331</v>
      </c>
      <c r="U291" s="16">
        <f>IF(T:T=$T$3,"",100%-all_t20_world_cup_matches_results__3__3[[#This Row],[Winning %]])</f>
        <v>0.66666666666666674</v>
      </c>
    </row>
    <row r="292" spans="1:21" x14ac:dyDescent="0.25">
      <c r="A292" t="s">
        <v>169</v>
      </c>
      <c r="B292" t="s">
        <v>21</v>
      </c>
      <c r="C292" t="s">
        <v>42</v>
      </c>
      <c r="D292" t="s">
        <v>262</v>
      </c>
      <c r="E292" t="s">
        <v>21</v>
      </c>
      <c r="F292" t="s">
        <v>100</v>
      </c>
      <c r="G292" t="s">
        <v>101</v>
      </c>
      <c r="H292" s="9">
        <v>42438</v>
      </c>
      <c r="I292">
        <v>524</v>
      </c>
      <c r="J292">
        <v>8</v>
      </c>
      <c r="K292" t="s">
        <v>157</v>
      </c>
      <c r="L292" t="s">
        <v>623</v>
      </c>
      <c r="M292" t="s">
        <v>21</v>
      </c>
      <c r="N292">
        <f>IF(all_t20_world_cup_matches_results__3__3[[#This Row],[Teams ID]]=all_t20_world_cup_matches_results__3__3[[#This Row],[Winner]], 1, 0)</f>
        <v>1</v>
      </c>
      <c r="O292" t="str">
        <f>IF(all_t20_world_cup_matches_results__3__3[[#This Row],[Team1]]=all_t20_world_cup_matches_results__3__3[[#This Row],[Winner]],all_t20_world_cup_matches_results__3__3[[#This Row],[Team2]],all_t20_world_cup_matches_results__3__3[[#This Row],[Team1]])</f>
        <v>Netherlands</v>
      </c>
      <c r="P292" s="8">
        <f>IF(all_t20_world_cup_matches_results__3__3[[#This Row],[Teams ID]]=all_t20_world_cup_matches_results__3__3[[#This Row],[Losers]],1,0)</f>
        <v>0</v>
      </c>
      <c r="Q292" s="8">
        <f>SUMIFS(all_t20_world_cup_matches_results__3__3[Winner Count], all_t20_world_cup_matches_results__3__3[Teams ID], all_t20_world_cup_matches_results__3__3[[#This Row],[Teams ID]], all_t20_world_cup_matches_results__3__3[Season], all_t20_world_cup_matches_results__3__3[[#This Row],[Season]])</f>
        <v>2</v>
      </c>
      <c r="R292" s="8">
        <f>COUNTIFS(all_t20_world_cup_matches_results__3__3[Teams ID], all_t20_world_cup_matches_results__3__3[[#This Row],[Teams ID]], all_t20_world_cup_matches_results__3__3[Season], all_t20_world_cup_matches_results__3__3[[#This Row],[Season]])</f>
        <v>7</v>
      </c>
      <c r="S292" s="8">
        <f>all_t20_world_cup_matches_results__3__3[[#This Row],[Total matches played]]-all_t20_world_cup_matches_results__3__3[[#This Row],[Total matches won]]</f>
        <v>5</v>
      </c>
      <c r="T292" s="16">
        <f>IFERROR(all_t20_world_cup_matches_results__3__3[[#This Row],[Total matches won]]/all_t20_world_cup_matches_results__3__3[[#This Row],[Total matches played]],"")</f>
        <v>0.2857142857142857</v>
      </c>
      <c r="U292" s="16">
        <f>IF(T:T=$T$3,"",100%-all_t20_world_cup_matches_results__3__3[[#This Row],[Winning %]])</f>
        <v>0.7142857142857143</v>
      </c>
    </row>
    <row r="293" spans="1:21" x14ac:dyDescent="0.25">
      <c r="A293" t="s">
        <v>169</v>
      </c>
      <c r="B293" t="s">
        <v>21</v>
      </c>
      <c r="C293" t="s">
        <v>42</v>
      </c>
      <c r="D293" t="s">
        <v>262</v>
      </c>
      <c r="E293" t="s">
        <v>21</v>
      </c>
      <c r="F293" t="s">
        <v>100</v>
      </c>
      <c r="G293" t="s">
        <v>101</v>
      </c>
      <c r="H293" s="9">
        <v>42438</v>
      </c>
      <c r="I293">
        <v>524</v>
      </c>
      <c r="J293">
        <v>8</v>
      </c>
      <c r="K293" t="s">
        <v>157</v>
      </c>
      <c r="L293" t="s">
        <v>624</v>
      </c>
      <c r="M293" t="s">
        <v>42</v>
      </c>
      <c r="N293">
        <f>IF(all_t20_world_cup_matches_results__3__3[[#This Row],[Teams ID]]=all_t20_world_cup_matches_results__3__3[[#This Row],[Winner]], 1, 0)</f>
        <v>0</v>
      </c>
      <c r="O293" t="str">
        <f>IF(all_t20_world_cup_matches_results__3__3[[#This Row],[Team1]]=all_t20_world_cup_matches_results__3__3[[#This Row],[Winner]],all_t20_world_cup_matches_results__3__3[[#This Row],[Team2]],all_t20_world_cup_matches_results__3__3[[#This Row],[Team1]])</f>
        <v>Netherlands</v>
      </c>
      <c r="P293" s="8">
        <f>IF(all_t20_world_cup_matches_results__3__3[[#This Row],[Teams ID]]=all_t20_world_cup_matches_results__3__3[[#This Row],[Losers]],1,0)</f>
        <v>1</v>
      </c>
      <c r="Q293" s="8">
        <f>SUMIFS(all_t20_world_cup_matches_results__3__3[Winner Count], all_t20_world_cup_matches_results__3__3[Teams ID], all_t20_world_cup_matches_results__3__3[[#This Row],[Teams ID]], all_t20_world_cup_matches_results__3__3[Season], all_t20_world_cup_matches_results__3__3[[#This Row],[Season]])</f>
        <v>1</v>
      </c>
      <c r="R293" s="8">
        <f>COUNTIFS(all_t20_world_cup_matches_results__3__3[Teams ID], all_t20_world_cup_matches_results__3__3[[#This Row],[Teams ID]], all_t20_world_cup_matches_results__3__3[Season], all_t20_world_cup_matches_results__3__3[[#This Row],[Season]])</f>
        <v>3</v>
      </c>
      <c r="S293" s="8">
        <f>all_t20_world_cup_matches_results__3__3[[#This Row],[Total matches played]]-all_t20_world_cup_matches_results__3__3[[#This Row],[Total matches won]]</f>
        <v>2</v>
      </c>
      <c r="T293" s="16">
        <f>IFERROR(all_t20_world_cup_matches_results__3__3[[#This Row],[Total matches won]]/all_t20_world_cup_matches_results__3__3[[#This Row],[Total matches played]],"")</f>
        <v>0.33333333333333331</v>
      </c>
      <c r="U293" s="16">
        <f>IF(T:T=$T$3,"",100%-all_t20_world_cup_matches_results__3__3[[#This Row],[Winning %]])</f>
        <v>0.66666666666666674</v>
      </c>
    </row>
    <row r="294" spans="1:21" x14ac:dyDescent="0.25">
      <c r="A294" t="s">
        <v>169</v>
      </c>
      <c r="B294" t="s">
        <v>49</v>
      </c>
      <c r="C294" t="s">
        <v>102</v>
      </c>
      <c r="D294" t="s">
        <v>263</v>
      </c>
      <c r="E294" t="s">
        <v>102</v>
      </c>
      <c r="F294" t="s">
        <v>60</v>
      </c>
      <c r="G294" t="s">
        <v>101</v>
      </c>
      <c r="H294" s="9">
        <v>42438</v>
      </c>
      <c r="I294">
        <v>525</v>
      </c>
      <c r="J294">
        <v>2</v>
      </c>
      <c r="K294" t="s">
        <v>156</v>
      </c>
      <c r="L294" t="s">
        <v>625</v>
      </c>
      <c r="M294" t="s">
        <v>49</v>
      </c>
      <c r="N294">
        <f>IF(all_t20_world_cup_matches_results__3__3[[#This Row],[Teams ID]]=all_t20_world_cup_matches_results__3__3[[#This Row],[Winner]], 1, 0)</f>
        <v>0</v>
      </c>
      <c r="O294" t="str">
        <f>IF(all_t20_world_cup_matches_results__3__3[[#This Row],[Team1]]=all_t20_world_cup_matches_results__3__3[[#This Row],[Winner]],all_t20_world_cup_matches_results__3__3[[#This Row],[Team2]],all_t20_world_cup_matches_results__3__3[[#This Row],[Team1]])</f>
        <v>Ireland</v>
      </c>
      <c r="P294" s="8">
        <f>IF(all_t20_world_cup_matches_results__3__3[[#This Row],[Teams ID]]=all_t20_world_cup_matches_results__3__3[[#This Row],[Losers]],1,0)</f>
        <v>1</v>
      </c>
      <c r="Q294" s="8">
        <f>SUMIFS(all_t20_world_cup_matches_results__3__3[Winner Count], all_t20_world_cup_matches_results__3__3[Teams ID], all_t20_world_cup_matches_results__3__3[[#This Row],[Teams ID]], all_t20_world_cup_matches_results__3__3[Season], all_t20_world_cup_matches_results__3__3[[#This Row],[Season]])</f>
        <v>0</v>
      </c>
      <c r="R294" s="8">
        <f>COUNTIFS(all_t20_world_cup_matches_results__3__3[Teams ID], all_t20_world_cup_matches_results__3__3[[#This Row],[Teams ID]], all_t20_world_cup_matches_results__3__3[Season], all_t20_world_cup_matches_results__3__3[[#This Row],[Season]])</f>
        <v>3</v>
      </c>
      <c r="S294" s="8">
        <f>all_t20_world_cup_matches_results__3__3[[#This Row],[Total matches played]]-all_t20_world_cup_matches_results__3__3[[#This Row],[Total matches won]]</f>
        <v>3</v>
      </c>
      <c r="T294" s="16">
        <f>IFERROR(all_t20_world_cup_matches_results__3__3[[#This Row],[Total matches won]]/all_t20_world_cup_matches_results__3__3[[#This Row],[Total matches played]],"")</f>
        <v>0</v>
      </c>
      <c r="U294" s="16" t="str">
        <f>IF(T:T=$T$3,"",100%-all_t20_world_cup_matches_results__3__3[[#This Row],[Winning %]])</f>
        <v/>
      </c>
    </row>
    <row r="295" spans="1:21" x14ac:dyDescent="0.25">
      <c r="A295" t="s">
        <v>169</v>
      </c>
      <c r="B295" t="s">
        <v>49</v>
      </c>
      <c r="C295" t="s">
        <v>102</v>
      </c>
      <c r="D295" t="s">
        <v>263</v>
      </c>
      <c r="E295" t="s">
        <v>102</v>
      </c>
      <c r="F295" t="s">
        <v>60</v>
      </c>
      <c r="G295" t="s">
        <v>101</v>
      </c>
      <c r="H295" s="9">
        <v>42438</v>
      </c>
      <c r="I295">
        <v>525</v>
      </c>
      <c r="J295">
        <v>2</v>
      </c>
      <c r="K295" t="s">
        <v>156</v>
      </c>
      <c r="L295" t="s">
        <v>626</v>
      </c>
      <c r="M295" t="s">
        <v>102</v>
      </c>
      <c r="N295">
        <f>IF(all_t20_world_cup_matches_results__3__3[[#This Row],[Teams ID]]=all_t20_world_cup_matches_results__3__3[[#This Row],[Winner]], 1, 0)</f>
        <v>1</v>
      </c>
      <c r="O295" t="str">
        <f>IF(all_t20_world_cup_matches_results__3__3[[#This Row],[Team1]]=all_t20_world_cup_matches_results__3__3[[#This Row],[Winner]],all_t20_world_cup_matches_results__3__3[[#This Row],[Team2]],all_t20_world_cup_matches_results__3__3[[#This Row],[Team1]])</f>
        <v>Ireland</v>
      </c>
      <c r="P295" s="8">
        <f>IF(all_t20_world_cup_matches_results__3__3[[#This Row],[Teams ID]]=all_t20_world_cup_matches_results__3__3[[#This Row],[Losers]],1,0)</f>
        <v>0</v>
      </c>
      <c r="Q295" s="8">
        <f>SUMIFS(all_t20_world_cup_matches_results__3__3[Winner Count], all_t20_world_cup_matches_results__3__3[Teams ID], all_t20_world_cup_matches_results__3__3[[#This Row],[Teams ID]], all_t20_world_cup_matches_results__3__3[Season], all_t20_world_cup_matches_results__3__3[[#This Row],[Season]])</f>
        <v>1</v>
      </c>
      <c r="R295" s="8">
        <f>COUNTIFS(all_t20_world_cup_matches_results__3__3[Teams ID], all_t20_world_cup_matches_results__3__3[[#This Row],[Teams ID]], all_t20_world_cup_matches_results__3__3[Season], all_t20_world_cup_matches_results__3__3[[#This Row],[Season]])</f>
        <v>3</v>
      </c>
      <c r="S295" s="8">
        <f>all_t20_world_cup_matches_results__3__3[[#This Row],[Total matches played]]-all_t20_world_cup_matches_results__3__3[[#This Row],[Total matches won]]</f>
        <v>2</v>
      </c>
      <c r="T295" s="16">
        <f>IFERROR(all_t20_world_cup_matches_results__3__3[[#This Row],[Total matches won]]/all_t20_world_cup_matches_results__3__3[[#This Row],[Total matches played]],"")</f>
        <v>0.33333333333333331</v>
      </c>
      <c r="U295" s="16">
        <f>IF(T:T=$T$3,"",100%-all_t20_world_cup_matches_results__3__3[[#This Row],[Winning %]])</f>
        <v>0.66666666666666674</v>
      </c>
    </row>
    <row r="296" spans="1:21" x14ac:dyDescent="0.25">
      <c r="A296" t="s">
        <v>169</v>
      </c>
      <c r="B296" t="s">
        <v>15</v>
      </c>
      <c r="C296" t="s">
        <v>18</v>
      </c>
      <c r="D296" t="s">
        <v>264</v>
      </c>
      <c r="E296" t="s">
        <v>18</v>
      </c>
      <c r="F296" t="s">
        <v>74</v>
      </c>
      <c r="G296" t="s">
        <v>99</v>
      </c>
      <c r="H296" s="9">
        <v>42439</v>
      </c>
      <c r="I296">
        <v>527</v>
      </c>
      <c r="J296">
        <v>11</v>
      </c>
      <c r="K296" t="s">
        <v>157</v>
      </c>
      <c r="L296" t="s">
        <v>627</v>
      </c>
      <c r="M296" t="s">
        <v>15</v>
      </c>
      <c r="N296">
        <f>IF(all_t20_world_cup_matches_results__3__3[[#This Row],[Teams ID]]=all_t20_world_cup_matches_results__3__3[[#This Row],[Winner]], 1, 0)</f>
        <v>0</v>
      </c>
      <c r="O296" t="str">
        <f>IF(all_t20_world_cup_matches_results__3__3[[#This Row],[Team1]]=all_t20_world_cup_matches_results__3__3[[#This Row],[Winner]],all_t20_world_cup_matches_results__3__3[[#This Row],[Team2]],all_t20_world_cup_matches_results__3__3[[#This Row],[Team1]])</f>
        <v>Scotland</v>
      </c>
      <c r="P296" s="8">
        <f>IF(all_t20_world_cup_matches_results__3__3[[#This Row],[Teams ID]]=all_t20_world_cup_matches_results__3__3[[#This Row],[Losers]],1,0)</f>
        <v>1</v>
      </c>
      <c r="Q296" s="8">
        <f>SUMIFS(all_t20_world_cup_matches_results__3__3[Winner Count], all_t20_world_cup_matches_results__3__3[Teams ID], all_t20_world_cup_matches_results__3__3[[#This Row],[Teams ID]], all_t20_world_cup_matches_results__3__3[Season], all_t20_world_cup_matches_results__3__3[[#This Row],[Season]])</f>
        <v>1</v>
      </c>
      <c r="R296" s="8">
        <f>COUNTIFS(all_t20_world_cup_matches_results__3__3[Teams ID], all_t20_world_cup_matches_results__3__3[[#This Row],[Teams ID]], all_t20_world_cup_matches_results__3__3[Season], all_t20_world_cup_matches_results__3__3[[#This Row],[Season]])</f>
        <v>3</v>
      </c>
      <c r="S296" s="8">
        <f>all_t20_world_cup_matches_results__3__3[[#This Row],[Total matches played]]-all_t20_world_cup_matches_results__3__3[[#This Row],[Total matches won]]</f>
        <v>2</v>
      </c>
      <c r="T296" s="16">
        <f>IFERROR(all_t20_world_cup_matches_results__3__3[[#This Row],[Total matches won]]/all_t20_world_cup_matches_results__3__3[[#This Row],[Total matches played]],"")</f>
        <v>0.33333333333333331</v>
      </c>
      <c r="U296" s="16">
        <f>IF(T:T=$T$3,"",100%-all_t20_world_cup_matches_results__3__3[[#This Row],[Winning %]])</f>
        <v>0.66666666666666674</v>
      </c>
    </row>
    <row r="297" spans="1:21" x14ac:dyDescent="0.25">
      <c r="A297" t="s">
        <v>169</v>
      </c>
      <c r="B297" t="s">
        <v>15</v>
      </c>
      <c r="C297" t="s">
        <v>18</v>
      </c>
      <c r="D297" t="s">
        <v>264</v>
      </c>
      <c r="E297" t="s">
        <v>18</v>
      </c>
      <c r="F297" t="s">
        <v>74</v>
      </c>
      <c r="G297" t="s">
        <v>99</v>
      </c>
      <c r="H297" s="9">
        <v>42439</v>
      </c>
      <c r="I297">
        <v>527</v>
      </c>
      <c r="J297">
        <v>11</v>
      </c>
      <c r="K297" t="s">
        <v>157</v>
      </c>
      <c r="L297" t="s">
        <v>628</v>
      </c>
      <c r="M297" t="s">
        <v>18</v>
      </c>
      <c r="N297">
        <f>IF(all_t20_world_cup_matches_results__3__3[[#This Row],[Teams ID]]=all_t20_world_cup_matches_results__3__3[[#This Row],[Winner]], 1, 0)</f>
        <v>1</v>
      </c>
      <c r="O297" t="str">
        <f>IF(all_t20_world_cup_matches_results__3__3[[#This Row],[Team1]]=all_t20_world_cup_matches_results__3__3[[#This Row],[Winner]],all_t20_world_cup_matches_results__3__3[[#This Row],[Team2]],all_t20_world_cup_matches_results__3__3[[#This Row],[Team1]])</f>
        <v>Scotland</v>
      </c>
      <c r="P297" s="8">
        <f>IF(all_t20_world_cup_matches_results__3__3[[#This Row],[Teams ID]]=all_t20_world_cup_matches_results__3__3[[#This Row],[Losers]],1,0)</f>
        <v>0</v>
      </c>
      <c r="Q297" s="8">
        <f>SUMIFS(all_t20_world_cup_matches_results__3__3[Winner Count], all_t20_world_cup_matches_results__3__3[Teams ID], all_t20_world_cup_matches_results__3__3[[#This Row],[Teams ID]], all_t20_world_cup_matches_results__3__3[Season], all_t20_world_cup_matches_results__3__3[[#This Row],[Season]])</f>
        <v>2</v>
      </c>
      <c r="R297" s="8">
        <f>COUNTIFS(all_t20_world_cup_matches_results__3__3[Teams ID], all_t20_world_cup_matches_results__3__3[[#This Row],[Teams ID]], all_t20_world_cup_matches_results__3__3[Season], all_t20_world_cup_matches_results__3__3[[#This Row],[Season]])</f>
        <v>3</v>
      </c>
      <c r="S297" s="8">
        <f>all_t20_world_cup_matches_results__3__3[[#This Row],[Total matches played]]-all_t20_world_cup_matches_results__3__3[[#This Row],[Total matches won]]</f>
        <v>1</v>
      </c>
      <c r="T297" s="16">
        <f>IFERROR(all_t20_world_cup_matches_results__3__3[[#This Row],[Total matches won]]/all_t20_world_cup_matches_results__3__3[[#This Row],[Total matches played]],"")</f>
        <v>0.66666666666666663</v>
      </c>
      <c r="U297" s="16">
        <f>IF(T:T=$T$3,"",100%-all_t20_world_cup_matches_results__3__3[[#This Row],[Winning %]])</f>
        <v>0.33333333333333337</v>
      </c>
    </row>
    <row r="298" spans="1:21" x14ac:dyDescent="0.25">
      <c r="A298" t="s">
        <v>169</v>
      </c>
      <c r="B298" t="s">
        <v>63</v>
      </c>
      <c r="C298" t="s">
        <v>88</v>
      </c>
      <c r="D298" t="s">
        <v>246</v>
      </c>
      <c r="E298" t="s">
        <v>63</v>
      </c>
      <c r="F298" t="s">
        <v>22</v>
      </c>
      <c r="G298" t="s">
        <v>99</v>
      </c>
      <c r="H298" s="9">
        <v>42439</v>
      </c>
      <c r="I298">
        <v>528</v>
      </c>
      <c r="J298">
        <v>6</v>
      </c>
      <c r="K298" t="s">
        <v>156</v>
      </c>
      <c r="L298" t="s">
        <v>629</v>
      </c>
      <c r="M298" t="s">
        <v>63</v>
      </c>
      <c r="N298">
        <f>IF(all_t20_world_cup_matches_results__3__3[[#This Row],[Teams ID]]=all_t20_world_cup_matches_results__3__3[[#This Row],[Winner]], 1, 0)</f>
        <v>1</v>
      </c>
      <c r="O298" t="str">
        <f>IF(all_t20_world_cup_matches_results__3__3[[#This Row],[Team1]]=all_t20_world_cup_matches_results__3__3[[#This Row],[Winner]],all_t20_world_cup_matches_results__3__3[[#This Row],[Team2]],all_t20_world_cup_matches_results__3__3[[#This Row],[Team1]])</f>
        <v>Hong Kong</v>
      </c>
      <c r="P298" s="8">
        <f>IF(all_t20_world_cup_matches_results__3__3[[#This Row],[Teams ID]]=all_t20_world_cup_matches_results__3__3[[#This Row],[Losers]],1,0)</f>
        <v>0</v>
      </c>
      <c r="Q298" s="8">
        <f>SUMIFS(all_t20_world_cup_matches_results__3__3[Winner Count], all_t20_world_cup_matches_results__3__3[Teams ID], all_t20_world_cup_matches_results__3__3[[#This Row],[Teams ID]], all_t20_world_cup_matches_results__3__3[Season], all_t20_world_cup_matches_results__3__3[[#This Row],[Season]])</f>
        <v>4</v>
      </c>
      <c r="R298" s="8">
        <f>COUNTIFS(all_t20_world_cup_matches_results__3__3[Teams ID], all_t20_world_cup_matches_results__3__3[[#This Row],[Teams ID]], all_t20_world_cup_matches_results__3__3[Season], all_t20_world_cup_matches_results__3__3[[#This Row],[Season]])</f>
        <v>7</v>
      </c>
      <c r="S298" s="8">
        <f>all_t20_world_cup_matches_results__3__3[[#This Row],[Total matches played]]-all_t20_world_cup_matches_results__3__3[[#This Row],[Total matches won]]</f>
        <v>3</v>
      </c>
      <c r="T298" s="16">
        <f>IFERROR(all_t20_world_cup_matches_results__3__3[[#This Row],[Total matches won]]/all_t20_world_cup_matches_results__3__3[[#This Row],[Total matches played]],"")</f>
        <v>0.5714285714285714</v>
      </c>
      <c r="U298" s="16">
        <f>IF(T:T=$T$3,"",100%-all_t20_world_cup_matches_results__3__3[[#This Row],[Winning %]])</f>
        <v>0.4285714285714286</v>
      </c>
    </row>
    <row r="299" spans="1:21" x14ac:dyDescent="0.25">
      <c r="A299" t="s">
        <v>169</v>
      </c>
      <c r="B299" t="s">
        <v>63</v>
      </c>
      <c r="C299" t="s">
        <v>88</v>
      </c>
      <c r="D299" t="s">
        <v>246</v>
      </c>
      <c r="E299" t="s">
        <v>63</v>
      </c>
      <c r="F299" t="s">
        <v>22</v>
      </c>
      <c r="G299" t="s">
        <v>99</v>
      </c>
      <c r="H299" s="9">
        <v>42439</v>
      </c>
      <c r="I299">
        <v>528</v>
      </c>
      <c r="J299">
        <v>6</v>
      </c>
      <c r="K299" t="s">
        <v>156</v>
      </c>
      <c r="L299" t="s">
        <v>630</v>
      </c>
      <c r="M299" t="s">
        <v>88</v>
      </c>
      <c r="N299">
        <f>IF(all_t20_world_cup_matches_results__3__3[[#This Row],[Teams ID]]=all_t20_world_cup_matches_results__3__3[[#This Row],[Winner]], 1, 0)</f>
        <v>0</v>
      </c>
      <c r="O299" t="str">
        <f>IF(all_t20_world_cup_matches_results__3__3[[#This Row],[Team1]]=all_t20_world_cup_matches_results__3__3[[#This Row],[Winner]],all_t20_world_cup_matches_results__3__3[[#This Row],[Team2]],all_t20_world_cup_matches_results__3__3[[#This Row],[Team1]])</f>
        <v>Hong Kong</v>
      </c>
      <c r="P299" s="8">
        <f>IF(all_t20_world_cup_matches_results__3__3[[#This Row],[Teams ID]]=all_t20_world_cup_matches_results__3__3[[#This Row],[Losers]],1,0)</f>
        <v>1</v>
      </c>
      <c r="Q299" s="8">
        <f>SUMIFS(all_t20_world_cup_matches_results__3__3[Winner Count], all_t20_world_cup_matches_results__3__3[Teams ID], all_t20_world_cup_matches_results__3__3[[#This Row],[Teams ID]], all_t20_world_cup_matches_results__3__3[Season], all_t20_world_cup_matches_results__3__3[[#This Row],[Season]])</f>
        <v>0</v>
      </c>
      <c r="R299" s="8">
        <f>COUNTIFS(all_t20_world_cup_matches_results__3__3[Teams ID], all_t20_world_cup_matches_results__3__3[[#This Row],[Teams ID]], all_t20_world_cup_matches_results__3__3[Season], all_t20_world_cup_matches_results__3__3[[#This Row],[Season]])</f>
        <v>3</v>
      </c>
      <c r="S299" s="8">
        <f>all_t20_world_cup_matches_results__3__3[[#This Row],[Total matches played]]-all_t20_world_cup_matches_results__3__3[[#This Row],[Total matches won]]</f>
        <v>3</v>
      </c>
      <c r="T299" s="16">
        <f>IFERROR(all_t20_world_cup_matches_results__3__3[[#This Row],[Total matches won]]/all_t20_world_cup_matches_results__3__3[[#This Row],[Total matches played]],"")</f>
        <v>0</v>
      </c>
      <c r="U299" s="16" t="str">
        <f>IF(T:T=$T$3,"",100%-all_t20_world_cup_matches_results__3__3[[#This Row],[Winning %]])</f>
        <v/>
      </c>
    </row>
    <row r="300" spans="1:21" x14ac:dyDescent="0.25">
      <c r="A300" t="s">
        <v>169</v>
      </c>
      <c r="B300" t="s">
        <v>42</v>
      </c>
      <c r="C300" t="s">
        <v>102</v>
      </c>
      <c r="D300" t="s">
        <v>265</v>
      </c>
      <c r="E300" t="s">
        <v>26</v>
      </c>
      <c r="F300" t="s">
        <v>988</v>
      </c>
      <c r="G300" t="s">
        <v>101</v>
      </c>
      <c r="H300" s="9">
        <v>42440</v>
      </c>
      <c r="I300">
        <v>529</v>
      </c>
      <c r="J300" t="s">
        <v>988</v>
      </c>
      <c r="L300" t="s">
        <v>631</v>
      </c>
      <c r="M300" t="s">
        <v>42</v>
      </c>
      <c r="N300">
        <f>IF(all_t20_world_cup_matches_results__3__3[[#This Row],[Teams ID]]=all_t20_world_cup_matches_results__3__3[[#This Row],[Winner]], 1, 0)</f>
        <v>0</v>
      </c>
      <c r="O300" t="str">
        <f>IF(all_t20_world_cup_matches_results__3__3[[#This Row],[Team1]]=all_t20_world_cup_matches_results__3__3[[#This Row],[Winner]],all_t20_world_cup_matches_results__3__3[[#This Row],[Team2]],all_t20_world_cup_matches_results__3__3[[#This Row],[Team1]])</f>
        <v>Netherlands</v>
      </c>
      <c r="P300" s="8">
        <f>IF(all_t20_world_cup_matches_results__3__3[[#This Row],[Teams ID]]=all_t20_world_cup_matches_results__3__3[[#This Row],[Losers]],1,0)</f>
        <v>1</v>
      </c>
      <c r="Q300" s="8">
        <f>SUMIFS(all_t20_world_cup_matches_results__3__3[Winner Count], all_t20_world_cup_matches_results__3__3[Teams ID], all_t20_world_cup_matches_results__3__3[[#This Row],[Teams ID]], all_t20_world_cup_matches_results__3__3[Season], all_t20_world_cup_matches_results__3__3[[#This Row],[Season]])</f>
        <v>1</v>
      </c>
      <c r="R300" s="8">
        <f>COUNTIFS(all_t20_world_cup_matches_results__3__3[Teams ID], all_t20_world_cup_matches_results__3__3[[#This Row],[Teams ID]], all_t20_world_cup_matches_results__3__3[Season], all_t20_world_cup_matches_results__3__3[[#This Row],[Season]])</f>
        <v>3</v>
      </c>
      <c r="S300" s="8">
        <f>all_t20_world_cup_matches_results__3__3[[#This Row],[Total matches played]]-all_t20_world_cup_matches_results__3__3[[#This Row],[Total matches won]]</f>
        <v>2</v>
      </c>
      <c r="T300" s="16">
        <f>IFERROR(all_t20_world_cup_matches_results__3__3[[#This Row],[Total matches won]]/all_t20_world_cup_matches_results__3__3[[#This Row],[Total matches played]],"")</f>
        <v>0.33333333333333331</v>
      </c>
      <c r="U300" s="16">
        <f>IF(T:T=$T$3,"",100%-all_t20_world_cup_matches_results__3__3[[#This Row],[Winning %]])</f>
        <v>0.66666666666666674</v>
      </c>
    </row>
    <row r="301" spans="1:21" x14ac:dyDescent="0.25">
      <c r="A301" t="s">
        <v>169</v>
      </c>
      <c r="B301" t="s">
        <v>42</v>
      </c>
      <c r="C301" t="s">
        <v>102</v>
      </c>
      <c r="D301" t="s">
        <v>265</v>
      </c>
      <c r="E301" t="s">
        <v>26</v>
      </c>
      <c r="F301" t="s">
        <v>988</v>
      </c>
      <c r="G301" t="s">
        <v>101</v>
      </c>
      <c r="H301" s="9">
        <v>42440</v>
      </c>
      <c r="I301">
        <v>529</v>
      </c>
      <c r="J301" t="s">
        <v>988</v>
      </c>
      <c r="L301" t="s">
        <v>632</v>
      </c>
      <c r="M301" t="s">
        <v>102</v>
      </c>
      <c r="N301">
        <f>IF(all_t20_world_cup_matches_results__3__3[[#This Row],[Teams ID]]=all_t20_world_cup_matches_results__3__3[[#This Row],[Winner]], 1, 0)</f>
        <v>0</v>
      </c>
      <c r="O301" t="str">
        <f>IF(all_t20_world_cup_matches_results__3__3[[#This Row],[Team1]]=all_t20_world_cup_matches_results__3__3[[#This Row],[Winner]],all_t20_world_cup_matches_results__3__3[[#This Row],[Team2]],all_t20_world_cup_matches_results__3__3[[#This Row],[Team1]])</f>
        <v>Netherlands</v>
      </c>
      <c r="P301" s="8">
        <f>IF(all_t20_world_cup_matches_results__3__3[[#This Row],[Teams ID]]=all_t20_world_cup_matches_results__3__3[[#This Row],[Losers]],1,0)</f>
        <v>0</v>
      </c>
      <c r="Q301" s="8">
        <f>SUMIFS(all_t20_world_cup_matches_results__3__3[Winner Count], all_t20_world_cup_matches_results__3__3[Teams ID], all_t20_world_cup_matches_results__3__3[[#This Row],[Teams ID]], all_t20_world_cup_matches_results__3__3[Season], all_t20_world_cup_matches_results__3__3[[#This Row],[Season]])</f>
        <v>1</v>
      </c>
      <c r="R301" s="8">
        <f>COUNTIFS(all_t20_world_cup_matches_results__3__3[Teams ID], all_t20_world_cup_matches_results__3__3[[#This Row],[Teams ID]], all_t20_world_cup_matches_results__3__3[Season], all_t20_world_cup_matches_results__3__3[[#This Row],[Season]])</f>
        <v>3</v>
      </c>
      <c r="S301" s="8">
        <f>all_t20_world_cup_matches_results__3__3[[#This Row],[Total matches played]]-all_t20_world_cup_matches_results__3__3[[#This Row],[Total matches won]]</f>
        <v>2</v>
      </c>
      <c r="T301" s="16">
        <f>IFERROR(all_t20_world_cup_matches_results__3__3[[#This Row],[Total matches won]]/all_t20_world_cup_matches_results__3__3[[#This Row],[Total matches played]],"")</f>
        <v>0.33333333333333331</v>
      </c>
      <c r="U301" s="16">
        <f>IF(T:T=$T$3,"",100%-all_t20_world_cup_matches_results__3__3[[#This Row],[Winning %]])</f>
        <v>0.66666666666666674</v>
      </c>
    </row>
    <row r="302" spans="1:21" x14ac:dyDescent="0.25">
      <c r="A302" t="s">
        <v>169</v>
      </c>
      <c r="B302" t="s">
        <v>21</v>
      </c>
      <c r="C302" t="s">
        <v>49</v>
      </c>
      <c r="D302" t="s">
        <v>206</v>
      </c>
      <c r="E302" t="s">
        <v>26</v>
      </c>
      <c r="F302" t="s">
        <v>988</v>
      </c>
      <c r="G302" t="s">
        <v>101</v>
      </c>
      <c r="H302" s="9">
        <v>42440</v>
      </c>
      <c r="I302">
        <v>530</v>
      </c>
      <c r="J302" t="s">
        <v>988</v>
      </c>
      <c r="L302" t="s">
        <v>633</v>
      </c>
      <c r="M302" t="s">
        <v>21</v>
      </c>
      <c r="N302">
        <f>IF(all_t20_world_cup_matches_results__3__3[[#This Row],[Teams ID]]=all_t20_world_cup_matches_results__3__3[[#This Row],[Winner]], 1, 0)</f>
        <v>0</v>
      </c>
      <c r="O302" t="str">
        <f>IF(all_t20_world_cup_matches_results__3__3[[#This Row],[Team1]]=all_t20_world_cup_matches_results__3__3[[#This Row],[Winner]],all_t20_world_cup_matches_results__3__3[[#This Row],[Team2]],all_t20_world_cup_matches_results__3__3[[#This Row],[Team1]])</f>
        <v>Bangladesh</v>
      </c>
      <c r="P302" s="8">
        <f>IF(all_t20_world_cup_matches_results__3__3[[#This Row],[Teams ID]]=all_t20_world_cup_matches_results__3__3[[#This Row],[Losers]],1,0)</f>
        <v>1</v>
      </c>
      <c r="Q302" s="8">
        <f>SUMIFS(all_t20_world_cup_matches_results__3__3[Winner Count], all_t20_world_cup_matches_results__3__3[Teams ID], all_t20_world_cup_matches_results__3__3[[#This Row],[Teams ID]], all_t20_world_cup_matches_results__3__3[Season], all_t20_world_cup_matches_results__3__3[[#This Row],[Season]])</f>
        <v>2</v>
      </c>
      <c r="R302" s="8">
        <f>COUNTIFS(all_t20_world_cup_matches_results__3__3[Teams ID], all_t20_world_cup_matches_results__3__3[[#This Row],[Teams ID]], all_t20_world_cup_matches_results__3__3[Season], all_t20_world_cup_matches_results__3__3[[#This Row],[Season]])</f>
        <v>7</v>
      </c>
      <c r="S302" s="8">
        <f>all_t20_world_cup_matches_results__3__3[[#This Row],[Total matches played]]-all_t20_world_cup_matches_results__3__3[[#This Row],[Total matches won]]</f>
        <v>5</v>
      </c>
      <c r="T302" s="16">
        <f>IFERROR(all_t20_world_cup_matches_results__3__3[[#This Row],[Total matches won]]/all_t20_world_cup_matches_results__3__3[[#This Row],[Total matches played]],"")</f>
        <v>0.2857142857142857</v>
      </c>
      <c r="U302" s="16">
        <f>IF(T:T=$T$3,"",100%-all_t20_world_cup_matches_results__3__3[[#This Row],[Winning %]])</f>
        <v>0.7142857142857143</v>
      </c>
    </row>
    <row r="303" spans="1:21" x14ac:dyDescent="0.25">
      <c r="A303" t="s">
        <v>169</v>
      </c>
      <c r="B303" t="s">
        <v>21</v>
      </c>
      <c r="C303" t="s">
        <v>49</v>
      </c>
      <c r="D303" t="s">
        <v>206</v>
      </c>
      <c r="E303" t="s">
        <v>26</v>
      </c>
      <c r="F303" t="s">
        <v>988</v>
      </c>
      <c r="G303" t="s">
        <v>101</v>
      </c>
      <c r="H303" s="9">
        <v>42440</v>
      </c>
      <c r="I303">
        <v>530</v>
      </c>
      <c r="J303" t="s">
        <v>988</v>
      </c>
      <c r="L303" t="s">
        <v>634</v>
      </c>
      <c r="M303" t="s">
        <v>49</v>
      </c>
      <c r="N303">
        <f>IF(all_t20_world_cup_matches_results__3__3[[#This Row],[Teams ID]]=all_t20_world_cup_matches_results__3__3[[#This Row],[Winner]], 1, 0)</f>
        <v>0</v>
      </c>
      <c r="O303" t="str">
        <f>IF(all_t20_world_cup_matches_results__3__3[[#This Row],[Team1]]=all_t20_world_cup_matches_results__3__3[[#This Row],[Winner]],all_t20_world_cup_matches_results__3__3[[#This Row],[Team2]],all_t20_world_cup_matches_results__3__3[[#This Row],[Team1]])</f>
        <v>Bangladesh</v>
      </c>
      <c r="P303" s="8">
        <f>IF(all_t20_world_cup_matches_results__3__3[[#This Row],[Teams ID]]=all_t20_world_cup_matches_results__3__3[[#This Row],[Losers]],1,0)</f>
        <v>0</v>
      </c>
      <c r="Q303" s="8">
        <f>SUMIFS(all_t20_world_cup_matches_results__3__3[Winner Count], all_t20_world_cup_matches_results__3__3[Teams ID], all_t20_world_cup_matches_results__3__3[[#This Row],[Teams ID]], all_t20_world_cup_matches_results__3__3[Season], all_t20_world_cup_matches_results__3__3[[#This Row],[Season]])</f>
        <v>0</v>
      </c>
      <c r="R303" s="8">
        <f>COUNTIFS(all_t20_world_cup_matches_results__3__3[Teams ID], all_t20_world_cup_matches_results__3__3[[#This Row],[Teams ID]], all_t20_world_cup_matches_results__3__3[Season], all_t20_world_cup_matches_results__3__3[[#This Row],[Season]])</f>
        <v>3</v>
      </c>
      <c r="S303" s="8">
        <f>all_t20_world_cup_matches_results__3__3[[#This Row],[Total matches played]]-all_t20_world_cup_matches_results__3__3[[#This Row],[Total matches won]]</f>
        <v>3</v>
      </c>
      <c r="T303" s="16">
        <f>IFERROR(all_t20_world_cup_matches_results__3__3[[#This Row],[Total matches won]]/all_t20_world_cup_matches_results__3__3[[#This Row],[Total matches played]],"")</f>
        <v>0</v>
      </c>
      <c r="U303" s="16" t="str">
        <f>IF(T:T=$T$3,"",100%-all_t20_world_cup_matches_results__3__3[[#This Row],[Winning %]])</f>
        <v/>
      </c>
    </row>
    <row r="304" spans="1:21" x14ac:dyDescent="0.25">
      <c r="A304" t="s">
        <v>169</v>
      </c>
      <c r="B304" t="s">
        <v>63</v>
      </c>
      <c r="C304" t="s">
        <v>18</v>
      </c>
      <c r="D304" t="s">
        <v>266</v>
      </c>
      <c r="E304" t="s">
        <v>63</v>
      </c>
      <c r="F304" t="s">
        <v>70</v>
      </c>
      <c r="G304" t="s">
        <v>99</v>
      </c>
      <c r="H304" s="9">
        <v>42441</v>
      </c>
      <c r="I304">
        <v>531</v>
      </c>
      <c r="J304">
        <v>59</v>
      </c>
      <c r="K304" t="s">
        <v>157</v>
      </c>
      <c r="L304" t="s">
        <v>635</v>
      </c>
      <c r="M304" t="s">
        <v>63</v>
      </c>
      <c r="N304">
        <f>IF(all_t20_world_cup_matches_results__3__3[[#This Row],[Teams ID]]=all_t20_world_cup_matches_results__3__3[[#This Row],[Winner]], 1, 0)</f>
        <v>1</v>
      </c>
      <c r="O304" t="str">
        <f>IF(all_t20_world_cup_matches_results__3__3[[#This Row],[Team1]]=all_t20_world_cup_matches_results__3__3[[#This Row],[Winner]],all_t20_world_cup_matches_results__3__3[[#This Row],[Team2]],all_t20_world_cup_matches_results__3__3[[#This Row],[Team1]])</f>
        <v>Zimbabwe</v>
      </c>
      <c r="P304" s="8">
        <f>IF(all_t20_world_cup_matches_results__3__3[[#This Row],[Teams ID]]=all_t20_world_cup_matches_results__3__3[[#This Row],[Losers]],1,0)</f>
        <v>0</v>
      </c>
      <c r="Q304" s="8">
        <f>SUMIFS(all_t20_world_cup_matches_results__3__3[Winner Count], all_t20_world_cup_matches_results__3__3[Teams ID], all_t20_world_cup_matches_results__3__3[[#This Row],[Teams ID]], all_t20_world_cup_matches_results__3__3[Season], all_t20_world_cup_matches_results__3__3[[#This Row],[Season]])</f>
        <v>4</v>
      </c>
      <c r="R304" s="8">
        <f>COUNTIFS(all_t20_world_cup_matches_results__3__3[Teams ID], all_t20_world_cup_matches_results__3__3[[#This Row],[Teams ID]], all_t20_world_cup_matches_results__3__3[Season], all_t20_world_cup_matches_results__3__3[[#This Row],[Season]])</f>
        <v>7</v>
      </c>
      <c r="S304" s="8">
        <f>all_t20_world_cup_matches_results__3__3[[#This Row],[Total matches played]]-all_t20_world_cup_matches_results__3__3[[#This Row],[Total matches won]]</f>
        <v>3</v>
      </c>
      <c r="T304" s="16">
        <f>IFERROR(all_t20_world_cup_matches_results__3__3[[#This Row],[Total matches won]]/all_t20_world_cup_matches_results__3__3[[#This Row],[Total matches played]],"")</f>
        <v>0.5714285714285714</v>
      </c>
      <c r="U304" s="16">
        <f>IF(T:T=$T$3,"",100%-all_t20_world_cup_matches_results__3__3[[#This Row],[Winning %]])</f>
        <v>0.4285714285714286</v>
      </c>
    </row>
    <row r="305" spans="1:21" x14ac:dyDescent="0.25">
      <c r="A305" t="s">
        <v>169</v>
      </c>
      <c r="B305" t="s">
        <v>63</v>
      </c>
      <c r="C305" t="s">
        <v>18</v>
      </c>
      <c r="D305" t="s">
        <v>266</v>
      </c>
      <c r="E305" t="s">
        <v>63</v>
      </c>
      <c r="F305" t="s">
        <v>70</v>
      </c>
      <c r="G305" t="s">
        <v>99</v>
      </c>
      <c r="H305" s="9">
        <v>42441</v>
      </c>
      <c r="I305">
        <v>531</v>
      </c>
      <c r="J305">
        <v>59</v>
      </c>
      <c r="K305" t="s">
        <v>157</v>
      </c>
      <c r="L305" t="s">
        <v>636</v>
      </c>
      <c r="M305" t="s">
        <v>18</v>
      </c>
      <c r="N305">
        <f>IF(all_t20_world_cup_matches_results__3__3[[#This Row],[Teams ID]]=all_t20_world_cup_matches_results__3__3[[#This Row],[Winner]], 1, 0)</f>
        <v>0</v>
      </c>
      <c r="O305" t="str">
        <f>IF(all_t20_world_cup_matches_results__3__3[[#This Row],[Team1]]=all_t20_world_cup_matches_results__3__3[[#This Row],[Winner]],all_t20_world_cup_matches_results__3__3[[#This Row],[Team2]],all_t20_world_cup_matches_results__3__3[[#This Row],[Team1]])</f>
        <v>Zimbabwe</v>
      </c>
      <c r="P305" s="8">
        <f>IF(all_t20_world_cup_matches_results__3__3[[#This Row],[Teams ID]]=all_t20_world_cup_matches_results__3__3[[#This Row],[Losers]],1,0)</f>
        <v>1</v>
      </c>
      <c r="Q305" s="8">
        <f>SUMIFS(all_t20_world_cup_matches_results__3__3[Winner Count], all_t20_world_cup_matches_results__3__3[Teams ID], all_t20_world_cup_matches_results__3__3[[#This Row],[Teams ID]], all_t20_world_cup_matches_results__3__3[Season], all_t20_world_cup_matches_results__3__3[[#This Row],[Season]])</f>
        <v>2</v>
      </c>
      <c r="R305" s="8">
        <f>COUNTIFS(all_t20_world_cup_matches_results__3__3[Teams ID], all_t20_world_cup_matches_results__3__3[[#This Row],[Teams ID]], all_t20_world_cup_matches_results__3__3[Season], all_t20_world_cup_matches_results__3__3[[#This Row],[Season]])</f>
        <v>3</v>
      </c>
      <c r="S305" s="8">
        <f>all_t20_world_cup_matches_results__3__3[[#This Row],[Total matches played]]-all_t20_world_cup_matches_results__3__3[[#This Row],[Total matches won]]</f>
        <v>1</v>
      </c>
      <c r="T305" s="16">
        <f>IFERROR(all_t20_world_cup_matches_results__3__3[[#This Row],[Total matches won]]/all_t20_world_cup_matches_results__3__3[[#This Row],[Total matches played]],"")</f>
        <v>0.66666666666666663</v>
      </c>
      <c r="U305" s="16">
        <f>IF(T:T=$T$3,"",100%-all_t20_world_cup_matches_results__3__3[[#This Row],[Winning %]])</f>
        <v>0.33333333333333337</v>
      </c>
    </row>
    <row r="306" spans="1:21" x14ac:dyDescent="0.25">
      <c r="A306" t="s">
        <v>169</v>
      </c>
      <c r="B306" t="s">
        <v>88</v>
      </c>
      <c r="C306" t="s">
        <v>15</v>
      </c>
      <c r="D306" t="s">
        <v>267</v>
      </c>
      <c r="E306" t="s">
        <v>15</v>
      </c>
      <c r="F306" t="s">
        <v>8</v>
      </c>
      <c r="G306" t="s">
        <v>99</v>
      </c>
      <c r="H306" s="9">
        <v>42441</v>
      </c>
      <c r="I306">
        <v>532</v>
      </c>
      <c r="J306">
        <v>8</v>
      </c>
      <c r="K306" t="s">
        <v>156</v>
      </c>
      <c r="L306" t="s">
        <v>637</v>
      </c>
      <c r="M306" t="s">
        <v>88</v>
      </c>
      <c r="N306">
        <f>IF(all_t20_world_cup_matches_results__3__3[[#This Row],[Teams ID]]=all_t20_world_cup_matches_results__3__3[[#This Row],[Winner]], 1, 0)</f>
        <v>0</v>
      </c>
      <c r="O306" t="str">
        <f>IF(all_t20_world_cup_matches_results__3__3[[#This Row],[Team1]]=all_t20_world_cup_matches_results__3__3[[#This Row],[Winner]],all_t20_world_cup_matches_results__3__3[[#This Row],[Team2]],all_t20_world_cup_matches_results__3__3[[#This Row],[Team1]])</f>
        <v>Hong Kong</v>
      </c>
      <c r="P306" s="8">
        <f>IF(all_t20_world_cup_matches_results__3__3[[#This Row],[Teams ID]]=all_t20_world_cup_matches_results__3__3[[#This Row],[Losers]],1,0)</f>
        <v>1</v>
      </c>
      <c r="Q306" s="8">
        <f>SUMIFS(all_t20_world_cup_matches_results__3__3[Winner Count], all_t20_world_cup_matches_results__3__3[Teams ID], all_t20_world_cup_matches_results__3__3[[#This Row],[Teams ID]], all_t20_world_cup_matches_results__3__3[Season], all_t20_world_cup_matches_results__3__3[[#This Row],[Season]])</f>
        <v>0</v>
      </c>
      <c r="R306" s="8">
        <f>COUNTIFS(all_t20_world_cup_matches_results__3__3[Teams ID], all_t20_world_cup_matches_results__3__3[[#This Row],[Teams ID]], all_t20_world_cup_matches_results__3__3[Season], all_t20_world_cup_matches_results__3__3[[#This Row],[Season]])</f>
        <v>3</v>
      </c>
      <c r="S306" s="8">
        <f>all_t20_world_cup_matches_results__3__3[[#This Row],[Total matches played]]-all_t20_world_cup_matches_results__3__3[[#This Row],[Total matches won]]</f>
        <v>3</v>
      </c>
      <c r="T306" s="16">
        <f>IFERROR(all_t20_world_cup_matches_results__3__3[[#This Row],[Total matches won]]/all_t20_world_cup_matches_results__3__3[[#This Row],[Total matches played]],"")</f>
        <v>0</v>
      </c>
      <c r="U306" s="16" t="str">
        <f>IF(T:T=$T$3,"",100%-all_t20_world_cup_matches_results__3__3[[#This Row],[Winning %]])</f>
        <v/>
      </c>
    </row>
    <row r="307" spans="1:21" x14ac:dyDescent="0.25">
      <c r="A307" t="s">
        <v>169</v>
      </c>
      <c r="B307" t="s">
        <v>88</v>
      </c>
      <c r="C307" t="s">
        <v>15</v>
      </c>
      <c r="D307" t="s">
        <v>267</v>
      </c>
      <c r="E307" t="s">
        <v>15</v>
      </c>
      <c r="F307" t="s">
        <v>8</v>
      </c>
      <c r="G307" t="s">
        <v>99</v>
      </c>
      <c r="H307" s="9">
        <v>42441</v>
      </c>
      <c r="I307">
        <v>532</v>
      </c>
      <c r="J307">
        <v>8</v>
      </c>
      <c r="K307" t="s">
        <v>156</v>
      </c>
      <c r="L307" t="s">
        <v>638</v>
      </c>
      <c r="M307" t="s">
        <v>15</v>
      </c>
      <c r="N307">
        <f>IF(all_t20_world_cup_matches_results__3__3[[#This Row],[Teams ID]]=all_t20_world_cup_matches_results__3__3[[#This Row],[Winner]], 1, 0)</f>
        <v>1</v>
      </c>
      <c r="O307" t="str">
        <f>IF(all_t20_world_cup_matches_results__3__3[[#This Row],[Team1]]=all_t20_world_cup_matches_results__3__3[[#This Row],[Winner]],all_t20_world_cup_matches_results__3__3[[#This Row],[Team2]],all_t20_world_cup_matches_results__3__3[[#This Row],[Team1]])</f>
        <v>Hong Kong</v>
      </c>
      <c r="P307" s="8">
        <f>IF(all_t20_world_cup_matches_results__3__3[[#This Row],[Teams ID]]=all_t20_world_cup_matches_results__3__3[[#This Row],[Losers]],1,0)</f>
        <v>0</v>
      </c>
      <c r="Q307" s="8">
        <f>SUMIFS(all_t20_world_cup_matches_results__3__3[Winner Count], all_t20_world_cup_matches_results__3__3[Teams ID], all_t20_world_cup_matches_results__3__3[[#This Row],[Teams ID]], all_t20_world_cup_matches_results__3__3[Season], all_t20_world_cup_matches_results__3__3[[#This Row],[Season]])</f>
        <v>1</v>
      </c>
      <c r="R307" s="8">
        <f>COUNTIFS(all_t20_world_cup_matches_results__3__3[Teams ID], all_t20_world_cup_matches_results__3__3[[#This Row],[Teams ID]], all_t20_world_cup_matches_results__3__3[Season], all_t20_world_cup_matches_results__3__3[[#This Row],[Season]])</f>
        <v>3</v>
      </c>
      <c r="S307" s="8">
        <f>all_t20_world_cup_matches_results__3__3[[#This Row],[Total matches played]]-all_t20_world_cup_matches_results__3__3[[#This Row],[Total matches won]]</f>
        <v>2</v>
      </c>
      <c r="T307" s="16">
        <f>IFERROR(all_t20_world_cup_matches_results__3__3[[#This Row],[Total matches won]]/all_t20_world_cup_matches_results__3__3[[#This Row],[Total matches played]],"")</f>
        <v>0.33333333333333331</v>
      </c>
      <c r="U307" s="16">
        <f>IF(T:T=$T$3,"",100%-all_t20_world_cup_matches_results__3__3[[#This Row],[Winning %]])</f>
        <v>0.66666666666666674</v>
      </c>
    </row>
    <row r="308" spans="1:21" x14ac:dyDescent="0.25">
      <c r="A308" t="s">
        <v>169</v>
      </c>
      <c r="B308" t="s">
        <v>49</v>
      </c>
      <c r="C308" t="s">
        <v>42</v>
      </c>
      <c r="D308" t="s">
        <v>253</v>
      </c>
      <c r="E308" t="s">
        <v>42</v>
      </c>
      <c r="F308" t="s">
        <v>57</v>
      </c>
      <c r="G308" t="s">
        <v>101</v>
      </c>
      <c r="H308" s="9">
        <v>42442</v>
      </c>
      <c r="I308">
        <v>533</v>
      </c>
      <c r="J308">
        <v>12</v>
      </c>
      <c r="K308" t="s">
        <v>157</v>
      </c>
      <c r="L308" t="s">
        <v>639</v>
      </c>
      <c r="M308" t="s">
        <v>49</v>
      </c>
      <c r="N308">
        <f>IF(all_t20_world_cup_matches_results__3__3[[#This Row],[Teams ID]]=all_t20_world_cup_matches_results__3__3[[#This Row],[Winner]], 1, 0)</f>
        <v>0</v>
      </c>
      <c r="O308" t="str">
        <f>IF(all_t20_world_cup_matches_results__3__3[[#This Row],[Team1]]=all_t20_world_cup_matches_results__3__3[[#This Row],[Winner]],all_t20_world_cup_matches_results__3__3[[#This Row],[Team2]],all_t20_world_cup_matches_results__3__3[[#This Row],[Team1]])</f>
        <v>Ireland</v>
      </c>
      <c r="P308" s="8">
        <f>IF(all_t20_world_cup_matches_results__3__3[[#This Row],[Teams ID]]=all_t20_world_cup_matches_results__3__3[[#This Row],[Losers]],1,0)</f>
        <v>1</v>
      </c>
      <c r="Q308" s="8">
        <f>SUMIFS(all_t20_world_cup_matches_results__3__3[Winner Count], all_t20_world_cup_matches_results__3__3[Teams ID], all_t20_world_cup_matches_results__3__3[[#This Row],[Teams ID]], all_t20_world_cup_matches_results__3__3[Season], all_t20_world_cup_matches_results__3__3[[#This Row],[Season]])</f>
        <v>0</v>
      </c>
      <c r="R308" s="8">
        <f>COUNTIFS(all_t20_world_cup_matches_results__3__3[Teams ID], all_t20_world_cup_matches_results__3__3[[#This Row],[Teams ID]], all_t20_world_cup_matches_results__3__3[Season], all_t20_world_cup_matches_results__3__3[[#This Row],[Season]])</f>
        <v>3</v>
      </c>
      <c r="S308" s="8">
        <f>all_t20_world_cup_matches_results__3__3[[#This Row],[Total matches played]]-all_t20_world_cup_matches_results__3__3[[#This Row],[Total matches won]]</f>
        <v>3</v>
      </c>
      <c r="T308" s="16">
        <f>IFERROR(all_t20_world_cup_matches_results__3__3[[#This Row],[Total matches won]]/all_t20_world_cup_matches_results__3__3[[#This Row],[Total matches played]],"")</f>
        <v>0</v>
      </c>
      <c r="U308" s="16" t="str">
        <f>IF(T:T=$T$3,"",100%-all_t20_world_cup_matches_results__3__3[[#This Row],[Winning %]])</f>
        <v/>
      </c>
    </row>
    <row r="309" spans="1:21" x14ac:dyDescent="0.25">
      <c r="A309" t="s">
        <v>169</v>
      </c>
      <c r="B309" t="s">
        <v>49</v>
      </c>
      <c r="C309" t="s">
        <v>42</v>
      </c>
      <c r="D309" t="s">
        <v>253</v>
      </c>
      <c r="E309" t="s">
        <v>42</v>
      </c>
      <c r="F309" t="s">
        <v>57</v>
      </c>
      <c r="G309" t="s">
        <v>101</v>
      </c>
      <c r="H309" s="9">
        <v>42442</v>
      </c>
      <c r="I309">
        <v>533</v>
      </c>
      <c r="J309">
        <v>12</v>
      </c>
      <c r="K309" t="s">
        <v>157</v>
      </c>
      <c r="L309" t="s">
        <v>640</v>
      </c>
      <c r="M309" t="s">
        <v>42</v>
      </c>
      <c r="N309">
        <f>IF(all_t20_world_cup_matches_results__3__3[[#This Row],[Teams ID]]=all_t20_world_cup_matches_results__3__3[[#This Row],[Winner]], 1, 0)</f>
        <v>1</v>
      </c>
      <c r="O309" t="str">
        <f>IF(all_t20_world_cup_matches_results__3__3[[#This Row],[Team1]]=all_t20_world_cup_matches_results__3__3[[#This Row],[Winner]],all_t20_world_cup_matches_results__3__3[[#This Row],[Team2]],all_t20_world_cup_matches_results__3__3[[#This Row],[Team1]])</f>
        <v>Ireland</v>
      </c>
      <c r="P309" s="8">
        <f>IF(all_t20_world_cup_matches_results__3__3[[#This Row],[Teams ID]]=all_t20_world_cup_matches_results__3__3[[#This Row],[Losers]],1,0)</f>
        <v>0</v>
      </c>
      <c r="Q309" s="8">
        <f>SUMIFS(all_t20_world_cup_matches_results__3__3[Winner Count], all_t20_world_cup_matches_results__3__3[Teams ID], all_t20_world_cup_matches_results__3__3[[#This Row],[Teams ID]], all_t20_world_cup_matches_results__3__3[Season], all_t20_world_cup_matches_results__3__3[[#This Row],[Season]])</f>
        <v>1</v>
      </c>
      <c r="R309" s="8">
        <f>COUNTIFS(all_t20_world_cup_matches_results__3__3[Teams ID], all_t20_world_cup_matches_results__3__3[[#This Row],[Teams ID]], all_t20_world_cup_matches_results__3__3[Season], all_t20_world_cup_matches_results__3__3[[#This Row],[Season]])</f>
        <v>3</v>
      </c>
      <c r="S309" s="8">
        <f>all_t20_world_cup_matches_results__3__3[[#This Row],[Total matches played]]-all_t20_world_cup_matches_results__3__3[[#This Row],[Total matches won]]</f>
        <v>2</v>
      </c>
      <c r="T309" s="16">
        <f>IFERROR(all_t20_world_cup_matches_results__3__3[[#This Row],[Total matches won]]/all_t20_world_cup_matches_results__3__3[[#This Row],[Total matches played]],"")</f>
        <v>0.33333333333333331</v>
      </c>
      <c r="U309" s="16">
        <f>IF(T:T=$T$3,"",100%-all_t20_world_cup_matches_results__3__3[[#This Row],[Winning %]])</f>
        <v>0.66666666666666674</v>
      </c>
    </row>
    <row r="310" spans="1:21" x14ac:dyDescent="0.25">
      <c r="A310" t="s">
        <v>169</v>
      </c>
      <c r="B310" t="s">
        <v>21</v>
      </c>
      <c r="C310" t="s">
        <v>102</v>
      </c>
      <c r="D310" t="s">
        <v>268</v>
      </c>
      <c r="E310" t="s">
        <v>21</v>
      </c>
      <c r="F310" t="s">
        <v>103</v>
      </c>
      <c r="G310" t="s">
        <v>101</v>
      </c>
      <c r="H310" s="9">
        <v>42442</v>
      </c>
      <c r="I310">
        <v>534</v>
      </c>
      <c r="J310">
        <v>54</v>
      </c>
      <c r="K310" t="s">
        <v>157</v>
      </c>
      <c r="L310" t="s">
        <v>641</v>
      </c>
      <c r="M310" t="s">
        <v>21</v>
      </c>
      <c r="N310">
        <f>IF(all_t20_world_cup_matches_results__3__3[[#This Row],[Teams ID]]=all_t20_world_cup_matches_results__3__3[[#This Row],[Winner]], 1, 0)</f>
        <v>1</v>
      </c>
      <c r="O310" t="str">
        <f>IF(all_t20_world_cup_matches_results__3__3[[#This Row],[Team1]]=all_t20_world_cup_matches_results__3__3[[#This Row],[Winner]],all_t20_world_cup_matches_results__3__3[[#This Row],[Team2]],all_t20_world_cup_matches_results__3__3[[#This Row],[Team1]])</f>
        <v>Oman</v>
      </c>
      <c r="P310" s="8">
        <f>IF(all_t20_world_cup_matches_results__3__3[[#This Row],[Teams ID]]=all_t20_world_cup_matches_results__3__3[[#This Row],[Losers]],1,0)</f>
        <v>0</v>
      </c>
      <c r="Q310" s="8">
        <f>SUMIFS(all_t20_world_cup_matches_results__3__3[Winner Count], all_t20_world_cup_matches_results__3__3[Teams ID], all_t20_world_cup_matches_results__3__3[[#This Row],[Teams ID]], all_t20_world_cup_matches_results__3__3[Season], all_t20_world_cup_matches_results__3__3[[#This Row],[Season]])</f>
        <v>2</v>
      </c>
      <c r="R310" s="8">
        <f>COUNTIFS(all_t20_world_cup_matches_results__3__3[Teams ID], all_t20_world_cup_matches_results__3__3[[#This Row],[Teams ID]], all_t20_world_cup_matches_results__3__3[Season], all_t20_world_cup_matches_results__3__3[[#This Row],[Season]])</f>
        <v>7</v>
      </c>
      <c r="S310" s="8">
        <f>all_t20_world_cup_matches_results__3__3[[#This Row],[Total matches played]]-all_t20_world_cup_matches_results__3__3[[#This Row],[Total matches won]]</f>
        <v>5</v>
      </c>
      <c r="T310" s="16">
        <f>IFERROR(all_t20_world_cup_matches_results__3__3[[#This Row],[Total matches won]]/all_t20_world_cup_matches_results__3__3[[#This Row],[Total matches played]],"")</f>
        <v>0.2857142857142857</v>
      </c>
      <c r="U310" s="16">
        <f>IF(T:T=$T$3,"",100%-all_t20_world_cup_matches_results__3__3[[#This Row],[Winning %]])</f>
        <v>0.7142857142857143</v>
      </c>
    </row>
    <row r="311" spans="1:21" x14ac:dyDescent="0.25">
      <c r="A311" t="s">
        <v>169</v>
      </c>
      <c r="B311" t="s">
        <v>21</v>
      </c>
      <c r="C311" t="s">
        <v>102</v>
      </c>
      <c r="D311" t="s">
        <v>268</v>
      </c>
      <c r="E311" t="s">
        <v>21</v>
      </c>
      <c r="F311" t="s">
        <v>103</v>
      </c>
      <c r="G311" t="s">
        <v>101</v>
      </c>
      <c r="H311" s="9">
        <v>42442</v>
      </c>
      <c r="I311">
        <v>534</v>
      </c>
      <c r="J311">
        <v>54</v>
      </c>
      <c r="K311" t="s">
        <v>157</v>
      </c>
      <c r="L311" t="s">
        <v>642</v>
      </c>
      <c r="M311" t="s">
        <v>102</v>
      </c>
      <c r="N311">
        <f>IF(all_t20_world_cup_matches_results__3__3[[#This Row],[Teams ID]]=all_t20_world_cup_matches_results__3__3[[#This Row],[Winner]], 1, 0)</f>
        <v>0</v>
      </c>
      <c r="O311" t="str">
        <f>IF(all_t20_world_cup_matches_results__3__3[[#This Row],[Team1]]=all_t20_world_cup_matches_results__3__3[[#This Row],[Winner]],all_t20_world_cup_matches_results__3__3[[#This Row],[Team2]],all_t20_world_cup_matches_results__3__3[[#This Row],[Team1]])</f>
        <v>Oman</v>
      </c>
      <c r="P311" s="8">
        <f>IF(all_t20_world_cup_matches_results__3__3[[#This Row],[Teams ID]]=all_t20_world_cup_matches_results__3__3[[#This Row],[Losers]],1,0)</f>
        <v>1</v>
      </c>
      <c r="Q311" s="8">
        <f>SUMIFS(all_t20_world_cup_matches_results__3__3[Winner Count], all_t20_world_cup_matches_results__3__3[Teams ID], all_t20_world_cup_matches_results__3__3[[#This Row],[Teams ID]], all_t20_world_cup_matches_results__3__3[Season], all_t20_world_cup_matches_results__3__3[[#This Row],[Season]])</f>
        <v>1</v>
      </c>
      <c r="R311" s="8">
        <f>COUNTIFS(all_t20_world_cup_matches_results__3__3[Teams ID], all_t20_world_cup_matches_results__3__3[[#This Row],[Teams ID]], all_t20_world_cup_matches_results__3__3[Season], all_t20_world_cup_matches_results__3__3[[#This Row],[Season]])</f>
        <v>3</v>
      </c>
      <c r="S311" s="8">
        <f>all_t20_world_cup_matches_results__3__3[[#This Row],[Total matches played]]-all_t20_world_cup_matches_results__3__3[[#This Row],[Total matches won]]</f>
        <v>2</v>
      </c>
      <c r="T311" s="16">
        <f>IFERROR(all_t20_world_cup_matches_results__3__3[[#This Row],[Total matches won]]/all_t20_world_cup_matches_results__3__3[[#This Row],[Total matches played]],"")</f>
        <v>0.33333333333333331</v>
      </c>
      <c r="U311" s="16">
        <f>IF(T:T=$T$3,"",100%-all_t20_world_cup_matches_results__3__3[[#This Row],[Winning %]])</f>
        <v>0.66666666666666674</v>
      </c>
    </row>
    <row r="312" spans="1:21" x14ac:dyDescent="0.25">
      <c r="A312" t="s">
        <v>169</v>
      </c>
      <c r="B312" t="s">
        <v>25</v>
      </c>
      <c r="C312" t="s">
        <v>11</v>
      </c>
      <c r="D312" t="s">
        <v>186</v>
      </c>
      <c r="E312" t="s">
        <v>11</v>
      </c>
      <c r="F312" t="s">
        <v>104</v>
      </c>
      <c r="G312" t="s">
        <v>99</v>
      </c>
      <c r="H312" s="9">
        <v>42444</v>
      </c>
      <c r="I312">
        <v>535</v>
      </c>
      <c r="J312">
        <v>47</v>
      </c>
      <c r="K312" t="s">
        <v>157</v>
      </c>
      <c r="L312" t="s">
        <v>643</v>
      </c>
      <c r="M312" t="s">
        <v>25</v>
      </c>
      <c r="N312">
        <f>IF(all_t20_world_cup_matches_results__3__3[[#This Row],[Teams ID]]=all_t20_world_cup_matches_results__3__3[[#This Row],[Winner]], 1, 0)</f>
        <v>0</v>
      </c>
      <c r="O312" t="str">
        <f>IF(all_t20_world_cup_matches_results__3__3[[#This Row],[Team1]]=all_t20_world_cup_matches_results__3__3[[#This Row],[Winner]],all_t20_world_cup_matches_results__3__3[[#This Row],[Team2]],all_t20_world_cup_matches_results__3__3[[#This Row],[Team1]])</f>
        <v>India</v>
      </c>
      <c r="P312" s="8">
        <f>IF(all_t20_world_cup_matches_results__3__3[[#This Row],[Teams ID]]=all_t20_world_cup_matches_results__3__3[[#This Row],[Losers]],1,0)</f>
        <v>1</v>
      </c>
      <c r="Q312" s="8">
        <f>SUMIFS(all_t20_world_cup_matches_results__3__3[Winner Count], all_t20_world_cup_matches_results__3__3[Teams ID], all_t20_world_cup_matches_results__3__3[[#This Row],[Teams ID]], all_t20_world_cup_matches_results__3__3[Season], all_t20_world_cup_matches_results__3__3[[#This Row],[Season]])</f>
        <v>3</v>
      </c>
      <c r="R312" s="8">
        <f>COUNTIFS(all_t20_world_cup_matches_results__3__3[Teams ID], all_t20_world_cup_matches_results__3__3[[#This Row],[Teams ID]], all_t20_world_cup_matches_results__3__3[Season], all_t20_world_cup_matches_results__3__3[[#This Row],[Season]])</f>
        <v>5</v>
      </c>
      <c r="S312" s="8">
        <f>all_t20_world_cup_matches_results__3__3[[#This Row],[Total matches played]]-all_t20_world_cup_matches_results__3__3[[#This Row],[Total matches won]]</f>
        <v>2</v>
      </c>
      <c r="T312" s="16">
        <f>IFERROR(all_t20_world_cup_matches_results__3__3[[#This Row],[Total matches won]]/all_t20_world_cup_matches_results__3__3[[#This Row],[Total matches played]],"")</f>
        <v>0.6</v>
      </c>
      <c r="U312" s="16">
        <f>IF(T:T=$T$3,"",100%-all_t20_world_cup_matches_results__3__3[[#This Row],[Winning %]])</f>
        <v>0.4</v>
      </c>
    </row>
    <row r="313" spans="1:21" x14ac:dyDescent="0.25">
      <c r="A313" t="s">
        <v>169</v>
      </c>
      <c r="B313" t="s">
        <v>25</v>
      </c>
      <c r="C313" t="s">
        <v>11</v>
      </c>
      <c r="D313" t="s">
        <v>186</v>
      </c>
      <c r="E313" t="s">
        <v>11</v>
      </c>
      <c r="F313" t="s">
        <v>104</v>
      </c>
      <c r="G313" t="s">
        <v>99</v>
      </c>
      <c r="H313" s="9">
        <v>42444</v>
      </c>
      <c r="I313">
        <v>535</v>
      </c>
      <c r="J313">
        <v>47</v>
      </c>
      <c r="K313" t="s">
        <v>157</v>
      </c>
      <c r="L313" t="s">
        <v>644</v>
      </c>
      <c r="M313" t="s">
        <v>11</v>
      </c>
      <c r="N313">
        <f>IF(all_t20_world_cup_matches_results__3__3[[#This Row],[Teams ID]]=all_t20_world_cup_matches_results__3__3[[#This Row],[Winner]], 1, 0)</f>
        <v>1</v>
      </c>
      <c r="O313" t="str">
        <f>IF(all_t20_world_cup_matches_results__3__3[[#This Row],[Team1]]=all_t20_world_cup_matches_results__3__3[[#This Row],[Winner]],all_t20_world_cup_matches_results__3__3[[#This Row],[Team2]],all_t20_world_cup_matches_results__3__3[[#This Row],[Team1]])</f>
        <v>India</v>
      </c>
      <c r="P313" s="8">
        <f>IF(all_t20_world_cup_matches_results__3__3[[#This Row],[Teams ID]]=all_t20_world_cup_matches_results__3__3[[#This Row],[Losers]],1,0)</f>
        <v>0</v>
      </c>
      <c r="Q313" s="8">
        <f>SUMIFS(all_t20_world_cup_matches_results__3__3[Winner Count], all_t20_world_cup_matches_results__3__3[Teams ID], all_t20_world_cup_matches_results__3__3[[#This Row],[Teams ID]], all_t20_world_cup_matches_results__3__3[Season], all_t20_world_cup_matches_results__3__3[[#This Row],[Season]])</f>
        <v>4</v>
      </c>
      <c r="R313" s="8">
        <f>COUNTIFS(all_t20_world_cup_matches_results__3__3[Teams ID], all_t20_world_cup_matches_results__3__3[[#This Row],[Teams ID]], all_t20_world_cup_matches_results__3__3[Season], all_t20_world_cup_matches_results__3__3[[#This Row],[Season]])</f>
        <v>5</v>
      </c>
      <c r="S313" s="8">
        <f>all_t20_world_cup_matches_results__3__3[[#This Row],[Total matches played]]-all_t20_world_cup_matches_results__3__3[[#This Row],[Total matches won]]</f>
        <v>1</v>
      </c>
      <c r="T313" s="16">
        <f>IFERROR(all_t20_world_cup_matches_results__3__3[[#This Row],[Total matches won]]/all_t20_world_cup_matches_results__3__3[[#This Row],[Total matches played]],"")</f>
        <v>0.8</v>
      </c>
      <c r="U313" s="16">
        <f>IF(T:T=$T$3,"",100%-all_t20_world_cup_matches_results__3__3[[#This Row],[Winning %]])</f>
        <v>0.19999999999999996</v>
      </c>
    </row>
    <row r="314" spans="1:21" x14ac:dyDescent="0.25">
      <c r="A314" t="s">
        <v>169</v>
      </c>
      <c r="B314" t="s">
        <v>21</v>
      </c>
      <c r="C314" t="s">
        <v>14</v>
      </c>
      <c r="D314" t="s">
        <v>196</v>
      </c>
      <c r="E314" t="s">
        <v>14</v>
      </c>
      <c r="F314" t="s">
        <v>105</v>
      </c>
      <c r="G314" t="s">
        <v>106</v>
      </c>
      <c r="H314" s="9">
        <v>42445</v>
      </c>
      <c r="I314">
        <v>536</v>
      </c>
      <c r="J314">
        <v>55</v>
      </c>
      <c r="K314" t="s">
        <v>157</v>
      </c>
      <c r="L314" t="s">
        <v>645</v>
      </c>
      <c r="M314" t="s">
        <v>21</v>
      </c>
      <c r="N314">
        <f>IF(all_t20_world_cup_matches_results__3__3[[#This Row],[Teams ID]]=all_t20_world_cup_matches_results__3__3[[#This Row],[Winner]], 1, 0)</f>
        <v>0</v>
      </c>
      <c r="O314" t="str">
        <f>IF(all_t20_world_cup_matches_results__3__3[[#This Row],[Team1]]=all_t20_world_cup_matches_results__3__3[[#This Row],[Winner]],all_t20_world_cup_matches_results__3__3[[#This Row],[Team2]],all_t20_world_cup_matches_results__3__3[[#This Row],[Team1]])</f>
        <v>Bangladesh</v>
      </c>
      <c r="P314" s="8">
        <f>IF(all_t20_world_cup_matches_results__3__3[[#This Row],[Teams ID]]=all_t20_world_cup_matches_results__3__3[[#This Row],[Losers]],1,0)</f>
        <v>1</v>
      </c>
      <c r="Q314" s="8">
        <f>SUMIFS(all_t20_world_cup_matches_results__3__3[Winner Count], all_t20_world_cup_matches_results__3__3[Teams ID], all_t20_world_cup_matches_results__3__3[[#This Row],[Teams ID]], all_t20_world_cup_matches_results__3__3[Season], all_t20_world_cup_matches_results__3__3[[#This Row],[Season]])</f>
        <v>2</v>
      </c>
      <c r="R314" s="8">
        <f>COUNTIFS(all_t20_world_cup_matches_results__3__3[Teams ID], all_t20_world_cup_matches_results__3__3[[#This Row],[Teams ID]], all_t20_world_cup_matches_results__3__3[Season], all_t20_world_cup_matches_results__3__3[[#This Row],[Season]])</f>
        <v>7</v>
      </c>
      <c r="S314" s="8">
        <f>all_t20_world_cup_matches_results__3__3[[#This Row],[Total matches played]]-all_t20_world_cup_matches_results__3__3[[#This Row],[Total matches won]]</f>
        <v>5</v>
      </c>
      <c r="T314" s="16">
        <f>IFERROR(all_t20_world_cup_matches_results__3__3[[#This Row],[Total matches won]]/all_t20_world_cup_matches_results__3__3[[#This Row],[Total matches played]],"")</f>
        <v>0.2857142857142857</v>
      </c>
      <c r="U314" s="16">
        <f>IF(T:T=$T$3,"",100%-all_t20_world_cup_matches_results__3__3[[#This Row],[Winning %]])</f>
        <v>0.7142857142857143</v>
      </c>
    </row>
    <row r="315" spans="1:21" x14ac:dyDescent="0.25">
      <c r="A315" t="s">
        <v>169</v>
      </c>
      <c r="B315" t="s">
        <v>21</v>
      </c>
      <c r="C315" t="s">
        <v>14</v>
      </c>
      <c r="D315" t="s">
        <v>196</v>
      </c>
      <c r="E315" t="s">
        <v>14</v>
      </c>
      <c r="F315" t="s">
        <v>105</v>
      </c>
      <c r="G315" t="s">
        <v>106</v>
      </c>
      <c r="H315" s="9">
        <v>42445</v>
      </c>
      <c r="I315">
        <v>536</v>
      </c>
      <c r="J315">
        <v>55</v>
      </c>
      <c r="K315" t="s">
        <v>157</v>
      </c>
      <c r="L315" t="s">
        <v>646</v>
      </c>
      <c r="M315" t="s">
        <v>14</v>
      </c>
      <c r="N315">
        <f>IF(all_t20_world_cup_matches_results__3__3[[#This Row],[Teams ID]]=all_t20_world_cup_matches_results__3__3[[#This Row],[Winner]], 1, 0)</f>
        <v>1</v>
      </c>
      <c r="O315" t="str">
        <f>IF(all_t20_world_cup_matches_results__3__3[[#This Row],[Team1]]=all_t20_world_cup_matches_results__3__3[[#This Row],[Winner]],all_t20_world_cup_matches_results__3__3[[#This Row],[Team2]],all_t20_world_cup_matches_results__3__3[[#This Row],[Team1]])</f>
        <v>Bangladesh</v>
      </c>
      <c r="P315" s="8">
        <f>IF(all_t20_world_cup_matches_results__3__3[[#This Row],[Teams ID]]=all_t20_world_cup_matches_results__3__3[[#This Row],[Losers]],1,0)</f>
        <v>0</v>
      </c>
      <c r="Q315" s="8">
        <f>SUMIFS(all_t20_world_cup_matches_results__3__3[Winner Count], all_t20_world_cup_matches_results__3__3[Teams ID], all_t20_world_cup_matches_results__3__3[[#This Row],[Teams ID]], all_t20_world_cup_matches_results__3__3[Season], all_t20_world_cup_matches_results__3__3[[#This Row],[Season]])</f>
        <v>1</v>
      </c>
      <c r="R315" s="8">
        <f>COUNTIFS(all_t20_world_cup_matches_results__3__3[Teams ID], all_t20_world_cup_matches_results__3__3[[#This Row],[Teams ID]], all_t20_world_cup_matches_results__3__3[Season], all_t20_world_cup_matches_results__3__3[[#This Row],[Season]])</f>
        <v>4</v>
      </c>
      <c r="S315" s="8">
        <f>all_t20_world_cup_matches_results__3__3[[#This Row],[Total matches played]]-all_t20_world_cup_matches_results__3__3[[#This Row],[Total matches won]]</f>
        <v>3</v>
      </c>
      <c r="T315" s="16">
        <f>IFERROR(all_t20_world_cup_matches_results__3__3[[#This Row],[Total matches won]]/all_t20_world_cup_matches_results__3__3[[#This Row],[Total matches played]],"")</f>
        <v>0.25</v>
      </c>
      <c r="U315" s="16">
        <f>IF(T:T=$T$3,"",100%-all_t20_world_cup_matches_results__3__3[[#This Row],[Winning %]])</f>
        <v>0.75</v>
      </c>
    </row>
    <row r="316" spans="1:21" x14ac:dyDescent="0.25">
      <c r="A316" t="s">
        <v>169</v>
      </c>
      <c r="B316" t="s">
        <v>23</v>
      </c>
      <c r="C316" t="s">
        <v>7</v>
      </c>
      <c r="D316" t="s">
        <v>216</v>
      </c>
      <c r="E316" t="s">
        <v>7</v>
      </c>
      <c r="F316" t="s">
        <v>22</v>
      </c>
      <c r="G316" t="s">
        <v>107</v>
      </c>
      <c r="H316" s="9">
        <v>42445</v>
      </c>
      <c r="I316">
        <v>537</v>
      </c>
      <c r="J316">
        <v>6</v>
      </c>
      <c r="K316" t="s">
        <v>156</v>
      </c>
      <c r="L316" t="s">
        <v>647</v>
      </c>
      <c r="M316" t="s">
        <v>23</v>
      </c>
      <c r="N316">
        <f>IF(all_t20_world_cup_matches_results__3__3[[#This Row],[Teams ID]]=all_t20_world_cup_matches_results__3__3[[#This Row],[Winner]], 1, 0)</f>
        <v>0</v>
      </c>
      <c r="O316" t="str">
        <f>IF(all_t20_world_cup_matches_results__3__3[[#This Row],[Team1]]=all_t20_world_cup_matches_results__3__3[[#This Row],[Winner]],all_t20_world_cup_matches_results__3__3[[#This Row],[Team2]],all_t20_world_cup_matches_results__3__3[[#This Row],[Team1]])</f>
        <v>England</v>
      </c>
      <c r="P316" s="8">
        <f>IF(all_t20_world_cup_matches_results__3__3[[#This Row],[Teams ID]]=all_t20_world_cup_matches_results__3__3[[#This Row],[Losers]],1,0)</f>
        <v>1</v>
      </c>
      <c r="Q316" s="8">
        <f>SUMIFS(all_t20_world_cup_matches_results__3__3[Winner Count], all_t20_world_cup_matches_results__3__3[Teams ID], all_t20_world_cup_matches_results__3__3[[#This Row],[Teams ID]], all_t20_world_cup_matches_results__3__3[Season], all_t20_world_cup_matches_results__3__3[[#This Row],[Season]])</f>
        <v>4</v>
      </c>
      <c r="R316" s="8">
        <f>COUNTIFS(all_t20_world_cup_matches_results__3__3[Teams ID], all_t20_world_cup_matches_results__3__3[[#This Row],[Teams ID]], all_t20_world_cup_matches_results__3__3[Season], all_t20_world_cup_matches_results__3__3[[#This Row],[Season]])</f>
        <v>6</v>
      </c>
      <c r="S316" s="8">
        <f>all_t20_world_cup_matches_results__3__3[[#This Row],[Total matches played]]-all_t20_world_cup_matches_results__3__3[[#This Row],[Total matches won]]</f>
        <v>2</v>
      </c>
      <c r="T316" s="16">
        <f>IFERROR(all_t20_world_cup_matches_results__3__3[[#This Row],[Total matches won]]/all_t20_world_cup_matches_results__3__3[[#This Row],[Total matches played]],"")</f>
        <v>0.66666666666666663</v>
      </c>
      <c r="U316" s="16">
        <f>IF(T:T=$T$3,"",100%-all_t20_world_cup_matches_results__3__3[[#This Row],[Winning %]])</f>
        <v>0.33333333333333337</v>
      </c>
    </row>
    <row r="317" spans="1:21" x14ac:dyDescent="0.25">
      <c r="A317" t="s">
        <v>169</v>
      </c>
      <c r="B317" t="s">
        <v>23</v>
      </c>
      <c r="C317" t="s">
        <v>7</v>
      </c>
      <c r="D317" t="s">
        <v>216</v>
      </c>
      <c r="E317" t="s">
        <v>7</v>
      </c>
      <c r="F317" t="s">
        <v>22</v>
      </c>
      <c r="G317" t="s">
        <v>107</v>
      </c>
      <c r="H317" s="9">
        <v>42445</v>
      </c>
      <c r="I317">
        <v>537</v>
      </c>
      <c r="J317">
        <v>6</v>
      </c>
      <c r="K317" t="s">
        <v>156</v>
      </c>
      <c r="L317" t="s">
        <v>648</v>
      </c>
      <c r="M317" t="s">
        <v>7</v>
      </c>
      <c r="N317">
        <f>IF(all_t20_world_cup_matches_results__3__3[[#This Row],[Teams ID]]=all_t20_world_cup_matches_results__3__3[[#This Row],[Winner]], 1, 0)</f>
        <v>1</v>
      </c>
      <c r="O317" t="str">
        <f>IF(all_t20_world_cup_matches_results__3__3[[#This Row],[Team1]]=all_t20_world_cup_matches_results__3__3[[#This Row],[Winner]],all_t20_world_cup_matches_results__3__3[[#This Row],[Team2]],all_t20_world_cup_matches_results__3__3[[#This Row],[Team1]])</f>
        <v>England</v>
      </c>
      <c r="P317" s="8">
        <f>IF(all_t20_world_cup_matches_results__3__3[[#This Row],[Teams ID]]=all_t20_world_cup_matches_results__3__3[[#This Row],[Losers]],1,0)</f>
        <v>0</v>
      </c>
      <c r="Q317" s="8">
        <f>SUMIFS(all_t20_world_cup_matches_results__3__3[Winner Count], all_t20_world_cup_matches_results__3__3[Teams ID], all_t20_world_cup_matches_results__3__3[[#This Row],[Teams ID]], all_t20_world_cup_matches_results__3__3[Season], all_t20_world_cup_matches_results__3__3[[#This Row],[Season]])</f>
        <v>5</v>
      </c>
      <c r="R317" s="8">
        <f>COUNTIFS(all_t20_world_cup_matches_results__3__3[Teams ID], all_t20_world_cup_matches_results__3__3[[#This Row],[Teams ID]], all_t20_world_cup_matches_results__3__3[Season], all_t20_world_cup_matches_results__3__3[[#This Row],[Season]])</f>
        <v>6</v>
      </c>
      <c r="S317" s="8">
        <f>all_t20_world_cup_matches_results__3__3[[#This Row],[Total matches played]]-all_t20_world_cup_matches_results__3__3[[#This Row],[Total matches won]]</f>
        <v>1</v>
      </c>
      <c r="T317" s="16">
        <f>IFERROR(all_t20_world_cup_matches_results__3__3[[#This Row],[Total matches won]]/all_t20_world_cup_matches_results__3__3[[#This Row],[Total matches played]],"")</f>
        <v>0.83333333333333337</v>
      </c>
      <c r="U317" s="16">
        <f>IF(T:T=$T$3,"",100%-all_t20_world_cup_matches_results__3__3[[#This Row],[Winning %]])</f>
        <v>0.16666666666666663</v>
      </c>
    </row>
    <row r="318" spans="1:21" x14ac:dyDescent="0.25">
      <c r="A318" t="s">
        <v>169</v>
      </c>
      <c r="B318" t="s">
        <v>63</v>
      </c>
      <c r="C318" t="s">
        <v>28</v>
      </c>
      <c r="D318" t="s">
        <v>269</v>
      </c>
      <c r="E318" t="s">
        <v>28</v>
      </c>
      <c r="F318" t="s">
        <v>22</v>
      </c>
      <c r="G318" t="s">
        <v>106</v>
      </c>
      <c r="H318" s="9">
        <v>42446</v>
      </c>
      <c r="I318">
        <v>538</v>
      </c>
      <c r="J318">
        <v>6</v>
      </c>
      <c r="K318" t="s">
        <v>156</v>
      </c>
      <c r="L318" t="s">
        <v>649</v>
      </c>
      <c r="M318" t="s">
        <v>63</v>
      </c>
      <c r="N318">
        <f>IF(all_t20_world_cup_matches_results__3__3[[#This Row],[Teams ID]]=all_t20_world_cup_matches_results__3__3[[#This Row],[Winner]], 1, 0)</f>
        <v>0</v>
      </c>
      <c r="O318" t="str">
        <f>IF(all_t20_world_cup_matches_results__3__3[[#This Row],[Team1]]=all_t20_world_cup_matches_results__3__3[[#This Row],[Winner]],all_t20_world_cup_matches_results__3__3[[#This Row],[Team2]],all_t20_world_cup_matches_results__3__3[[#This Row],[Team1]])</f>
        <v>Afghanistan</v>
      </c>
      <c r="P318" s="8">
        <f>IF(all_t20_world_cup_matches_results__3__3[[#This Row],[Teams ID]]=all_t20_world_cup_matches_results__3__3[[#This Row],[Losers]],1,0)</f>
        <v>1</v>
      </c>
      <c r="Q318" s="8">
        <f>SUMIFS(all_t20_world_cup_matches_results__3__3[Winner Count], all_t20_world_cup_matches_results__3__3[Teams ID], all_t20_world_cup_matches_results__3__3[[#This Row],[Teams ID]], all_t20_world_cup_matches_results__3__3[Season], all_t20_world_cup_matches_results__3__3[[#This Row],[Season]])</f>
        <v>4</v>
      </c>
      <c r="R318" s="8">
        <f>COUNTIFS(all_t20_world_cup_matches_results__3__3[Teams ID], all_t20_world_cup_matches_results__3__3[[#This Row],[Teams ID]], all_t20_world_cup_matches_results__3__3[Season], all_t20_world_cup_matches_results__3__3[[#This Row],[Season]])</f>
        <v>7</v>
      </c>
      <c r="S318" s="8">
        <f>all_t20_world_cup_matches_results__3__3[[#This Row],[Total matches played]]-all_t20_world_cup_matches_results__3__3[[#This Row],[Total matches won]]</f>
        <v>3</v>
      </c>
      <c r="T318" s="16">
        <f>IFERROR(all_t20_world_cup_matches_results__3__3[[#This Row],[Total matches won]]/all_t20_world_cup_matches_results__3__3[[#This Row],[Total matches played]],"")</f>
        <v>0.5714285714285714</v>
      </c>
      <c r="U318" s="16">
        <f>IF(T:T=$T$3,"",100%-all_t20_world_cup_matches_results__3__3[[#This Row],[Winning %]])</f>
        <v>0.4285714285714286</v>
      </c>
    </row>
    <row r="319" spans="1:21" x14ac:dyDescent="0.25">
      <c r="A319" t="s">
        <v>169</v>
      </c>
      <c r="B319" t="s">
        <v>63</v>
      </c>
      <c r="C319" t="s">
        <v>28</v>
      </c>
      <c r="D319" t="s">
        <v>269</v>
      </c>
      <c r="E319" t="s">
        <v>28</v>
      </c>
      <c r="F319" t="s">
        <v>22</v>
      </c>
      <c r="G319" t="s">
        <v>106</v>
      </c>
      <c r="H319" s="9">
        <v>42446</v>
      </c>
      <c r="I319">
        <v>538</v>
      </c>
      <c r="J319">
        <v>6</v>
      </c>
      <c r="K319" t="s">
        <v>156</v>
      </c>
      <c r="L319" t="s">
        <v>650</v>
      </c>
      <c r="M319" t="s">
        <v>28</v>
      </c>
      <c r="N319">
        <f>IF(all_t20_world_cup_matches_results__3__3[[#This Row],[Teams ID]]=all_t20_world_cup_matches_results__3__3[[#This Row],[Winner]], 1, 0)</f>
        <v>1</v>
      </c>
      <c r="O319" t="str">
        <f>IF(all_t20_world_cup_matches_results__3__3[[#This Row],[Team1]]=all_t20_world_cup_matches_results__3__3[[#This Row],[Winner]],all_t20_world_cup_matches_results__3__3[[#This Row],[Team2]],all_t20_world_cup_matches_results__3__3[[#This Row],[Team1]])</f>
        <v>Afghanistan</v>
      </c>
      <c r="P319" s="8">
        <f>IF(all_t20_world_cup_matches_results__3__3[[#This Row],[Teams ID]]=all_t20_world_cup_matches_results__3__3[[#This Row],[Losers]],1,0)</f>
        <v>0</v>
      </c>
      <c r="Q319" s="8">
        <f>SUMIFS(all_t20_world_cup_matches_results__3__3[Winner Count], all_t20_world_cup_matches_results__3__3[Teams ID], all_t20_world_cup_matches_results__3__3[[#This Row],[Teams ID]], all_t20_world_cup_matches_results__3__3[Season], all_t20_world_cup_matches_results__3__3[[#This Row],[Season]])</f>
        <v>1</v>
      </c>
      <c r="R319" s="8">
        <f>COUNTIFS(all_t20_world_cup_matches_results__3__3[Teams ID], all_t20_world_cup_matches_results__3__3[[#This Row],[Teams ID]], all_t20_world_cup_matches_results__3__3[Season], all_t20_world_cup_matches_results__3__3[[#This Row],[Season]])</f>
        <v>4</v>
      </c>
      <c r="S319" s="8">
        <f>all_t20_world_cup_matches_results__3__3[[#This Row],[Total matches played]]-all_t20_world_cup_matches_results__3__3[[#This Row],[Total matches won]]</f>
        <v>3</v>
      </c>
      <c r="T319" s="16">
        <f>IFERROR(all_t20_world_cup_matches_results__3__3[[#This Row],[Total matches won]]/all_t20_world_cup_matches_results__3__3[[#This Row],[Total matches played]],"")</f>
        <v>0.25</v>
      </c>
      <c r="U319" s="16">
        <f>IF(T:T=$T$3,"",100%-all_t20_world_cup_matches_results__3__3[[#This Row],[Winning %]])</f>
        <v>0.75</v>
      </c>
    </row>
    <row r="320" spans="1:21" x14ac:dyDescent="0.25">
      <c r="A320" t="s">
        <v>169</v>
      </c>
      <c r="B320" t="s">
        <v>17</v>
      </c>
      <c r="C320" t="s">
        <v>11</v>
      </c>
      <c r="D320" t="s">
        <v>270</v>
      </c>
      <c r="E320" t="s">
        <v>11</v>
      </c>
      <c r="F320" t="s">
        <v>100</v>
      </c>
      <c r="G320" t="s">
        <v>101</v>
      </c>
      <c r="H320" s="9">
        <v>42447</v>
      </c>
      <c r="I320">
        <v>539</v>
      </c>
      <c r="J320">
        <v>8</v>
      </c>
      <c r="K320" t="s">
        <v>157</v>
      </c>
      <c r="L320" t="s">
        <v>651</v>
      </c>
      <c r="M320" t="s">
        <v>17</v>
      </c>
      <c r="N320">
        <f>IF(all_t20_world_cup_matches_results__3__3[[#This Row],[Teams ID]]=all_t20_world_cup_matches_results__3__3[[#This Row],[Winner]], 1, 0)</f>
        <v>0</v>
      </c>
      <c r="O320" t="str">
        <f>IF(all_t20_world_cup_matches_results__3__3[[#This Row],[Team1]]=all_t20_world_cup_matches_results__3__3[[#This Row],[Winner]],all_t20_world_cup_matches_results__3__3[[#This Row],[Team2]],all_t20_world_cup_matches_results__3__3[[#This Row],[Team1]])</f>
        <v>Australia</v>
      </c>
      <c r="P320" s="8">
        <f>IF(all_t20_world_cup_matches_results__3__3[[#This Row],[Teams ID]]=all_t20_world_cup_matches_results__3__3[[#This Row],[Losers]],1,0)</f>
        <v>1</v>
      </c>
      <c r="Q320" s="8">
        <f>SUMIFS(all_t20_world_cup_matches_results__3__3[Winner Count], all_t20_world_cup_matches_results__3__3[Teams ID], all_t20_world_cup_matches_results__3__3[[#This Row],[Teams ID]], all_t20_world_cup_matches_results__3__3[Season], all_t20_world_cup_matches_results__3__3[[#This Row],[Season]])</f>
        <v>2</v>
      </c>
      <c r="R320" s="8">
        <f>COUNTIFS(all_t20_world_cup_matches_results__3__3[Teams ID], all_t20_world_cup_matches_results__3__3[[#This Row],[Teams ID]], all_t20_world_cup_matches_results__3__3[Season], all_t20_world_cup_matches_results__3__3[[#This Row],[Season]])</f>
        <v>4</v>
      </c>
      <c r="S320" s="8">
        <f>all_t20_world_cup_matches_results__3__3[[#This Row],[Total matches played]]-all_t20_world_cup_matches_results__3__3[[#This Row],[Total matches won]]</f>
        <v>2</v>
      </c>
      <c r="T320" s="16">
        <f>IFERROR(all_t20_world_cup_matches_results__3__3[[#This Row],[Total matches won]]/all_t20_world_cup_matches_results__3__3[[#This Row],[Total matches played]],"")</f>
        <v>0.5</v>
      </c>
      <c r="U320" s="16">
        <f>IF(T:T=$T$3,"",100%-all_t20_world_cup_matches_results__3__3[[#This Row],[Winning %]])</f>
        <v>0.5</v>
      </c>
    </row>
    <row r="321" spans="1:21" x14ac:dyDescent="0.25">
      <c r="A321" t="s">
        <v>169</v>
      </c>
      <c r="B321" t="s">
        <v>17</v>
      </c>
      <c r="C321" t="s">
        <v>11</v>
      </c>
      <c r="D321" t="s">
        <v>270</v>
      </c>
      <c r="E321" t="s">
        <v>11</v>
      </c>
      <c r="F321" t="s">
        <v>100</v>
      </c>
      <c r="G321" t="s">
        <v>101</v>
      </c>
      <c r="H321" s="9">
        <v>42447</v>
      </c>
      <c r="I321">
        <v>539</v>
      </c>
      <c r="J321">
        <v>8</v>
      </c>
      <c r="K321" t="s">
        <v>157</v>
      </c>
      <c r="L321" t="s">
        <v>652</v>
      </c>
      <c r="M321" t="s">
        <v>11</v>
      </c>
      <c r="N321">
        <f>IF(all_t20_world_cup_matches_results__3__3[[#This Row],[Teams ID]]=all_t20_world_cup_matches_results__3__3[[#This Row],[Winner]], 1, 0)</f>
        <v>1</v>
      </c>
      <c r="O321" t="str">
        <f>IF(all_t20_world_cup_matches_results__3__3[[#This Row],[Team1]]=all_t20_world_cup_matches_results__3__3[[#This Row],[Winner]],all_t20_world_cup_matches_results__3__3[[#This Row],[Team2]],all_t20_world_cup_matches_results__3__3[[#This Row],[Team1]])</f>
        <v>Australia</v>
      </c>
      <c r="P321" s="8">
        <f>IF(all_t20_world_cup_matches_results__3__3[[#This Row],[Teams ID]]=all_t20_world_cup_matches_results__3__3[[#This Row],[Losers]],1,0)</f>
        <v>0</v>
      </c>
      <c r="Q321" s="8">
        <f>SUMIFS(all_t20_world_cup_matches_results__3__3[Winner Count], all_t20_world_cup_matches_results__3__3[Teams ID], all_t20_world_cup_matches_results__3__3[[#This Row],[Teams ID]], all_t20_world_cup_matches_results__3__3[Season], all_t20_world_cup_matches_results__3__3[[#This Row],[Season]])</f>
        <v>4</v>
      </c>
      <c r="R321" s="8">
        <f>COUNTIFS(all_t20_world_cup_matches_results__3__3[Teams ID], all_t20_world_cup_matches_results__3__3[[#This Row],[Teams ID]], all_t20_world_cup_matches_results__3__3[Season], all_t20_world_cup_matches_results__3__3[[#This Row],[Season]])</f>
        <v>5</v>
      </c>
      <c r="S321" s="8">
        <f>all_t20_world_cup_matches_results__3__3[[#This Row],[Total matches played]]-all_t20_world_cup_matches_results__3__3[[#This Row],[Total matches won]]</f>
        <v>1</v>
      </c>
      <c r="T321" s="16">
        <f>IFERROR(all_t20_world_cup_matches_results__3__3[[#This Row],[Total matches won]]/all_t20_world_cup_matches_results__3__3[[#This Row],[Total matches played]],"")</f>
        <v>0.8</v>
      </c>
      <c r="U321" s="16">
        <f>IF(T:T=$T$3,"",100%-all_t20_world_cup_matches_results__3__3[[#This Row],[Winning %]])</f>
        <v>0.19999999999999996</v>
      </c>
    </row>
    <row r="322" spans="1:21" x14ac:dyDescent="0.25">
      <c r="A322" t="s">
        <v>169</v>
      </c>
      <c r="B322" t="s">
        <v>23</v>
      </c>
      <c r="C322" t="s">
        <v>6</v>
      </c>
      <c r="D322" t="s">
        <v>212</v>
      </c>
      <c r="E322" t="s">
        <v>23</v>
      </c>
      <c r="F322" t="s">
        <v>60</v>
      </c>
      <c r="G322" t="s">
        <v>107</v>
      </c>
      <c r="H322" s="9">
        <v>42447</v>
      </c>
      <c r="I322">
        <v>540</v>
      </c>
      <c r="J322">
        <v>2</v>
      </c>
      <c r="K322" t="s">
        <v>156</v>
      </c>
      <c r="L322" t="s">
        <v>653</v>
      </c>
      <c r="M322" t="s">
        <v>23</v>
      </c>
      <c r="N322">
        <f>IF(all_t20_world_cup_matches_results__3__3[[#This Row],[Teams ID]]=all_t20_world_cup_matches_results__3__3[[#This Row],[Winner]], 1, 0)</f>
        <v>1</v>
      </c>
      <c r="O322" t="str">
        <f>IF(all_t20_world_cup_matches_results__3__3[[#This Row],[Team1]]=all_t20_world_cup_matches_results__3__3[[#This Row],[Winner]],all_t20_world_cup_matches_results__3__3[[#This Row],[Team2]],all_t20_world_cup_matches_results__3__3[[#This Row],[Team1]])</f>
        <v>South Africa</v>
      </c>
      <c r="P322" s="8">
        <f>IF(all_t20_world_cup_matches_results__3__3[[#This Row],[Teams ID]]=all_t20_world_cup_matches_results__3__3[[#This Row],[Losers]],1,0)</f>
        <v>0</v>
      </c>
      <c r="Q322" s="8">
        <f>SUMIFS(all_t20_world_cup_matches_results__3__3[Winner Count], all_t20_world_cup_matches_results__3__3[Teams ID], all_t20_world_cup_matches_results__3__3[[#This Row],[Teams ID]], all_t20_world_cup_matches_results__3__3[Season], all_t20_world_cup_matches_results__3__3[[#This Row],[Season]])</f>
        <v>4</v>
      </c>
      <c r="R322" s="8">
        <f>COUNTIFS(all_t20_world_cup_matches_results__3__3[Teams ID], all_t20_world_cup_matches_results__3__3[[#This Row],[Teams ID]], all_t20_world_cup_matches_results__3__3[Season], all_t20_world_cup_matches_results__3__3[[#This Row],[Season]])</f>
        <v>6</v>
      </c>
      <c r="S322" s="8">
        <f>all_t20_world_cup_matches_results__3__3[[#This Row],[Total matches played]]-all_t20_world_cup_matches_results__3__3[[#This Row],[Total matches won]]</f>
        <v>2</v>
      </c>
      <c r="T322" s="16">
        <f>IFERROR(all_t20_world_cup_matches_results__3__3[[#This Row],[Total matches won]]/all_t20_world_cup_matches_results__3__3[[#This Row],[Total matches played]],"")</f>
        <v>0.66666666666666663</v>
      </c>
      <c r="U322" s="16">
        <f>IF(T:T=$T$3,"",100%-all_t20_world_cup_matches_results__3__3[[#This Row],[Winning %]])</f>
        <v>0.33333333333333337</v>
      </c>
    </row>
    <row r="323" spans="1:21" x14ac:dyDescent="0.25">
      <c r="A323" t="s">
        <v>169</v>
      </c>
      <c r="B323" t="s">
        <v>23</v>
      </c>
      <c r="C323" t="s">
        <v>6</v>
      </c>
      <c r="D323" t="s">
        <v>212</v>
      </c>
      <c r="E323" t="s">
        <v>23</v>
      </c>
      <c r="F323" t="s">
        <v>60</v>
      </c>
      <c r="G323" t="s">
        <v>107</v>
      </c>
      <c r="H323" s="9">
        <v>42447</v>
      </c>
      <c r="I323">
        <v>540</v>
      </c>
      <c r="J323">
        <v>2</v>
      </c>
      <c r="K323" t="s">
        <v>156</v>
      </c>
      <c r="L323" t="s">
        <v>654</v>
      </c>
      <c r="M323" t="s">
        <v>6</v>
      </c>
      <c r="N323">
        <f>IF(all_t20_world_cup_matches_results__3__3[[#This Row],[Teams ID]]=all_t20_world_cup_matches_results__3__3[[#This Row],[Winner]], 1, 0)</f>
        <v>0</v>
      </c>
      <c r="O323" t="str">
        <f>IF(all_t20_world_cup_matches_results__3__3[[#This Row],[Team1]]=all_t20_world_cup_matches_results__3__3[[#This Row],[Winner]],all_t20_world_cup_matches_results__3__3[[#This Row],[Team2]],all_t20_world_cup_matches_results__3__3[[#This Row],[Team1]])</f>
        <v>South Africa</v>
      </c>
      <c r="P323" s="8">
        <f>IF(all_t20_world_cup_matches_results__3__3[[#This Row],[Teams ID]]=all_t20_world_cup_matches_results__3__3[[#This Row],[Losers]],1,0)</f>
        <v>1</v>
      </c>
      <c r="Q323" s="8">
        <f>SUMIFS(all_t20_world_cup_matches_results__3__3[Winner Count], all_t20_world_cup_matches_results__3__3[Teams ID], all_t20_world_cup_matches_results__3__3[[#This Row],[Teams ID]], all_t20_world_cup_matches_results__3__3[Season], all_t20_world_cup_matches_results__3__3[[#This Row],[Season]])</f>
        <v>2</v>
      </c>
      <c r="R323" s="8">
        <f>COUNTIFS(all_t20_world_cup_matches_results__3__3[Teams ID], all_t20_world_cup_matches_results__3__3[[#This Row],[Teams ID]], all_t20_world_cup_matches_results__3__3[Season], all_t20_world_cup_matches_results__3__3[[#This Row],[Season]])</f>
        <v>4</v>
      </c>
      <c r="S323" s="8">
        <f>all_t20_world_cup_matches_results__3__3[[#This Row],[Total matches played]]-all_t20_world_cup_matches_results__3__3[[#This Row],[Total matches won]]</f>
        <v>2</v>
      </c>
      <c r="T323" s="16">
        <f>IFERROR(all_t20_world_cup_matches_results__3__3[[#This Row],[Total matches won]]/all_t20_world_cup_matches_results__3__3[[#This Row],[Total matches played]],"")</f>
        <v>0.5</v>
      </c>
      <c r="U323" s="16">
        <f>IF(T:T=$T$3,"",100%-all_t20_world_cup_matches_results__3__3[[#This Row],[Winning %]])</f>
        <v>0.5</v>
      </c>
    </row>
    <row r="324" spans="1:21" x14ac:dyDescent="0.25">
      <c r="A324" t="s">
        <v>169</v>
      </c>
      <c r="B324" t="s">
        <v>25</v>
      </c>
      <c r="C324" t="s">
        <v>14</v>
      </c>
      <c r="D324" t="s">
        <v>183</v>
      </c>
      <c r="E324" t="s">
        <v>25</v>
      </c>
      <c r="F324" t="s">
        <v>22</v>
      </c>
      <c r="G324" t="s">
        <v>106</v>
      </c>
      <c r="H324" s="9">
        <v>42448</v>
      </c>
      <c r="I324">
        <v>541</v>
      </c>
      <c r="J324">
        <v>6</v>
      </c>
      <c r="K324" t="s">
        <v>156</v>
      </c>
      <c r="L324" t="s">
        <v>655</v>
      </c>
      <c r="M324" t="s">
        <v>25</v>
      </c>
      <c r="N324">
        <f>IF(all_t20_world_cup_matches_results__3__3[[#This Row],[Teams ID]]=all_t20_world_cup_matches_results__3__3[[#This Row],[Winner]], 1, 0)</f>
        <v>1</v>
      </c>
      <c r="O324" t="str">
        <f>IF(all_t20_world_cup_matches_results__3__3[[#This Row],[Team1]]=all_t20_world_cup_matches_results__3__3[[#This Row],[Winner]],all_t20_world_cup_matches_results__3__3[[#This Row],[Team2]],all_t20_world_cup_matches_results__3__3[[#This Row],[Team1]])</f>
        <v>Pakistan</v>
      </c>
      <c r="P324" s="8">
        <f>IF(all_t20_world_cup_matches_results__3__3[[#This Row],[Teams ID]]=all_t20_world_cup_matches_results__3__3[[#This Row],[Losers]],1,0)</f>
        <v>0</v>
      </c>
      <c r="Q324" s="8">
        <f>SUMIFS(all_t20_world_cup_matches_results__3__3[Winner Count], all_t20_world_cup_matches_results__3__3[Teams ID], all_t20_world_cup_matches_results__3__3[[#This Row],[Teams ID]], all_t20_world_cup_matches_results__3__3[Season], all_t20_world_cup_matches_results__3__3[[#This Row],[Season]])</f>
        <v>3</v>
      </c>
      <c r="R324" s="8">
        <f>COUNTIFS(all_t20_world_cup_matches_results__3__3[Teams ID], all_t20_world_cup_matches_results__3__3[[#This Row],[Teams ID]], all_t20_world_cup_matches_results__3__3[Season], all_t20_world_cup_matches_results__3__3[[#This Row],[Season]])</f>
        <v>5</v>
      </c>
      <c r="S324" s="8">
        <f>all_t20_world_cup_matches_results__3__3[[#This Row],[Total matches played]]-all_t20_world_cup_matches_results__3__3[[#This Row],[Total matches won]]</f>
        <v>2</v>
      </c>
      <c r="T324" s="16">
        <f>IFERROR(all_t20_world_cup_matches_results__3__3[[#This Row],[Total matches won]]/all_t20_world_cup_matches_results__3__3[[#This Row],[Total matches played]],"")</f>
        <v>0.6</v>
      </c>
      <c r="U324" s="16">
        <f>IF(T:T=$T$3,"",100%-all_t20_world_cup_matches_results__3__3[[#This Row],[Winning %]])</f>
        <v>0.4</v>
      </c>
    </row>
    <row r="325" spans="1:21" x14ac:dyDescent="0.25">
      <c r="A325" t="s">
        <v>169</v>
      </c>
      <c r="B325" t="s">
        <v>25</v>
      </c>
      <c r="C325" t="s">
        <v>14</v>
      </c>
      <c r="D325" t="s">
        <v>183</v>
      </c>
      <c r="E325" t="s">
        <v>25</v>
      </c>
      <c r="F325" t="s">
        <v>22</v>
      </c>
      <c r="G325" t="s">
        <v>106</v>
      </c>
      <c r="H325" s="9">
        <v>42448</v>
      </c>
      <c r="I325">
        <v>541</v>
      </c>
      <c r="J325">
        <v>6</v>
      </c>
      <c r="K325" t="s">
        <v>156</v>
      </c>
      <c r="L325" t="s">
        <v>656</v>
      </c>
      <c r="M325" t="s">
        <v>14</v>
      </c>
      <c r="N325">
        <f>IF(all_t20_world_cup_matches_results__3__3[[#This Row],[Teams ID]]=all_t20_world_cup_matches_results__3__3[[#This Row],[Winner]], 1, 0)</f>
        <v>0</v>
      </c>
      <c r="O325" t="str">
        <f>IF(all_t20_world_cup_matches_results__3__3[[#This Row],[Team1]]=all_t20_world_cup_matches_results__3__3[[#This Row],[Winner]],all_t20_world_cup_matches_results__3__3[[#This Row],[Team2]],all_t20_world_cup_matches_results__3__3[[#This Row],[Team1]])</f>
        <v>Pakistan</v>
      </c>
      <c r="P325" s="8">
        <f>IF(all_t20_world_cup_matches_results__3__3[[#This Row],[Teams ID]]=all_t20_world_cup_matches_results__3__3[[#This Row],[Losers]],1,0)</f>
        <v>1</v>
      </c>
      <c r="Q325" s="8">
        <f>SUMIFS(all_t20_world_cup_matches_results__3__3[Winner Count], all_t20_world_cup_matches_results__3__3[Teams ID], all_t20_world_cup_matches_results__3__3[[#This Row],[Teams ID]], all_t20_world_cup_matches_results__3__3[Season], all_t20_world_cup_matches_results__3__3[[#This Row],[Season]])</f>
        <v>1</v>
      </c>
      <c r="R325" s="8">
        <f>COUNTIFS(all_t20_world_cup_matches_results__3__3[Teams ID], all_t20_world_cup_matches_results__3__3[[#This Row],[Teams ID]], all_t20_world_cup_matches_results__3__3[Season], all_t20_world_cup_matches_results__3__3[[#This Row],[Season]])</f>
        <v>4</v>
      </c>
      <c r="S325" s="8">
        <f>all_t20_world_cup_matches_results__3__3[[#This Row],[Total matches played]]-all_t20_world_cup_matches_results__3__3[[#This Row],[Total matches won]]</f>
        <v>3</v>
      </c>
      <c r="T325" s="16">
        <f>IFERROR(all_t20_world_cup_matches_results__3__3[[#This Row],[Total matches won]]/all_t20_world_cup_matches_results__3__3[[#This Row],[Total matches played]],"")</f>
        <v>0.25</v>
      </c>
      <c r="U325" s="16">
        <f>IF(T:T=$T$3,"",100%-all_t20_world_cup_matches_results__3__3[[#This Row],[Winning %]])</f>
        <v>0.75</v>
      </c>
    </row>
    <row r="326" spans="1:21" x14ac:dyDescent="0.25">
      <c r="A326" t="s">
        <v>169</v>
      </c>
      <c r="B326" t="s">
        <v>63</v>
      </c>
      <c r="C326" t="s">
        <v>6</v>
      </c>
      <c r="D326" t="s">
        <v>225</v>
      </c>
      <c r="E326" t="s">
        <v>6</v>
      </c>
      <c r="F326" t="s">
        <v>40</v>
      </c>
      <c r="G326" t="s">
        <v>107</v>
      </c>
      <c r="H326" s="9">
        <v>42449</v>
      </c>
      <c r="I326">
        <v>542</v>
      </c>
      <c r="J326">
        <v>37</v>
      </c>
      <c r="K326" t="s">
        <v>157</v>
      </c>
      <c r="L326" t="s">
        <v>657</v>
      </c>
      <c r="M326" t="s">
        <v>63</v>
      </c>
      <c r="N326">
        <f>IF(all_t20_world_cup_matches_results__3__3[[#This Row],[Teams ID]]=all_t20_world_cup_matches_results__3__3[[#This Row],[Winner]], 1, 0)</f>
        <v>0</v>
      </c>
      <c r="O326" t="str">
        <f>IF(all_t20_world_cup_matches_results__3__3[[#This Row],[Team1]]=all_t20_world_cup_matches_results__3__3[[#This Row],[Winner]],all_t20_world_cup_matches_results__3__3[[#This Row],[Team2]],all_t20_world_cup_matches_results__3__3[[#This Row],[Team1]])</f>
        <v>Afghanistan</v>
      </c>
      <c r="P326" s="8">
        <f>IF(all_t20_world_cup_matches_results__3__3[[#This Row],[Teams ID]]=all_t20_world_cup_matches_results__3__3[[#This Row],[Losers]],1,0)</f>
        <v>1</v>
      </c>
      <c r="Q326" s="8">
        <f>SUMIFS(all_t20_world_cup_matches_results__3__3[Winner Count], all_t20_world_cup_matches_results__3__3[Teams ID], all_t20_world_cup_matches_results__3__3[[#This Row],[Teams ID]], all_t20_world_cup_matches_results__3__3[Season], all_t20_world_cup_matches_results__3__3[[#This Row],[Season]])</f>
        <v>4</v>
      </c>
      <c r="R326" s="8">
        <f>COUNTIFS(all_t20_world_cup_matches_results__3__3[Teams ID], all_t20_world_cup_matches_results__3__3[[#This Row],[Teams ID]], all_t20_world_cup_matches_results__3__3[Season], all_t20_world_cup_matches_results__3__3[[#This Row],[Season]])</f>
        <v>7</v>
      </c>
      <c r="S326" s="8">
        <f>all_t20_world_cup_matches_results__3__3[[#This Row],[Total matches played]]-all_t20_world_cup_matches_results__3__3[[#This Row],[Total matches won]]</f>
        <v>3</v>
      </c>
      <c r="T326" s="16">
        <f>IFERROR(all_t20_world_cup_matches_results__3__3[[#This Row],[Total matches won]]/all_t20_world_cup_matches_results__3__3[[#This Row],[Total matches played]],"")</f>
        <v>0.5714285714285714</v>
      </c>
      <c r="U326" s="16">
        <f>IF(T:T=$T$3,"",100%-all_t20_world_cup_matches_results__3__3[[#This Row],[Winning %]])</f>
        <v>0.4285714285714286</v>
      </c>
    </row>
    <row r="327" spans="1:21" x14ac:dyDescent="0.25">
      <c r="A327" t="s">
        <v>169</v>
      </c>
      <c r="B327" t="s">
        <v>63</v>
      </c>
      <c r="C327" t="s">
        <v>6</v>
      </c>
      <c r="D327" t="s">
        <v>225</v>
      </c>
      <c r="E327" t="s">
        <v>6</v>
      </c>
      <c r="F327" t="s">
        <v>40</v>
      </c>
      <c r="G327" t="s">
        <v>107</v>
      </c>
      <c r="H327" s="9">
        <v>42449</v>
      </c>
      <c r="I327">
        <v>542</v>
      </c>
      <c r="J327">
        <v>37</v>
      </c>
      <c r="K327" t="s">
        <v>157</v>
      </c>
      <c r="L327" t="s">
        <v>658</v>
      </c>
      <c r="M327" t="s">
        <v>6</v>
      </c>
      <c r="N327">
        <f>IF(all_t20_world_cup_matches_results__3__3[[#This Row],[Teams ID]]=all_t20_world_cup_matches_results__3__3[[#This Row],[Winner]], 1, 0)</f>
        <v>1</v>
      </c>
      <c r="O327" t="str">
        <f>IF(all_t20_world_cup_matches_results__3__3[[#This Row],[Team1]]=all_t20_world_cup_matches_results__3__3[[#This Row],[Winner]],all_t20_world_cup_matches_results__3__3[[#This Row],[Team2]],all_t20_world_cup_matches_results__3__3[[#This Row],[Team1]])</f>
        <v>Afghanistan</v>
      </c>
      <c r="P327" s="8">
        <f>IF(all_t20_world_cup_matches_results__3__3[[#This Row],[Teams ID]]=all_t20_world_cup_matches_results__3__3[[#This Row],[Losers]],1,0)</f>
        <v>0</v>
      </c>
      <c r="Q327" s="8">
        <f>SUMIFS(all_t20_world_cup_matches_results__3__3[Winner Count], all_t20_world_cup_matches_results__3__3[Teams ID], all_t20_world_cup_matches_results__3__3[[#This Row],[Teams ID]], all_t20_world_cup_matches_results__3__3[Season], all_t20_world_cup_matches_results__3__3[[#This Row],[Season]])</f>
        <v>2</v>
      </c>
      <c r="R327" s="8">
        <f>COUNTIFS(all_t20_world_cup_matches_results__3__3[Teams ID], all_t20_world_cup_matches_results__3__3[[#This Row],[Teams ID]], all_t20_world_cup_matches_results__3__3[Season], all_t20_world_cup_matches_results__3__3[[#This Row],[Season]])</f>
        <v>4</v>
      </c>
      <c r="S327" s="8">
        <f>all_t20_world_cup_matches_results__3__3[[#This Row],[Total matches played]]-all_t20_world_cup_matches_results__3__3[[#This Row],[Total matches won]]</f>
        <v>2</v>
      </c>
      <c r="T327" s="16">
        <f>IFERROR(all_t20_world_cup_matches_results__3__3[[#This Row],[Total matches won]]/all_t20_world_cup_matches_results__3__3[[#This Row],[Total matches played]],"")</f>
        <v>0.5</v>
      </c>
      <c r="U327" s="16">
        <f>IF(T:T=$T$3,"",100%-all_t20_world_cup_matches_results__3__3[[#This Row],[Winning %]])</f>
        <v>0.5</v>
      </c>
    </row>
    <row r="328" spans="1:21" x14ac:dyDescent="0.25">
      <c r="A328" t="s">
        <v>169</v>
      </c>
      <c r="B328" t="s">
        <v>28</v>
      </c>
      <c r="C328" t="s">
        <v>7</v>
      </c>
      <c r="D328" t="s">
        <v>209</v>
      </c>
      <c r="E328" t="s">
        <v>7</v>
      </c>
      <c r="F328" t="s">
        <v>31</v>
      </c>
      <c r="G328" t="s">
        <v>108</v>
      </c>
      <c r="H328" s="9">
        <v>42449</v>
      </c>
      <c r="I328">
        <v>543</v>
      </c>
      <c r="J328">
        <v>7</v>
      </c>
      <c r="K328" t="s">
        <v>156</v>
      </c>
      <c r="L328" t="s">
        <v>659</v>
      </c>
      <c r="M328" t="s">
        <v>28</v>
      </c>
      <c r="N328">
        <f>IF(all_t20_world_cup_matches_results__3__3[[#This Row],[Teams ID]]=all_t20_world_cup_matches_results__3__3[[#This Row],[Winner]], 1, 0)</f>
        <v>0</v>
      </c>
      <c r="O328" t="str">
        <f>IF(all_t20_world_cup_matches_results__3__3[[#This Row],[Team1]]=all_t20_world_cup_matches_results__3__3[[#This Row],[Winner]],all_t20_world_cup_matches_results__3__3[[#This Row],[Team2]],all_t20_world_cup_matches_results__3__3[[#This Row],[Team1]])</f>
        <v>Sri Lanka</v>
      </c>
      <c r="P328" s="8">
        <f>IF(all_t20_world_cup_matches_results__3__3[[#This Row],[Teams ID]]=all_t20_world_cup_matches_results__3__3[[#This Row],[Losers]],1,0)</f>
        <v>1</v>
      </c>
      <c r="Q328" s="8">
        <f>SUMIFS(all_t20_world_cup_matches_results__3__3[Winner Count], all_t20_world_cup_matches_results__3__3[Teams ID], all_t20_world_cup_matches_results__3__3[[#This Row],[Teams ID]], all_t20_world_cup_matches_results__3__3[Season], all_t20_world_cup_matches_results__3__3[[#This Row],[Season]])</f>
        <v>1</v>
      </c>
      <c r="R328" s="8">
        <f>COUNTIFS(all_t20_world_cup_matches_results__3__3[Teams ID], all_t20_world_cup_matches_results__3__3[[#This Row],[Teams ID]], all_t20_world_cup_matches_results__3__3[Season], all_t20_world_cup_matches_results__3__3[[#This Row],[Season]])</f>
        <v>4</v>
      </c>
      <c r="S328" s="8">
        <f>all_t20_world_cup_matches_results__3__3[[#This Row],[Total matches played]]-all_t20_world_cup_matches_results__3__3[[#This Row],[Total matches won]]</f>
        <v>3</v>
      </c>
      <c r="T328" s="16">
        <f>IFERROR(all_t20_world_cup_matches_results__3__3[[#This Row],[Total matches won]]/all_t20_world_cup_matches_results__3__3[[#This Row],[Total matches played]],"")</f>
        <v>0.25</v>
      </c>
      <c r="U328" s="16">
        <f>IF(T:T=$T$3,"",100%-all_t20_world_cup_matches_results__3__3[[#This Row],[Winning %]])</f>
        <v>0.75</v>
      </c>
    </row>
    <row r="329" spans="1:21" x14ac:dyDescent="0.25">
      <c r="A329" t="s">
        <v>169</v>
      </c>
      <c r="B329" t="s">
        <v>28</v>
      </c>
      <c r="C329" t="s">
        <v>7</v>
      </c>
      <c r="D329" t="s">
        <v>209</v>
      </c>
      <c r="E329" t="s">
        <v>7</v>
      </c>
      <c r="F329" t="s">
        <v>31</v>
      </c>
      <c r="G329" t="s">
        <v>108</v>
      </c>
      <c r="H329" s="9">
        <v>42449</v>
      </c>
      <c r="I329">
        <v>543</v>
      </c>
      <c r="J329">
        <v>7</v>
      </c>
      <c r="K329" t="s">
        <v>156</v>
      </c>
      <c r="L329" t="s">
        <v>660</v>
      </c>
      <c r="M329" t="s">
        <v>7</v>
      </c>
      <c r="N329">
        <f>IF(all_t20_world_cup_matches_results__3__3[[#This Row],[Teams ID]]=all_t20_world_cup_matches_results__3__3[[#This Row],[Winner]], 1, 0)</f>
        <v>1</v>
      </c>
      <c r="O329" t="str">
        <f>IF(all_t20_world_cup_matches_results__3__3[[#This Row],[Team1]]=all_t20_world_cup_matches_results__3__3[[#This Row],[Winner]],all_t20_world_cup_matches_results__3__3[[#This Row],[Team2]],all_t20_world_cup_matches_results__3__3[[#This Row],[Team1]])</f>
        <v>Sri Lanka</v>
      </c>
      <c r="P329" s="8">
        <f>IF(all_t20_world_cup_matches_results__3__3[[#This Row],[Teams ID]]=all_t20_world_cup_matches_results__3__3[[#This Row],[Losers]],1,0)</f>
        <v>0</v>
      </c>
      <c r="Q329" s="8">
        <f>SUMIFS(all_t20_world_cup_matches_results__3__3[Winner Count], all_t20_world_cup_matches_results__3__3[Teams ID], all_t20_world_cup_matches_results__3__3[[#This Row],[Teams ID]], all_t20_world_cup_matches_results__3__3[Season], all_t20_world_cup_matches_results__3__3[[#This Row],[Season]])</f>
        <v>5</v>
      </c>
      <c r="R329" s="8">
        <f>COUNTIFS(all_t20_world_cup_matches_results__3__3[Teams ID], all_t20_world_cup_matches_results__3__3[[#This Row],[Teams ID]], all_t20_world_cup_matches_results__3__3[Season], all_t20_world_cup_matches_results__3__3[[#This Row],[Season]])</f>
        <v>6</v>
      </c>
      <c r="S329" s="8">
        <f>all_t20_world_cup_matches_results__3__3[[#This Row],[Total matches played]]-all_t20_world_cup_matches_results__3__3[[#This Row],[Total matches won]]</f>
        <v>1</v>
      </c>
      <c r="T329" s="16">
        <f>IFERROR(all_t20_world_cup_matches_results__3__3[[#This Row],[Total matches won]]/all_t20_world_cup_matches_results__3__3[[#This Row],[Total matches played]],"")</f>
        <v>0.83333333333333337</v>
      </c>
      <c r="U329" s="16">
        <f>IF(T:T=$T$3,"",100%-all_t20_world_cup_matches_results__3__3[[#This Row],[Winning %]])</f>
        <v>0.16666666666666663</v>
      </c>
    </row>
    <row r="330" spans="1:21" x14ac:dyDescent="0.25">
      <c r="A330" t="s">
        <v>169</v>
      </c>
      <c r="B330" t="s">
        <v>17</v>
      </c>
      <c r="C330" t="s">
        <v>21</v>
      </c>
      <c r="D330" t="s">
        <v>187</v>
      </c>
      <c r="E330" t="s">
        <v>17</v>
      </c>
      <c r="F330" t="s">
        <v>75</v>
      </c>
      <c r="G330" t="s">
        <v>108</v>
      </c>
      <c r="H330" s="9">
        <v>42450</v>
      </c>
      <c r="I330">
        <v>544</v>
      </c>
      <c r="J330">
        <v>3</v>
      </c>
      <c r="K330" t="s">
        <v>156</v>
      </c>
      <c r="L330" t="s">
        <v>661</v>
      </c>
      <c r="M330" t="s">
        <v>17</v>
      </c>
      <c r="N330">
        <f>IF(all_t20_world_cup_matches_results__3__3[[#This Row],[Teams ID]]=all_t20_world_cup_matches_results__3__3[[#This Row],[Winner]], 1, 0)</f>
        <v>1</v>
      </c>
      <c r="O330" t="str">
        <f>IF(all_t20_world_cup_matches_results__3__3[[#This Row],[Team1]]=all_t20_world_cup_matches_results__3__3[[#This Row],[Winner]],all_t20_world_cup_matches_results__3__3[[#This Row],[Team2]],all_t20_world_cup_matches_results__3__3[[#This Row],[Team1]])</f>
        <v>Bangladesh</v>
      </c>
      <c r="P330" s="8">
        <f>IF(all_t20_world_cup_matches_results__3__3[[#This Row],[Teams ID]]=all_t20_world_cup_matches_results__3__3[[#This Row],[Losers]],1,0)</f>
        <v>0</v>
      </c>
      <c r="Q330" s="8">
        <f>SUMIFS(all_t20_world_cup_matches_results__3__3[Winner Count], all_t20_world_cup_matches_results__3__3[Teams ID], all_t20_world_cup_matches_results__3__3[[#This Row],[Teams ID]], all_t20_world_cup_matches_results__3__3[Season], all_t20_world_cup_matches_results__3__3[[#This Row],[Season]])</f>
        <v>2</v>
      </c>
      <c r="R330" s="8">
        <f>COUNTIFS(all_t20_world_cup_matches_results__3__3[Teams ID], all_t20_world_cup_matches_results__3__3[[#This Row],[Teams ID]], all_t20_world_cup_matches_results__3__3[Season], all_t20_world_cup_matches_results__3__3[[#This Row],[Season]])</f>
        <v>4</v>
      </c>
      <c r="S330" s="8">
        <f>all_t20_world_cup_matches_results__3__3[[#This Row],[Total matches played]]-all_t20_world_cup_matches_results__3__3[[#This Row],[Total matches won]]</f>
        <v>2</v>
      </c>
      <c r="T330" s="16">
        <f>IFERROR(all_t20_world_cup_matches_results__3__3[[#This Row],[Total matches won]]/all_t20_world_cup_matches_results__3__3[[#This Row],[Total matches played]],"")</f>
        <v>0.5</v>
      </c>
      <c r="U330" s="16">
        <f>IF(T:T=$T$3,"",100%-all_t20_world_cup_matches_results__3__3[[#This Row],[Winning %]])</f>
        <v>0.5</v>
      </c>
    </row>
    <row r="331" spans="1:21" x14ac:dyDescent="0.25">
      <c r="A331" t="s">
        <v>169</v>
      </c>
      <c r="B331" t="s">
        <v>17</v>
      </c>
      <c r="C331" t="s">
        <v>21</v>
      </c>
      <c r="D331" t="s">
        <v>187</v>
      </c>
      <c r="E331" t="s">
        <v>17</v>
      </c>
      <c r="F331" t="s">
        <v>75</v>
      </c>
      <c r="G331" t="s">
        <v>108</v>
      </c>
      <c r="H331" s="9">
        <v>42450</v>
      </c>
      <c r="I331">
        <v>544</v>
      </c>
      <c r="J331">
        <v>3</v>
      </c>
      <c r="K331" t="s">
        <v>156</v>
      </c>
      <c r="L331" t="s">
        <v>662</v>
      </c>
      <c r="M331" t="s">
        <v>21</v>
      </c>
      <c r="N331">
        <f>IF(all_t20_world_cup_matches_results__3__3[[#This Row],[Teams ID]]=all_t20_world_cup_matches_results__3__3[[#This Row],[Winner]], 1, 0)</f>
        <v>0</v>
      </c>
      <c r="O331" t="str">
        <f>IF(all_t20_world_cup_matches_results__3__3[[#This Row],[Team1]]=all_t20_world_cup_matches_results__3__3[[#This Row],[Winner]],all_t20_world_cup_matches_results__3__3[[#This Row],[Team2]],all_t20_world_cup_matches_results__3__3[[#This Row],[Team1]])</f>
        <v>Bangladesh</v>
      </c>
      <c r="P331" s="8">
        <f>IF(all_t20_world_cup_matches_results__3__3[[#This Row],[Teams ID]]=all_t20_world_cup_matches_results__3__3[[#This Row],[Losers]],1,0)</f>
        <v>1</v>
      </c>
      <c r="Q331" s="8">
        <f>SUMIFS(all_t20_world_cup_matches_results__3__3[Winner Count], all_t20_world_cup_matches_results__3__3[Teams ID], all_t20_world_cup_matches_results__3__3[[#This Row],[Teams ID]], all_t20_world_cup_matches_results__3__3[Season], all_t20_world_cup_matches_results__3__3[[#This Row],[Season]])</f>
        <v>2</v>
      </c>
      <c r="R331" s="8">
        <f>COUNTIFS(all_t20_world_cup_matches_results__3__3[Teams ID], all_t20_world_cup_matches_results__3__3[[#This Row],[Teams ID]], all_t20_world_cup_matches_results__3__3[Season], all_t20_world_cup_matches_results__3__3[[#This Row],[Season]])</f>
        <v>7</v>
      </c>
      <c r="S331" s="8">
        <f>all_t20_world_cup_matches_results__3__3[[#This Row],[Total matches played]]-all_t20_world_cup_matches_results__3__3[[#This Row],[Total matches won]]</f>
        <v>5</v>
      </c>
      <c r="T331" s="16">
        <f>IFERROR(all_t20_world_cup_matches_results__3__3[[#This Row],[Total matches won]]/all_t20_world_cup_matches_results__3__3[[#This Row],[Total matches played]],"")</f>
        <v>0.2857142857142857</v>
      </c>
      <c r="U331" s="16">
        <f>IF(T:T=$T$3,"",100%-all_t20_world_cup_matches_results__3__3[[#This Row],[Winning %]])</f>
        <v>0.7142857142857143</v>
      </c>
    </row>
    <row r="332" spans="1:21" x14ac:dyDescent="0.25">
      <c r="A332" t="s">
        <v>169</v>
      </c>
      <c r="B332" t="s">
        <v>11</v>
      </c>
      <c r="C332" t="s">
        <v>14</v>
      </c>
      <c r="D332" t="s">
        <v>198</v>
      </c>
      <c r="E332" t="s">
        <v>11</v>
      </c>
      <c r="F332" t="s">
        <v>109</v>
      </c>
      <c r="G332" t="s">
        <v>110</v>
      </c>
      <c r="H332" s="9">
        <v>42451</v>
      </c>
      <c r="I332">
        <v>545</v>
      </c>
      <c r="J332">
        <v>22</v>
      </c>
      <c r="K332" t="s">
        <v>157</v>
      </c>
      <c r="L332" t="s">
        <v>663</v>
      </c>
      <c r="M332" t="s">
        <v>11</v>
      </c>
      <c r="N332">
        <f>IF(all_t20_world_cup_matches_results__3__3[[#This Row],[Teams ID]]=all_t20_world_cup_matches_results__3__3[[#This Row],[Winner]], 1, 0)</f>
        <v>1</v>
      </c>
      <c r="O332" t="str">
        <f>IF(all_t20_world_cup_matches_results__3__3[[#This Row],[Team1]]=all_t20_world_cup_matches_results__3__3[[#This Row],[Winner]],all_t20_world_cup_matches_results__3__3[[#This Row],[Team2]],all_t20_world_cup_matches_results__3__3[[#This Row],[Team1]])</f>
        <v>Pakistan</v>
      </c>
      <c r="P332" s="8">
        <f>IF(all_t20_world_cup_matches_results__3__3[[#This Row],[Teams ID]]=all_t20_world_cup_matches_results__3__3[[#This Row],[Losers]],1,0)</f>
        <v>0</v>
      </c>
      <c r="Q332" s="8">
        <f>SUMIFS(all_t20_world_cup_matches_results__3__3[Winner Count], all_t20_world_cup_matches_results__3__3[Teams ID], all_t20_world_cup_matches_results__3__3[[#This Row],[Teams ID]], all_t20_world_cup_matches_results__3__3[Season], all_t20_world_cup_matches_results__3__3[[#This Row],[Season]])</f>
        <v>4</v>
      </c>
      <c r="R332" s="8">
        <f>COUNTIFS(all_t20_world_cup_matches_results__3__3[Teams ID], all_t20_world_cup_matches_results__3__3[[#This Row],[Teams ID]], all_t20_world_cup_matches_results__3__3[Season], all_t20_world_cup_matches_results__3__3[[#This Row],[Season]])</f>
        <v>5</v>
      </c>
      <c r="S332" s="8">
        <f>all_t20_world_cup_matches_results__3__3[[#This Row],[Total matches played]]-all_t20_world_cup_matches_results__3__3[[#This Row],[Total matches won]]</f>
        <v>1</v>
      </c>
      <c r="T332" s="16">
        <f>IFERROR(all_t20_world_cup_matches_results__3__3[[#This Row],[Total matches won]]/all_t20_world_cup_matches_results__3__3[[#This Row],[Total matches played]],"")</f>
        <v>0.8</v>
      </c>
      <c r="U332" s="16">
        <f>IF(T:T=$T$3,"",100%-all_t20_world_cup_matches_results__3__3[[#This Row],[Winning %]])</f>
        <v>0.19999999999999996</v>
      </c>
    </row>
    <row r="333" spans="1:21" x14ac:dyDescent="0.25">
      <c r="A333" t="s">
        <v>169</v>
      </c>
      <c r="B333" t="s">
        <v>11</v>
      </c>
      <c r="C333" t="s">
        <v>14</v>
      </c>
      <c r="D333" t="s">
        <v>198</v>
      </c>
      <c r="E333" t="s">
        <v>11</v>
      </c>
      <c r="F333" t="s">
        <v>109</v>
      </c>
      <c r="G333" t="s">
        <v>110</v>
      </c>
      <c r="H333" s="9">
        <v>42451</v>
      </c>
      <c r="I333">
        <v>545</v>
      </c>
      <c r="J333">
        <v>22</v>
      </c>
      <c r="K333" t="s">
        <v>157</v>
      </c>
      <c r="L333" t="s">
        <v>664</v>
      </c>
      <c r="M333" t="s">
        <v>14</v>
      </c>
      <c r="N333">
        <f>IF(all_t20_world_cup_matches_results__3__3[[#This Row],[Teams ID]]=all_t20_world_cup_matches_results__3__3[[#This Row],[Winner]], 1, 0)</f>
        <v>0</v>
      </c>
      <c r="O333" t="str">
        <f>IF(all_t20_world_cup_matches_results__3__3[[#This Row],[Team1]]=all_t20_world_cup_matches_results__3__3[[#This Row],[Winner]],all_t20_world_cup_matches_results__3__3[[#This Row],[Team2]],all_t20_world_cup_matches_results__3__3[[#This Row],[Team1]])</f>
        <v>Pakistan</v>
      </c>
      <c r="P333" s="8">
        <f>IF(all_t20_world_cup_matches_results__3__3[[#This Row],[Teams ID]]=all_t20_world_cup_matches_results__3__3[[#This Row],[Losers]],1,0)</f>
        <v>1</v>
      </c>
      <c r="Q333" s="8">
        <f>SUMIFS(all_t20_world_cup_matches_results__3__3[Winner Count], all_t20_world_cup_matches_results__3__3[Teams ID], all_t20_world_cup_matches_results__3__3[[#This Row],[Teams ID]], all_t20_world_cup_matches_results__3__3[Season], all_t20_world_cup_matches_results__3__3[[#This Row],[Season]])</f>
        <v>1</v>
      </c>
      <c r="R333" s="8">
        <f>COUNTIFS(all_t20_world_cup_matches_results__3__3[Teams ID], all_t20_world_cup_matches_results__3__3[[#This Row],[Teams ID]], all_t20_world_cup_matches_results__3__3[Season], all_t20_world_cup_matches_results__3__3[[#This Row],[Season]])</f>
        <v>4</v>
      </c>
      <c r="S333" s="8">
        <f>all_t20_world_cup_matches_results__3__3[[#This Row],[Total matches played]]-all_t20_world_cup_matches_results__3__3[[#This Row],[Total matches won]]</f>
        <v>3</v>
      </c>
      <c r="T333" s="16">
        <f>IFERROR(all_t20_world_cup_matches_results__3__3[[#This Row],[Total matches won]]/all_t20_world_cup_matches_results__3__3[[#This Row],[Total matches played]],"")</f>
        <v>0.25</v>
      </c>
      <c r="U333" s="16">
        <f>IF(T:T=$T$3,"",100%-all_t20_world_cup_matches_results__3__3[[#This Row],[Winning %]])</f>
        <v>0.75</v>
      </c>
    </row>
    <row r="334" spans="1:21" x14ac:dyDescent="0.25">
      <c r="A334" t="s">
        <v>169</v>
      </c>
      <c r="B334" t="s">
        <v>63</v>
      </c>
      <c r="C334" t="s">
        <v>23</v>
      </c>
      <c r="D334" t="s">
        <v>234</v>
      </c>
      <c r="E334" t="s">
        <v>23</v>
      </c>
      <c r="F334" t="s">
        <v>41</v>
      </c>
      <c r="G334" t="s">
        <v>111</v>
      </c>
      <c r="H334" s="9">
        <v>42452</v>
      </c>
      <c r="I334">
        <v>546</v>
      </c>
      <c r="J334">
        <v>15</v>
      </c>
      <c r="K334" t="s">
        <v>157</v>
      </c>
      <c r="L334" t="s">
        <v>665</v>
      </c>
      <c r="M334" t="s">
        <v>63</v>
      </c>
      <c r="N334">
        <f>IF(all_t20_world_cup_matches_results__3__3[[#This Row],[Teams ID]]=all_t20_world_cup_matches_results__3__3[[#This Row],[Winner]], 1, 0)</f>
        <v>0</v>
      </c>
      <c r="O334" t="str">
        <f>IF(all_t20_world_cup_matches_results__3__3[[#This Row],[Team1]]=all_t20_world_cup_matches_results__3__3[[#This Row],[Winner]],all_t20_world_cup_matches_results__3__3[[#This Row],[Team2]],all_t20_world_cup_matches_results__3__3[[#This Row],[Team1]])</f>
        <v>Afghanistan</v>
      </c>
      <c r="P334" s="8">
        <f>IF(all_t20_world_cup_matches_results__3__3[[#This Row],[Teams ID]]=all_t20_world_cup_matches_results__3__3[[#This Row],[Losers]],1,0)</f>
        <v>1</v>
      </c>
      <c r="Q334" s="8">
        <f>SUMIFS(all_t20_world_cup_matches_results__3__3[Winner Count], all_t20_world_cup_matches_results__3__3[Teams ID], all_t20_world_cup_matches_results__3__3[[#This Row],[Teams ID]], all_t20_world_cup_matches_results__3__3[Season], all_t20_world_cup_matches_results__3__3[[#This Row],[Season]])</f>
        <v>4</v>
      </c>
      <c r="R334" s="8">
        <f>COUNTIFS(all_t20_world_cup_matches_results__3__3[Teams ID], all_t20_world_cup_matches_results__3__3[[#This Row],[Teams ID]], all_t20_world_cup_matches_results__3__3[Season], all_t20_world_cup_matches_results__3__3[[#This Row],[Season]])</f>
        <v>7</v>
      </c>
      <c r="S334" s="8">
        <f>all_t20_world_cup_matches_results__3__3[[#This Row],[Total matches played]]-all_t20_world_cup_matches_results__3__3[[#This Row],[Total matches won]]</f>
        <v>3</v>
      </c>
      <c r="T334" s="16">
        <f>IFERROR(all_t20_world_cup_matches_results__3__3[[#This Row],[Total matches won]]/all_t20_world_cup_matches_results__3__3[[#This Row],[Total matches played]],"")</f>
        <v>0.5714285714285714</v>
      </c>
      <c r="U334" s="16">
        <f>IF(T:T=$T$3,"",100%-all_t20_world_cup_matches_results__3__3[[#This Row],[Winning %]])</f>
        <v>0.4285714285714286</v>
      </c>
    </row>
    <row r="335" spans="1:21" x14ac:dyDescent="0.25">
      <c r="A335" t="s">
        <v>169</v>
      </c>
      <c r="B335" t="s">
        <v>63</v>
      </c>
      <c r="C335" t="s">
        <v>23</v>
      </c>
      <c r="D335" t="s">
        <v>234</v>
      </c>
      <c r="E335" t="s">
        <v>23</v>
      </c>
      <c r="F335" t="s">
        <v>41</v>
      </c>
      <c r="G335" t="s">
        <v>111</v>
      </c>
      <c r="H335" s="9">
        <v>42452</v>
      </c>
      <c r="I335">
        <v>546</v>
      </c>
      <c r="J335">
        <v>15</v>
      </c>
      <c r="K335" t="s">
        <v>157</v>
      </c>
      <c r="L335" t="s">
        <v>666</v>
      </c>
      <c r="M335" t="s">
        <v>23</v>
      </c>
      <c r="N335">
        <f>IF(all_t20_world_cup_matches_results__3__3[[#This Row],[Teams ID]]=all_t20_world_cup_matches_results__3__3[[#This Row],[Winner]], 1, 0)</f>
        <v>1</v>
      </c>
      <c r="O335" t="str">
        <f>IF(all_t20_world_cup_matches_results__3__3[[#This Row],[Team1]]=all_t20_world_cup_matches_results__3__3[[#This Row],[Winner]],all_t20_world_cup_matches_results__3__3[[#This Row],[Team2]],all_t20_world_cup_matches_results__3__3[[#This Row],[Team1]])</f>
        <v>Afghanistan</v>
      </c>
      <c r="P335" s="8">
        <f>IF(all_t20_world_cup_matches_results__3__3[[#This Row],[Teams ID]]=all_t20_world_cup_matches_results__3__3[[#This Row],[Losers]],1,0)</f>
        <v>0</v>
      </c>
      <c r="Q335" s="8">
        <f>SUMIFS(all_t20_world_cup_matches_results__3__3[Winner Count], all_t20_world_cup_matches_results__3__3[Teams ID], all_t20_world_cup_matches_results__3__3[[#This Row],[Teams ID]], all_t20_world_cup_matches_results__3__3[Season], all_t20_world_cup_matches_results__3__3[[#This Row],[Season]])</f>
        <v>4</v>
      </c>
      <c r="R335" s="8">
        <f>COUNTIFS(all_t20_world_cup_matches_results__3__3[Teams ID], all_t20_world_cup_matches_results__3__3[[#This Row],[Teams ID]], all_t20_world_cup_matches_results__3__3[Season], all_t20_world_cup_matches_results__3__3[[#This Row],[Season]])</f>
        <v>6</v>
      </c>
      <c r="S335" s="8">
        <f>all_t20_world_cup_matches_results__3__3[[#This Row],[Total matches played]]-all_t20_world_cup_matches_results__3__3[[#This Row],[Total matches won]]</f>
        <v>2</v>
      </c>
      <c r="T335" s="16">
        <f>IFERROR(all_t20_world_cup_matches_results__3__3[[#This Row],[Total matches won]]/all_t20_world_cup_matches_results__3__3[[#This Row],[Total matches played]],"")</f>
        <v>0.66666666666666663</v>
      </c>
      <c r="U335" s="16">
        <f>IF(T:T=$T$3,"",100%-all_t20_world_cup_matches_results__3__3[[#This Row],[Winning %]])</f>
        <v>0.33333333333333337</v>
      </c>
    </row>
    <row r="336" spans="1:21" x14ac:dyDescent="0.25">
      <c r="A336" t="s">
        <v>169</v>
      </c>
      <c r="B336" t="s">
        <v>25</v>
      </c>
      <c r="C336" t="s">
        <v>21</v>
      </c>
      <c r="D336" t="s">
        <v>271</v>
      </c>
      <c r="E336" t="s">
        <v>25</v>
      </c>
      <c r="F336" t="s">
        <v>51</v>
      </c>
      <c r="G336" t="s">
        <v>108</v>
      </c>
      <c r="H336" s="9">
        <v>42452</v>
      </c>
      <c r="I336">
        <v>547</v>
      </c>
      <c r="J336">
        <v>1</v>
      </c>
      <c r="K336" t="s">
        <v>157</v>
      </c>
      <c r="L336" t="s">
        <v>667</v>
      </c>
      <c r="M336" t="s">
        <v>25</v>
      </c>
      <c r="N336">
        <f>IF(all_t20_world_cup_matches_results__3__3[[#This Row],[Teams ID]]=all_t20_world_cup_matches_results__3__3[[#This Row],[Winner]], 1, 0)</f>
        <v>1</v>
      </c>
      <c r="O336" t="str">
        <f>IF(all_t20_world_cup_matches_results__3__3[[#This Row],[Team1]]=all_t20_world_cup_matches_results__3__3[[#This Row],[Winner]],all_t20_world_cup_matches_results__3__3[[#This Row],[Team2]],all_t20_world_cup_matches_results__3__3[[#This Row],[Team1]])</f>
        <v>Bangladesh</v>
      </c>
      <c r="P336" s="8">
        <f>IF(all_t20_world_cup_matches_results__3__3[[#This Row],[Teams ID]]=all_t20_world_cup_matches_results__3__3[[#This Row],[Losers]],1,0)</f>
        <v>0</v>
      </c>
      <c r="Q336" s="8">
        <f>SUMIFS(all_t20_world_cup_matches_results__3__3[Winner Count], all_t20_world_cup_matches_results__3__3[Teams ID], all_t20_world_cup_matches_results__3__3[[#This Row],[Teams ID]], all_t20_world_cup_matches_results__3__3[Season], all_t20_world_cup_matches_results__3__3[[#This Row],[Season]])</f>
        <v>3</v>
      </c>
      <c r="R336" s="8">
        <f>COUNTIFS(all_t20_world_cup_matches_results__3__3[Teams ID], all_t20_world_cup_matches_results__3__3[[#This Row],[Teams ID]], all_t20_world_cup_matches_results__3__3[Season], all_t20_world_cup_matches_results__3__3[[#This Row],[Season]])</f>
        <v>5</v>
      </c>
      <c r="S336" s="8">
        <f>all_t20_world_cup_matches_results__3__3[[#This Row],[Total matches played]]-all_t20_world_cup_matches_results__3__3[[#This Row],[Total matches won]]</f>
        <v>2</v>
      </c>
      <c r="T336" s="16">
        <f>IFERROR(all_t20_world_cup_matches_results__3__3[[#This Row],[Total matches won]]/all_t20_world_cup_matches_results__3__3[[#This Row],[Total matches played]],"")</f>
        <v>0.6</v>
      </c>
      <c r="U336" s="16">
        <f>IF(T:T=$T$3,"",100%-all_t20_world_cup_matches_results__3__3[[#This Row],[Winning %]])</f>
        <v>0.4</v>
      </c>
    </row>
    <row r="337" spans="1:21" x14ac:dyDescent="0.25">
      <c r="A337" t="s">
        <v>169</v>
      </c>
      <c r="B337" t="s">
        <v>25</v>
      </c>
      <c r="C337" t="s">
        <v>21</v>
      </c>
      <c r="D337" t="s">
        <v>271</v>
      </c>
      <c r="E337" t="s">
        <v>25</v>
      </c>
      <c r="F337" t="s">
        <v>51</v>
      </c>
      <c r="G337" t="s">
        <v>108</v>
      </c>
      <c r="H337" s="9">
        <v>42452</v>
      </c>
      <c r="I337">
        <v>547</v>
      </c>
      <c r="J337">
        <v>1</v>
      </c>
      <c r="K337" t="s">
        <v>157</v>
      </c>
      <c r="L337" t="s">
        <v>668</v>
      </c>
      <c r="M337" t="s">
        <v>21</v>
      </c>
      <c r="N337">
        <f>IF(all_t20_world_cup_matches_results__3__3[[#This Row],[Teams ID]]=all_t20_world_cup_matches_results__3__3[[#This Row],[Winner]], 1, 0)</f>
        <v>0</v>
      </c>
      <c r="O337" t="str">
        <f>IF(all_t20_world_cup_matches_results__3__3[[#This Row],[Team1]]=all_t20_world_cup_matches_results__3__3[[#This Row],[Winner]],all_t20_world_cup_matches_results__3__3[[#This Row],[Team2]],all_t20_world_cup_matches_results__3__3[[#This Row],[Team1]])</f>
        <v>Bangladesh</v>
      </c>
      <c r="P337" s="8">
        <f>IF(all_t20_world_cup_matches_results__3__3[[#This Row],[Teams ID]]=all_t20_world_cup_matches_results__3__3[[#This Row],[Losers]],1,0)</f>
        <v>1</v>
      </c>
      <c r="Q337" s="8">
        <f>SUMIFS(all_t20_world_cup_matches_results__3__3[Winner Count], all_t20_world_cup_matches_results__3__3[Teams ID], all_t20_world_cup_matches_results__3__3[[#This Row],[Teams ID]], all_t20_world_cup_matches_results__3__3[Season], all_t20_world_cup_matches_results__3__3[[#This Row],[Season]])</f>
        <v>2</v>
      </c>
      <c r="R337" s="8">
        <f>COUNTIFS(all_t20_world_cup_matches_results__3__3[Teams ID], all_t20_world_cup_matches_results__3__3[[#This Row],[Teams ID]], all_t20_world_cup_matches_results__3__3[Season], all_t20_world_cup_matches_results__3__3[[#This Row],[Season]])</f>
        <v>7</v>
      </c>
      <c r="S337" s="8">
        <f>all_t20_world_cup_matches_results__3__3[[#This Row],[Total matches played]]-all_t20_world_cup_matches_results__3__3[[#This Row],[Total matches won]]</f>
        <v>5</v>
      </c>
      <c r="T337" s="16">
        <f>IFERROR(all_t20_world_cup_matches_results__3__3[[#This Row],[Total matches won]]/all_t20_world_cup_matches_results__3__3[[#This Row],[Total matches played]],"")</f>
        <v>0.2857142857142857</v>
      </c>
      <c r="U337" s="16">
        <f>IF(T:T=$T$3,"",100%-all_t20_world_cup_matches_results__3__3[[#This Row],[Winning %]])</f>
        <v>0.7142857142857143</v>
      </c>
    </row>
    <row r="338" spans="1:21" x14ac:dyDescent="0.25">
      <c r="A338" t="s">
        <v>169</v>
      </c>
      <c r="B338" t="s">
        <v>17</v>
      </c>
      <c r="C338" t="s">
        <v>14</v>
      </c>
      <c r="D338" t="s">
        <v>191</v>
      </c>
      <c r="E338" t="s">
        <v>17</v>
      </c>
      <c r="F338" t="s">
        <v>65</v>
      </c>
      <c r="G338" t="s">
        <v>110</v>
      </c>
      <c r="H338" s="9">
        <v>42454</v>
      </c>
      <c r="I338">
        <v>548</v>
      </c>
      <c r="J338">
        <v>21</v>
      </c>
      <c r="K338" t="s">
        <v>157</v>
      </c>
      <c r="L338" t="s">
        <v>669</v>
      </c>
      <c r="M338" t="s">
        <v>17</v>
      </c>
      <c r="N338">
        <f>IF(all_t20_world_cup_matches_results__3__3[[#This Row],[Teams ID]]=all_t20_world_cup_matches_results__3__3[[#This Row],[Winner]], 1, 0)</f>
        <v>1</v>
      </c>
      <c r="O338" t="str">
        <f>IF(all_t20_world_cup_matches_results__3__3[[#This Row],[Team1]]=all_t20_world_cup_matches_results__3__3[[#This Row],[Winner]],all_t20_world_cup_matches_results__3__3[[#This Row],[Team2]],all_t20_world_cup_matches_results__3__3[[#This Row],[Team1]])</f>
        <v>Pakistan</v>
      </c>
      <c r="P338" s="8">
        <f>IF(all_t20_world_cup_matches_results__3__3[[#This Row],[Teams ID]]=all_t20_world_cup_matches_results__3__3[[#This Row],[Losers]],1,0)</f>
        <v>0</v>
      </c>
      <c r="Q338" s="8">
        <f>SUMIFS(all_t20_world_cup_matches_results__3__3[Winner Count], all_t20_world_cup_matches_results__3__3[Teams ID], all_t20_world_cup_matches_results__3__3[[#This Row],[Teams ID]], all_t20_world_cup_matches_results__3__3[Season], all_t20_world_cup_matches_results__3__3[[#This Row],[Season]])</f>
        <v>2</v>
      </c>
      <c r="R338" s="8">
        <f>COUNTIFS(all_t20_world_cup_matches_results__3__3[Teams ID], all_t20_world_cup_matches_results__3__3[[#This Row],[Teams ID]], all_t20_world_cup_matches_results__3__3[Season], all_t20_world_cup_matches_results__3__3[[#This Row],[Season]])</f>
        <v>4</v>
      </c>
      <c r="S338" s="8">
        <f>all_t20_world_cup_matches_results__3__3[[#This Row],[Total matches played]]-all_t20_world_cup_matches_results__3__3[[#This Row],[Total matches won]]</f>
        <v>2</v>
      </c>
      <c r="T338" s="16">
        <f>IFERROR(all_t20_world_cup_matches_results__3__3[[#This Row],[Total matches won]]/all_t20_world_cup_matches_results__3__3[[#This Row],[Total matches played]],"")</f>
        <v>0.5</v>
      </c>
      <c r="U338" s="16">
        <f>IF(T:T=$T$3,"",100%-all_t20_world_cup_matches_results__3__3[[#This Row],[Winning %]])</f>
        <v>0.5</v>
      </c>
    </row>
    <row r="339" spans="1:21" x14ac:dyDescent="0.25">
      <c r="A339" t="s">
        <v>169</v>
      </c>
      <c r="B339" t="s">
        <v>17</v>
      </c>
      <c r="C339" t="s">
        <v>14</v>
      </c>
      <c r="D339" t="s">
        <v>191</v>
      </c>
      <c r="E339" t="s">
        <v>17</v>
      </c>
      <c r="F339" t="s">
        <v>65</v>
      </c>
      <c r="G339" t="s">
        <v>110</v>
      </c>
      <c r="H339" s="9">
        <v>42454</v>
      </c>
      <c r="I339">
        <v>548</v>
      </c>
      <c r="J339">
        <v>21</v>
      </c>
      <c r="K339" t="s">
        <v>157</v>
      </c>
      <c r="L339" t="s">
        <v>670</v>
      </c>
      <c r="M339" t="s">
        <v>14</v>
      </c>
      <c r="N339">
        <f>IF(all_t20_world_cup_matches_results__3__3[[#This Row],[Teams ID]]=all_t20_world_cup_matches_results__3__3[[#This Row],[Winner]], 1, 0)</f>
        <v>0</v>
      </c>
      <c r="O339" t="str">
        <f>IF(all_t20_world_cup_matches_results__3__3[[#This Row],[Team1]]=all_t20_world_cup_matches_results__3__3[[#This Row],[Winner]],all_t20_world_cup_matches_results__3__3[[#This Row],[Team2]],all_t20_world_cup_matches_results__3__3[[#This Row],[Team1]])</f>
        <v>Pakistan</v>
      </c>
      <c r="P339" s="8">
        <f>IF(all_t20_world_cup_matches_results__3__3[[#This Row],[Teams ID]]=all_t20_world_cup_matches_results__3__3[[#This Row],[Losers]],1,0)</f>
        <v>1</v>
      </c>
      <c r="Q339" s="8">
        <f>SUMIFS(all_t20_world_cup_matches_results__3__3[Winner Count], all_t20_world_cup_matches_results__3__3[Teams ID], all_t20_world_cup_matches_results__3__3[[#This Row],[Teams ID]], all_t20_world_cup_matches_results__3__3[Season], all_t20_world_cup_matches_results__3__3[[#This Row],[Season]])</f>
        <v>1</v>
      </c>
      <c r="R339" s="8">
        <f>COUNTIFS(all_t20_world_cup_matches_results__3__3[Teams ID], all_t20_world_cup_matches_results__3__3[[#This Row],[Teams ID]], all_t20_world_cup_matches_results__3__3[Season], all_t20_world_cup_matches_results__3__3[[#This Row],[Season]])</f>
        <v>4</v>
      </c>
      <c r="S339" s="8">
        <f>all_t20_world_cup_matches_results__3__3[[#This Row],[Total matches played]]-all_t20_world_cup_matches_results__3__3[[#This Row],[Total matches won]]</f>
        <v>3</v>
      </c>
      <c r="T339" s="16">
        <f>IFERROR(all_t20_world_cup_matches_results__3__3[[#This Row],[Total matches won]]/all_t20_world_cup_matches_results__3__3[[#This Row],[Total matches played]],"")</f>
        <v>0.25</v>
      </c>
      <c r="U339" s="16">
        <f>IF(T:T=$T$3,"",100%-all_t20_world_cup_matches_results__3__3[[#This Row],[Winning %]])</f>
        <v>0.75</v>
      </c>
    </row>
    <row r="340" spans="1:21" x14ac:dyDescent="0.25">
      <c r="A340" t="s">
        <v>169</v>
      </c>
      <c r="B340" t="s">
        <v>6</v>
      </c>
      <c r="C340" t="s">
        <v>7</v>
      </c>
      <c r="D340" t="s">
        <v>174</v>
      </c>
      <c r="E340" t="s">
        <v>7</v>
      </c>
      <c r="F340" t="s">
        <v>75</v>
      </c>
      <c r="G340" t="s">
        <v>99</v>
      </c>
      <c r="H340" s="9">
        <v>42454</v>
      </c>
      <c r="I340">
        <v>549</v>
      </c>
      <c r="J340">
        <v>3</v>
      </c>
      <c r="K340" t="s">
        <v>156</v>
      </c>
      <c r="L340" t="s">
        <v>671</v>
      </c>
      <c r="M340" t="s">
        <v>6</v>
      </c>
      <c r="N340">
        <f>IF(all_t20_world_cup_matches_results__3__3[[#This Row],[Teams ID]]=all_t20_world_cup_matches_results__3__3[[#This Row],[Winner]], 1, 0)</f>
        <v>0</v>
      </c>
      <c r="O340" t="str">
        <f>IF(all_t20_world_cup_matches_results__3__3[[#This Row],[Team1]]=all_t20_world_cup_matches_results__3__3[[#This Row],[Winner]],all_t20_world_cup_matches_results__3__3[[#This Row],[Team2]],all_t20_world_cup_matches_results__3__3[[#This Row],[Team1]])</f>
        <v>South Africa</v>
      </c>
      <c r="P340" s="8">
        <f>IF(all_t20_world_cup_matches_results__3__3[[#This Row],[Teams ID]]=all_t20_world_cup_matches_results__3__3[[#This Row],[Losers]],1,0)</f>
        <v>1</v>
      </c>
      <c r="Q340" s="8">
        <f>SUMIFS(all_t20_world_cup_matches_results__3__3[Winner Count], all_t20_world_cup_matches_results__3__3[Teams ID], all_t20_world_cup_matches_results__3__3[[#This Row],[Teams ID]], all_t20_world_cup_matches_results__3__3[Season], all_t20_world_cup_matches_results__3__3[[#This Row],[Season]])</f>
        <v>2</v>
      </c>
      <c r="R340" s="8">
        <f>COUNTIFS(all_t20_world_cup_matches_results__3__3[Teams ID], all_t20_world_cup_matches_results__3__3[[#This Row],[Teams ID]], all_t20_world_cup_matches_results__3__3[Season], all_t20_world_cup_matches_results__3__3[[#This Row],[Season]])</f>
        <v>4</v>
      </c>
      <c r="S340" s="8">
        <f>all_t20_world_cup_matches_results__3__3[[#This Row],[Total matches played]]-all_t20_world_cup_matches_results__3__3[[#This Row],[Total matches won]]</f>
        <v>2</v>
      </c>
      <c r="T340" s="16">
        <f>IFERROR(all_t20_world_cup_matches_results__3__3[[#This Row],[Total matches won]]/all_t20_world_cup_matches_results__3__3[[#This Row],[Total matches played]],"")</f>
        <v>0.5</v>
      </c>
      <c r="U340" s="16">
        <f>IF(T:T=$T$3,"",100%-all_t20_world_cup_matches_results__3__3[[#This Row],[Winning %]])</f>
        <v>0.5</v>
      </c>
    </row>
    <row r="341" spans="1:21" x14ac:dyDescent="0.25">
      <c r="A341" t="s">
        <v>169</v>
      </c>
      <c r="B341" t="s">
        <v>6</v>
      </c>
      <c r="C341" t="s">
        <v>7</v>
      </c>
      <c r="D341" t="s">
        <v>174</v>
      </c>
      <c r="E341" t="s">
        <v>7</v>
      </c>
      <c r="F341" t="s">
        <v>75</v>
      </c>
      <c r="G341" t="s">
        <v>99</v>
      </c>
      <c r="H341" s="9">
        <v>42454</v>
      </c>
      <c r="I341">
        <v>549</v>
      </c>
      <c r="J341">
        <v>3</v>
      </c>
      <c r="K341" t="s">
        <v>156</v>
      </c>
      <c r="L341" t="s">
        <v>672</v>
      </c>
      <c r="M341" t="s">
        <v>7</v>
      </c>
      <c r="N341">
        <f>IF(all_t20_world_cup_matches_results__3__3[[#This Row],[Teams ID]]=all_t20_world_cup_matches_results__3__3[[#This Row],[Winner]], 1, 0)</f>
        <v>1</v>
      </c>
      <c r="O341" t="str">
        <f>IF(all_t20_world_cup_matches_results__3__3[[#This Row],[Team1]]=all_t20_world_cup_matches_results__3__3[[#This Row],[Winner]],all_t20_world_cup_matches_results__3__3[[#This Row],[Team2]],all_t20_world_cup_matches_results__3__3[[#This Row],[Team1]])</f>
        <v>South Africa</v>
      </c>
      <c r="P341" s="8">
        <f>IF(all_t20_world_cup_matches_results__3__3[[#This Row],[Teams ID]]=all_t20_world_cup_matches_results__3__3[[#This Row],[Losers]],1,0)</f>
        <v>0</v>
      </c>
      <c r="Q341" s="8">
        <f>SUMIFS(all_t20_world_cup_matches_results__3__3[Winner Count], all_t20_world_cup_matches_results__3__3[Teams ID], all_t20_world_cup_matches_results__3__3[[#This Row],[Teams ID]], all_t20_world_cup_matches_results__3__3[Season], all_t20_world_cup_matches_results__3__3[[#This Row],[Season]])</f>
        <v>5</v>
      </c>
      <c r="R341" s="8">
        <f>COUNTIFS(all_t20_world_cup_matches_results__3__3[Teams ID], all_t20_world_cup_matches_results__3__3[[#This Row],[Teams ID]], all_t20_world_cup_matches_results__3__3[Season], all_t20_world_cup_matches_results__3__3[[#This Row],[Season]])</f>
        <v>6</v>
      </c>
      <c r="S341" s="8">
        <f>all_t20_world_cup_matches_results__3__3[[#This Row],[Total matches played]]-all_t20_world_cup_matches_results__3__3[[#This Row],[Total matches won]]</f>
        <v>1</v>
      </c>
      <c r="T341" s="16">
        <f>IFERROR(all_t20_world_cup_matches_results__3__3[[#This Row],[Total matches won]]/all_t20_world_cup_matches_results__3__3[[#This Row],[Total matches played]],"")</f>
        <v>0.83333333333333337</v>
      </c>
      <c r="U341" s="16">
        <f>IF(T:T=$T$3,"",100%-all_t20_world_cup_matches_results__3__3[[#This Row],[Winning %]])</f>
        <v>0.16666666666666663</v>
      </c>
    </row>
    <row r="342" spans="1:21" x14ac:dyDescent="0.25">
      <c r="A342" t="s">
        <v>169</v>
      </c>
      <c r="B342" t="s">
        <v>21</v>
      </c>
      <c r="C342" t="s">
        <v>11</v>
      </c>
      <c r="D342" t="s">
        <v>233</v>
      </c>
      <c r="E342" t="s">
        <v>11</v>
      </c>
      <c r="F342" t="s">
        <v>112</v>
      </c>
      <c r="G342" t="s">
        <v>106</v>
      </c>
      <c r="H342" s="9">
        <v>42455</v>
      </c>
      <c r="I342">
        <v>550</v>
      </c>
      <c r="J342">
        <v>75</v>
      </c>
      <c r="K342" t="s">
        <v>157</v>
      </c>
      <c r="L342" t="s">
        <v>673</v>
      </c>
      <c r="M342" t="s">
        <v>21</v>
      </c>
      <c r="N342">
        <f>IF(all_t20_world_cup_matches_results__3__3[[#This Row],[Teams ID]]=all_t20_world_cup_matches_results__3__3[[#This Row],[Winner]], 1, 0)</f>
        <v>0</v>
      </c>
      <c r="O342" t="str">
        <f>IF(all_t20_world_cup_matches_results__3__3[[#This Row],[Team1]]=all_t20_world_cup_matches_results__3__3[[#This Row],[Winner]],all_t20_world_cup_matches_results__3__3[[#This Row],[Team2]],all_t20_world_cup_matches_results__3__3[[#This Row],[Team1]])</f>
        <v>Bangladesh</v>
      </c>
      <c r="P342" s="8">
        <f>IF(all_t20_world_cup_matches_results__3__3[[#This Row],[Teams ID]]=all_t20_world_cup_matches_results__3__3[[#This Row],[Losers]],1,0)</f>
        <v>1</v>
      </c>
      <c r="Q342" s="8">
        <f>SUMIFS(all_t20_world_cup_matches_results__3__3[Winner Count], all_t20_world_cup_matches_results__3__3[Teams ID], all_t20_world_cup_matches_results__3__3[[#This Row],[Teams ID]], all_t20_world_cup_matches_results__3__3[Season], all_t20_world_cup_matches_results__3__3[[#This Row],[Season]])</f>
        <v>2</v>
      </c>
      <c r="R342" s="8">
        <f>COUNTIFS(all_t20_world_cup_matches_results__3__3[Teams ID], all_t20_world_cup_matches_results__3__3[[#This Row],[Teams ID]], all_t20_world_cup_matches_results__3__3[Season], all_t20_world_cup_matches_results__3__3[[#This Row],[Season]])</f>
        <v>7</v>
      </c>
      <c r="S342" s="8">
        <f>all_t20_world_cup_matches_results__3__3[[#This Row],[Total matches played]]-all_t20_world_cup_matches_results__3__3[[#This Row],[Total matches won]]</f>
        <v>5</v>
      </c>
      <c r="T342" s="16">
        <f>IFERROR(all_t20_world_cup_matches_results__3__3[[#This Row],[Total matches won]]/all_t20_world_cup_matches_results__3__3[[#This Row],[Total matches played]],"")</f>
        <v>0.2857142857142857</v>
      </c>
      <c r="U342" s="16">
        <f>IF(T:T=$T$3,"",100%-all_t20_world_cup_matches_results__3__3[[#This Row],[Winning %]])</f>
        <v>0.7142857142857143</v>
      </c>
    </row>
    <row r="343" spans="1:21" x14ac:dyDescent="0.25">
      <c r="A343" t="s">
        <v>169</v>
      </c>
      <c r="B343" t="s">
        <v>21</v>
      </c>
      <c r="C343" t="s">
        <v>11</v>
      </c>
      <c r="D343" t="s">
        <v>233</v>
      </c>
      <c r="E343" t="s">
        <v>11</v>
      </c>
      <c r="F343" t="s">
        <v>112</v>
      </c>
      <c r="G343" t="s">
        <v>106</v>
      </c>
      <c r="H343" s="9">
        <v>42455</v>
      </c>
      <c r="I343">
        <v>550</v>
      </c>
      <c r="J343">
        <v>75</v>
      </c>
      <c r="K343" t="s">
        <v>157</v>
      </c>
      <c r="L343" t="s">
        <v>674</v>
      </c>
      <c r="M343" t="s">
        <v>11</v>
      </c>
      <c r="N343">
        <f>IF(all_t20_world_cup_matches_results__3__3[[#This Row],[Teams ID]]=all_t20_world_cup_matches_results__3__3[[#This Row],[Winner]], 1, 0)</f>
        <v>1</v>
      </c>
      <c r="O343" t="str">
        <f>IF(all_t20_world_cup_matches_results__3__3[[#This Row],[Team1]]=all_t20_world_cup_matches_results__3__3[[#This Row],[Winner]],all_t20_world_cup_matches_results__3__3[[#This Row],[Team2]],all_t20_world_cup_matches_results__3__3[[#This Row],[Team1]])</f>
        <v>Bangladesh</v>
      </c>
      <c r="P343" s="8">
        <f>IF(all_t20_world_cup_matches_results__3__3[[#This Row],[Teams ID]]=all_t20_world_cup_matches_results__3__3[[#This Row],[Losers]],1,0)</f>
        <v>0</v>
      </c>
      <c r="Q343" s="8">
        <f>SUMIFS(all_t20_world_cup_matches_results__3__3[Winner Count], all_t20_world_cup_matches_results__3__3[Teams ID], all_t20_world_cup_matches_results__3__3[[#This Row],[Teams ID]], all_t20_world_cup_matches_results__3__3[Season], all_t20_world_cup_matches_results__3__3[[#This Row],[Season]])</f>
        <v>4</v>
      </c>
      <c r="R343" s="8">
        <f>COUNTIFS(all_t20_world_cup_matches_results__3__3[Teams ID], all_t20_world_cup_matches_results__3__3[[#This Row],[Teams ID]], all_t20_world_cup_matches_results__3__3[Season], all_t20_world_cup_matches_results__3__3[[#This Row],[Season]])</f>
        <v>5</v>
      </c>
      <c r="S343" s="8">
        <f>all_t20_world_cup_matches_results__3__3[[#This Row],[Total matches played]]-all_t20_world_cup_matches_results__3__3[[#This Row],[Total matches won]]</f>
        <v>1</v>
      </c>
      <c r="T343" s="16">
        <f>IFERROR(all_t20_world_cup_matches_results__3__3[[#This Row],[Total matches won]]/all_t20_world_cup_matches_results__3__3[[#This Row],[Total matches played]],"")</f>
        <v>0.8</v>
      </c>
      <c r="U343" s="16">
        <f>IF(T:T=$T$3,"",100%-all_t20_world_cup_matches_results__3__3[[#This Row],[Winning %]])</f>
        <v>0.19999999999999996</v>
      </c>
    </row>
    <row r="344" spans="1:21" x14ac:dyDescent="0.25">
      <c r="A344" t="s">
        <v>169</v>
      </c>
      <c r="B344" t="s">
        <v>23</v>
      </c>
      <c r="C344" t="s">
        <v>28</v>
      </c>
      <c r="D344" t="s">
        <v>230</v>
      </c>
      <c r="E344" t="s">
        <v>23</v>
      </c>
      <c r="F344" t="s">
        <v>32</v>
      </c>
      <c r="G344" t="s">
        <v>111</v>
      </c>
      <c r="H344" s="9">
        <v>42455</v>
      </c>
      <c r="I344">
        <v>551</v>
      </c>
      <c r="J344">
        <v>10</v>
      </c>
      <c r="K344" t="s">
        <v>157</v>
      </c>
      <c r="L344" t="s">
        <v>675</v>
      </c>
      <c r="M344" t="s">
        <v>23</v>
      </c>
      <c r="N344">
        <f>IF(all_t20_world_cup_matches_results__3__3[[#This Row],[Teams ID]]=all_t20_world_cup_matches_results__3__3[[#This Row],[Winner]], 1, 0)</f>
        <v>1</v>
      </c>
      <c r="O344" t="str">
        <f>IF(all_t20_world_cup_matches_results__3__3[[#This Row],[Team1]]=all_t20_world_cup_matches_results__3__3[[#This Row],[Winner]],all_t20_world_cup_matches_results__3__3[[#This Row],[Team2]],all_t20_world_cup_matches_results__3__3[[#This Row],[Team1]])</f>
        <v>Sri Lanka</v>
      </c>
      <c r="P344" s="8">
        <f>IF(all_t20_world_cup_matches_results__3__3[[#This Row],[Teams ID]]=all_t20_world_cup_matches_results__3__3[[#This Row],[Losers]],1,0)</f>
        <v>0</v>
      </c>
      <c r="Q344" s="8">
        <f>SUMIFS(all_t20_world_cup_matches_results__3__3[Winner Count], all_t20_world_cup_matches_results__3__3[Teams ID], all_t20_world_cup_matches_results__3__3[[#This Row],[Teams ID]], all_t20_world_cup_matches_results__3__3[Season], all_t20_world_cup_matches_results__3__3[[#This Row],[Season]])</f>
        <v>4</v>
      </c>
      <c r="R344" s="8">
        <f>COUNTIFS(all_t20_world_cup_matches_results__3__3[Teams ID], all_t20_world_cup_matches_results__3__3[[#This Row],[Teams ID]], all_t20_world_cup_matches_results__3__3[Season], all_t20_world_cup_matches_results__3__3[[#This Row],[Season]])</f>
        <v>6</v>
      </c>
      <c r="S344" s="8">
        <f>all_t20_world_cup_matches_results__3__3[[#This Row],[Total matches played]]-all_t20_world_cup_matches_results__3__3[[#This Row],[Total matches won]]</f>
        <v>2</v>
      </c>
      <c r="T344" s="16">
        <f>IFERROR(all_t20_world_cup_matches_results__3__3[[#This Row],[Total matches won]]/all_t20_world_cup_matches_results__3__3[[#This Row],[Total matches played]],"")</f>
        <v>0.66666666666666663</v>
      </c>
      <c r="U344" s="16">
        <f>IF(T:T=$T$3,"",100%-all_t20_world_cup_matches_results__3__3[[#This Row],[Winning %]])</f>
        <v>0.33333333333333337</v>
      </c>
    </row>
    <row r="345" spans="1:21" x14ac:dyDescent="0.25">
      <c r="A345" t="s">
        <v>169</v>
      </c>
      <c r="B345" t="s">
        <v>23</v>
      </c>
      <c r="C345" t="s">
        <v>28</v>
      </c>
      <c r="D345" t="s">
        <v>230</v>
      </c>
      <c r="E345" t="s">
        <v>23</v>
      </c>
      <c r="F345" t="s">
        <v>32</v>
      </c>
      <c r="G345" t="s">
        <v>111</v>
      </c>
      <c r="H345" s="9">
        <v>42455</v>
      </c>
      <c r="I345">
        <v>551</v>
      </c>
      <c r="J345">
        <v>10</v>
      </c>
      <c r="K345" t="s">
        <v>157</v>
      </c>
      <c r="L345" t="s">
        <v>676</v>
      </c>
      <c r="M345" t="s">
        <v>28</v>
      </c>
      <c r="N345">
        <f>IF(all_t20_world_cup_matches_results__3__3[[#This Row],[Teams ID]]=all_t20_world_cup_matches_results__3__3[[#This Row],[Winner]], 1, 0)</f>
        <v>0</v>
      </c>
      <c r="O345" t="str">
        <f>IF(all_t20_world_cup_matches_results__3__3[[#This Row],[Team1]]=all_t20_world_cup_matches_results__3__3[[#This Row],[Winner]],all_t20_world_cup_matches_results__3__3[[#This Row],[Team2]],all_t20_world_cup_matches_results__3__3[[#This Row],[Team1]])</f>
        <v>Sri Lanka</v>
      </c>
      <c r="P345" s="8">
        <f>IF(all_t20_world_cup_matches_results__3__3[[#This Row],[Teams ID]]=all_t20_world_cup_matches_results__3__3[[#This Row],[Losers]],1,0)</f>
        <v>1</v>
      </c>
      <c r="Q345" s="8">
        <f>SUMIFS(all_t20_world_cup_matches_results__3__3[Winner Count], all_t20_world_cup_matches_results__3__3[Teams ID], all_t20_world_cup_matches_results__3__3[[#This Row],[Teams ID]], all_t20_world_cup_matches_results__3__3[Season], all_t20_world_cup_matches_results__3__3[[#This Row],[Season]])</f>
        <v>1</v>
      </c>
      <c r="R345" s="8">
        <f>COUNTIFS(all_t20_world_cup_matches_results__3__3[Teams ID], all_t20_world_cup_matches_results__3__3[[#This Row],[Teams ID]], all_t20_world_cup_matches_results__3__3[Season], all_t20_world_cup_matches_results__3__3[[#This Row],[Season]])</f>
        <v>4</v>
      </c>
      <c r="S345" s="8">
        <f>all_t20_world_cup_matches_results__3__3[[#This Row],[Total matches played]]-all_t20_world_cup_matches_results__3__3[[#This Row],[Total matches won]]</f>
        <v>3</v>
      </c>
      <c r="T345" s="16">
        <f>IFERROR(all_t20_world_cup_matches_results__3__3[[#This Row],[Total matches won]]/all_t20_world_cup_matches_results__3__3[[#This Row],[Total matches played]],"")</f>
        <v>0.25</v>
      </c>
      <c r="U345" s="16">
        <f>IF(T:T=$T$3,"",100%-all_t20_world_cup_matches_results__3__3[[#This Row],[Winning %]])</f>
        <v>0.75</v>
      </c>
    </row>
    <row r="346" spans="1:21" x14ac:dyDescent="0.25">
      <c r="A346" t="s">
        <v>169</v>
      </c>
      <c r="B346" t="s">
        <v>63</v>
      </c>
      <c r="C346" t="s">
        <v>7</v>
      </c>
      <c r="D346" t="s">
        <v>272</v>
      </c>
      <c r="E346" t="s">
        <v>63</v>
      </c>
      <c r="F346" t="s">
        <v>96</v>
      </c>
      <c r="G346" t="s">
        <v>99</v>
      </c>
      <c r="H346" s="9">
        <v>42456</v>
      </c>
      <c r="I346">
        <v>552</v>
      </c>
      <c r="J346">
        <v>6</v>
      </c>
      <c r="K346" t="s">
        <v>157</v>
      </c>
      <c r="L346" t="s">
        <v>677</v>
      </c>
      <c r="M346" t="s">
        <v>63</v>
      </c>
      <c r="N346">
        <f>IF(all_t20_world_cup_matches_results__3__3[[#This Row],[Teams ID]]=all_t20_world_cup_matches_results__3__3[[#This Row],[Winner]], 1, 0)</f>
        <v>1</v>
      </c>
      <c r="O346" t="str">
        <f>IF(all_t20_world_cup_matches_results__3__3[[#This Row],[Team1]]=all_t20_world_cup_matches_results__3__3[[#This Row],[Winner]],all_t20_world_cup_matches_results__3__3[[#This Row],[Team2]],all_t20_world_cup_matches_results__3__3[[#This Row],[Team1]])</f>
        <v>West Indies</v>
      </c>
      <c r="P346" s="8">
        <f>IF(all_t20_world_cup_matches_results__3__3[[#This Row],[Teams ID]]=all_t20_world_cup_matches_results__3__3[[#This Row],[Losers]],1,0)</f>
        <v>0</v>
      </c>
      <c r="Q346" s="8">
        <f>SUMIFS(all_t20_world_cup_matches_results__3__3[Winner Count], all_t20_world_cup_matches_results__3__3[Teams ID], all_t20_world_cup_matches_results__3__3[[#This Row],[Teams ID]], all_t20_world_cup_matches_results__3__3[Season], all_t20_world_cup_matches_results__3__3[[#This Row],[Season]])</f>
        <v>4</v>
      </c>
      <c r="R346" s="8">
        <f>COUNTIFS(all_t20_world_cup_matches_results__3__3[Teams ID], all_t20_world_cup_matches_results__3__3[[#This Row],[Teams ID]], all_t20_world_cup_matches_results__3__3[Season], all_t20_world_cup_matches_results__3__3[[#This Row],[Season]])</f>
        <v>7</v>
      </c>
      <c r="S346" s="8">
        <f>all_t20_world_cup_matches_results__3__3[[#This Row],[Total matches played]]-all_t20_world_cup_matches_results__3__3[[#This Row],[Total matches won]]</f>
        <v>3</v>
      </c>
      <c r="T346" s="16">
        <f>IFERROR(all_t20_world_cup_matches_results__3__3[[#This Row],[Total matches won]]/all_t20_world_cup_matches_results__3__3[[#This Row],[Total matches played]],"")</f>
        <v>0.5714285714285714</v>
      </c>
      <c r="U346" s="16">
        <f>IF(T:T=$T$3,"",100%-all_t20_world_cup_matches_results__3__3[[#This Row],[Winning %]])</f>
        <v>0.4285714285714286</v>
      </c>
    </row>
    <row r="347" spans="1:21" x14ac:dyDescent="0.25">
      <c r="A347" t="s">
        <v>169</v>
      </c>
      <c r="B347" t="s">
        <v>63</v>
      </c>
      <c r="C347" t="s">
        <v>7</v>
      </c>
      <c r="D347" t="s">
        <v>272</v>
      </c>
      <c r="E347" t="s">
        <v>63</v>
      </c>
      <c r="F347" t="s">
        <v>96</v>
      </c>
      <c r="G347" t="s">
        <v>99</v>
      </c>
      <c r="H347" s="9">
        <v>42456</v>
      </c>
      <c r="I347">
        <v>552</v>
      </c>
      <c r="J347">
        <v>6</v>
      </c>
      <c r="K347" t="s">
        <v>157</v>
      </c>
      <c r="L347" t="s">
        <v>678</v>
      </c>
      <c r="M347" t="s">
        <v>7</v>
      </c>
      <c r="N347">
        <f>IF(all_t20_world_cup_matches_results__3__3[[#This Row],[Teams ID]]=all_t20_world_cup_matches_results__3__3[[#This Row],[Winner]], 1, 0)</f>
        <v>0</v>
      </c>
      <c r="O347" t="str">
        <f>IF(all_t20_world_cup_matches_results__3__3[[#This Row],[Team1]]=all_t20_world_cup_matches_results__3__3[[#This Row],[Winner]],all_t20_world_cup_matches_results__3__3[[#This Row],[Team2]],all_t20_world_cup_matches_results__3__3[[#This Row],[Team1]])</f>
        <v>West Indies</v>
      </c>
      <c r="P347" s="8">
        <f>IF(all_t20_world_cup_matches_results__3__3[[#This Row],[Teams ID]]=all_t20_world_cup_matches_results__3__3[[#This Row],[Losers]],1,0)</f>
        <v>1</v>
      </c>
      <c r="Q347" s="8">
        <f>SUMIFS(all_t20_world_cup_matches_results__3__3[Winner Count], all_t20_world_cup_matches_results__3__3[Teams ID], all_t20_world_cup_matches_results__3__3[[#This Row],[Teams ID]], all_t20_world_cup_matches_results__3__3[Season], all_t20_world_cup_matches_results__3__3[[#This Row],[Season]])</f>
        <v>5</v>
      </c>
      <c r="R347" s="8">
        <f>COUNTIFS(all_t20_world_cup_matches_results__3__3[Teams ID], all_t20_world_cup_matches_results__3__3[[#This Row],[Teams ID]], all_t20_world_cup_matches_results__3__3[Season], all_t20_world_cup_matches_results__3__3[[#This Row],[Season]])</f>
        <v>6</v>
      </c>
      <c r="S347" s="8">
        <f>all_t20_world_cup_matches_results__3__3[[#This Row],[Total matches played]]-all_t20_world_cup_matches_results__3__3[[#This Row],[Total matches won]]</f>
        <v>1</v>
      </c>
      <c r="T347" s="16">
        <f>IFERROR(all_t20_world_cup_matches_results__3__3[[#This Row],[Total matches won]]/all_t20_world_cup_matches_results__3__3[[#This Row],[Total matches played]],"")</f>
        <v>0.83333333333333337</v>
      </c>
      <c r="U347" s="16">
        <f>IF(T:T=$T$3,"",100%-all_t20_world_cup_matches_results__3__3[[#This Row],[Winning %]])</f>
        <v>0.16666666666666663</v>
      </c>
    </row>
    <row r="348" spans="1:21" x14ac:dyDescent="0.25">
      <c r="A348" t="s">
        <v>169</v>
      </c>
      <c r="B348" t="s">
        <v>25</v>
      </c>
      <c r="C348" t="s">
        <v>17</v>
      </c>
      <c r="D348" t="s">
        <v>273</v>
      </c>
      <c r="E348" t="s">
        <v>25</v>
      </c>
      <c r="F348" t="s">
        <v>22</v>
      </c>
      <c r="G348" t="s">
        <v>110</v>
      </c>
      <c r="H348" s="9">
        <v>42456</v>
      </c>
      <c r="I348">
        <v>553</v>
      </c>
      <c r="J348">
        <v>6</v>
      </c>
      <c r="K348" t="s">
        <v>156</v>
      </c>
      <c r="L348" t="s">
        <v>679</v>
      </c>
      <c r="M348" t="s">
        <v>25</v>
      </c>
      <c r="N348">
        <f>IF(all_t20_world_cup_matches_results__3__3[[#This Row],[Teams ID]]=all_t20_world_cup_matches_results__3__3[[#This Row],[Winner]], 1, 0)</f>
        <v>1</v>
      </c>
      <c r="O348" t="str">
        <f>IF(all_t20_world_cup_matches_results__3__3[[#This Row],[Team1]]=all_t20_world_cup_matches_results__3__3[[#This Row],[Winner]],all_t20_world_cup_matches_results__3__3[[#This Row],[Team2]],all_t20_world_cup_matches_results__3__3[[#This Row],[Team1]])</f>
        <v>Australia</v>
      </c>
      <c r="P348" s="8">
        <f>IF(all_t20_world_cup_matches_results__3__3[[#This Row],[Teams ID]]=all_t20_world_cup_matches_results__3__3[[#This Row],[Losers]],1,0)</f>
        <v>0</v>
      </c>
      <c r="Q348" s="8">
        <f>SUMIFS(all_t20_world_cup_matches_results__3__3[Winner Count], all_t20_world_cup_matches_results__3__3[Teams ID], all_t20_world_cup_matches_results__3__3[[#This Row],[Teams ID]], all_t20_world_cup_matches_results__3__3[Season], all_t20_world_cup_matches_results__3__3[[#This Row],[Season]])</f>
        <v>3</v>
      </c>
      <c r="R348" s="8">
        <f>COUNTIFS(all_t20_world_cup_matches_results__3__3[Teams ID], all_t20_world_cup_matches_results__3__3[[#This Row],[Teams ID]], all_t20_world_cup_matches_results__3__3[Season], all_t20_world_cup_matches_results__3__3[[#This Row],[Season]])</f>
        <v>5</v>
      </c>
      <c r="S348" s="8">
        <f>all_t20_world_cup_matches_results__3__3[[#This Row],[Total matches played]]-all_t20_world_cup_matches_results__3__3[[#This Row],[Total matches won]]</f>
        <v>2</v>
      </c>
      <c r="T348" s="16">
        <f>IFERROR(all_t20_world_cup_matches_results__3__3[[#This Row],[Total matches won]]/all_t20_world_cup_matches_results__3__3[[#This Row],[Total matches played]],"")</f>
        <v>0.6</v>
      </c>
      <c r="U348" s="16">
        <f>IF(T:T=$T$3,"",100%-all_t20_world_cup_matches_results__3__3[[#This Row],[Winning %]])</f>
        <v>0.4</v>
      </c>
    </row>
    <row r="349" spans="1:21" x14ac:dyDescent="0.25">
      <c r="A349" t="s">
        <v>169</v>
      </c>
      <c r="B349" t="s">
        <v>25</v>
      </c>
      <c r="C349" t="s">
        <v>17</v>
      </c>
      <c r="D349" t="s">
        <v>273</v>
      </c>
      <c r="E349" t="s">
        <v>25</v>
      </c>
      <c r="F349" t="s">
        <v>22</v>
      </c>
      <c r="G349" t="s">
        <v>110</v>
      </c>
      <c r="H349" s="9">
        <v>42456</v>
      </c>
      <c r="I349">
        <v>553</v>
      </c>
      <c r="J349">
        <v>6</v>
      </c>
      <c r="K349" t="s">
        <v>156</v>
      </c>
      <c r="L349" t="s">
        <v>680</v>
      </c>
      <c r="M349" t="s">
        <v>17</v>
      </c>
      <c r="N349">
        <f>IF(all_t20_world_cup_matches_results__3__3[[#This Row],[Teams ID]]=all_t20_world_cup_matches_results__3__3[[#This Row],[Winner]], 1, 0)</f>
        <v>0</v>
      </c>
      <c r="O349" t="str">
        <f>IF(all_t20_world_cup_matches_results__3__3[[#This Row],[Team1]]=all_t20_world_cup_matches_results__3__3[[#This Row],[Winner]],all_t20_world_cup_matches_results__3__3[[#This Row],[Team2]],all_t20_world_cup_matches_results__3__3[[#This Row],[Team1]])</f>
        <v>Australia</v>
      </c>
      <c r="P349" s="8">
        <f>IF(all_t20_world_cup_matches_results__3__3[[#This Row],[Teams ID]]=all_t20_world_cup_matches_results__3__3[[#This Row],[Losers]],1,0)</f>
        <v>1</v>
      </c>
      <c r="Q349" s="8">
        <f>SUMIFS(all_t20_world_cup_matches_results__3__3[Winner Count], all_t20_world_cup_matches_results__3__3[Teams ID], all_t20_world_cup_matches_results__3__3[[#This Row],[Teams ID]], all_t20_world_cup_matches_results__3__3[Season], all_t20_world_cup_matches_results__3__3[[#This Row],[Season]])</f>
        <v>2</v>
      </c>
      <c r="R349" s="8">
        <f>COUNTIFS(all_t20_world_cup_matches_results__3__3[Teams ID], all_t20_world_cup_matches_results__3__3[[#This Row],[Teams ID]], all_t20_world_cup_matches_results__3__3[Season], all_t20_world_cup_matches_results__3__3[[#This Row],[Season]])</f>
        <v>4</v>
      </c>
      <c r="S349" s="8">
        <f>all_t20_world_cup_matches_results__3__3[[#This Row],[Total matches played]]-all_t20_world_cup_matches_results__3__3[[#This Row],[Total matches won]]</f>
        <v>2</v>
      </c>
      <c r="T349" s="16">
        <f>IFERROR(all_t20_world_cup_matches_results__3__3[[#This Row],[Total matches won]]/all_t20_world_cup_matches_results__3__3[[#This Row],[Total matches played]],"")</f>
        <v>0.5</v>
      </c>
      <c r="U349" s="16">
        <f>IF(T:T=$T$3,"",100%-all_t20_world_cup_matches_results__3__3[[#This Row],[Winning %]])</f>
        <v>0.5</v>
      </c>
    </row>
    <row r="350" spans="1:21" x14ac:dyDescent="0.25">
      <c r="A350" t="s">
        <v>169</v>
      </c>
      <c r="B350" t="s">
        <v>6</v>
      </c>
      <c r="C350" t="s">
        <v>28</v>
      </c>
      <c r="D350" t="s">
        <v>254</v>
      </c>
      <c r="E350" t="s">
        <v>6</v>
      </c>
      <c r="F350" t="s">
        <v>8</v>
      </c>
      <c r="G350" t="s">
        <v>111</v>
      </c>
      <c r="H350" s="9">
        <v>42457</v>
      </c>
      <c r="I350">
        <v>554</v>
      </c>
      <c r="J350">
        <v>8</v>
      </c>
      <c r="K350" t="s">
        <v>156</v>
      </c>
      <c r="L350" t="s">
        <v>681</v>
      </c>
      <c r="M350" t="s">
        <v>6</v>
      </c>
      <c r="N350">
        <f>IF(all_t20_world_cup_matches_results__3__3[[#This Row],[Teams ID]]=all_t20_world_cup_matches_results__3__3[[#This Row],[Winner]], 1, 0)</f>
        <v>1</v>
      </c>
      <c r="O350" t="str">
        <f>IF(all_t20_world_cup_matches_results__3__3[[#This Row],[Team1]]=all_t20_world_cup_matches_results__3__3[[#This Row],[Winner]],all_t20_world_cup_matches_results__3__3[[#This Row],[Team2]],all_t20_world_cup_matches_results__3__3[[#This Row],[Team1]])</f>
        <v>Sri Lanka</v>
      </c>
      <c r="P350" s="8">
        <f>IF(all_t20_world_cup_matches_results__3__3[[#This Row],[Teams ID]]=all_t20_world_cup_matches_results__3__3[[#This Row],[Losers]],1,0)</f>
        <v>0</v>
      </c>
      <c r="Q350" s="8">
        <f>SUMIFS(all_t20_world_cup_matches_results__3__3[Winner Count], all_t20_world_cup_matches_results__3__3[Teams ID], all_t20_world_cup_matches_results__3__3[[#This Row],[Teams ID]], all_t20_world_cup_matches_results__3__3[Season], all_t20_world_cup_matches_results__3__3[[#This Row],[Season]])</f>
        <v>2</v>
      </c>
      <c r="R350" s="8">
        <f>COUNTIFS(all_t20_world_cup_matches_results__3__3[Teams ID], all_t20_world_cup_matches_results__3__3[[#This Row],[Teams ID]], all_t20_world_cup_matches_results__3__3[Season], all_t20_world_cup_matches_results__3__3[[#This Row],[Season]])</f>
        <v>4</v>
      </c>
      <c r="S350" s="8">
        <f>all_t20_world_cup_matches_results__3__3[[#This Row],[Total matches played]]-all_t20_world_cup_matches_results__3__3[[#This Row],[Total matches won]]</f>
        <v>2</v>
      </c>
      <c r="T350" s="16">
        <f>IFERROR(all_t20_world_cup_matches_results__3__3[[#This Row],[Total matches won]]/all_t20_world_cup_matches_results__3__3[[#This Row],[Total matches played]],"")</f>
        <v>0.5</v>
      </c>
      <c r="U350" s="16">
        <f>IF(T:T=$T$3,"",100%-all_t20_world_cup_matches_results__3__3[[#This Row],[Winning %]])</f>
        <v>0.5</v>
      </c>
    </row>
    <row r="351" spans="1:21" x14ac:dyDescent="0.25">
      <c r="A351" t="s">
        <v>169</v>
      </c>
      <c r="B351" t="s">
        <v>6</v>
      </c>
      <c r="C351" t="s">
        <v>28</v>
      </c>
      <c r="D351" t="s">
        <v>254</v>
      </c>
      <c r="E351" t="s">
        <v>6</v>
      </c>
      <c r="F351" t="s">
        <v>8</v>
      </c>
      <c r="G351" t="s">
        <v>111</v>
      </c>
      <c r="H351" s="9">
        <v>42457</v>
      </c>
      <c r="I351">
        <v>554</v>
      </c>
      <c r="J351">
        <v>8</v>
      </c>
      <c r="K351" t="s">
        <v>156</v>
      </c>
      <c r="L351" t="s">
        <v>682</v>
      </c>
      <c r="M351" t="s">
        <v>28</v>
      </c>
      <c r="N351">
        <f>IF(all_t20_world_cup_matches_results__3__3[[#This Row],[Teams ID]]=all_t20_world_cup_matches_results__3__3[[#This Row],[Winner]], 1, 0)</f>
        <v>0</v>
      </c>
      <c r="O351" t="str">
        <f>IF(all_t20_world_cup_matches_results__3__3[[#This Row],[Team1]]=all_t20_world_cup_matches_results__3__3[[#This Row],[Winner]],all_t20_world_cup_matches_results__3__3[[#This Row],[Team2]],all_t20_world_cup_matches_results__3__3[[#This Row],[Team1]])</f>
        <v>Sri Lanka</v>
      </c>
      <c r="P351" s="8">
        <f>IF(all_t20_world_cup_matches_results__3__3[[#This Row],[Teams ID]]=all_t20_world_cup_matches_results__3__3[[#This Row],[Losers]],1,0)</f>
        <v>1</v>
      </c>
      <c r="Q351" s="8">
        <f>SUMIFS(all_t20_world_cup_matches_results__3__3[Winner Count], all_t20_world_cup_matches_results__3__3[Teams ID], all_t20_world_cup_matches_results__3__3[[#This Row],[Teams ID]], all_t20_world_cup_matches_results__3__3[Season], all_t20_world_cup_matches_results__3__3[[#This Row],[Season]])</f>
        <v>1</v>
      </c>
      <c r="R351" s="8">
        <f>COUNTIFS(all_t20_world_cup_matches_results__3__3[Teams ID], all_t20_world_cup_matches_results__3__3[[#This Row],[Teams ID]], all_t20_world_cup_matches_results__3__3[Season], all_t20_world_cup_matches_results__3__3[[#This Row],[Season]])</f>
        <v>4</v>
      </c>
      <c r="S351" s="8">
        <f>all_t20_world_cup_matches_results__3__3[[#This Row],[Total matches played]]-all_t20_world_cup_matches_results__3__3[[#This Row],[Total matches won]]</f>
        <v>3</v>
      </c>
      <c r="T351" s="16">
        <f>IFERROR(all_t20_world_cup_matches_results__3__3[[#This Row],[Total matches won]]/all_t20_world_cup_matches_results__3__3[[#This Row],[Total matches played]],"")</f>
        <v>0.25</v>
      </c>
      <c r="U351" s="16">
        <f>IF(T:T=$T$3,"",100%-all_t20_world_cup_matches_results__3__3[[#This Row],[Winning %]])</f>
        <v>0.75</v>
      </c>
    </row>
    <row r="352" spans="1:21" x14ac:dyDescent="0.25">
      <c r="A352" t="s">
        <v>169</v>
      </c>
      <c r="B352" t="s">
        <v>23</v>
      </c>
      <c r="C352" t="s">
        <v>11</v>
      </c>
      <c r="D352" t="s">
        <v>190</v>
      </c>
      <c r="E352" t="s">
        <v>23</v>
      </c>
      <c r="F352" t="s">
        <v>31</v>
      </c>
      <c r="G352" t="s">
        <v>111</v>
      </c>
      <c r="H352" s="9">
        <v>42459</v>
      </c>
      <c r="I352">
        <v>555</v>
      </c>
      <c r="J352">
        <v>7</v>
      </c>
      <c r="K352" t="s">
        <v>156</v>
      </c>
      <c r="L352" t="s">
        <v>683</v>
      </c>
      <c r="M352" t="s">
        <v>23</v>
      </c>
      <c r="N352">
        <f>IF(all_t20_world_cup_matches_results__3__3[[#This Row],[Teams ID]]=all_t20_world_cup_matches_results__3__3[[#This Row],[Winner]], 1, 0)</f>
        <v>1</v>
      </c>
      <c r="O352" t="str">
        <f>IF(all_t20_world_cup_matches_results__3__3[[#This Row],[Team1]]=all_t20_world_cup_matches_results__3__3[[#This Row],[Winner]],all_t20_world_cup_matches_results__3__3[[#This Row],[Team2]],all_t20_world_cup_matches_results__3__3[[#This Row],[Team1]])</f>
        <v>New Zealand</v>
      </c>
      <c r="P352" s="8">
        <f>IF(all_t20_world_cup_matches_results__3__3[[#This Row],[Teams ID]]=all_t20_world_cup_matches_results__3__3[[#This Row],[Losers]],1,0)</f>
        <v>0</v>
      </c>
      <c r="Q352" s="8">
        <f>SUMIFS(all_t20_world_cup_matches_results__3__3[Winner Count], all_t20_world_cup_matches_results__3__3[Teams ID], all_t20_world_cup_matches_results__3__3[[#This Row],[Teams ID]], all_t20_world_cup_matches_results__3__3[Season], all_t20_world_cup_matches_results__3__3[[#This Row],[Season]])</f>
        <v>4</v>
      </c>
      <c r="R352" s="8">
        <f>COUNTIFS(all_t20_world_cup_matches_results__3__3[Teams ID], all_t20_world_cup_matches_results__3__3[[#This Row],[Teams ID]], all_t20_world_cup_matches_results__3__3[Season], all_t20_world_cup_matches_results__3__3[[#This Row],[Season]])</f>
        <v>6</v>
      </c>
      <c r="S352" s="8">
        <f>all_t20_world_cup_matches_results__3__3[[#This Row],[Total matches played]]-all_t20_world_cup_matches_results__3__3[[#This Row],[Total matches won]]</f>
        <v>2</v>
      </c>
      <c r="T352" s="16">
        <f>IFERROR(all_t20_world_cup_matches_results__3__3[[#This Row],[Total matches won]]/all_t20_world_cup_matches_results__3__3[[#This Row],[Total matches played]],"")</f>
        <v>0.66666666666666663</v>
      </c>
      <c r="U352" s="16">
        <f>IF(T:T=$T$3,"",100%-all_t20_world_cup_matches_results__3__3[[#This Row],[Winning %]])</f>
        <v>0.33333333333333337</v>
      </c>
    </row>
    <row r="353" spans="1:21" x14ac:dyDescent="0.25">
      <c r="A353" t="s">
        <v>169</v>
      </c>
      <c r="B353" t="s">
        <v>23</v>
      </c>
      <c r="C353" t="s">
        <v>11</v>
      </c>
      <c r="D353" t="s">
        <v>190</v>
      </c>
      <c r="E353" t="s">
        <v>23</v>
      </c>
      <c r="F353" t="s">
        <v>31</v>
      </c>
      <c r="G353" t="s">
        <v>111</v>
      </c>
      <c r="H353" s="9">
        <v>42459</v>
      </c>
      <c r="I353">
        <v>555</v>
      </c>
      <c r="J353">
        <v>7</v>
      </c>
      <c r="K353" t="s">
        <v>156</v>
      </c>
      <c r="L353" t="s">
        <v>684</v>
      </c>
      <c r="M353" t="s">
        <v>11</v>
      </c>
      <c r="N353">
        <f>IF(all_t20_world_cup_matches_results__3__3[[#This Row],[Teams ID]]=all_t20_world_cup_matches_results__3__3[[#This Row],[Winner]], 1, 0)</f>
        <v>0</v>
      </c>
      <c r="O353" t="str">
        <f>IF(all_t20_world_cup_matches_results__3__3[[#This Row],[Team1]]=all_t20_world_cup_matches_results__3__3[[#This Row],[Winner]],all_t20_world_cup_matches_results__3__3[[#This Row],[Team2]],all_t20_world_cup_matches_results__3__3[[#This Row],[Team1]])</f>
        <v>New Zealand</v>
      </c>
      <c r="P353" s="8">
        <f>IF(all_t20_world_cup_matches_results__3__3[[#This Row],[Teams ID]]=all_t20_world_cup_matches_results__3__3[[#This Row],[Losers]],1,0)</f>
        <v>1</v>
      </c>
      <c r="Q353" s="8">
        <f>SUMIFS(all_t20_world_cup_matches_results__3__3[Winner Count], all_t20_world_cup_matches_results__3__3[Teams ID], all_t20_world_cup_matches_results__3__3[[#This Row],[Teams ID]], all_t20_world_cup_matches_results__3__3[Season], all_t20_world_cup_matches_results__3__3[[#This Row],[Season]])</f>
        <v>4</v>
      </c>
      <c r="R353" s="8">
        <f>COUNTIFS(all_t20_world_cup_matches_results__3__3[Teams ID], all_t20_world_cup_matches_results__3__3[[#This Row],[Teams ID]], all_t20_world_cup_matches_results__3__3[Season], all_t20_world_cup_matches_results__3__3[[#This Row],[Season]])</f>
        <v>5</v>
      </c>
      <c r="S353" s="8">
        <f>all_t20_world_cup_matches_results__3__3[[#This Row],[Total matches played]]-all_t20_world_cup_matches_results__3__3[[#This Row],[Total matches won]]</f>
        <v>1</v>
      </c>
      <c r="T353" s="16">
        <f>IFERROR(all_t20_world_cup_matches_results__3__3[[#This Row],[Total matches won]]/all_t20_world_cup_matches_results__3__3[[#This Row],[Total matches played]],"")</f>
        <v>0.8</v>
      </c>
      <c r="U353" s="16">
        <f>IF(T:T=$T$3,"",100%-all_t20_world_cup_matches_results__3__3[[#This Row],[Winning %]])</f>
        <v>0.19999999999999996</v>
      </c>
    </row>
    <row r="354" spans="1:21" x14ac:dyDescent="0.25">
      <c r="A354" t="s">
        <v>169</v>
      </c>
      <c r="B354" t="s">
        <v>25</v>
      </c>
      <c r="C354" t="s">
        <v>7</v>
      </c>
      <c r="D354" t="s">
        <v>213</v>
      </c>
      <c r="E354" t="s">
        <v>7</v>
      </c>
      <c r="F354" t="s">
        <v>31</v>
      </c>
      <c r="G354" t="s">
        <v>107</v>
      </c>
      <c r="H354" s="9">
        <v>42460</v>
      </c>
      <c r="I354">
        <v>556</v>
      </c>
      <c r="J354">
        <v>7</v>
      </c>
      <c r="K354" t="s">
        <v>156</v>
      </c>
      <c r="L354" t="s">
        <v>685</v>
      </c>
      <c r="M354" t="s">
        <v>25</v>
      </c>
      <c r="N354">
        <f>IF(all_t20_world_cup_matches_results__3__3[[#This Row],[Teams ID]]=all_t20_world_cup_matches_results__3__3[[#This Row],[Winner]], 1, 0)</f>
        <v>0</v>
      </c>
      <c r="O354" t="str">
        <f>IF(all_t20_world_cup_matches_results__3__3[[#This Row],[Team1]]=all_t20_world_cup_matches_results__3__3[[#This Row],[Winner]],all_t20_world_cup_matches_results__3__3[[#This Row],[Team2]],all_t20_world_cup_matches_results__3__3[[#This Row],[Team1]])</f>
        <v>India</v>
      </c>
      <c r="P354" s="8">
        <f>IF(all_t20_world_cup_matches_results__3__3[[#This Row],[Teams ID]]=all_t20_world_cup_matches_results__3__3[[#This Row],[Losers]],1,0)</f>
        <v>1</v>
      </c>
      <c r="Q354" s="8">
        <f>SUMIFS(all_t20_world_cup_matches_results__3__3[Winner Count], all_t20_world_cup_matches_results__3__3[Teams ID], all_t20_world_cup_matches_results__3__3[[#This Row],[Teams ID]], all_t20_world_cup_matches_results__3__3[Season], all_t20_world_cup_matches_results__3__3[[#This Row],[Season]])</f>
        <v>3</v>
      </c>
      <c r="R354" s="8">
        <f>COUNTIFS(all_t20_world_cup_matches_results__3__3[Teams ID], all_t20_world_cup_matches_results__3__3[[#This Row],[Teams ID]], all_t20_world_cup_matches_results__3__3[Season], all_t20_world_cup_matches_results__3__3[[#This Row],[Season]])</f>
        <v>5</v>
      </c>
      <c r="S354" s="8">
        <f>all_t20_world_cup_matches_results__3__3[[#This Row],[Total matches played]]-all_t20_world_cup_matches_results__3__3[[#This Row],[Total matches won]]</f>
        <v>2</v>
      </c>
      <c r="T354" s="16">
        <f>IFERROR(all_t20_world_cup_matches_results__3__3[[#This Row],[Total matches won]]/all_t20_world_cup_matches_results__3__3[[#This Row],[Total matches played]],"")</f>
        <v>0.6</v>
      </c>
      <c r="U354" s="16">
        <f>IF(T:T=$T$3,"",100%-all_t20_world_cup_matches_results__3__3[[#This Row],[Winning %]])</f>
        <v>0.4</v>
      </c>
    </row>
    <row r="355" spans="1:21" x14ac:dyDescent="0.25">
      <c r="A355" t="s">
        <v>169</v>
      </c>
      <c r="B355" t="s">
        <v>25</v>
      </c>
      <c r="C355" t="s">
        <v>7</v>
      </c>
      <c r="D355" t="s">
        <v>213</v>
      </c>
      <c r="E355" t="s">
        <v>7</v>
      </c>
      <c r="F355" t="s">
        <v>31</v>
      </c>
      <c r="G355" t="s">
        <v>107</v>
      </c>
      <c r="H355" s="9">
        <v>42460</v>
      </c>
      <c r="I355">
        <v>556</v>
      </c>
      <c r="J355">
        <v>7</v>
      </c>
      <c r="K355" t="s">
        <v>156</v>
      </c>
      <c r="L355" t="s">
        <v>686</v>
      </c>
      <c r="M355" t="s">
        <v>7</v>
      </c>
      <c r="N355">
        <f>IF(all_t20_world_cup_matches_results__3__3[[#This Row],[Teams ID]]=all_t20_world_cup_matches_results__3__3[[#This Row],[Winner]], 1, 0)</f>
        <v>1</v>
      </c>
      <c r="O355" t="str">
        <f>IF(all_t20_world_cup_matches_results__3__3[[#This Row],[Team1]]=all_t20_world_cup_matches_results__3__3[[#This Row],[Winner]],all_t20_world_cup_matches_results__3__3[[#This Row],[Team2]],all_t20_world_cup_matches_results__3__3[[#This Row],[Team1]])</f>
        <v>India</v>
      </c>
      <c r="P355" s="8">
        <f>IF(all_t20_world_cup_matches_results__3__3[[#This Row],[Teams ID]]=all_t20_world_cup_matches_results__3__3[[#This Row],[Losers]],1,0)</f>
        <v>0</v>
      </c>
      <c r="Q355" s="8">
        <f>SUMIFS(all_t20_world_cup_matches_results__3__3[Winner Count], all_t20_world_cup_matches_results__3__3[Teams ID], all_t20_world_cup_matches_results__3__3[[#This Row],[Teams ID]], all_t20_world_cup_matches_results__3__3[Season], all_t20_world_cup_matches_results__3__3[[#This Row],[Season]])</f>
        <v>5</v>
      </c>
      <c r="R355" s="8">
        <f>COUNTIFS(all_t20_world_cup_matches_results__3__3[Teams ID], all_t20_world_cup_matches_results__3__3[[#This Row],[Teams ID]], all_t20_world_cup_matches_results__3__3[Season], all_t20_world_cup_matches_results__3__3[[#This Row],[Season]])</f>
        <v>6</v>
      </c>
      <c r="S355" s="8">
        <f>all_t20_world_cup_matches_results__3__3[[#This Row],[Total matches played]]-all_t20_world_cup_matches_results__3__3[[#This Row],[Total matches won]]</f>
        <v>1</v>
      </c>
      <c r="T355" s="16">
        <f>IFERROR(all_t20_world_cup_matches_results__3__3[[#This Row],[Total matches won]]/all_t20_world_cup_matches_results__3__3[[#This Row],[Total matches played]],"")</f>
        <v>0.83333333333333337</v>
      </c>
      <c r="U355" s="16">
        <f>IF(T:T=$T$3,"",100%-all_t20_world_cup_matches_results__3__3[[#This Row],[Winning %]])</f>
        <v>0.16666666666666663</v>
      </c>
    </row>
    <row r="356" spans="1:21" x14ac:dyDescent="0.25">
      <c r="A356" t="s">
        <v>169</v>
      </c>
      <c r="B356" t="s">
        <v>23</v>
      </c>
      <c r="C356" t="s">
        <v>7</v>
      </c>
      <c r="D356" t="s">
        <v>216</v>
      </c>
      <c r="E356" t="s">
        <v>7</v>
      </c>
      <c r="F356" t="s">
        <v>39</v>
      </c>
      <c r="G356" t="s">
        <v>106</v>
      </c>
      <c r="H356" s="9">
        <v>42463</v>
      </c>
      <c r="I356">
        <v>557</v>
      </c>
      <c r="J356">
        <v>4</v>
      </c>
      <c r="K356" t="s">
        <v>156</v>
      </c>
      <c r="L356" t="s">
        <v>687</v>
      </c>
      <c r="M356" t="s">
        <v>23</v>
      </c>
      <c r="N356">
        <f>IF(all_t20_world_cup_matches_results__3__3[[#This Row],[Teams ID]]=all_t20_world_cup_matches_results__3__3[[#This Row],[Winner]], 1, 0)</f>
        <v>0</v>
      </c>
      <c r="O356" t="str">
        <f>IF(all_t20_world_cup_matches_results__3__3[[#This Row],[Team1]]=all_t20_world_cup_matches_results__3__3[[#This Row],[Winner]],all_t20_world_cup_matches_results__3__3[[#This Row],[Team2]],all_t20_world_cup_matches_results__3__3[[#This Row],[Team1]])</f>
        <v>England</v>
      </c>
      <c r="P356" s="8">
        <f>IF(all_t20_world_cup_matches_results__3__3[[#This Row],[Teams ID]]=all_t20_world_cup_matches_results__3__3[[#This Row],[Losers]],1,0)</f>
        <v>1</v>
      </c>
      <c r="Q356" s="8">
        <f>SUMIFS(all_t20_world_cup_matches_results__3__3[Winner Count], all_t20_world_cup_matches_results__3__3[Teams ID], all_t20_world_cup_matches_results__3__3[[#This Row],[Teams ID]], all_t20_world_cup_matches_results__3__3[Season], all_t20_world_cup_matches_results__3__3[[#This Row],[Season]])</f>
        <v>4</v>
      </c>
      <c r="R356" s="8">
        <f>COUNTIFS(all_t20_world_cup_matches_results__3__3[Teams ID], all_t20_world_cup_matches_results__3__3[[#This Row],[Teams ID]], all_t20_world_cup_matches_results__3__3[Season], all_t20_world_cup_matches_results__3__3[[#This Row],[Season]])</f>
        <v>6</v>
      </c>
      <c r="S356" s="8">
        <f>all_t20_world_cup_matches_results__3__3[[#This Row],[Total matches played]]-all_t20_world_cup_matches_results__3__3[[#This Row],[Total matches won]]</f>
        <v>2</v>
      </c>
      <c r="T356" s="16">
        <f>IFERROR(all_t20_world_cup_matches_results__3__3[[#This Row],[Total matches won]]/all_t20_world_cup_matches_results__3__3[[#This Row],[Total matches played]],"")</f>
        <v>0.66666666666666663</v>
      </c>
      <c r="U356" s="16">
        <f>IF(T:T=$T$3,"",100%-all_t20_world_cup_matches_results__3__3[[#This Row],[Winning %]])</f>
        <v>0.33333333333333337</v>
      </c>
    </row>
    <row r="357" spans="1:21" x14ac:dyDescent="0.25">
      <c r="A357" t="s">
        <v>169</v>
      </c>
      <c r="B357" t="s">
        <v>23</v>
      </c>
      <c r="C357" t="s">
        <v>7</v>
      </c>
      <c r="D357" t="s">
        <v>216</v>
      </c>
      <c r="E357" t="s">
        <v>7</v>
      </c>
      <c r="F357" t="s">
        <v>39</v>
      </c>
      <c r="G357" t="s">
        <v>106</v>
      </c>
      <c r="H357" s="9">
        <v>42463</v>
      </c>
      <c r="I357">
        <v>557</v>
      </c>
      <c r="J357">
        <v>4</v>
      </c>
      <c r="K357" t="s">
        <v>156</v>
      </c>
      <c r="L357" t="s">
        <v>688</v>
      </c>
      <c r="M357" t="s">
        <v>7</v>
      </c>
      <c r="N357">
        <f>IF(all_t20_world_cup_matches_results__3__3[[#This Row],[Teams ID]]=all_t20_world_cup_matches_results__3__3[[#This Row],[Winner]], 1, 0)</f>
        <v>1</v>
      </c>
      <c r="O357" t="str">
        <f>IF(all_t20_world_cup_matches_results__3__3[[#This Row],[Team1]]=all_t20_world_cup_matches_results__3__3[[#This Row],[Winner]],all_t20_world_cup_matches_results__3__3[[#This Row],[Team2]],all_t20_world_cup_matches_results__3__3[[#This Row],[Team1]])</f>
        <v>England</v>
      </c>
      <c r="P357" s="8">
        <f>IF(all_t20_world_cup_matches_results__3__3[[#This Row],[Teams ID]]=all_t20_world_cup_matches_results__3__3[[#This Row],[Losers]],1,0)</f>
        <v>0</v>
      </c>
      <c r="Q357" s="8">
        <f>SUMIFS(all_t20_world_cup_matches_results__3__3[Winner Count], all_t20_world_cup_matches_results__3__3[Teams ID], all_t20_world_cup_matches_results__3__3[[#This Row],[Teams ID]], all_t20_world_cup_matches_results__3__3[Season], all_t20_world_cup_matches_results__3__3[[#This Row],[Season]])</f>
        <v>5</v>
      </c>
      <c r="R357" s="8">
        <f>COUNTIFS(all_t20_world_cup_matches_results__3__3[Teams ID], all_t20_world_cup_matches_results__3__3[[#This Row],[Teams ID]], all_t20_world_cup_matches_results__3__3[Season], all_t20_world_cup_matches_results__3__3[[#This Row],[Season]])</f>
        <v>6</v>
      </c>
      <c r="S357" s="8">
        <f>all_t20_world_cup_matches_results__3__3[[#This Row],[Total matches played]]-all_t20_world_cup_matches_results__3__3[[#This Row],[Total matches won]]</f>
        <v>1</v>
      </c>
      <c r="T357" s="16">
        <f>IFERROR(all_t20_world_cup_matches_results__3__3[[#This Row],[Total matches won]]/all_t20_world_cup_matches_results__3__3[[#This Row],[Total matches played]],"")</f>
        <v>0.83333333333333337</v>
      </c>
      <c r="U357" s="16">
        <f>IF(T:T=$T$3,"",100%-all_t20_world_cup_matches_results__3__3[[#This Row],[Winning %]])</f>
        <v>0.16666666666666663</v>
      </c>
    </row>
    <row r="358" spans="1:21" x14ac:dyDescent="0.25">
      <c r="A358" t="s">
        <v>170</v>
      </c>
      <c r="B358" t="s">
        <v>102</v>
      </c>
      <c r="C358" t="s">
        <v>113</v>
      </c>
      <c r="D358" t="s">
        <v>274</v>
      </c>
      <c r="E358" t="s">
        <v>102</v>
      </c>
      <c r="F358" t="s">
        <v>38</v>
      </c>
      <c r="G358" t="s">
        <v>114</v>
      </c>
      <c r="H358" s="9">
        <v>44486</v>
      </c>
      <c r="I358">
        <v>1307</v>
      </c>
      <c r="J358">
        <v>10</v>
      </c>
      <c r="K358" t="s">
        <v>156</v>
      </c>
      <c r="L358" t="s">
        <v>689</v>
      </c>
      <c r="M358" t="s">
        <v>102</v>
      </c>
      <c r="N358">
        <f>IF(all_t20_world_cup_matches_results__3__3[[#This Row],[Teams ID]]=all_t20_world_cup_matches_results__3__3[[#This Row],[Winner]], 1, 0)</f>
        <v>1</v>
      </c>
      <c r="O358" t="str">
        <f>IF(all_t20_world_cup_matches_results__3__3[[#This Row],[Team1]]=all_t20_world_cup_matches_results__3__3[[#This Row],[Winner]],all_t20_world_cup_matches_results__3__3[[#This Row],[Team2]],all_t20_world_cup_matches_results__3__3[[#This Row],[Team1]])</f>
        <v>P.N.G.</v>
      </c>
      <c r="P358" s="8">
        <f>IF(all_t20_world_cup_matches_results__3__3[[#This Row],[Teams ID]]=all_t20_world_cup_matches_results__3__3[[#This Row],[Losers]],1,0)</f>
        <v>0</v>
      </c>
      <c r="Q358" s="8">
        <f>SUMIFS(all_t20_world_cup_matches_results__3__3[Winner Count], all_t20_world_cup_matches_results__3__3[Teams ID], all_t20_world_cup_matches_results__3__3[[#This Row],[Teams ID]], all_t20_world_cup_matches_results__3__3[Season], all_t20_world_cup_matches_results__3__3[[#This Row],[Season]])</f>
        <v>1</v>
      </c>
      <c r="R358" s="8">
        <f>COUNTIFS(all_t20_world_cup_matches_results__3__3[Teams ID], all_t20_world_cup_matches_results__3__3[[#This Row],[Teams ID]], all_t20_world_cup_matches_results__3__3[Season], all_t20_world_cup_matches_results__3__3[[#This Row],[Season]])</f>
        <v>3</v>
      </c>
      <c r="S358" s="8">
        <f>all_t20_world_cup_matches_results__3__3[[#This Row],[Total matches played]]-all_t20_world_cup_matches_results__3__3[[#This Row],[Total matches won]]</f>
        <v>2</v>
      </c>
      <c r="T358" s="16">
        <f>IFERROR(all_t20_world_cup_matches_results__3__3[[#This Row],[Total matches won]]/all_t20_world_cup_matches_results__3__3[[#This Row],[Total matches played]],"")</f>
        <v>0.33333333333333331</v>
      </c>
      <c r="U358" s="16">
        <f>IF(T:T=$T$3,"",100%-all_t20_world_cup_matches_results__3__3[[#This Row],[Winning %]])</f>
        <v>0.66666666666666674</v>
      </c>
    </row>
    <row r="359" spans="1:21" x14ac:dyDescent="0.25">
      <c r="A359" t="s">
        <v>170</v>
      </c>
      <c r="B359" t="s">
        <v>102</v>
      </c>
      <c r="C359" t="s">
        <v>113</v>
      </c>
      <c r="D359" t="s">
        <v>274</v>
      </c>
      <c r="E359" t="s">
        <v>102</v>
      </c>
      <c r="F359" t="s">
        <v>38</v>
      </c>
      <c r="G359" t="s">
        <v>114</v>
      </c>
      <c r="H359" s="9">
        <v>44486</v>
      </c>
      <c r="I359">
        <v>1307</v>
      </c>
      <c r="J359">
        <v>10</v>
      </c>
      <c r="K359" t="s">
        <v>156</v>
      </c>
      <c r="L359" t="s">
        <v>690</v>
      </c>
      <c r="M359" t="s">
        <v>113</v>
      </c>
      <c r="N359">
        <f>IF(all_t20_world_cup_matches_results__3__3[[#This Row],[Teams ID]]=all_t20_world_cup_matches_results__3__3[[#This Row],[Winner]], 1, 0)</f>
        <v>0</v>
      </c>
      <c r="O359" t="str">
        <f>IF(all_t20_world_cup_matches_results__3__3[[#This Row],[Team1]]=all_t20_world_cup_matches_results__3__3[[#This Row],[Winner]],all_t20_world_cup_matches_results__3__3[[#This Row],[Team2]],all_t20_world_cup_matches_results__3__3[[#This Row],[Team1]])</f>
        <v>P.N.G.</v>
      </c>
      <c r="P359" s="8">
        <f>IF(all_t20_world_cup_matches_results__3__3[[#This Row],[Teams ID]]=all_t20_world_cup_matches_results__3__3[[#This Row],[Losers]],1,0)</f>
        <v>1</v>
      </c>
      <c r="Q359" s="8">
        <f>SUMIFS(all_t20_world_cup_matches_results__3__3[Winner Count], all_t20_world_cup_matches_results__3__3[Teams ID], all_t20_world_cup_matches_results__3__3[[#This Row],[Teams ID]], all_t20_world_cup_matches_results__3__3[Season], all_t20_world_cup_matches_results__3__3[[#This Row],[Season]])</f>
        <v>0</v>
      </c>
      <c r="R359" s="8">
        <f>COUNTIFS(all_t20_world_cup_matches_results__3__3[Teams ID], all_t20_world_cup_matches_results__3__3[[#This Row],[Teams ID]], all_t20_world_cup_matches_results__3__3[Season], all_t20_world_cup_matches_results__3__3[[#This Row],[Season]])</f>
        <v>3</v>
      </c>
      <c r="S359" s="8">
        <f>all_t20_world_cup_matches_results__3__3[[#This Row],[Total matches played]]-all_t20_world_cup_matches_results__3__3[[#This Row],[Total matches won]]</f>
        <v>3</v>
      </c>
      <c r="T359" s="16">
        <f>IFERROR(all_t20_world_cup_matches_results__3__3[[#This Row],[Total matches won]]/all_t20_world_cup_matches_results__3__3[[#This Row],[Total matches played]],"")</f>
        <v>0</v>
      </c>
      <c r="U359" s="16" t="str">
        <f>IF(T:T=$T$3,"",100%-all_t20_world_cup_matches_results__3__3[[#This Row],[Winning %]])</f>
        <v/>
      </c>
    </row>
    <row r="360" spans="1:21" x14ac:dyDescent="0.25">
      <c r="A360" t="s">
        <v>170</v>
      </c>
      <c r="B360" t="s">
        <v>21</v>
      </c>
      <c r="C360" t="s">
        <v>15</v>
      </c>
      <c r="D360" t="s">
        <v>275</v>
      </c>
      <c r="E360" t="s">
        <v>15</v>
      </c>
      <c r="F360" t="s">
        <v>96</v>
      </c>
      <c r="G360" t="s">
        <v>114</v>
      </c>
      <c r="H360" s="9">
        <v>44486</v>
      </c>
      <c r="I360">
        <v>1311</v>
      </c>
      <c r="J360">
        <v>6</v>
      </c>
      <c r="K360" t="s">
        <v>157</v>
      </c>
      <c r="L360" t="s">
        <v>691</v>
      </c>
      <c r="M360" t="s">
        <v>21</v>
      </c>
      <c r="N360">
        <f>IF(all_t20_world_cup_matches_results__3__3[[#This Row],[Teams ID]]=all_t20_world_cup_matches_results__3__3[[#This Row],[Winner]], 1, 0)</f>
        <v>0</v>
      </c>
      <c r="O360" t="str">
        <f>IF(all_t20_world_cup_matches_results__3__3[[#This Row],[Team1]]=all_t20_world_cup_matches_results__3__3[[#This Row],[Winner]],all_t20_world_cup_matches_results__3__3[[#This Row],[Team2]],all_t20_world_cup_matches_results__3__3[[#This Row],[Team1]])</f>
        <v>Bangladesh</v>
      </c>
      <c r="P360" s="8">
        <f>IF(all_t20_world_cup_matches_results__3__3[[#This Row],[Teams ID]]=all_t20_world_cup_matches_results__3__3[[#This Row],[Losers]],1,0)</f>
        <v>1</v>
      </c>
      <c r="Q360" s="8">
        <f>SUMIFS(all_t20_world_cup_matches_results__3__3[Winner Count], all_t20_world_cup_matches_results__3__3[Teams ID], all_t20_world_cup_matches_results__3__3[[#This Row],[Teams ID]], all_t20_world_cup_matches_results__3__3[Season], all_t20_world_cup_matches_results__3__3[[#This Row],[Season]])</f>
        <v>2</v>
      </c>
      <c r="R360" s="8">
        <f>COUNTIFS(all_t20_world_cup_matches_results__3__3[Teams ID], all_t20_world_cup_matches_results__3__3[[#This Row],[Teams ID]], all_t20_world_cup_matches_results__3__3[Season], all_t20_world_cup_matches_results__3__3[[#This Row],[Season]])</f>
        <v>8</v>
      </c>
      <c r="S360" s="8">
        <f>all_t20_world_cup_matches_results__3__3[[#This Row],[Total matches played]]-all_t20_world_cup_matches_results__3__3[[#This Row],[Total matches won]]</f>
        <v>6</v>
      </c>
      <c r="T360" s="16">
        <f>IFERROR(all_t20_world_cup_matches_results__3__3[[#This Row],[Total matches won]]/all_t20_world_cup_matches_results__3__3[[#This Row],[Total matches played]],"")</f>
        <v>0.25</v>
      </c>
      <c r="U360" s="16">
        <f>IF(T:T=$T$3,"",100%-all_t20_world_cup_matches_results__3__3[[#This Row],[Winning %]])</f>
        <v>0.75</v>
      </c>
    </row>
    <row r="361" spans="1:21" x14ac:dyDescent="0.25">
      <c r="A361" t="s">
        <v>170</v>
      </c>
      <c r="B361" t="s">
        <v>21</v>
      </c>
      <c r="C361" t="s">
        <v>15</v>
      </c>
      <c r="D361" t="s">
        <v>275</v>
      </c>
      <c r="E361" t="s">
        <v>15</v>
      </c>
      <c r="F361" t="s">
        <v>96</v>
      </c>
      <c r="G361" t="s">
        <v>114</v>
      </c>
      <c r="H361" s="9">
        <v>44486</v>
      </c>
      <c r="I361">
        <v>1311</v>
      </c>
      <c r="J361">
        <v>6</v>
      </c>
      <c r="K361" t="s">
        <v>157</v>
      </c>
      <c r="L361" t="s">
        <v>692</v>
      </c>
      <c r="M361" t="s">
        <v>15</v>
      </c>
      <c r="N361">
        <f>IF(all_t20_world_cup_matches_results__3__3[[#This Row],[Teams ID]]=all_t20_world_cup_matches_results__3__3[[#This Row],[Winner]], 1, 0)</f>
        <v>1</v>
      </c>
      <c r="O361" t="str">
        <f>IF(all_t20_world_cup_matches_results__3__3[[#This Row],[Team1]]=all_t20_world_cup_matches_results__3__3[[#This Row],[Winner]],all_t20_world_cup_matches_results__3__3[[#This Row],[Team2]],all_t20_world_cup_matches_results__3__3[[#This Row],[Team1]])</f>
        <v>Bangladesh</v>
      </c>
      <c r="P361" s="8">
        <f>IF(all_t20_world_cup_matches_results__3__3[[#This Row],[Teams ID]]=all_t20_world_cup_matches_results__3__3[[#This Row],[Losers]],1,0)</f>
        <v>0</v>
      </c>
      <c r="Q361" s="8">
        <f>SUMIFS(all_t20_world_cup_matches_results__3__3[Winner Count], all_t20_world_cup_matches_results__3__3[Teams ID], all_t20_world_cup_matches_results__3__3[[#This Row],[Teams ID]], all_t20_world_cup_matches_results__3__3[Season], all_t20_world_cup_matches_results__3__3[[#This Row],[Season]])</f>
        <v>3</v>
      </c>
      <c r="R361" s="8">
        <f>COUNTIFS(all_t20_world_cup_matches_results__3__3[Teams ID], all_t20_world_cup_matches_results__3__3[[#This Row],[Teams ID]], all_t20_world_cup_matches_results__3__3[Season], all_t20_world_cup_matches_results__3__3[[#This Row],[Season]])</f>
        <v>8</v>
      </c>
      <c r="S361" s="8">
        <f>all_t20_world_cup_matches_results__3__3[[#This Row],[Total matches played]]-all_t20_world_cup_matches_results__3__3[[#This Row],[Total matches won]]</f>
        <v>5</v>
      </c>
      <c r="T361" s="16">
        <f>IFERROR(all_t20_world_cup_matches_results__3__3[[#This Row],[Total matches won]]/all_t20_world_cup_matches_results__3__3[[#This Row],[Total matches played]],"")</f>
        <v>0.375</v>
      </c>
      <c r="U361" s="16">
        <f>IF(T:T=$T$3,"",100%-all_t20_world_cup_matches_results__3__3[[#This Row],[Winning %]])</f>
        <v>0.625</v>
      </c>
    </row>
    <row r="362" spans="1:21" x14ac:dyDescent="0.25">
      <c r="A362" t="s">
        <v>170</v>
      </c>
      <c r="B362" t="s">
        <v>49</v>
      </c>
      <c r="C362" t="s">
        <v>42</v>
      </c>
      <c r="D362" t="s">
        <v>253</v>
      </c>
      <c r="E362" t="s">
        <v>49</v>
      </c>
      <c r="F362" t="s">
        <v>31</v>
      </c>
      <c r="G362" t="s">
        <v>115</v>
      </c>
      <c r="H362" s="9">
        <v>44487</v>
      </c>
      <c r="I362">
        <v>1312</v>
      </c>
      <c r="J362">
        <v>7</v>
      </c>
      <c r="K362" t="s">
        <v>156</v>
      </c>
      <c r="L362" t="s">
        <v>693</v>
      </c>
      <c r="M362" t="s">
        <v>49</v>
      </c>
      <c r="N362">
        <f>IF(all_t20_world_cup_matches_results__3__3[[#This Row],[Teams ID]]=all_t20_world_cup_matches_results__3__3[[#This Row],[Winner]], 1, 0)</f>
        <v>1</v>
      </c>
      <c r="O362" t="str">
        <f>IF(all_t20_world_cup_matches_results__3__3[[#This Row],[Team1]]=all_t20_world_cup_matches_results__3__3[[#This Row],[Winner]],all_t20_world_cup_matches_results__3__3[[#This Row],[Team2]],all_t20_world_cup_matches_results__3__3[[#This Row],[Team1]])</f>
        <v>Netherlands</v>
      </c>
      <c r="P362" s="8">
        <f>IF(all_t20_world_cup_matches_results__3__3[[#This Row],[Teams ID]]=all_t20_world_cup_matches_results__3__3[[#This Row],[Losers]],1,0)</f>
        <v>0</v>
      </c>
      <c r="Q362" s="8">
        <f>SUMIFS(all_t20_world_cup_matches_results__3__3[Winner Count], all_t20_world_cup_matches_results__3__3[Teams ID], all_t20_world_cup_matches_results__3__3[[#This Row],[Teams ID]], all_t20_world_cup_matches_results__3__3[Season], all_t20_world_cup_matches_results__3__3[[#This Row],[Season]])</f>
        <v>1</v>
      </c>
      <c r="R362" s="8">
        <f>COUNTIFS(all_t20_world_cup_matches_results__3__3[Teams ID], all_t20_world_cup_matches_results__3__3[[#This Row],[Teams ID]], all_t20_world_cup_matches_results__3__3[Season], all_t20_world_cup_matches_results__3__3[[#This Row],[Season]])</f>
        <v>3</v>
      </c>
      <c r="S362" s="8">
        <f>all_t20_world_cup_matches_results__3__3[[#This Row],[Total matches played]]-all_t20_world_cup_matches_results__3__3[[#This Row],[Total matches won]]</f>
        <v>2</v>
      </c>
      <c r="T362" s="16">
        <f>IFERROR(all_t20_world_cup_matches_results__3__3[[#This Row],[Total matches won]]/all_t20_world_cup_matches_results__3__3[[#This Row],[Total matches played]],"")</f>
        <v>0.33333333333333331</v>
      </c>
      <c r="U362" s="16">
        <f>IF(T:T=$T$3,"",100%-all_t20_world_cup_matches_results__3__3[[#This Row],[Winning %]])</f>
        <v>0.66666666666666674</v>
      </c>
    </row>
    <row r="363" spans="1:21" x14ac:dyDescent="0.25">
      <c r="A363" t="s">
        <v>170</v>
      </c>
      <c r="B363" t="s">
        <v>49</v>
      </c>
      <c r="C363" t="s">
        <v>42</v>
      </c>
      <c r="D363" t="s">
        <v>253</v>
      </c>
      <c r="E363" t="s">
        <v>49</v>
      </c>
      <c r="F363" t="s">
        <v>31</v>
      </c>
      <c r="G363" t="s">
        <v>115</v>
      </c>
      <c r="H363" s="9">
        <v>44487</v>
      </c>
      <c r="I363">
        <v>1312</v>
      </c>
      <c r="J363">
        <v>7</v>
      </c>
      <c r="K363" t="s">
        <v>156</v>
      </c>
      <c r="L363" t="s">
        <v>694</v>
      </c>
      <c r="M363" t="s">
        <v>42</v>
      </c>
      <c r="N363">
        <f>IF(all_t20_world_cup_matches_results__3__3[[#This Row],[Teams ID]]=all_t20_world_cup_matches_results__3__3[[#This Row],[Winner]], 1, 0)</f>
        <v>0</v>
      </c>
      <c r="O363" t="str">
        <f>IF(all_t20_world_cup_matches_results__3__3[[#This Row],[Team1]]=all_t20_world_cup_matches_results__3__3[[#This Row],[Winner]],all_t20_world_cup_matches_results__3__3[[#This Row],[Team2]],all_t20_world_cup_matches_results__3__3[[#This Row],[Team1]])</f>
        <v>Netherlands</v>
      </c>
      <c r="P363" s="8">
        <f>IF(all_t20_world_cup_matches_results__3__3[[#This Row],[Teams ID]]=all_t20_world_cup_matches_results__3__3[[#This Row],[Losers]],1,0)</f>
        <v>1</v>
      </c>
      <c r="Q363" s="8">
        <f>SUMIFS(all_t20_world_cup_matches_results__3__3[Winner Count], all_t20_world_cup_matches_results__3__3[Teams ID], all_t20_world_cup_matches_results__3__3[[#This Row],[Teams ID]], all_t20_world_cup_matches_results__3__3[Season], all_t20_world_cup_matches_results__3__3[[#This Row],[Season]])</f>
        <v>0</v>
      </c>
      <c r="R363" s="8">
        <f>COUNTIFS(all_t20_world_cup_matches_results__3__3[Teams ID], all_t20_world_cup_matches_results__3__3[[#This Row],[Teams ID]], all_t20_world_cup_matches_results__3__3[Season], all_t20_world_cup_matches_results__3__3[[#This Row],[Season]])</f>
        <v>3</v>
      </c>
      <c r="S363" s="8">
        <f>all_t20_world_cup_matches_results__3__3[[#This Row],[Total matches played]]-all_t20_world_cup_matches_results__3__3[[#This Row],[Total matches won]]</f>
        <v>3</v>
      </c>
      <c r="T363" s="16">
        <f>IFERROR(all_t20_world_cup_matches_results__3__3[[#This Row],[Total matches won]]/all_t20_world_cup_matches_results__3__3[[#This Row],[Total matches played]],"")</f>
        <v>0</v>
      </c>
      <c r="U363" s="16" t="str">
        <f>IF(T:T=$T$3,"",100%-all_t20_world_cup_matches_results__3__3[[#This Row],[Winning %]])</f>
        <v/>
      </c>
    </row>
    <row r="364" spans="1:21" x14ac:dyDescent="0.25">
      <c r="A364" t="s">
        <v>170</v>
      </c>
      <c r="B364" t="s">
        <v>116</v>
      </c>
      <c r="C364" t="s">
        <v>28</v>
      </c>
      <c r="D364" t="s">
        <v>276</v>
      </c>
      <c r="E364" t="s">
        <v>28</v>
      </c>
      <c r="F364" t="s">
        <v>31</v>
      </c>
      <c r="G364" t="s">
        <v>115</v>
      </c>
      <c r="H364" s="9">
        <v>44487</v>
      </c>
      <c r="I364">
        <v>1313</v>
      </c>
      <c r="J364">
        <v>7</v>
      </c>
      <c r="K364" t="s">
        <v>156</v>
      </c>
      <c r="L364" t="s">
        <v>695</v>
      </c>
      <c r="M364" t="s">
        <v>116</v>
      </c>
      <c r="N364">
        <f>IF(all_t20_world_cup_matches_results__3__3[[#This Row],[Teams ID]]=all_t20_world_cup_matches_results__3__3[[#This Row],[Winner]], 1, 0)</f>
        <v>0</v>
      </c>
      <c r="O364" t="str">
        <f>IF(all_t20_world_cup_matches_results__3__3[[#This Row],[Team1]]=all_t20_world_cup_matches_results__3__3[[#This Row],[Winner]],all_t20_world_cup_matches_results__3__3[[#This Row],[Team2]],all_t20_world_cup_matches_results__3__3[[#This Row],[Team1]])</f>
        <v>Namibia</v>
      </c>
      <c r="P364" s="8">
        <f>IF(all_t20_world_cup_matches_results__3__3[[#This Row],[Teams ID]]=all_t20_world_cup_matches_results__3__3[[#This Row],[Losers]],1,0)</f>
        <v>1</v>
      </c>
      <c r="Q364" s="8">
        <f>SUMIFS(all_t20_world_cup_matches_results__3__3[Winner Count], all_t20_world_cup_matches_results__3__3[Teams ID], all_t20_world_cup_matches_results__3__3[[#This Row],[Teams ID]], all_t20_world_cup_matches_results__3__3[Season], all_t20_world_cup_matches_results__3__3[[#This Row],[Season]])</f>
        <v>3</v>
      </c>
      <c r="R364" s="8">
        <f>COUNTIFS(all_t20_world_cup_matches_results__3__3[Teams ID], all_t20_world_cup_matches_results__3__3[[#This Row],[Teams ID]], all_t20_world_cup_matches_results__3__3[Season], all_t20_world_cup_matches_results__3__3[[#This Row],[Season]])</f>
        <v>8</v>
      </c>
      <c r="S364" s="8">
        <f>all_t20_world_cup_matches_results__3__3[[#This Row],[Total matches played]]-all_t20_world_cup_matches_results__3__3[[#This Row],[Total matches won]]</f>
        <v>5</v>
      </c>
      <c r="T364" s="16">
        <f>IFERROR(all_t20_world_cup_matches_results__3__3[[#This Row],[Total matches won]]/all_t20_world_cup_matches_results__3__3[[#This Row],[Total matches played]],"")</f>
        <v>0.375</v>
      </c>
      <c r="U364" s="16">
        <f>IF(T:T=$T$3,"",100%-all_t20_world_cup_matches_results__3__3[[#This Row],[Winning %]])</f>
        <v>0.625</v>
      </c>
    </row>
    <row r="365" spans="1:21" x14ac:dyDescent="0.25">
      <c r="A365" t="s">
        <v>170</v>
      </c>
      <c r="B365" t="s">
        <v>116</v>
      </c>
      <c r="C365" t="s">
        <v>28</v>
      </c>
      <c r="D365" t="s">
        <v>276</v>
      </c>
      <c r="E365" t="s">
        <v>28</v>
      </c>
      <c r="F365" t="s">
        <v>31</v>
      </c>
      <c r="G365" t="s">
        <v>115</v>
      </c>
      <c r="H365" s="9">
        <v>44487</v>
      </c>
      <c r="I365">
        <v>1313</v>
      </c>
      <c r="J365">
        <v>7</v>
      </c>
      <c r="K365" t="s">
        <v>156</v>
      </c>
      <c r="L365" t="s">
        <v>696</v>
      </c>
      <c r="M365" t="s">
        <v>28</v>
      </c>
      <c r="N365">
        <f>IF(all_t20_world_cup_matches_results__3__3[[#This Row],[Teams ID]]=all_t20_world_cup_matches_results__3__3[[#This Row],[Winner]], 1, 0)</f>
        <v>1</v>
      </c>
      <c r="O365" t="str">
        <f>IF(all_t20_world_cup_matches_results__3__3[[#This Row],[Team1]]=all_t20_world_cup_matches_results__3__3[[#This Row],[Winner]],all_t20_world_cup_matches_results__3__3[[#This Row],[Team2]],all_t20_world_cup_matches_results__3__3[[#This Row],[Team1]])</f>
        <v>Namibia</v>
      </c>
      <c r="P365" s="8">
        <f>IF(all_t20_world_cup_matches_results__3__3[[#This Row],[Teams ID]]=all_t20_world_cup_matches_results__3__3[[#This Row],[Losers]],1,0)</f>
        <v>0</v>
      </c>
      <c r="Q365" s="8">
        <f>SUMIFS(all_t20_world_cup_matches_results__3__3[Winner Count], all_t20_world_cup_matches_results__3__3[Teams ID], all_t20_world_cup_matches_results__3__3[[#This Row],[Teams ID]], all_t20_world_cup_matches_results__3__3[Season], all_t20_world_cup_matches_results__3__3[[#This Row],[Season]])</f>
        <v>5</v>
      </c>
      <c r="R365" s="8">
        <f>COUNTIFS(all_t20_world_cup_matches_results__3__3[Teams ID], all_t20_world_cup_matches_results__3__3[[#This Row],[Teams ID]], all_t20_world_cup_matches_results__3__3[Season], all_t20_world_cup_matches_results__3__3[[#This Row],[Season]])</f>
        <v>8</v>
      </c>
      <c r="S365" s="8">
        <f>all_t20_world_cup_matches_results__3__3[[#This Row],[Total matches played]]-all_t20_world_cup_matches_results__3__3[[#This Row],[Total matches won]]</f>
        <v>3</v>
      </c>
      <c r="T365" s="16">
        <f>IFERROR(all_t20_world_cup_matches_results__3__3[[#This Row],[Total matches won]]/all_t20_world_cup_matches_results__3__3[[#This Row],[Total matches played]],"")</f>
        <v>0.625</v>
      </c>
      <c r="U365" s="16">
        <f>IF(T:T=$T$3,"",100%-all_t20_world_cup_matches_results__3__3[[#This Row],[Winning %]])</f>
        <v>0.375</v>
      </c>
    </row>
    <row r="366" spans="1:21" x14ac:dyDescent="0.25">
      <c r="A366" t="s">
        <v>170</v>
      </c>
      <c r="B366" t="s">
        <v>113</v>
      </c>
      <c r="C366" t="s">
        <v>15</v>
      </c>
      <c r="D366" t="s">
        <v>277</v>
      </c>
      <c r="E366" t="s">
        <v>15</v>
      </c>
      <c r="F366" t="s">
        <v>82</v>
      </c>
      <c r="G366" t="s">
        <v>114</v>
      </c>
      <c r="H366" s="9">
        <v>44488</v>
      </c>
      <c r="I366">
        <v>1318</v>
      </c>
      <c r="J366">
        <v>17</v>
      </c>
      <c r="K366" t="s">
        <v>157</v>
      </c>
      <c r="L366" t="s">
        <v>697</v>
      </c>
      <c r="M366" t="s">
        <v>113</v>
      </c>
      <c r="N366">
        <f>IF(all_t20_world_cup_matches_results__3__3[[#This Row],[Teams ID]]=all_t20_world_cup_matches_results__3__3[[#This Row],[Winner]], 1, 0)</f>
        <v>0</v>
      </c>
      <c r="O366" t="str">
        <f>IF(all_t20_world_cup_matches_results__3__3[[#This Row],[Team1]]=all_t20_world_cup_matches_results__3__3[[#This Row],[Winner]],all_t20_world_cup_matches_results__3__3[[#This Row],[Team2]],all_t20_world_cup_matches_results__3__3[[#This Row],[Team1]])</f>
        <v>P.N.G.</v>
      </c>
      <c r="P366" s="8">
        <f>IF(all_t20_world_cup_matches_results__3__3[[#This Row],[Teams ID]]=all_t20_world_cup_matches_results__3__3[[#This Row],[Losers]],1,0)</f>
        <v>1</v>
      </c>
      <c r="Q366" s="8">
        <f>SUMIFS(all_t20_world_cup_matches_results__3__3[Winner Count], all_t20_world_cup_matches_results__3__3[Teams ID], all_t20_world_cup_matches_results__3__3[[#This Row],[Teams ID]], all_t20_world_cup_matches_results__3__3[Season], all_t20_world_cup_matches_results__3__3[[#This Row],[Season]])</f>
        <v>0</v>
      </c>
      <c r="R366" s="8">
        <f>COUNTIFS(all_t20_world_cup_matches_results__3__3[Teams ID], all_t20_world_cup_matches_results__3__3[[#This Row],[Teams ID]], all_t20_world_cup_matches_results__3__3[Season], all_t20_world_cup_matches_results__3__3[[#This Row],[Season]])</f>
        <v>3</v>
      </c>
      <c r="S366" s="8">
        <f>all_t20_world_cup_matches_results__3__3[[#This Row],[Total matches played]]-all_t20_world_cup_matches_results__3__3[[#This Row],[Total matches won]]</f>
        <v>3</v>
      </c>
      <c r="T366" s="16">
        <f>IFERROR(all_t20_world_cup_matches_results__3__3[[#This Row],[Total matches won]]/all_t20_world_cup_matches_results__3__3[[#This Row],[Total matches played]],"")</f>
        <v>0</v>
      </c>
      <c r="U366" s="16" t="str">
        <f>IF(T:T=$T$3,"",100%-all_t20_world_cup_matches_results__3__3[[#This Row],[Winning %]])</f>
        <v/>
      </c>
    </row>
    <row r="367" spans="1:21" x14ac:dyDescent="0.25">
      <c r="A367" t="s">
        <v>170</v>
      </c>
      <c r="B367" t="s">
        <v>113</v>
      </c>
      <c r="C367" t="s">
        <v>15</v>
      </c>
      <c r="D367" t="s">
        <v>277</v>
      </c>
      <c r="E367" t="s">
        <v>15</v>
      </c>
      <c r="F367" t="s">
        <v>82</v>
      </c>
      <c r="G367" t="s">
        <v>114</v>
      </c>
      <c r="H367" s="9">
        <v>44488</v>
      </c>
      <c r="I367">
        <v>1318</v>
      </c>
      <c r="J367">
        <v>17</v>
      </c>
      <c r="K367" t="s">
        <v>157</v>
      </c>
      <c r="L367" t="s">
        <v>698</v>
      </c>
      <c r="M367" t="s">
        <v>15</v>
      </c>
      <c r="N367">
        <f>IF(all_t20_world_cup_matches_results__3__3[[#This Row],[Teams ID]]=all_t20_world_cup_matches_results__3__3[[#This Row],[Winner]], 1, 0)</f>
        <v>1</v>
      </c>
      <c r="O367" t="str">
        <f>IF(all_t20_world_cup_matches_results__3__3[[#This Row],[Team1]]=all_t20_world_cup_matches_results__3__3[[#This Row],[Winner]],all_t20_world_cup_matches_results__3__3[[#This Row],[Team2]],all_t20_world_cup_matches_results__3__3[[#This Row],[Team1]])</f>
        <v>P.N.G.</v>
      </c>
      <c r="P367" s="8">
        <f>IF(all_t20_world_cup_matches_results__3__3[[#This Row],[Teams ID]]=all_t20_world_cup_matches_results__3__3[[#This Row],[Losers]],1,0)</f>
        <v>0</v>
      </c>
      <c r="Q367" s="8">
        <f>SUMIFS(all_t20_world_cup_matches_results__3__3[Winner Count], all_t20_world_cup_matches_results__3__3[Teams ID], all_t20_world_cup_matches_results__3__3[[#This Row],[Teams ID]], all_t20_world_cup_matches_results__3__3[Season], all_t20_world_cup_matches_results__3__3[[#This Row],[Season]])</f>
        <v>3</v>
      </c>
      <c r="R367" s="8">
        <f>COUNTIFS(all_t20_world_cup_matches_results__3__3[Teams ID], all_t20_world_cup_matches_results__3__3[[#This Row],[Teams ID]], all_t20_world_cup_matches_results__3__3[Season], all_t20_world_cup_matches_results__3__3[[#This Row],[Season]])</f>
        <v>8</v>
      </c>
      <c r="S367" s="8">
        <f>all_t20_world_cup_matches_results__3__3[[#This Row],[Total matches played]]-all_t20_world_cup_matches_results__3__3[[#This Row],[Total matches won]]</f>
        <v>5</v>
      </c>
      <c r="T367" s="16">
        <f>IFERROR(all_t20_world_cup_matches_results__3__3[[#This Row],[Total matches won]]/all_t20_world_cup_matches_results__3__3[[#This Row],[Total matches played]],"")</f>
        <v>0.375</v>
      </c>
      <c r="U367" s="16">
        <f>IF(T:T=$T$3,"",100%-all_t20_world_cup_matches_results__3__3[[#This Row],[Winning %]])</f>
        <v>0.625</v>
      </c>
    </row>
    <row r="368" spans="1:21" x14ac:dyDescent="0.25">
      <c r="A368" t="s">
        <v>170</v>
      </c>
      <c r="B368" t="s">
        <v>102</v>
      </c>
      <c r="C368" t="s">
        <v>21</v>
      </c>
      <c r="D368" t="s">
        <v>278</v>
      </c>
      <c r="E368" t="s">
        <v>21</v>
      </c>
      <c r="F368" t="s">
        <v>117</v>
      </c>
      <c r="G368" t="s">
        <v>114</v>
      </c>
      <c r="H368" s="9">
        <v>44488</v>
      </c>
      <c r="I368">
        <v>1322</v>
      </c>
      <c r="J368">
        <v>26</v>
      </c>
      <c r="K368" t="s">
        <v>157</v>
      </c>
      <c r="L368" t="s">
        <v>699</v>
      </c>
      <c r="M368" t="s">
        <v>102</v>
      </c>
      <c r="N368">
        <f>IF(all_t20_world_cup_matches_results__3__3[[#This Row],[Teams ID]]=all_t20_world_cup_matches_results__3__3[[#This Row],[Winner]], 1, 0)</f>
        <v>0</v>
      </c>
      <c r="O368" t="str">
        <f>IF(all_t20_world_cup_matches_results__3__3[[#This Row],[Team1]]=all_t20_world_cup_matches_results__3__3[[#This Row],[Winner]],all_t20_world_cup_matches_results__3__3[[#This Row],[Team2]],all_t20_world_cup_matches_results__3__3[[#This Row],[Team1]])</f>
        <v>Oman</v>
      </c>
      <c r="P368" s="8">
        <f>IF(all_t20_world_cup_matches_results__3__3[[#This Row],[Teams ID]]=all_t20_world_cup_matches_results__3__3[[#This Row],[Losers]],1,0)</f>
        <v>1</v>
      </c>
      <c r="Q368" s="8">
        <f>SUMIFS(all_t20_world_cup_matches_results__3__3[Winner Count], all_t20_world_cup_matches_results__3__3[Teams ID], all_t20_world_cup_matches_results__3__3[[#This Row],[Teams ID]], all_t20_world_cup_matches_results__3__3[Season], all_t20_world_cup_matches_results__3__3[[#This Row],[Season]])</f>
        <v>1</v>
      </c>
      <c r="R368" s="8">
        <f>COUNTIFS(all_t20_world_cup_matches_results__3__3[Teams ID], all_t20_world_cup_matches_results__3__3[[#This Row],[Teams ID]], all_t20_world_cup_matches_results__3__3[Season], all_t20_world_cup_matches_results__3__3[[#This Row],[Season]])</f>
        <v>3</v>
      </c>
      <c r="S368" s="8">
        <f>all_t20_world_cup_matches_results__3__3[[#This Row],[Total matches played]]-all_t20_world_cup_matches_results__3__3[[#This Row],[Total matches won]]</f>
        <v>2</v>
      </c>
      <c r="T368" s="16">
        <f>IFERROR(all_t20_world_cup_matches_results__3__3[[#This Row],[Total matches won]]/all_t20_world_cup_matches_results__3__3[[#This Row],[Total matches played]],"")</f>
        <v>0.33333333333333331</v>
      </c>
      <c r="U368" s="16">
        <f>IF(T:T=$T$3,"",100%-all_t20_world_cup_matches_results__3__3[[#This Row],[Winning %]])</f>
        <v>0.66666666666666674</v>
      </c>
    </row>
    <row r="369" spans="1:21" x14ac:dyDescent="0.25">
      <c r="A369" t="s">
        <v>170</v>
      </c>
      <c r="B369" t="s">
        <v>102</v>
      </c>
      <c r="C369" t="s">
        <v>21</v>
      </c>
      <c r="D369" t="s">
        <v>278</v>
      </c>
      <c r="E369" t="s">
        <v>21</v>
      </c>
      <c r="F369" t="s">
        <v>117</v>
      </c>
      <c r="G369" t="s">
        <v>114</v>
      </c>
      <c r="H369" s="9">
        <v>44488</v>
      </c>
      <c r="I369">
        <v>1322</v>
      </c>
      <c r="J369">
        <v>26</v>
      </c>
      <c r="K369" t="s">
        <v>157</v>
      </c>
      <c r="L369" t="s">
        <v>700</v>
      </c>
      <c r="M369" t="s">
        <v>21</v>
      </c>
      <c r="N369">
        <f>IF(all_t20_world_cup_matches_results__3__3[[#This Row],[Teams ID]]=all_t20_world_cup_matches_results__3__3[[#This Row],[Winner]], 1, 0)</f>
        <v>1</v>
      </c>
      <c r="O369" t="str">
        <f>IF(all_t20_world_cup_matches_results__3__3[[#This Row],[Team1]]=all_t20_world_cup_matches_results__3__3[[#This Row],[Winner]],all_t20_world_cup_matches_results__3__3[[#This Row],[Team2]],all_t20_world_cup_matches_results__3__3[[#This Row],[Team1]])</f>
        <v>Oman</v>
      </c>
      <c r="P369" s="8">
        <f>IF(all_t20_world_cup_matches_results__3__3[[#This Row],[Teams ID]]=all_t20_world_cup_matches_results__3__3[[#This Row],[Losers]],1,0)</f>
        <v>0</v>
      </c>
      <c r="Q369" s="8">
        <f>SUMIFS(all_t20_world_cup_matches_results__3__3[Winner Count], all_t20_world_cup_matches_results__3__3[Teams ID], all_t20_world_cup_matches_results__3__3[[#This Row],[Teams ID]], all_t20_world_cup_matches_results__3__3[Season], all_t20_world_cup_matches_results__3__3[[#This Row],[Season]])</f>
        <v>2</v>
      </c>
      <c r="R369" s="8">
        <f>COUNTIFS(all_t20_world_cup_matches_results__3__3[Teams ID], all_t20_world_cup_matches_results__3__3[[#This Row],[Teams ID]], all_t20_world_cup_matches_results__3__3[Season], all_t20_world_cup_matches_results__3__3[[#This Row],[Season]])</f>
        <v>8</v>
      </c>
      <c r="S369" s="8">
        <f>all_t20_world_cup_matches_results__3__3[[#This Row],[Total matches played]]-all_t20_world_cup_matches_results__3__3[[#This Row],[Total matches won]]</f>
        <v>6</v>
      </c>
      <c r="T369" s="16">
        <f>IFERROR(all_t20_world_cup_matches_results__3__3[[#This Row],[Total matches won]]/all_t20_world_cup_matches_results__3__3[[#This Row],[Total matches played]],"")</f>
        <v>0.25</v>
      </c>
      <c r="U369" s="16">
        <f>IF(T:T=$T$3,"",100%-all_t20_world_cup_matches_results__3__3[[#This Row],[Winning %]])</f>
        <v>0.75</v>
      </c>
    </row>
    <row r="370" spans="1:21" x14ac:dyDescent="0.25">
      <c r="A370" t="s">
        <v>170</v>
      </c>
      <c r="B370" t="s">
        <v>116</v>
      </c>
      <c r="C370" t="s">
        <v>42</v>
      </c>
      <c r="D370" t="s">
        <v>279</v>
      </c>
      <c r="E370" t="s">
        <v>116</v>
      </c>
      <c r="F370" t="s">
        <v>22</v>
      </c>
      <c r="G370" t="s">
        <v>115</v>
      </c>
      <c r="H370" s="9">
        <v>44489</v>
      </c>
      <c r="I370">
        <v>1327</v>
      </c>
      <c r="J370">
        <v>6</v>
      </c>
      <c r="K370" t="s">
        <v>156</v>
      </c>
      <c r="L370" t="s">
        <v>701</v>
      </c>
      <c r="M370" t="s">
        <v>116</v>
      </c>
      <c r="N370">
        <f>IF(all_t20_world_cup_matches_results__3__3[[#This Row],[Teams ID]]=all_t20_world_cup_matches_results__3__3[[#This Row],[Winner]], 1, 0)</f>
        <v>1</v>
      </c>
      <c r="O370" t="str">
        <f>IF(all_t20_world_cup_matches_results__3__3[[#This Row],[Team1]]=all_t20_world_cup_matches_results__3__3[[#This Row],[Winner]],all_t20_world_cup_matches_results__3__3[[#This Row],[Team2]],all_t20_world_cup_matches_results__3__3[[#This Row],[Team1]])</f>
        <v>Netherlands</v>
      </c>
      <c r="P370" s="8">
        <f>IF(all_t20_world_cup_matches_results__3__3[[#This Row],[Teams ID]]=all_t20_world_cup_matches_results__3__3[[#This Row],[Losers]],1,0)</f>
        <v>0</v>
      </c>
      <c r="Q370" s="8">
        <f>SUMIFS(all_t20_world_cup_matches_results__3__3[Winner Count], all_t20_world_cup_matches_results__3__3[Teams ID], all_t20_world_cup_matches_results__3__3[[#This Row],[Teams ID]], all_t20_world_cup_matches_results__3__3[Season], all_t20_world_cup_matches_results__3__3[[#This Row],[Season]])</f>
        <v>3</v>
      </c>
      <c r="R370" s="8">
        <f>COUNTIFS(all_t20_world_cup_matches_results__3__3[Teams ID], all_t20_world_cup_matches_results__3__3[[#This Row],[Teams ID]], all_t20_world_cup_matches_results__3__3[Season], all_t20_world_cup_matches_results__3__3[[#This Row],[Season]])</f>
        <v>8</v>
      </c>
      <c r="S370" s="8">
        <f>all_t20_world_cup_matches_results__3__3[[#This Row],[Total matches played]]-all_t20_world_cup_matches_results__3__3[[#This Row],[Total matches won]]</f>
        <v>5</v>
      </c>
      <c r="T370" s="16">
        <f>IFERROR(all_t20_world_cup_matches_results__3__3[[#This Row],[Total matches won]]/all_t20_world_cup_matches_results__3__3[[#This Row],[Total matches played]],"")</f>
        <v>0.375</v>
      </c>
      <c r="U370" s="16">
        <f>IF(T:T=$T$3,"",100%-all_t20_world_cup_matches_results__3__3[[#This Row],[Winning %]])</f>
        <v>0.625</v>
      </c>
    </row>
    <row r="371" spans="1:21" x14ac:dyDescent="0.25">
      <c r="A371" t="s">
        <v>170</v>
      </c>
      <c r="B371" t="s">
        <v>116</v>
      </c>
      <c r="C371" t="s">
        <v>42</v>
      </c>
      <c r="D371" t="s">
        <v>279</v>
      </c>
      <c r="E371" t="s">
        <v>116</v>
      </c>
      <c r="F371" t="s">
        <v>22</v>
      </c>
      <c r="G371" t="s">
        <v>115</v>
      </c>
      <c r="H371" s="9">
        <v>44489</v>
      </c>
      <c r="I371">
        <v>1327</v>
      </c>
      <c r="J371">
        <v>6</v>
      </c>
      <c r="K371" t="s">
        <v>156</v>
      </c>
      <c r="L371" t="s">
        <v>702</v>
      </c>
      <c r="M371" t="s">
        <v>42</v>
      </c>
      <c r="N371">
        <f>IF(all_t20_world_cup_matches_results__3__3[[#This Row],[Teams ID]]=all_t20_world_cup_matches_results__3__3[[#This Row],[Winner]], 1, 0)</f>
        <v>0</v>
      </c>
      <c r="O371" t="str">
        <f>IF(all_t20_world_cup_matches_results__3__3[[#This Row],[Team1]]=all_t20_world_cup_matches_results__3__3[[#This Row],[Winner]],all_t20_world_cup_matches_results__3__3[[#This Row],[Team2]],all_t20_world_cup_matches_results__3__3[[#This Row],[Team1]])</f>
        <v>Netherlands</v>
      </c>
      <c r="P371" s="8">
        <f>IF(all_t20_world_cup_matches_results__3__3[[#This Row],[Teams ID]]=all_t20_world_cup_matches_results__3__3[[#This Row],[Losers]],1,0)</f>
        <v>1</v>
      </c>
      <c r="Q371" s="8">
        <f>SUMIFS(all_t20_world_cup_matches_results__3__3[Winner Count], all_t20_world_cup_matches_results__3__3[Teams ID], all_t20_world_cup_matches_results__3__3[[#This Row],[Teams ID]], all_t20_world_cup_matches_results__3__3[Season], all_t20_world_cup_matches_results__3__3[[#This Row],[Season]])</f>
        <v>0</v>
      </c>
      <c r="R371" s="8">
        <f>COUNTIFS(all_t20_world_cup_matches_results__3__3[Teams ID], all_t20_world_cup_matches_results__3__3[[#This Row],[Teams ID]], all_t20_world_cup_matches_results__3__3[Season], all_t20_world_cup_matches_results__3__3[[#This Row],[Season]])</f>
        <v>3</v>
      </c>
      <c r="S371" s="8">
        <f>all_t20_world_cup_matches_results__3__3[[#This Row],[Total matches played]]-all_t20_world_cup_matches_results__3__3[[#This Row],[Total matches won]]</f>
        <v>3</v>
      </c>
      <c r="T371" s="16">
        <f>IFERROR(all_t20_world_cup_matches_results__3__3[[#This Row],[Total matches won]]/all_t20_world_cup_matches_results__3__3[[#This Row],[Total matches played]],"")</f>
        <v>0</v>
      </c>
      <c r="U371" s="16" t="str">
        <f>IF(T:T=$T$3,"",100%-all_t20_world_cup_matches_results__3__3[[#This Row],[Winning %]])</f>
        <v/>
      </c>
    </row>
    <row r="372" spans="1:21" x14ac:dyDescent="0.25">
      <c r="A372" t="s">
        <v>170</v>
      </c>
      <c r="B372" t="s">
        <v>49</v>
      </c>
      <c r="C372" t="s">
        <v>28</v>
      </c>
      <c r="D372" t="s">
        <v>214</v>
      </c>
      <c r="E372" t="s">
        <v>28</v>
      </c>
      <c r="F372" t="s">
        <v>62</v>
      </c>
      <c r="G372" t="s">
        <v>115</v>
      </c>
      <c r="H372" s="9">
        <v>44489</v>
      </c>
      <c r="I372">
        <v>1331</v>
      </c>
      <c r="J372">
        <v>70</v>
      </c>
      <c r="K372" t="s">
        <v>157</v>
      </c>
      <c r="L372" t="s">
        <v>703</v>
      </c>
      <c r="M372" t="s">
        <v>49</v>
      </c>
      <c r="N372">
        <f>IF(all_t20_world_cup_matches_results__3__3[[#This Row],[Teams ID]]=all_t20_world_cup_matches_results__3__3[[#This Row],[Winner]], 1, 0)</f>
        <v>0</v>
      </c>
      <c r="O372" t="str">
        <f>IF(all_t20_world_cup_matches_results__3__3[[#This Row],[Team1]]=all_t20_world_cup_matches_results__3__3[[#This Row],[Winner]],all_t20_world_cup_matches_results__3__3[[#This Row],[Team2]],all_t20_world_cup_matches_results__3__3[[#This Row],[Team1]])</f>
        <v>Ireland</v>
      </c>
      <c r="P372" s="8">
        <f>IF(all_t20_world_cup_matches_results__3__3[[#This Row],[Teams ID]]=all_t20_world_cup_matches_results__3__3[[#This Row],[Losers]],1,0)</f>
        <v>1</v>
      </c>
      <c r="Q372" s="8">
        <f>SUMIFS(all_t20_world_cup_matches_results__3__3[Winner Count], all_t20_world_cup_matches_results__3__3[Teams ID], all_t20_world_cup_matches_results__3__3[[#This Row],[Teams ID]], all_t20_world_cup_matches_results__3__3[Season], all_t20_world_cup_matches_results__3__3[[#This Row],[Season]])</f>
        <v>1</v>
      </c>
      <c r="R372" s="8">
        <f>COUNTIFS(all_t20_world_cup_matches_results__3__3[Teams ID], all_t20_world_cup_matches_results__3__3[[#This Row],[Teams ID]], all_t20_world_cup_matches_results__3__3[Season], all_t20_world_cup_matches_results__3__3[[#This Row],[Season]])</f>
        <v>3</v>
      </c>
      <c r="S372" s="8">
        <f>all_t20_world_cup_matches_results__3__3[[#This Row],[Total matches played]]-all_t20_world_cup_matches_results__3__3[[#This Row],[Total matches won]]</f>
        <v>2</v>
      </c>
      <c r="T372" s="16">
        <f>IFERROR(all_t20_world_cup_matches_results__3__3[[#This Row],[Total matches won]]/all_t20_world_cup_matches_results__3__3[[#This Row],[Total matches played]],"")</f>
        <v>0.33333333333333331</v>
      </c>
      <c r="U372" s="16">
        <f>IF(T:T=$T$3,"",100%-all_t20_world_cup_matches_results__3__3[[#This Row],[Winning %]])</f>
        <v>0.66666666666666674</v>
      </c>
    </row>
    <row r="373" spans="1:21" x14ac:dyDescent="0.25">
      <c r="A373" t="s">
        <v>170</v>
      </c>
      <c r="B373" t="s">
        <v>49</v>
      </c>
      <c r="C373" t="s">
        <v>28</v>
      </c>
      <c r="D373" t="s">
        <v>214</v>
      </c>
      <c r="E373" t="s">
        <v>28</v>
      </c>
      <c r="F373" t="s">
        <v>62</v>
      </c>
      <c r="G373" t="s">
        <v>115</v>
      </c>
      <c r="H373" s="9">
        <v>44489</v>
      </c>
      <c r="I373">
        <v>1331</v>
      </c>
      <c r="J373">
        <v>70</v>
      </c>
      <c r="K373" t="s">
        <v>157</v>
      </c>
      <c r="L373" t="s">
        <v>704</v>
      </c>
      <c r="M373" t="s">
        <v>28</v>
      </c>
      <c r="N373">
        <f>IF(all_t20_world_cup_matches_results__3__3[[#This Row],[Teams ID]]=all_t20_world_cup_matches_results__3__3[[#This Row],[Winner]], 1, 0)</f>
        <v>1</v>
      </c>
      <c r="O373" t="str">
        <f>IF(all_t20_world_cup_matches_results__3__3[[#This Row],[Team1]]=all_t20_world_cup_matches_results__3__3[[#This Row],[Winner]],all_t20_world_cup_matches_results__3__3[[#This Row],[Team2]],all_t20_world_cup_matches_results__3__3[[#This Row],[Team1]])</f>
        <v>Ireland</v>
      </c>
      <c r="P373" s="8">
        <f>IF(all_t20_world_cup_matches_results__3__3[[#This Row],[Teams ID]]=all_t20_world_cup_matches_results__3__3[[#This Row],[Losers]],1,0)</f>
        <v>0</v>
      </c>
      <c r="Q373" s="8">
        <f>SUMIFS(all_t20_world_cup_matches_results__3__3[Winner Count], all_t20_world_cup_matches_results__3__3[Teams ID], all_t20_world_cup_matches_results__3__3[[#This Row],[Teams ID]], all_t20_world_cup_matches_results__3__3[Season], all_t20_world_cup_matches_results__3__3[[#This Row],[Season]])</f>
        <v>5</v>
      </c>
      <c r="R373" s="8">
        <f>COUNTIFS(all_t20_world_cup_matches_results__3__3[Teams ID], all_t20_world_cup_matches_results__3__3[[#This Row],[Teams ID]], all_t20_world_cup_matches_results__3__3[Season], all_t20_world_cup_matches_results__3__3[[#This Row],[Season]])</f>
        <v>8</v>
      </c>
      <c r="S373" s="8">
        <f>all_t20_world_cup_matches_results__3__3[[#This Row],[Total matches played]]-all_t20_world_cup_matches_results__3__3[[#This Row],[Total matches won]]</f>
        <v>3</v>
      </c>
      <c r="T373" s="16">
        <f>IFERROR(all_t20_world_cup_matches_results__3__3[[#This Row],[Total matches won]]/all_t20_world_cup_matches_results__3__3[[#This Row],[Total matches played]],"")</f>
        <v>0.625</v>
      </c>
      <c r="U373" s="16">
        <f>IF(T:T=$T$3,"",100%-all_t20_world_cup_matches_results__3__3[[#This Row],[Winning %]])</f>
        <v>0.375</v>
      </c>
    </row>
    <row r="374" spans="1:21" x14ac:dyDescent="0.25">
      <c r="A374" t="s">
        <v>170</v>
      </c>
      <c r="B374" t="s">
        <v>21</v>
      </c>
      <c r="C374" t="s">
        <v>113</v>
      </c>
      <c r="D374" t="s">
        <v>280</v>
      </c>
      <c r="E374" t="s">
        <v>21</v>
      </c>
      <c r="F374" t="s">
        <v>98</v>
      </c>
      <c r="G374" t="s">
        <v>114</v>
      </c>
      <c r="H374" s="9">
        <v>44490</v>
      </c>
      <c r="I374">
        <v>1334</v>
      </c>
      <c r="J374">
        <v>84</v>
      </c>
      <c r="K374" t="s">
        <v>157</v>
      </c>
      <c r="L374" t="s">
        <v>705</v>
      </c>
      <c r="M374" t="s">
        <v>21</v>
      </c>
      <c r="N374">
        <f>IF(all_t20_world_cup_matches_results__3__3[[#This Row],[Teams ID]]=all_t20_world_cup_matches_results__3__3[[#This Row],[Winner]], 1, 0)</f>
        <v>1</v>
      </c>
      <c r="O374" t="str">
        <f>IF(all_t20_world_cup_matches_results__3__3[[#This Row],[Team1]]=all_t20_world_cup_matches_results__3__3[[#This Row],[Winner]],all_t20_world_cup_matches_results__3__3[[#This Row],[Team2]],all_t20_world_cup_matches_results__3__3[[#This Row],[Team1]])</f>
        <v>P.N.G.</v>
      </c>
      <c r="P374" s="8">
        <f>IF(all_t20_world_cup_matches_results__3__3[[#This Row],[Teams ID]]=all_t20_world_cup_matches_results__3__3[[#This Row],[Losers]],1,0)</f>
        <v>0</v>
      </c>
      <c r="Q374" s="8">
        <f>SUMIFS(all_t20_world_cup_matches_results__3__3[Winner Count], all_t20_world_cup_matches_results__3__3[Teams ID], all_t20_world_cup_matches_results__3__3[[#This Row],[Teams ID]], all_t20_world_cup_matches_results__3__3[Season], all_t20_world_cup_matches_results__3__3[[#This Row],[Season]])</f>
        <v>2</v>
      </c>
      <c r="R374" s="8">
        <f>COUNTIFS(all_t20_world_cup_matches_results__3__3[Teams ID], all_t20_world_cup_matches_results__3__3[[#This Row],[Teams ID]], all_t20_world_cup_matches_results__3__3[Season], all_t20_world_cup_matches_results__3__3[[#This Row],[Season]])</f>
        <v>8</v>
      </c>
      <c r="S374" s="8">
        <f>all_t20_world_cup_matches_results__3__3[[#This Row],[Total matches played]]-all_t20_world_cup_matches_results__3__3[[#This Row],[Total matches won]]</f>
        <v>6</v>
      </c>
      <c r="T374" s="16">
        <f>IFERROR(all_t20_world_cup_matches_results__3__3[[#This Row],[Total matches won]]/all_t20_world_cup_matches_results__3__3[[#This Row],[Total matches played]],"")</f>
        <v>0.25</v>
      </c>
      <c r="U374" s="16">
        <f>IF(T:T=$T$3,"",100%-all_t20_world_cup_matches_results__3__3[[#This Row],[Winning %]])</f>
        <v>0.75</v>
      </c>
    </row>
    <row r="375" spans="1:21" x14ac:dyDescent="0.25">
      <c r="A375" t="s">
        <v>170</v>
      </c>
      <c r="B375" t="s">
        <v>21</v>
      </c>
      <c r="C375" t="s">
        <v>113</v>
      </c>
      <c r="D375" t="s">
        <v>280</v>
      </c>
      <c r="E375" t="s">
        <v>21</v>
      </c>
      <c r="F375" t="s">
        <v>98</v>
      </c>
      <c r="G375" t="s">
        <v>114</v>
      </c>
      <c r="H375" s="9">
        <v>44490</v>
      </c>
      <c r="I375">
        <v>1334</v>
      </c>
      <c r="J375">
        <v>84</v>
      </c>
      <c r="K375" t="s">
        <v>157</v>
      </c>
      <c r="L375" t="s">
        <v>706</v>
      </c>
      <c r="M375" t="s">
        <v>113</v>
      </c>
      <c r="N375">
        <f>IF(all_t20_world_cup_matches_results__3__3[[#This Row],[Teams ID]]=all_t20_world_cup_matches_results__3__3[[#This Row],[Winner]], 1, 0)</f>
        <v>0</v>
      </c>
      <c r="O375" t="str">
        <f>IF(all_t20_world_cup_matches_results__3__3[[#This Row],[Team1]]=all_t20_world_cup_matches_results__3__3[[#This Row],[Winner]],all_t20_world_cup_matches_results__3__3[[#This Row],[Team2]],all_t20_world_cup_matches_results__3__3[[#This Row],[Team1]])</f>
        <v>P.N.G.</v>
      </c>
      <c r="P375" s="8">
        <f>IF(all_t20_world_cup_matches_results__3__3[[#This Row],[Teams ID]]=all_t20_world_cup_matches_results__3__3[[#This Row],[Losers]],1,0)</f>
        <v>1</v>
      </c>
      <c r="Q375" s="8">
        <f>SUMIFS(all_t20_world_cup_matches_results__3__3[Winner Count], all_t20_world_cup_matches_results__3__3[Teams ID], all_t20_world_cup_matches_results__3__3[[#This Row],[Teams ID]], all_t20_world_cup_matches_results__3__3[Season], all_t20_world_cup_matches_results__3__3[[#This Row],[Season]])</f>
        <v>0</v>
      </c>
      <c r="R375" s="8">
        <f>COUNTIFS(all_t20_world_cup_matches_results__3__3[Teams ID], all_t20_world_cup_matches_results__3__3[[#This Row],[Teams ID]], all_t20_world_cup_matches_results__3__3[Season], all_t20_world_cup_matches_results__3__3[[#This Row],[Season]])</f>
        <v>3</v>
      </c>
      <c r="S375" s="8">
        <f>all_t20_world_cup_matches_results__3__3[[#This Row],[Total matches played]]-all_t20_world_cup_matches_results__3__3[[#This Row],[Total matches won]]</f>
        <v>3</v>
      </c>
      <c r="T375" s="16">
        <f>IFERROR(all_t20_world_cup_matches_results__3__3[[#This Row],[Total matches won]]/all_t20_world_cup_matches_results__3__3[[#This Row],[Total matches played]],"")</f>
        <v>0</v>
      </c>
      <c r="U375" s="16" t="str">
        <f>IF(T:T=$T$3,"",100%-all_t20_world_cup_matches_results__3__3[[#This Row],[Winning %]])</f>
        <v/>
      </c>
    </row>
    <row r="376" spans="1:21" x14ac:dyDescent="0.25">
      <c r="A376" t="s">
        <v>170</v>
      </c>
      <c r="B376" t="s">
        <v>102</v>
      </c>
      <c r="C376" t="s">
        <v>15</v>
      </c>
      <c r="D376" t="s">
        <v>281</v>
      </c>
      <c r="E376" t="s">
        <v>15</v>
      </c>
      <c r="F376" t="s">
        <v>8</v>
      </c>
      <c r="G376" t="s">
        <v>114</v>
      </c>
      <c r="H376" s="9">
        <v>44490</v>
      </c>
      <c r="I376">
        <v>1338</v>
      </c>
      <c r="J376">
        <v>8</v>
      </c>
      <c r="K376" t="s">
        <v>156</v>
      </c>
      <c r="L376" t="s">
        <v>707</v>
      </c>
      <c r="M376" t="s">
        <v>102</v>
      </c>
      <c r="N376">
        <f>IF(all_t20_world_cup_matches_results__3__3[[#This Row],[Teams ID]]=all_t20_world_cup_matches_results__3__3[[#This Row],[Winner]], 1, 0)</f>
        <v>0</v>
      </c>
      <c r="O376" t="str">
        <f>IF(all_t20_world_cup_matches_results__3__3[[#This Row],[Team1]]=all_t20_world_cup_matches_results__3__3[[#This Row],[Winner]],all_t20_world_cup_matches_results__3__3[[#This Row],[Team2]],all_t20_world_cup_matches_results__3__3[[#This Row],[Team1]])</f>
        <v>Oman</v>
      </c>
      <c r="P376" s="8">
        <f>IF(all_t20_world_cup_matches_results__3__3[[#This Row],[Teams ID]]=all_t20_world_cup_matches_results__3__3[[#This Row],[Losers]],1,0)</f>
        <v>1</v>
      </c>
      <c r="Q376" s="8">
        <f>SUMIFS(all_t20_world_cup_matches_results__3__3[Winner Count], all_t20_world_cup_matches_results__3__3[Teams ID], all_t20_world_cup_matches_results__3__3[[#This Row],[Teams ID]], all_t20_world_cup_matches_results__3__3[Season], all_t20_world_cup_matches_results__3__3[[#This Row],[Season]])</f>
        <v>1</v>
      </c>
      <c r="R376" s="8">
        <f>COUNTIFS(all_t20_world_cup_matches_results__3__3[Teams ID], all_t20_world_cup_matches_results__3__3[[#This Row],[Teams ID]], all_t20_world_cup_matches_results__3__3[Season], all_t20_world_cup_matches_results__3__3[[#This Row],[Season]])</f>
        <v>3</v>
      </c>
      <c r="S376" s="8">
        <f>all_t20_world_cup_matches_results__3__3[[#This Row],[Total matches played]]-all_t20_world_cup_matches_results__3__3[[#This Row],[Total matches won]]</f>
        <v>2</v>
      </c>
      <c r="T376" s="16">
        <f>IFERROR(all_t20_world_cup_matches_results__3__3[[#This Row],[Total matches won]]/all_t20_world_cup_matches_results__3__3[[#This Row],[Total matches played]],"")</f>
        <v>0.33333333333333331</v>
      </c>
      <c r="U376" s="16">
        <f>IF(T:T=$T$3,"",100%-all_t20_world_cup_matches_results__3__3[[#This Row],[Winning %]])</f>
        <v>0.66666666666666674</v>
      </c>
    </row>
    <row r="377" spans="1:21" x14ac:dyDescent="0.25">
      <c r="A377" t="s">
        <v>170</v>
      </c>
      <c r="B377" t="s">
        <v>102</v>
      </c>
      <c r="C377" t="s">
        <v>15</v>
      </c>
      <c r="D377" t="s">
        <v>281</v>
      </c>
      <c r="E377" t="s">
        <v>15</v>
      </c>
      <c r="F377" t="s">
        <v>8</v>
      </c>
      <c r="G377" t="s">
        <v>114</v>
      </c>
      <c r="H377" s="9">
        <v>44490</v>
      </c>
      <c r="I377">
        <v>1338</v>
      </c>
      <c r="J377">
        <v>8</v>
      </c>
      <c r="K377" t="s">
        <v>156</v>
      </c>
      <c r="L377" t="s">
        <v>708</v>
      </c>
      <c r="M377" t="s">
        <v>15</v>
      </c>
      <c r="N377">
        <f>IF(all_t20_world_cup_matches_results__3__3[[#This Row],[Teams ID]]=all_t20_world_cup_matches_results__3__3[[#This Row],[Winner]], 1, 0)</f>
        <v>1</v>
      </c>
      <c r="O377" t="str">
        <f>IF(all_t20_world_cup_matches_results__3__3[[#This Row],[Team1]]=all_t20_world_cup_matches_results__3__3[[#This Row],[Winner]],all_t20_world_cup_matches_results__3__3[[#This Row],[Team2]],all_t20_world_cup_matches_results__3__3[[#This Row],[Team1]])</f>
        <v>Oman</v>
      </c>
      <c r="P377" s="8">
        <f>IF(all_t20_world_cup_matches_results__3__3[[#This Row],[Teams ID]]=all_t20_world_cup_matches_results__3__3[[#This Row],[Losers]],1,0)</f>
        <v>0</v>
      </c>
      <c r="Q377" s="8">
        <f>SUMIFS(all_t20_world_cup_matches_results__3__3[Winner Count], all_t20_world_cup_matches_results__3__3[Teams ID], all_t20_world_cup_matches_results__3__3[[#This Row],[Teams ID]], all_t20_world_cup_matches_results__3__3[Season], all_t20_world_cup_matches_results__3__3[[#This Row],[Season]])</f>
        <v>3</v>
      </c>
      <c r="R377" s="8">
        <f>COUNTIFS(all_t20_world_cup_matches_results__3__3[Teams ID], all_t20_world_cup_matches_results__3__3[[#This Row],[Teams ID]], all_t20_world_cup_matches_results__3__3[Season], all_t20_world_cup_matches_results__3__3[[#This Row],[Season]])</f>
        <v>8</v>
      </c>
      <c r="S377" s="8">
        <f>all_t20_world_cup_matches_results__3__3[[#This Row],[Total matches played]]-all_t20_world_cup_matches_results__3__3[[#This Row],[Total matches won]]</f>
        <v>5</v>
      </c>
      <c r="T377" s="16">
        <f>IFERROR(all_t20_world_cup_matches_results__3__3[[#This Row],[Total matches won]]/all_t20_world_cup_matches_results__3__3[[#This Row],[Total matches played]],"")</f>
        <v>0.375</v>
      </c>
      <c r="U377" s="16">
        <f>IF(T:T=$T$3,"",100%-all_t20_world_cup_matches_results__3__3[[#This Row],[Winning %]])</f>
        <v>0.625</v>
      </c>
    </row>
    <row r="378" spans="1:21" x14ac:dyDescent="0.25">
      <c r="A378" t="s">
        <v>170</v>
      </c>
      <c r="B378" t="s">
        <v>49</v>
      </c>
      <c r="C378" t="s">
        <v>116</v>
      </c>
      <c r="D378" t="s">
        <v>282</v>
      </c>
      <c r="E378" t="s">
        <v>116</v>
      </c>
      <c r="F378" t="s">
        <v>8</v>
      </c>
      <c r="G378" t="s">
        <v>118</v>
      </c>
      <c r="H378" s="9">
        <v>44491</v>
      </c>
      <c r="I378">
        <v>1342</v>
      </c>
      <c r="J378">
        <v>8</v>
      </c>
      <c r="K378" t="s">
        <v>156</v>
      </c>
      <c r="L378" t="s">
        <v>709</v>
      </c>
      <c r="M378" t="s">
        <v>49</v>
      </c>
      <c r="N378">
        <f>IF(all_t20_world_cup_matches_results__3__3[[#This Row],[Teams ID]]=all_t20_world_cup_matches_results__3__3[[#This Row],[Winner]], 1, 0)</f>
        <v>0</v>
      </c>
      <c r="O378" t="str">
        <f>IF(all_t20_world_cup_matches_results__3__3[[#This Row],[Team1]]=all_t20_world_cup_matches_results__3__3[[#This Row],[Winner]],all_t20_world_cup_matches_results__3__3[[#This Row],[Team2]],all_t20_world_cup_matches_results__3__3[[#This Row],[Team1]])</f>
        <v>Ireland</v>
      </c>
      <c r="P378" s="8">
        <f>IF(all_t20_world_cup_matches_results__3__3[[#This Row],[Teams ID]]=all_t20_world_cup_matches_results__3__3[[#This Row],[Losers]],1,0)</f>
        <v>1</v>
      </c>
      <c r="Q378" s="8">
        <f>SUMIFS(all_t20_world_cup_matches_results__3__3[Winner Count], all_t20_world_cup_matches_results__3__3[Teams ID], all_t20_world_cup_matches_results__3__3[[#This Row],[Teams ID]], all_t20_world_cup_matches_results__3__3[Season], all_t20_world_cup_matches_results__3__3[[#This Row],[Season]])</f>
        <v>1</v>
      </c>
      <c r="R378" s="8">
        <f>COUNTIFS(all_t20_world_cup_matches_results__3__3[Teams ID], all_t20_world_cup_matches_results__3__3[[#This Row],[Teams ID]], all_t20_world_cup_matches_results__3__3[Season], all_t20_world_cup_matches_results__3__3[[#This Row],[Season]])</f>
        <v>3</v>
      </c>
      <c r="S378" s="8">
        <f>all_t20_world_cup_matches_results__3__3[[#This Row],[Total matches played]]-all_t20_world_cup_matches_results__3__3[[#This Row],[Total matches won]]</f>
        <v>2</v>
      </c>
      <c r="T378" s="16">
        <f>IFERROR(all_t20_world_cup_matches_results__3__3[[#This Row],[Total matches won]]/all_t20_world_cup_matches_results__3__3[[#This Row],[Total matches played]],"")</f>
        <v>0.33333333333333331</v>
      </c>
      <c r="U378" s="16">
        <f>IF(T:T=$T$3,"",100%-all_t20_world_cup_matches_results__3__3[[#This Row],[Winning %]])</f>
        <v>0.66666666666666674</v>
      </c>
    </row>
    <row r="379" spans="1:21" x14ac:dyDescent="0.25">
      <c r="A379" t="s">
        <v>170</v>
      </c>
      <c r="B379" t="s">
        <v>49</v>
      </c>
      <c r="C379" t="s">
        <v>116</v>
      </c>
      <c r="D379" t="s">
        <v>282</v>
      </c>
      <c r="E379" t="s">
        <v>116</v>
      </c>
      <c r="F379" t="s">
        <v>8</v>
      </c>
      <c r="G379" t="s">
        <v>118</v>
      </c>
      <c r="H379" s="9">
        <v>44491</v>
      </c>
      <c r="I379">
        <v>1342</v>
      </c>
      <c r="J379">
        <v>8</v>
      </c>
      <c r="K379" t="s">
        <v>156</v>
      </c>
      <c r="L379" t="s">
        <v>710</v>
      </c>
      <c r="M379" t="s">
        <v>116</v>
      </c>
      <c r="N379">
        <f>IF(all_t20_world_cup_matches_results__3__3[[#This Row],[Teams ID]]=all_t20_world_cup_matches_results__3__3[[#This Row],[Winner]], 1, 0)</f>
        <v>1</v>
      </c>
      <c r="O379" t="str">
        <f>IF(all_t20_world_cup_matches_results__3__3[[#This Row],[Team1]]=all_t20_world_cup_matches_results__3__3[[#This Row],[Winner]],all_t20_world_cup_matches_results__3__3[[#This Row],[Team2]],all_t20_world_cup_matches_results__3__3[[#This Row],[Team1]])</f>
        <v>Ireland</v>
      </c>
      <c r="P379" s="8">
        <f>IF(all_t20_world_cup_matches_results__3__3[[#This Row],[Teams ID]]=all_t20_world_cup_matches_results__3__3[[#This Row],[Losers]],1,0)</f>
        <v>0</v>
      </c>
      <c r="Q379" s="8">
        <f>SUMIFS(all_t20_world_cup_matches_results__3__3[Winner Count], all_t20_world_cup_matches_results__3__3[Teams ID], all_t20_world_cup_matches_results__3__3[[#This Row],[Teams ID]], all_t20_world_cup_matches_results__3__3[Season], all_t20_world_cup_matches_results__3__3[[#This Row],[Season]])</f>
        <v>3</v>
      </c>
      <c r="R379" s="8">
        <f>COUNTIFS(all_t20_world_cup_matches_results__3__3[Teams ID], all_t20_world_cup_matches_results__3__3[[#This Row],[Teams ID]], all_t20_world_cup_matches_results__3__3[Season], all_t20_world_cup_matches_results__3__3[[#This Row],[Season]])</f>
        <v>8</v>
      </c>
      <c r="S379" s="8">
        <f>all_t20_world_cup_matches_results__3__3[[#This Row],[Total matches played]]-all_t20_world_cup_matches_results__3__3[[#This Row],[Total matches won]]</f>
        <v>5</v>
      </c>
      <c r="T379" s="16">
        <f>IFERROR(all_t20_world_cup_matches_results__3__3[[#This Row],[Total matches won]]/all_t20_world_cup_matches_results__3__3[[#This Row],[Total matches played]],"")</f>
        <v>0.375</v>
      </c>
      <c r="U379" s="16">
        <f>IF(T:T=$T$3,"",100%-all_t20_world_cup_matches_results__3__3[[#This Row],[Winning %]])</f>
        <v>0.625</v>
      </c>
    </row>
    <row r="380" spans="1:21" x14ac:dyDescent="0.25">
      <c r="A380" t="s">
        <v>170</v>
      </c>
      <c r="B380" t="s">
        <v>42</v>
      </c>
      <c r="C380" t="s">
        <v>28</v>
      </c>
      <c r="D380" t="s">
        <v>255</v>
      </c>
      <c r="E380" t="s">
        <v>28</v>
      </c>
      <c r="F380" t="s">
        <v>8</v>
      </c>
      <c r="G380" t="s">
        <v>118</v>
      </c>
      <c r="H380" s="9">
        <v>44491</v>
      </c>
      <c r="I380">
        <v>1346</v>
      </c>
      <c r="J380">
        <v>8</v>
      </c>
      <c r="K380" t="s">
        <v>156</v>
      </c>
      <c r="L380" t="s">
        <v>711</v>
      </c>
      <c r="M380" t="s">
        <v>42</v>
      </c>
      <c r="N380">
        <f>IF(all_t20_world_cup_matches_results__3__3[[#This Row],[Teams ID]]=all_t20_world_cup_matches_results__3__3[[#This Row],[Winner]], 1, 0)</f>
        <v>0</v>
      </c>
      <c r="O380" t="str">
        <f>IF(all_t20_world_cup_matches_results__3__3[[#This Row],[Team1]]=all_t20_world_cup_matches_results__3__3[[#This Row],[Winner]],all_t20_world_cup_matches_results__3__3[[#This Row],[Team2]],all_t20_world_cup_matches_results__3__3[[#This Row],[Team1]])</f>
        <v>Netherlands</v>
      </c>
      <c r="P380" s="8">
        <f>IF(all_t20_world_cup_matches_results__3__3[[#This Row],[Teams ID]]=all_t20_world_cup_matches_results__3__3[[#This Row],[Losers]],1,0)</f>
        <v>1</v>
      </c>
      <c r="Q380" s="8">
        <f>SUMIFS(all_t20_world_cup_matches_results__3__3[Winner Count], all_t20_world_cup_matches_results__3__3[Teams ID], all_t20_world_cup_matches_results__3__3[[#This Row],[Teams ID]], all_t20_world_cup_matches_results__3__3[Season], all_t20_world_cup_matches_results__3__3[[#This Row],[Season]])</f>
        <v>0</v>
      </c>
      <c r="R380" s="8">
        <f>COUNTIFS(all_t20_world_cup_matches_results__3__3[Teams ID], all_t20_world_cup_matches_results__3__3[[#This Row],[Teams ID]], all_t20_world_cup_matches_results__3__3[Season], all_t20_world_cup_matches_results__3__3[[#This Row],[Season]])</f>
        <v>3</v>
      </c>
      <c r="S380" s="8">
        <f>all_t20_world_cup_matches_results__3__3[[#This Row],[Total matches played]]-all_t20_world_cup_matches_results__3__3[[#This Row],[Total matches won]]</f>
        <v>3</v>
      </c>
      <c r="T380" s="16">
        <f>IFERROR(all_t20_world_cup_matches_results__3__3[[#This Row],[Total matches won]]/all_t20_world_cup_matches_results__3__3[[#This Row],[Total matches played]],"")</f>
        <v>0</v>
      </c>
      <c r="U380" s="16" t="str">
        <f>IF(T:T=$T$3,"",100%-all_t20_world_cup_matches_results__3__3[[#This Row],[Winning %]])</f>
        <v/>
      </c>
    </row>
    <row r="381" spans="1:21" x14ac:dyDescent="0.25">
      <c r="A381" t="s">
        <v>170</v>
      </c>
      <c r="B381" t="s">
        <v>42</v>
      </c>
      <c r="C381" t="s">
        <v>28</v>
      </c>
      <c r="D381" t="s">
        <v>255</v>
      </c>
      <c r="E381" t="s">
        <v>28</v>
      </c>
      <c r="F381" t="s">
        <v>8</v>
      </c>
      <c r="G381" t="s">
        <v>118</v>
      </c>
      <c r="H381" s="9">
        <v>44491</v>
      </c>
      <c r="I381">
        <v>1346</v>
      </c>
      <c r="J381">
        <v>8</v>
      </c>
      <c r="K381" t="s">
        <v>156</v>
      </c>
      <c r="L381" t="s">
        <v>712</v>
      </c>
      <c r="M381" t="s">
        <v>28</v>
      </c>
      <c r="N381">
        <f>IF(all_t20_world_cup_matches_results__3__3[[#This Row],[Teams ID]]=all_t20_world_cup_matches_results__3__3[[#This Row],[Winner]], 1, 0)</f>
        <v>1</v>
      </c>
      <c r="O381" t="str">
        <f>IF(all_t20_world_cup_matches_results__3__3[[#This Row],[Team1]]=all_t20_world_cup_matches_results__3__3[[#This Row],[Winner]],all_t20_world_cup_matches_results__3__3[[#This Row],[Team2]],all_t20_world_cup_matches_results__3__3[[#This Row],[Team1]])</f>
        <v>Netherlands</v>
      </c>
      <c r="P381" s="8">
        <f>IF(all_t20_world_cup_matches_results__3__3[[#This Row],[Teams ID]]=all_t20_world_cup_matches_results__3__3[[#This Row],[Losers]],1,0)</f>
        <v>0</v>
      </c>
      <c r="Q381" s="8">
        <f>SUMIFS(all_t20_world_cup_matches_results__3__3[Winner Count], all_t20_world_cup_matches_results__3__3[Teams ID], all_t20_world_cup_matches_results__3__3[[#This Row],[Teams ID]], all_t20_world_cup_matches_results__3__3[Season], all_t20_world_cup_matches_results__3__3[[#This Row],[Season]])</f>
        <v>5</v>
      </c>
      <c r="R381" s="8">
        <f>COUNTIFS(all_t20_world_cup_matches_results__3__3[Teams ID], all_t20_world_cup_matches_results__3__3[[#This Row],[Teams ID]], all_t20_world_cup_matches_results__3__3[Season], all_t20_world_cup_matches_results__3__3[[#This Row],[Season]])</f>
        <v>8</v>
      </c>
      <c r="S381" s="8">
        <f>all_t20_world_cup_matches_results__3__3[[#This Row],[Total matches played]]-all_t20_world_cup_matches_results__3__3[[#This Row],[Total matches won]]</f>
        <v>3</v>
      </c>
      <c r="T381" s="16">
        <f>IFERROR(all_t20_world_cup_matches_results__3__3[[#This Row],[Total matches won]]/all_t20_world_cup_matches_results__3__3[[#This Row],[Total matches played]],"")</f>
        <v>0.625</v>
      </c>
      <c r="U381" s="16">
        <f>IF(T:T=$T$3,"",100%-all_t20_world_cup_matches_results__3__3[[#This Row],[Winning %]])</f>
        <v>0.375</v>
      </c>
    </row>
    <row r="382" spans="1:21" x14ac:dyDescent="0.25">
      <c r="A382" t="s">
        <v>170</v>
      </c>
      <c r="B382" t="s">
        <v>17</v>
      </c>
      <c r="C382" t="s">
        <v>6</v>
      </c>
      <c r="D382" t="s">
        <v>238</v>
      </c>
      <c r="E382" t="s">
        <v>17</v>
      </c>
      <c r="F382" t="s">
        <v>19</v>
      </c>
      <c r="G382" t="s">
        <v>115</v>
      </c>
      <c r="H382" s="9">
        <v>44492</v>
      </c>
      <c r="I382">
        <v>1351</v>
      </c>
      <c r="J382">
        <v>5</v>
      </c>
      <c r="K382" t="s">
        <v>156</v>
      </c>
      <c r="L382" t="s">
        <v>713</v>
      </c>
      <c r="M382" t="s">
        <v>17</v>
      </c>
      <c r="N382">
        <f>IF(all_t20_world_cup_matches_results__3__3[[#This Row],[Teams ID]]=all_t20_world_cup_matches_results__3__3[[#This Row],[Winner]], 1, 0)</f>
        <v>1</v>
      </c>
      <c r="O382" t="str">
        <f>IF(all_t20_world_cup_matches_results__3__3[[#This Row],[Team1]]=all_t20_world_cup_matches_results__3__3[[#This Row],[Winner]],all_t20_world_cup_matches_results__3__3[[#This Row],[Team2]],all_t20_world_cup_matches_results__3__3[[#This Row],[Team1]])</f>
        <v>South Africa</v>
      </c>
      <c r="P382" s="8">
        <f>IF(all_t20_world_cup_matches_results__3__3[[#This Row],[Teams ID]]=all_t20_world_cup_matches_results__3__3[[#This Row],[Losers]],1,0)</f>
        <v>0</v>
      </c>
      <c r="Q382" s="8">
        <f>SUMIFS(all_t20_world_cup_matches_results__3__3[Winner Count], all_t20_world_cup_matches_results__3__3[Teams ID], all_t20_world_cup_matches_results__3__3[[#This Row],[Teams ID]], all_t20_world_cup_matches_results__3__3[Season], all_t20_world_cup_matches_results__3__3[[#This Row],[Season]])</f>
        <v>6</v>
      </c>
      <c r="R382" s="8">
        <f>COUNTIFS(all_t20_world_cup_matches_results__3__3[Teams ID], all_t20_world_cup_matches_results__3__3[[#This Row],[Teams ID]], all_t20_world_cup_matches_results__3__3[Season], all_t20_world_cup_matches_results__3__3[[#This Row],[Season]])</f>
        <v>7</v>
      </c>
      <c r="S382" s="8">
        <f>all_t20_world_cup_matches_results__3__3[[#This Row],[Total matches played]]-all_t20_world_cup_matches_results__3__3[[#This Row],[Total matches won]]</f>
        <v>1</v>
      </c>
      <c r="T382" s="16">
        <f>IFERROR(all_t20_world_cup_matches_results__3__3[[#This Row],[Total matches won]]/all_t20_world_cup_matches_results__3__3[[#This Row],[Total matches played]],"")</f>
        <v>0.8571428571428571</v>
      </c>
      <c r="U382" s="16">
        <f>IF(T:T=$T$3,"",100%-all_t20_world_cup_matches_results__3__3[[#This Row],[Winning %]])</f>
        <v>0.1428571428571429</v>
      </c>
    </row>
    <row r="383" spans="1:21" x14ac:dyDescent="0.25">
      <c r="A383" t="s">
        <v>170</v>
      </c>
      <c r="B383" t="s">
        <v>17</v>
      </c>
      <c r="C383" t="s">
        <v>6</v>
      </c>
      <c r="D383" t="s">
        <v>238</v>
      </c>
      <c r="E383" t="s">
        <v>17</v>
      </c>
      <c r="F383" t="s">
        <v>19</v>
      </c>
      <c r="G383" t="s">
        <v>115</v>
      </c>
      <c r="H383" s="9">
        <v>44492</v>
      </c>
      <c r="I383">
        <v>1351</v>
      </c>
      <c r="J383">
        <v>5</v>
      </c>
      <c r="K383" t="s">
        <v>156</v>
      </c>
      <c r="L383" t="s">
        <v>714</v>
      </c>
      <c r="M383" t="s">
        <v>6</v>
      </c>
      <c r="N383">
        <f>IF(all_t20_world_cup_matches_results__3__3[[#This Row],[Teams ID]]=all_t20_world_cup_matches_results__3__3[[#This Row],[Winner]], 1, 0)</f>
        <v>0</v>
      </c>
      <c r="O383" t="str">
        <f>IF(all_t20_world_cup_matches_results__3__3[[#This Row],[Team1]]=all_t20_world_cup_matches_results__3__3[[#This Row],[Winner]],all_t20_world_cup_matches_results__3__3[[#This Row],[Team2]],all_t20_world_cup_matches_results__3__3[[#This Row],[Team1]])</f>
        <v>South Africa</v>
      </c>
      <c r="P383" s="8">
        <f>IF(all_t20_world_cup_matches_results__3__3[[#This Row],[Teams ID]]=all_t20_world_cup_matches_results__3__3[[#This Row],[Losers]],1,0)</f>
        <v>1</v>
      </c>
      <c r="Q383" s="8">
        <f>SUMIFS(all_t20_world_cup_matches_results__3__3[Winner Count], all_t20_world_cup_matches_results__3__3[Teams ID], all_t20_world_cup_matches_results__3__3[[#This Row],[Teams ID]], all_t20_world_cup_matches_results__3__3[Season], all_t20_world_cup_matches_results__3__3[[#This Row],[Season]])</f>
        <v>4</v>
      </c>
      <c r="R383" s="8">
        <f>COUNTIFS(all_t20_world_cup_matches_results__3__3[Teams ID], all_t20_world_cup_matches_results__3__3[[#This Row],[Teams ID]], all_t20_world_cup_matches_results__3__3[Season], all_t20_world_cup_matches_results__3__3[[#This Row],[Season]])</f>
        <v>5</v>
      </c>
      <c r="S383" s="8">
        <f>all_t20_world_cup_matches_results__3__3[[#This Row],[Total matches played]]-all_t20_world_cup_matches_results__3__3[[#This Row],[Total matches won]]</f>
        <v>1</v>
      </c>
      <c r="T383" s="16">
        <f>IFERROR(all_t20_world_cup_matches_results__3__3[[#This Row],[Total matches won]]/all_t20_world_cup_matches_results__3__3[[#This Row],[Total matches played]],"")</f>
        <v>0.8</v>
      </c>
      <c r="U383" s="16">
        <f>IF(T:T=$T$3,"",100%-all_t20_world_cup_matches_results__3__3[[#This Row],[Winning %]])</f>
        <v>0.19999999999999996</v>
      </c>
    </row>
    <row r="384" spans="1:21" x14ac:dyDescent="0.25">
      <c r="A384" t="s">
        <v>170</v>
      </c>
      <c r="B384" t="s">
        <v>23</v>
      </c>
      <c r="C384" t="s">
        <v>7</v>
      </c>
      <c r="D384" t="s">
        <v>216</v>
      </c>
      <c r="E384" t="s">
        <v>23</v>
      </c>
      <c r="F384" t="s">
        <v>22</v>
      </c>
      <c r="G384" t="s">
        <v>119</v>
      </c>
      <c r="H384" s="9">
        <v>44492</v>
      </c>
      <c r="I384">
        <v>1354</v>
      </c>
      <c r="J384">
        <v>6</v>
      </c>
      <c r="K384" t="s">
        <v>156</v>
      </c>
      <c r="L384" t="s">
        <v>715</v>
      </c>
      <c r="M384" t="s">
        <v>23</v>
      </c>
      <c r="N384">
        <f>IF(all_t20_world_cup_matches_results__3__3[[#This Row],[Teams ID]]=all_t20_world_cup_matches_results__3__3[[#This Row],[Winner]], 1, 0)</f>
        <v>1</v>
      </c>
      <c r="O384" t="str">
        <f>IF(all_t20_world_cup_matches_results__3__3[[#This Row],[Team1]]=all_t20_world_cup_matches_results__3__3[[#This Row],[Winner]],all_t20_world_cup_matches_results__3__3[[#This Row],[Team2]],all_t20_world_cup_matches_results__3__3[[#This Row],[Team1]])</f>
        <v>West Indies</v>
      </c>
      <c r="P384" s="8">
        <f>IF(all_t20_world_cup_matches_results__3__3[[#This Row],[Teams ID]]=all_t20_world_cup_matches_results__3__3[[#This Row],[Losers]],1,0)</f>
        <v>0</v>
      </c>
      <c r="Q384" s="8">
        <f>SUMIFS(all_t20_world_cup_matches_results__3__3[Winner Count], all_t20_world_cup_matches_results__3__3[Teams ID], all_t20_world_cup_matches_results__3__3[[#This Row],[Teams ID]], all_t20_world_cup_matches_results__3__3[Season], all_t20_world_cup_matches_results__3__3[[#This Row],[Season]])</f>
        <v>4</v>
      </c>
      <c r="R384" s="8">
        <f>COUNTIFS(all_t20_world_cup_matches_results__3__3[Teams ID], all_t20_world_cup_matches_results__3__3[[#This Row],[Teams ID]], all_t20_world_cup_matches_results__3__3[Season], all_t20_world_cup_matches_results__3__3[[#This Row],[Season]])</f>
        <v>6</v>
      </c>
      <c r="S384" s="8">
        <f>all_t20_world_cup_matches_results__3__3[[#This Row],[Total matches played]]-all_t20_world_cup_matches_results__3__3[[#This Row],[Total matches won]]</f>
        <v>2</v>
      </c>
      <c r="T384" s="16">
        <f>IFERROR(all_t20_world_cup_matches_results__3__3[[#This Row],[Total matches won]]/all_t20_world_cup_matches_results__3__3[[#This Row],[Total matches played]],"")</f>
        <v>0.66666666666666663</v>
      </c>
      <c r="U384" s="16">
        <f>IF(T:T=$T$3,"",100%-all_t20_world_cup_matches_results__3__3[[#This Row],[Winning %]])</f>
        <v>0.33333333333333337</v>
      </c>
    </row>
    <row r="385" spans="1:21" x14ac:dyDescent="0.25">
      <c r="A385" t="s">
        <v>170</v>
      </c>
      <c r="B385" t="s">
        <v>23</v>
      </c>
      <c r="C385" t="s">
        <v>7</v>
      </c>
      <c r="D385" t="s">
        <v>216</v>
      </c>
      <c r="E385" t="s">
        <v>23</v>
      </c>
      <c r="F385" t="s">
        <v>22</v>
      </c>
      <c r="G385" t="s">
        <v>119</v>
      </c>
      <c r="H385" s="9">
        <v>44492</v>
      </c>
      <c r="I385">
        <v>1354</v>
      </c>
      <c r="J385">
        <v>6</v>
      </c>
      <c r="K385" t="s">
        <v>156</v>
      </c>
      <c r="L385" t="s">
        <v>716</v>
      </c>
      <c r="M385" t="s">
        <v>7</v>
      </c>
      <c r="N385">
        <f>IF(all_t20_world_cup_matches_results__3__3[[#This Row],[Teams ID]]=all_t20_world_cup_matches_results__3__3[[#This Row],[Winner]], 1, 0)</f>
        <v>0</v>
      </c>
      <c r="O385" t="str">
        <f>IF(all_t20_world_cup_matches_results__3__3[[#This Row],[Team1]]=all_t20_world_cup_matches_results__3__3[[#This Row],[Winner]],all_t20_world_cup_matches_results__3__3[[#This Row],[Team2]],all_t20_world_cup_matches_results__3__3[[#This Row],[Team1]])</f>
        <v>West Indies</v>
      </c>
      <c r="P385" s="8">
        <f>IF(all_t20_world_cup_matches_results__3__3[[#This Row],[Teams ID]]=all_t20_world_cup_matches_results__3__3[[#This Row],[Losers]],1,0)</f>
        <v>1</v>
      </c>
      <c r="Q385" s="8">
        <f>SUMIFS(all_t20_world_cup_matches_results__3__3[Winner Count], all_t20_world_cup_matches_results__3__3[Teams ID], all_t20_world_cup_matches_results__3__3[[#This Row],[Teams ID]], all_t20_world_cup_matches_results__3__3[Season], all_t20_world_cup_matches_results__3__3[[#This Row],[Season]])</f>
        <v>1</v>
      </c>
      <c r="R385" s="8">
        <f>COUNTIFS(all_t20_world_cup_matches_results__3__3[Teams ID], all_t20_world_cup_matches_results__3__3[[#This Row],[Teams ID]], all_t20_world_cup_matches_results__3__3[Season], all_t20_world_cup_matches_results__3__3[[#This Row],[Season]])</f>
        <v>5</v>
      </c>
      <c r="S385" s="8">
        <f>all_t20_world_cup_matches_results__3__3[[#This Row],[Total matches played]]-all_t20_world_cup_matches_results__3__3[[#This Row],[Total matches won]]</f>
        <v>4</v>
      </c>
      <c r="T385" s="16">
        <f>IFERROR(all_t20_world_cup_matches_results__3__3[[#This Row],[Total matches won]]/all_t20_world_cup_matches_results__3__3[[#This Row],[Total matches played]],"")</f>
        <v>0.2</v>
      </c>
      <c r="U385" s="16">
        <f>IF(T:T=$T$3,"",100%-all_t20_world_cup_matches_results__3__3[[#This Row],[Winning %]])</f>
        <v>0.8</v>
      </c>
    </row>
    <row r="386" spans="1:21" x14ac:dyDescent="0.25">
      <c r="A386" t="s">
        <v>170</v>
      </c>
      <c r="B386" t="s">
        <v>21</v>
      </c>
      <c r="C386" t="s">
        <v>28</v>
      </c>
      <c r="D386" t="s">
        <v>192</v>
      </c>
      <c r="E386" t="s">
        <v>28</v>
      </c>
      <c r="F386" t="s">
        <v>19</v>
      </c>
      <c r="G386" t="s">
        <v>118</v>
      </c>
      <c r="H386" s="9">
        <v>44493</v>
      </c>
      <c r="I386">
        <v>1357</v>
      </c>
      <c r="J386">
        <v>5</v>
      </c>
      <c r="K386" t="s">
        <v>156</v>
      </c>
      <c r="L386" t="s">
        <v>717</v>
      </c>
      <c r="M386" t="s">
        <v>21</v>
      </c>
      <c r="N386">
        <f>IF(all_t20_world_cup_matches_results__3__3[[#This Row],[Teams ID]]=all_t20_world_cup_matches_results__3__3[[#This Row],[Winner]], 1, 0)</f>
        <v>0</v>
      </c>
      <c r="O386" t="str">
        <f>IF(all_t20_world_cup_matches_results__3__3[[#This Row],[Team1]]=all_t20_world_cup_matches_results__3__3[[#This Row],[Winner]],all_t20_world_cup_matches_results__3__3[[#This Row],[Team2]],all_t20_world_cup_matches_results__3__3[[#This Row],[Team1]])</f>
        <v>Bangladesh</v>
      </c>
      <c r="P386" s="8">
        <f>IF(all_t20_world_cup_matches_results__3__3[[#This Row],[Teams ID]]=all_t20_world_cup_matches_results__3__3[[#This Row],[Losers]],1,0)</f>
        <v>1</v>
      </c>
      <c r="Q386" s="8">
        <f>SUMIFS(all_t20_world_cup_matches_results__3__3[Winner Count], all_t20_world_cup_matches_results__3__3[Teams ID], all_t20_world_cup_matches_results__3__3[[#This Row],[Teams ID]], all_t20_world_cup_matches_results__3__3[Season], all_t20_world_cup_matches_results__3__3[[#This Row],[Season]])</f>
        <v>2</v>
      </c>
      <c r="R386" s="8">
        <f>COUNTIFS(all_t20_world_cup_matches_results__3__3[Teams ID], all_t20_world_cup_matches_results__3__3[[#This Row],[Teams ID]], all_t20_world_cup_matches_results__3__3[Season], all_t20_world_cup_matches_results__3__3[[#This Row],[Season]])</f>
        <v>8</v>
      </c>
      <c r="S386" s="8">
        <f>all_t20_world_cup_matches_results__3__3[[#This Row],[Total matches played]]-all_t20_world_cup_matches_results__3__3[[#This Row],[Total matches won]]</f>
        <v>6</v>
      </c>
      <c r="T386" s="16">
        <f>IFERROR(all_t20_world_cup_matches_results__3__3[[#This Row],[Total matches won]]/all_t20_world_cup_matches_results__3__3[[#This Row],[Total matches played]],"")</f>
        <v>0.25</v>
      </c>
      <c r="U386" s="16">
        <f>IF(T:T=$T$3,"",100%-all_t20_world_cup_matches_results__3__3[[#This Row],[Winning %]])</f>
        <v>0.75</v>
      </c>
    </row>
    <row r="387" spans="1:21" x14ac:dyDescent="0.25">
      <c r="A387" t="s">
        <v>170</v>
      </c>
      <c r="B387" t="s">
        <v>21</v>
      </c>
      <c r="C387" t="s">
        <v>28</v>
      </c>
      <c r="D387" t="s">
        <v>192</v>
      </c>
      <c r="E387" t="s">
        <v>28</v>
      </c>
      <c r="F387" t="s">
        <v>19</v>
      </c>
      <c r="G387" t="s">
        <v>118</v>
      </c>
      <c r="H387" s="9">
        <v>44493</v>
      </c>
      <c r="I387">
        <v>1357</v>
      </c>
      <c r="J387">
        <v>5</v>
      </c>
      <c r="K387" t="s">
        <v>156</v>
      </c>
      <c r="L387" t="s">
        <v>718</v>
      </c>
      <c r="M387" t="s">
        <v>28</v>
      </c>
      <c r="N387">
        <f>IF(all_t20_world_cup_matches_results__3__3[[#This Row],[Teams ID]]=all_t20_world_cup_matches_results__3__3[[#This Row],[Winner]], 1, 0)</f>
        <v>1</v>
      </c>
      <c r="O387" t="str">
        <f>IF(all_t20_world_cup_matches_results__3__3[[#This Row],[Team1]]=all_t20_world_cup_matches_results__3__3[[#This Row],[Winner]],all_t20_world_cup_matches_results__3__3[[#This Row],[Team2]],all_t20_world_cup_matches_results__3__3[[#This Row],[Team1]])</f>
        <v>Bangladesh</v>
      </c>
      <c r="P387" s="8">
        <f>IF(all_t20_world_cup_matches_results__3__3[[#This Row],[Teams ID]]=all_t20_world_cup_matches_results__3__3[[#This Row],[Losers]],1,0)</f>
        <v>0</v>
      </c>
      <c r="Q387" s="8">
        <f>SUMIFS(all_t20_world_cup_matches_results__3__3[Winner Count], all_t20_world_cup_matches_results__3__3[Teams ID], all_t20_world_cup_matches_results__3__3[[#This Row],[Teams ID]], all_t20_world_cup_matches_results__3__3[Season], all_t20_world_cup_matches_results__3__3[[#This Row],[Season]])</f>
        <v>5</v>
      </c>
      <c r="R387" s="8">
        <f>COUNTIFS(all_t20_world_cup_matches_results__3__3[Teams ID], all_t20_world_cup_matches_results__3__3[[#This Row],[Teams ID]], all_t20_world_cup_matches_results__3__3[Season], all_t20_world_cup_matches_results__3__3[[#This Row],[Season]])</f>
        <v>8</v>
      </c>
      <c r="S387" s="8">
        <f>all_t20_world_cup_matches_results__3__3[[#This Row],[Total matches played]]-all_t20_world_cup_matches_results__3__3[[#This Row],[Total matches won]]</f>
        <v>3</v>
      </c>
      <c r="T387" s="16">
        <f>IFERROR(all_t20_world_cup_matches_results__3__3[[#This Row],[Total matches won]]/all_t20_world_cup_matches_results__3__3[[#This Row],[Total matches played]],"")</f>
        <v>0.625</v>
      </c>
      <c r="U387" s="16">
        <f>IF(T:T=$T$3,"",100%-all_t20_world_cup_matches_results__3__3[[#This Row],[Winning %]])</f>
        <v>0.375</v>
      </c>
    </row>
    <row r="388" spans="1:21" x14ac:dyDescent="0.25">
      <c r="A388" t="s">
        <v>170</v>
      </c>
      <c r="B388" t="s">
        <v>25</v>
      </c>
      <c r="C388" t="s">
        <v>14</v>
      </c>
      <c r="D388" t="s">
        <v>183</v>
      </c>
      <c r="E388" t="s">
        <v>14</v>
      </c>
      <c r="F388" t="s">
        <v>38</v>
      </c>
      <c r="G388" t="s">
        <v>119</v>
      </c>
      <c r="H388" s="9">
        <v>44493</v>
      </c>
      <c r="I388">
        <v>1361</v>
      </c>
      <c r="J388">
        <v>10</v>
      </c>
      <c r="K388" t="s">
        <v>156</v>
      </c>
      <c r="L388" t="s">
        <v>719</v>
      </c>
      <c r="M388" t="s">
        <v>25</v>
      </c>
      <c r="N388">
        <f>IF(all_t20_world_cup_matches_results__3__3[[#This Row],[Teams ID]]=all_t20_world_cup_matches_results__3__3[[#This Row],[Winner]], 1, 0)</f>
        <v>0</v>
      </c>
      <c r="O388" t="str">
        <f>IF(all_t20_world_cup_matches_results__3__3[[#This Row],[Team1]]=all_t20_world_cup_matches_results__3__3[[#This Row],[Winner]],all_t20_world_cup_matches_results__3__3[[#This Row],[Team2]],all_t20_world_cup_matches_results__3__3[[#This Row],[Team1]])</f>
        <v>India</v>
      </c>
      <c r="P388" s="8">
        <f>IF(all_t20_world_cup_matches_results__3__3[[#This Row],[Teams ID]]=all_t20_world_cup_matches_results__3__3[[#This Row],[Losers]],1,0)</f>
        <v>1</v>
      </c>
      <c r="Q388" s="8">
        <f>SUMIFS(all_t20_world_cup_matches_results__3__3[Winner Count], all_t20_world_cup_matches_results__3__3[Teams ID], all_t20_world_cup_matches_results__3__3[[#This Row],[Teams ID]], all_t20_world_cup_matches_results__3__3[Season], all_t20_world_cup_matches_results__3__3[[#This Row],[Season]])</f>
        <v>3</v>
      </c>
      <c r="R388" s="8">
        <f>COUNTIFS(all_t20_world_cup_matches_results__3__3[Teams ID], all_t20_world_cup_matches_results__3__3[[#This Row],[Teams ID]], all_t20_world_cup_matches_results__3__3[Season], all_t20_world_cup_matches_results__3__3[[#This Row],[Season]])</f>
        <v>5</v>
      </c>
      <c r="S388" s="8">
        <f>all_t20_world_cup_matches_results__3__3[[#This Row],[Total matches played]]-all_t20_world_cup_matches_results__3__3[[#This Row],[Total matches won]]</f>
        <v>2</v>
      </c>
      <c r="T388" s="16">
        <f>IFERROR(all_t20_world_cup_matches_results__3__3[[#This Row],[Total matches won]]/all_t20_world_cup_matches_results__3__3[[#This Row],[Total matches played]],"")</f>
        <v>0.6</v>
      </c>
      <c r="U388" s="16">
        <f>IF(T:T=$T$3,"",100%-all_t20_world_cup_matches_results__3__3[[#This Row],[Winning %]])</f>
        <v>0.4</v>
      </c>
    </row>
    <row r="389" spans="1:21" x14ac:dyDescent="0.25">
      <c r="A389" t="s">
        <v>170</v>
      </c>
      <c r="B389" t="s">
        <v>25</v>
      </c>
      <c r="C389" t="s">
        <v>14</v>
      </c>
      <c r="D389" t="s">
        <v>183</v>
      </c>
      <c r="E389" t="s">
        <v>14</v>
      </c>
      <c r="F389" t="s">
        <v>38</v>
      </c>
      <c r="G389" t="s">
        <v>119</v>
      </c>
      <c r="H389" s="9">
        <v>44493</v>
      </c>
      <c r="I389">
        <v>1361</v>
      </c>
      <c r="J389">
        <v>10</v>
      </c>
      <c r="K389" t="s">
        <v>156</v>
      </c>
      <c r="L389" t="s">
        <v>720</v>
      </c>
      <c r="M389" t="s">
        <v>14</v>
      </c>
      <c r="N389">
        <f>IF(all_t20_world_cup_matches_results__3__3[[#This Row],[Teams ID]]=all_t20_world_cup_matches_results__3__3[[#This Row],[Winner]], 1, 0)</f>
        <v>1</v>
      </c>
      <c r="O389" t="str">
        <f>IF(all_t20_world_cup_matches_results__3__3[[#This Row],[Team1]]=all_t20_world_cup_matches_results__3__3[[#This Row],[Winner]],all_t20_world_cup_matches_results__3__3[[#This Row],[Team2]],all_t20_world_cup_matches_results__3__3[[#This Row],[Team1]])</f>
        <v>India</v>
      </c>
      <c r="P389" s="8">
        <f>IF(all_t20_world_cup_matches_results__3__3[[#This Row],[Teams ID]]=all_t20_world_cup_matches_results__3__3[[#This Row],[Losers]],1,0)</f>
        <v>0</v>
      </c>
      <c r="Q389" s="8">
        <f>SUMIFS(all_t20_world_cup_matches_results__3__3[Winner Count], all_t20_world_cup_matches_results__3__3[Teams ID], all_t20_world_cup_matches_results__3__3[[#This Row],[Teams ID]], all_t20_world_cup_matches_results__3__3[Season], all_t20_world_cup_matches_results__3__3[[#This Row],[Season]])</f>
        <v>5</v>
      </c>
      <c r="R389" s="8">
        <f>COUNTIFS(all_t20_world_cup_matches_results__3__3[Teams ID], all_t20_world_cup_matches_results__3__3[[#This Row],[Teams ID]], all_t20_world_cup_matches_results__3__3[Season], all_t20_world_cup_matches_results__3__3[[#This Row],[Season]])</f>
        <v>6</v>
      </c>
      <c r="S389" s="8">
        <f>all_t20_world_cup_matches_results__3__3[[#This Row],[Total matches played]]-all_t20_world_cup_matches_results__3__3[[#This Row],[Total matches won]]</f>
        <v>1</v>
      </c>
      <c r="T389" s="16">
        <f>IFERROR(all_t20_world_cup_matches_results__3__3[[#This Row],[Total matches won]]/all_t20_world_cup_matches_results__3__3[[#This Row],[Total matches played]],"")</f>
        <v>0.83333333333333337</v>
      </c>
      <c r="U389" s="16">
        <f>IF(T:T=$T$3,"",100%-all_t20_world_cup_matches_results__3__3[[#This Row],[Winning %]])</f>
        <v>0.16666666666666663</v>
      </c>
    </row>
    <row r="390" spans="1:21" x14ac:dyDescent="0.25">
      <c r="A390" t="s">
        <v>170</v>
      </c>
      <c r="B390" t="s">
        <v>63</v>
      </c>
      <c r="C390" t="s">
        <v>15</v>
      </c>
      <c r="D390" t="s">
        <v>261</v>
      </c>
      <c r="E390" t="s">
        <v>63</v>
      </c>
      <c r="F390" t="s">
        <v>47</v>
      </c>
      <c r="G390" t="s">
        <v>118</v>
      </c>
      <c r="H390" s="9">
        <v>44494</v>
      </c>
      <c r="I390">
        <v>1364</v>
      </c>
      <c r="J390">
        <v>130</v>
      </c>
      <c r="K390" t="s">
        <v>157</v>
      </c>
      <c r="L390" t="s">
        <v>721</v>
      </c>
      <c r="M390" t="s">
        <v>63</v>
      </c>
      <c r="N390">
        <f>IF(all_t20_world_cup_matches_results__3__3[[#This Row],[Teams ID]]=all_t20_world_cup_matches_results__3__3[[#This Row],[Winner]], 1, 0)</f>
        <v>1</v>
      </c>
      <c r="O390" t="str">
        <f>IF(all_t20_world_cup_matches_results__3__3[[#This Row],[Team1]]=all_t20_world_cup_matches_results__3__3[[#This Row],[Winner]],all_t20_world_cup_matches_results__3__3[[#This Row],[Team2]],all_t20_world_cup_matches_results__3__3[[#This Row],[Team1]])</f>
        <v>Scotland</v>
      </c>
      <c r="P390" s="8">
        <f>IF(all_t20_world_cup_matches_results__3__3[[#This Row],[Teams ID]]=all_t20_world_cup_matches_results__3__3[[#This Row],[Losers]],1,0)</f>
        <v>0</v>
      </c>
      <c r="Q390" s="8">
        <f>SUMIFS(all_t20_world_cup_matches_results__3__3[Winner Count], all_t20_world_cup_matches_results__3__3[Teams ID], all_t20_world_cup_matches_results__3__3[[#This Row],[Teams ID]], all_t20_world_cup_matches_results__3__3[Season], all_t20_world_cup_matches_results__3__3[[#This Row],[Season]])</f>
        <v>2</v>
      </c>
      <c r="R390" s="8">
        <f>COUNTIFS(all_t20_world_cup_matches_results__3__3[Teams ID], all_t20_world_cup_matches_results__3__3[[#This Row],[Teams ID]], all_t20_world_cup_matches_results__3__3[Season], all_t20_world_cup_matches_results__3__3[[#This Row],[Season]])</f>
        <v>5</v>
      </c>
      <c r="S390" s="8">
        <f>all_t20_world_cup_matches_results__3__3[[#This Row],[Total matches played]]-all_t20_world_cup_matches_results__3__3[[#This Row],[Total matches won]]</f>
        <v>3</v>
      </c>
      <c r="T390" s="16">
        <f>IFERROR(all_t20_world_cup_matches_results__3__3[[#This Row],[Total matches won]]/all_t20_world_cup_matches_results__3__3[[#This Row],[Total matches played]],"")</f>
        <v>0.4</v>
      </c>
      <c r="U390" s="16">
        <f>IF(T:T=$T$3,"",100%-all_t20_world_cup_matches_results__3__3[[#This Row],[Winning %]])</f>
        <v>0.6</v>
      </c>
    </row>
    <row r="391" spans="1:21" x14ac:dyDescent="0.25">
      <c r="A391" t="s">
        <v>170</v>
      </c>
      <c r="B391" t="s">
        <v>63</v>
      </c>
      <c r="C391" t="s">
        <v>15</v>
      </c>
      <c r="D391" t="s">
        <v>261</v>
      </c>
      <c r="E391" t="s">
        <v>63</v>
      </c>
      <c r="F391" t="s">
        <v>47</v>
      </c>
      <c r="G391" t="s">
        <v>118</v>
      </c>
      <c r="H391" s="9">
        <v>44494</v>
      </c>
      <c r="I391">
        <v>1364</v>
      </c>
      <c r="J391">
        <v>130</v>
      </c>
      <c r="K391" t="s">
        <v>157</v>
      </c>
      <c r="L391" t="s">
        <v>722</v>
      </c>
      <c r="M391" t="s">
        <v>15</v>
      </c>
      <c r="N391">
        <f>IF(all_t20_world_cup_matches_results__3__3[[#This Row],[Teams ID]]=all_t20_world_cup_matches_results__3__3[[#This Row],[Winner]], 1, 0)</f>
        <v>0</v>
      </c>
      <c r="O391" t="str">
        <f>IF(all_t20_world_cup_matches_results__3__3[[#This Row],[Team1]]=all_t20_world_cup_matches_results__3__3[[#This Row],[Winner]],all_t20_world_cup_matches_results__3__3[[#This Row],[Team2]],all_t20_world_cup_matches_results__3__3[[#This Row],[Team1]])</f>
        <v>Scotland</v>
      </c>
      <c r="P391" s="8">
        <f>IF(all_t20_world_cup_matches_results__3__3[[#This Row],[Teams ID]]=all_t20_world_cup_matches_results__3__3[[#This Row],[Losers]],1,0)</f>
        <v>1</v>
      </c>
      <c r="Q391" s="8">
        <f>SUMIFS(all_t20_world_cup_matches_results__3__3[Winner Count], all_t20_world_cup_matches_results__3__3[Teams ID], all_t20_world_cup_matches_results__3__3[[#This Row],[Teams ID]], all_t20_world_cup_matches_results__3__3[Season], all_t20_world_cup_matches_results__3__3[[#This Row],[Season]])</f>
        <v>3</v>
      </c>
      <c r="R391" s="8">
        <f>COUNTIFS(all_t20_world_cup_matches_results__3__3[Teams ID], all_t20_world_cup_matches_results__3__3[[#This Row],[Teams ID]], all_t20_world_cup_matches_results__3__3[Season], all_t20_world_cup_matches_results__3__3[[#This Row],[Season]])</f>
        <v>8</v>
      </c>
      <c r="S391" s="8">
        <f>all_t20_world_cup_matches_results__3__3[[#This Row],[Total matches played]]-all_t20_world_cup_matches_results__3__3[[#This Row],[Total matches won]]</f>
        <v>5</v>
      </c>
      <c r="T391" s="16">
        <f>IFERROR(all_t20_world_cup_matches_results__3__3[[#This Row],[Total matches won]]/all_t20_world_cup_matches_results__3__3[[#This Row],[Total matches played]],"")</f>
        <v>0.375</v>
      </c>
      <c r="U391" s="16">
        <f>IF(T:T=$T$3,"",100%-all_t20_world_cup_matches_results__3__3[[#This Row],[Winning %]])</f>
        <v>0.625</v>
      </c>
    </row>
    <row r="392" spans="1:21" x14ac:dyDescent="0.25">
      <c r="A392" t="s">
        <v>170</v>
      </c>
      <c r="B392" t="s">
        <v>6</v>
      </c>
      <c r="C392" t="s">
        <v>7</v>
      </c>
      <c r="D392" t="s">
        <v>174</v>
      </c>
      <c r="E392" t="s">
        <v>6</v>
      </c>
      <c r="F392" t="s">
        <v>8</v>
      </c>
      <c r="G392" t="s">
        <v>119</v>
      </c>
      <c r="H392" s="9">
        <v>44495</v>
      </c>
      <c r="I392">
        <v>1366</v>
      </c>
      <c r="J392">
        <v>8</v>
      </c>
      <c r="K392" t="s">
        <v>156</v>
      </c>
      <c r="L392" t="s">
        <v>723</v>
      </c>
      <c r="M392" t="s">
        <v>6</v>
      </c>
      <c r="N392">
        <f>IF(all_t20_world_cup_matches_results__3__3[[#This Row],[Teams ID]]=all_t20_world_cup_matches_results__3__3[[#This Row],[Winner]], 1, 0)</f>
        <v>1</v>
      </c>
      <c r="O392" t="str">
        <f>IF(all_t20_world_cup_matches_results__3__3[[#This Row],[Team1]]=all_t20_world_cup_matches_results__3__3[[#This Row],[Winner]],all_t20_world_cup_matches_results__3__3[[#This Row],[Team2]],all_t20_world_cup_matches_results__3__3[[#This Row],[Team1]])</f>
        <v>West Indies</v>
      </c>
      <c r="P392" s="8">
        <f>IF(all_t20_world_cup_matches_results__3__3[[#This Row],[Teams ID]]=all_t20_world_cup_matches_results__3__3[[#This Row],[Losers]],1,0)</f>
        <v>0</v>
      </c>
      <c r="Q392" s="8">
        <f>SUMIFS(all_t20_world_cup_matches_results__3__3[Winner Count], all_t20_world_cup_matches_results__3__3[Teams ID], all_t20_world_cup_matches_results__3__3[[#This Row],[Teams ID]], all_t20_world_cup_matches_results__3__3[Season], all_t20_world_cup_matches_results__3__3[[#This Row],[Season]])</f>
        <v>4</v>
      </c>
      <c r="R392" s="8">
        <f>COUNTIFS(all_t20_world_cup_matches_results__3__3[Teams ID], all_t20_world_cup_matches_results__3__3[[#This Row],[Teams ID]], all_t20_world_cup_matches_results__3__3[Season], all_t20_world_cup_matches_results__3__3[[#This Row],[Season]])</f>
        <v>5</v>
      </c>
      <c r="S392" s="8">
        <f>all_t20_world_cup_matches_results__3__3[[#This Row],[Total matches played]]-all_t20_world_cup_matches_results__3__3[[#This Row],[Total matches won]]</f>
        <v>1</v>
      </c>
      <c r="T392" s="16">
        <f>IFERROR(all_t20_world_cup_matches_results__3__3[[#This Row],[Total matches won]]/all_t20_world_cup_matches_results__3__3[[#This Row],[Total matches played]],"")</f>
        <v>0.8</v>
      </c>
      <c r="U392" s="16">
        <f>IF(T:T=$T$3,"",100%-all_t20_world_cup_matches_results__3__3[[#This Row],[Winning %]])</f>
        <v>0.19999999999999996</v>
      </c>
    </row>
    <row r="393" spans="1:21" x14ac:dyDescent="0.25">
      <c r="A393" t="s">
        <v>170</v>
      </c>
      <c r="B393" t="s">
        <v>6</v>
      </c>
      <c r="C393" t="s">
        <v>7</v>
      </c>
      <c r="D393" t="s">
        <v>174</v>
      </c>
      <c r="E393" t="s">
        <v>6</v>
      </c>
      <c r="F393" t="s">
        <v>8</v>
      </c>
      <c r="G393" t="s">
        <v>119</v>
      </c>
      <c r="H393" s="9">
        <v>44495</v>
      </c>
      <c r="I393">
        <v>1366</v>
      </c>
      <c r="J393">
        <v>8</v>
      </c>
      <c r="K393" t="s">
        <v>156</v>
      </c>
      <c r="L393" t="s">
        <v>724</v>
      </c>
      <c r="M393" t="s">
        <v>7</v>
      </c>
      <c r="N393">
        <f>IF(all_t20_world_cup_matches_results__3__3[[#This Row],[Teams ID]]=all_t20_world_cup_matches_results__3__3[[#This Row],[Winner]], 1, 0)</f>
        <v>0</v>
      </c>
      <c r="O393" t="str">
        <f>IF(all_t20_world_cup_matches_results__3__3[[#This Row],[Team1]]=all_t20_world_cup_matches_results__3__3[[#This Row],[Winner]],all_t20_world_cup_matches_results__3__3[[#This Row],[Team2]],all_t20_world_cup_matches_results__3__3[[#This Row],[Team1]])</f>
        <v>West Indies</v>
      </c>
      <c r="P393" s="8">
        <f>IF(all_t20_world_cup_matches_results__3__3[[#This Row],[Teams ID]]=all_t20_world_cup_matches_results__3__3[[#This Row],[Losers]],1,0)</f>
        <v>1</v>
      </c>
      <c r="Q393" s="8">
        <f>SUMIFS(all_t20_world_cup_matches_results__3__3[Winner Count], all_t20_world_cup_matches_results__3__3[Teams ID], all_t20_world_cup_matches_results__3__3[[#This Row],[Teams ID]], all_t20_world_cup_matches_results__3__3[Season], all_t20_world_cup_matches_results__3__3[[#This Row],[Season]])</f>
        <v>1</v>
      </c>
      <c r="R393" s="8">
        <f>COUNTIFS(all_t20_world_cup_matches_results__3__3[Teams ID], all_t20_world_cup_matches_results__3__3[[#This Row],[Teams ID]], all_t20_world_cup_matches_results__3__3[Season], all_t20_world_cup_matches_results__3__3[[#This Row],[Season]])</f>
        <v>5</v>
      </c>
      <c r="S393" s="8">
        <f>all_t20_world_cup_matches_results__3__3[[#This Row],[Total matches played]]-all_t20_world_cup_matches_results__3__3[[#This Row],[Total matches won]]</f>
        <v>4</v>
      </c>
      <c r="T393" s="16">
        <f>IFERROR(all_t20_world_cup_matches_results__3__3[[#This Row],[Total matches won]]/all_t20_world_cup_matches_results__3__3[[#This Row],[Total matches played]],"")</f>
        <v>0.2</v>
      </c>
      <c r="U393" s="16">
        <f>IF(T:T=$T$3,"",100%-all_t20_world_cup_matches_results__3__3[[#This Row],[Winning %]])</f>
        <v>0.8</v>
      </c>
    </row>
    <row r="394" spans="1:21" x14ac:dyDescent="0.25">
      <c r="A394" t="s">
        <v>170</v>
      </c>
      <c r="B394" t="s">
        <v>11</v>
      </c>
      <c r="C394" t="s">
        <v>14</v>
      </c>
      <c r="D394" t="s">
        <v>198</v>
      </c>
      <c r="E394" t="s">
        <v>14</v>
      </c>
      <c r="F394" t="s">
        <v>19</v>
      </c>
      <c r="G394" t="s">
        <v>118</v>
      </c>
      <c r="H394" s="9">
        <v>44495</v>
      </c>
      <c r="I394">
        <v>1367</v>
      </c>
      <c r="J394">
        <v>5</v>
      </c>
      <c r="K394" t="s">
        <v>156</v>
      </c>
      <c r="L394" t="s">
        <v>725</v>
      </c>
      <c r="M394" t="s">
        <v>11</v>
      </c>
      <c r="N394">
        <f>IF(all_t20_world_cup_matches_results__3__3[[#This Row],[Teams ID]]=all_t20_world_cup_matches_results__3__3[[#This Row],[Winner]], 1, 0)</f>
        <v>0</v>
      </c>
      <c r="O394" t="str">
        <f>IF(all_t20_world_cup_matches_results__3__3[[#This Row],[Team1]]=all_t20_world_cup_matches_results__3__3[[#This Row],[Winner]],all_t20_world_cup_matches_results__3__3[[#This Row],[Team2]],all_t20_world_cup_matches_results__3__3[[#This Row],[Team1]])</f>
        <v>New Zealand</v>
      </c>
      <c r="P394" s="8">
        <f>IF(all_t20_world_cup_matches_results__3__3[[#This Row],[Teams ID]]=all_t20_world_cup_matches_results__3__3[[#This Row],[Losers]],1,0)</f>
        <v>1</v>
      </c>
      <c r="Q394" s="8">
        <f>SUMIFS(all_t20_world_cup_matches_results__3__3[Winner Count], all_t20_world_cup_matches_results__3__3[Teams ID], all_t20_world_cup_matches_results__3__3[[#This Row],[Teams ID]], all_t20_world_cup_matches_results__3__3[Season], all_t20_world_cup_matches_results__3__3[[#This Row],[Season]])</f>
        <v>5</v>
      </c>
      <c r="R394" s="8">
        <f>COUNTIFS(all_t20_world_cup_matches_results__3__3[Teams ID], all_t20_world_cup_matches_results__3__3[[#This Row],[Teams ID]], all_t20_world_cup_matches_results__3__3[Season], all_t20_world_cup_matches_results__3__3[[#This Row],[Season]])</f>
        <v>7</v>
      </c>
      <c r="S394" s="8">
        <f>all_t20_world_cup_matches_results__3__3[[#This Row],[Total matches played]]-all_t20_world_cup_matches_results__3__3[[#This Row],[Total matches won]]</f>
        <v>2</v>
      </c>
      <c r="T394" s="16">
        <f>IFERROR(all_t20_world_cup_matches_results__3__3[[#This Row],[Total matches won]]/all_t20_world_cup_matches_results__3__3[[#This Row],[Total matches played]],"")</f>
        <v>0.7142857142857143</v>
      </c>
      <c r="U394" s="16">
        <f>IF(T:T=$T$3,"",100%-all_t20_world_cup_matches_results__3__3[[#This Row],[Winning %]])</f>
        <v>0.2857142857142857</v>
      </c>
    </row>
    <row r="395" spans="1:21" x14ac:dyDescent="0.25">
      <c r="A395" t="s">
        <v>170</v>
      </c>
      <c r="B395" t="s">
        <v>11</v>
      </c>
      <c r="C395" t="s">
        <v>14</v>
      </c>
      <c r="D395" t="s">
        <v>198</v>
      </c>
      <c r="E395" t="s">
        <v>14</v>
      </c>
      <c r="F395" t="s">
        <v>19</v>
      </c>
      <c r="G395" t="s">
        <v>118</v>
      </c>
      <c r="H395" s="9">
        <v>44495</v>
      </c>
      <c r="I395">
        <v>1367</v>
      </c>
      <c r="J395">
        <v>5</v>
      </c>
      <c r="K395" t="s">
        <v>156</v>
      </c>
      <c r="L395" t="s">
        <v>726</v>
      </c>
      <c r="M395" t="s">
        <v>14</v>
      </c>
      <c r="N395">
        <f>IF(all_t20_world_cup_matches_results__3__3[[#This Row],[Teams ID]]=all_t20_world_cup_matches_results__3__3[[#This Row],[Winner]], 1, 0)</f>
        <v>1</v>
      </c>
      <c r="O395" t="str">
        <f>IF(all_t20_world_cup_matches_results__3__3[[#This Row],[Team1]]=all_t20_world_cup_matches_results__3__3[[#This Row],[Winner]],all_t20_world_cup_matches_results__3__3[[#This Row],[Team2]],all_t20_world_cup_matches_results__3__3[[#This Row],[Team1]])</f>
        <v>New Zealand</v>
      </c>
      <c r="P395" s="8">
        <f>IF(all_t20_world_cup_matches_results__3__3[[#This Row],[Teams ID]]=all_t20_world_cup_matches_results__3__3[[#This Row],[Losers]],1,0)</f>
        <v>0</v>
      </c>
      <c r="Q395" s="8">
        <f>SUMIFS(all_t20_world_cup_matches_results__3__3[Winner Count], all_t20_world_cup_matches_results__3__3[Teams ID], all_t20_world_cup_matches_results__3__3[[#This Row],[Teams ID]], all_t20_world_cup_matches_results__3__3[Season], all_t20_world_cup_matches_results__3__3[[#This Row],[Season]])</f>
        <v>5</v>
      </c>
      <c r="R395" s="8">
        <f>COUNTIFS(all_t20_world_cup_matches_results__3__3[Teams ID], all_t20_world_cup_matches_results__3__3[[#This Row],[Teams ID]], all_t20_world_cup_matches_results__3__3[Season], all_t20_world_cup_matches_results__3__3[[#This Row],[Season]])</f>
        <v>6</v>
      </c>
      <c r="S395" s="8">
        <f>all_t20_world_cup_matches_results__3__3[[#This Row],[Total matches played]]-all_t20_world_cup_matches_results__3__3[[#This Row],[Total matches won]]</f>
        <v>1</v>
      </c>
      <c r="T395" s="16">
        <f>IFERROR(all_t20_world_cup_matches_results__3__3[[#This Row],[Total matches won]]/all_t20_world_cup_matches_results__3__3[[#This Row],[Total matches played]],"")</f>
        <v>0.83333333333333337</v>
      </c>
      <c r="U395" s="16">
        <f>IF(T:T=$T$3,"",100%-all_t20_world_cup_matches_results__3__3[[#This Row],[Winning %]])</f>
        <v>0.16666666666666663</v>
      </c>
    </row>
    <row r="396" spans="1:21" x14ac:dyDescent="0.25">
      <c r="A396" t="s">
        <v>170</v>
      </c>
      <c r="B396" t="s">
        <v>21</v>
      </c>
      <c r="C396" t="s">
        <v>23</v>
      </c>
      <c r="D396" t="s">
        <v>283</v>
      </c>
      <c r="E396" t="s">
        <v>23</v>
      </c>
      <c r="F396" t="s">
        <v>8</v>
      </c>
      <c r="G396" t="s">
        <v>115</v>
      </c>
      <c r="H396" s="9">
        <v>44496</v>
      </c>
      <c r="I396">
        <v>1369</v>
      </c>
      <c r="J396">
        <v>8</v>
      </c>
      <c r="K396" t="s">
        <v>156</v>
      </c>
      <c r="L396" t="s">
        <v>727</v>
      </c>
      <c r="M396" t="s">
        <v>21</v>
      </c>
      <c r="N396">
        <f>IF(all_t20_world_cup_matches_results__3__3[[#This Row],[Teams ID]]=all_t20_world_cup_matches_results__3__3[[#This Row],[Winner]], 1, 0)</f>
        <v>0</v>
      </c>
      <c r="O396" t="str">
        <f>IF(all_t20_world_cup_matches_results__3__3[[#This Row],[Team1]]=all_t20_world_cup_matches_results__3__3[[#This Row],[Winner]],all_t20_world_cup_matches_results__3__3[[#This Row],[Team2]],all_t20_world_cup_matches_results__3__3[[#This Row],[Team1]])</f>
        <v>Bangladesh</v>
      </c>
      <c r="P396" s="8">
        <f>IF(all_t20_world_cup_matches_results__3__3[[#This Row],[Teams ID]]=all_t20_world_cup_matches_results__3__3[[#This Row],[Losers]],1,0)</f>
        <v>1</v>
      </c>
      <c r="Q396" s="8">
        <f>SUMIFS(all_t20_world_cup_matches_results__3__3[Winner Count], all_t20_world_cup_matches_results__3__3[Teams ID], all_t20_world_cup_matches_results__3__3[[#This Row],[Teams ID]], all_t20_world_cup_matches_results__3__3[Season], all_t20_world_cup_matches_results__3__3[[#This Row],[Season]])</f>
        <v>2</v>
      </c>
      <c r="R396" s="8">
        <f>COUNTIFS(all_t20_world_cup_matches_results__3__3[Teams ID], all_t20_world_cup_matches_results__3__3[[#This Row],[Teams ID]], all_t20_world_cup_matches_results__3__3[Season], all_t20_world_cup_matches_results__3__3[[#This Row],[Season]])</f>
        <v>8</v>
      </c>
      <c r="S396" s="8">
        <f>all_t20_world_cup_matches_results__3__3[[#This Row],[Total matches played]]-all_t20_world_cup_matches_results__3__3[[#This Row],[Total matches won]]</f>
        <v>6</v>
      </c>
      <c r="T396" s="16">
        <f>IFERROR(all_t20_world_cup_matches_results__3__3[[#This Row],[Total matches won]]/all_t20_world_cup_matches_results__3__3[[#This Row],[Total matches played]],"")</f>
        <v>0.25</v>
      </c>
      <c r="U396" s="16">
        <f>IF(T:T=$T$3,"",100%-all_t20_world_cup_matches_results__3__3[[#This Row],[Winning %]])</f>
        <v>0.75</v>
      </c>
    </row>
    <row r="397" spans="1:21" x14ac:dyDescent="0.25">
      <c r="A397" t="s">
        <v>170</v>
      </c>
      <c r="B397" t="s">
        <v>21</v>
      </c>
      <c r="C397" t="s">
        <v>23</v>
      </c>
      <c r="D397" t="s">
        <v>283</v>
      </c>
      <c r="E397" t="s">
        <v>23</v>
      </c>
      <c r="F397" t="s">
        <v>8</v>
      </c>
      <c r="G397" t="s">
        <v>115</v>
      </c>
      <c r="H397" s="9">
        <v>44496</v>
      </c>
      <c r="I397">
        <v>1369</v>
      </c>
      <c r="J397">
        <v>8</v>
      </c>
      <c r="K397" t="s">
        <v>156</v>
      </c>
      <c r="L397" t="s">
        <v>728</v>
      </c>
      <c r="M397" t="s">
        <v>23</v>
      </c>
      <c r="N397">
        <f>IF(all_t20_world_cup_matches_results__3__3[[#This Row],[Teams ID]]=all_t20_world_cup_matches_results__3__3[[#This Row],[Winner]], 1, 0)</f>
        <v>1</v>
      </c>
      <c r="O397" t="str">
        <f>IF(all_t20_world_cup_matches_results__3__3[[#This Row],[Team1]]=all_t20_world_cup_matches_results__3__3[[#This Row],[Winner]],all_t20_world_cup_matches_results__3__3[[#This Row],[Team2]],all_t20_world_cup_matches_results__3__3[[#This Row],[Team1]])</f>
        <v>Bangladesh</v>
      </c>
      <c r="P397" s="8">
        <f>IF(all_t20_world_cup_matches_results__3__3[[#This Row],[Teams ID]]=all_t20_world_cup_matches_results__3__3[[#This Row],[Losers]],1,0)</f>
        <v>0</v>
      </c>
      <c r="Q397" s="8">
        <f>SUMIFS(all_t20_world_cup_matches_results__3__3[Winner Count], all_t20_world_cup_matches_results__3__3[Teams ID], all_t20_world_cup_matches_results__3__3[[#This Row],[Teams ID]], all_t20_world_cup_matches_results__3__3[Season], all_t20_world_cup_matches_results__3__3[[#This Row],[Season]])</f>
        <v>4</v>
      </c>
      <c r="R397" s="8">
        <f>COUNTIFS(all_t20_world_cup_matches_results__3__3[Teams ID], all_t20_world_cup_matches_results__3__3[[#This Row],[Teams ID]], all_t20_world_cup_matches_results__3__3[Season], all_t20_world_cup_matches_results__3__3[[#This Row],[Season]])</f>
        <v>6</v>
      </c>
      <c r="S397" s="8">
        <f>all_t20_world_cup_matches_results__3__3[[#This Row],[Total matches played]]-all_t20_world_cup_matches_results__3__3[[#This Row],[Total matches won]]</f>
        <v>2</v>
      </c>
      <c r="T397" s="16">
        <f>IFERROR(all_t20_world_cup_matches_results__3__3[[#This Row],[Total matches won]]/all_t20_world_cup_matches_results__3__3[[#This Row],[Total matches played]],"")</f>
        <v>0.66666666666666663</v>
      </c>
      <c r="U397" s="16">
        <f>IF(T:T=$T$3,"",100%-all_t20_world_cup_matches_results__3__3[[#This Row],[Winning %]])</f>
        <v>0.33333333333333337</v>
      </c>
    </row>
    <row r="398" spans="1:21" x14ac:dyDescent="0.25">
      <c r="A398" t="s">
        <v>170</v>
      </c>
      <c r="B398" t="s">
        <v>116</v>
      </c>
      <c r="C398" t="s">
        <v>15</v>
      </c>
      <c r="D398" t="s">
        <v>284</v>
      </c>
      <c r="E398" t="s">
        <v>116</v>
      </c>
      <c r="F398" t="s">
        <v>39</v>
      </c>
      <c r="G398" t="s">
        <v>115</v>
      </c>
      <c r="H398" s="9">
        <v>44496</v>
      </c>
      <c r="I398">
        <v>1371</v>
      </c>
      <c r="J398">
        <v>4</v>
      </c>
      <c r="K398" t="s">
        <v>156</v>
      </c>
      <c r="L398" t="s">
        <v>729</v>
      </c>
      <c r="M398" t="s">
        <v>116</v>
      </c>
      <c r="N398">
        <f>IF(all_t20_world_cup_matches_results__3__3[[#This Row],[Teams ID]]=all_t20_world_cup_matches_results__3__3[[#This Row],[Winner]], 1, 0)</f>
        <v>1</v>
      </c>
      <c r="O398" t="str">
        <f>IF(all_t20_world_cup_matches_results__3__3[[#This Row],[Team1]]=all_t20_world_cup_matches_results__3__3[[#This Row],[Winner]],all_t20_world_cup_matches_results__3__3[[#This Row],[Team2]],all_t20_world_cup_matches_results__3__3[[#This Row],[Team1]])</f>
        <v>Scotland</v>
      </c>
      <c r="P398" s="8">
        <f>IF(all_t20_world_cup_matches_results__3__3[[#This Row],[Teams ID]]=all_t20_world_cup_matches_results__3__3[[#This Row],[Losers]],1,0)</f>
        <v>0</v>
      </c>
      <c r="Q398" s="8">
        <f>SUMIFS(all_t20_world_cup_matches_results__3__3[Winner Count], all_t20_world_cup_matches_results__3__3[Teams ID], all_t20_world_cup_matches_results__3__3[[#This Row],[Teams ID]], all_t20_world_cup_matches_results__3__3[Season], all_t20_world_cup_matches_results__3__3[[#This Row],[Season]])</f>
        <v>3</v>
      </c>
      <c r="R398" s="8">
        <f>COUNTIFS(all_t20_world_cup_matches_results__3__3[Teams ID], all_t20_world_cup_matches_results__3__3[[#This Row],[Teams ID]], all_t20_world_cup_matches_results__3__3[Season], all_t20_world_cup_matches_results__3__3[[#This Row],[Season]])</f>
        <v>8</v>
      </c>
      <c r="S398" s="8">
        <f>all_t20_world_cup_matches_results__3__3[[#This Row],[Total matches played]]-all_t20_world_cup_matches_results__3__3[[#This Row],[Total matches won]]</f>
        <v>5</v>
      </c>
      <c r="T398" s="16">
        <f>IFERROR(all_t20_world_cup_matches_results__3__3[[#This Row],[Total matches won]]/all_t20_world_cup_matches_results__3__3[[#This Row],[Total matches played]],"")</f>
        <v>0.375</v>
      </c>
      <c r="U398" s="16">
        <f>IF(T:T=$T$3,"",100%-all_t20_world_cup_matches_results__3__3[[#This Row],[Winning %]])</f>
        <v>0.625</v>
      </c>
    </row>
    <row r="399" spans="1:21" x14ac:dyDescent="0.25">
      <c r="A399" t="s">
        <v>170</v>
      </c>
      <c r="B399" t="s">
        <v>116</v>
      </c>
      <c r="C399" t="s">
        <v>15</v>
      </c>
      <c r="D399" t="s">
        <v>284</v>
      </c>
      <c r="E399" t="s">
        <v>116</v>
      </c>
      <c r="F399" t="s">
        <v>39</v>
      </c>
      <c r="G399" t="s">
        <v>115</v>
      </c>
      <c r="H399" s="9">
        <v>44496</v>
      </c>
      <c r="I399">
        <v>1371</v>
      </c>
      <c r="J399">
        <v>4</v>
      </c>
      <c r="K399" t="s">
        <v>156</v>
      </c>
      <c r="L399" t="s">
        <v>730</v>
      </c>
      <c r="M399" t="s">
        <v>15</v>
      </c>
      <c r="N399">
        <f>IF(all_t20_world_cup_matches_results__3__3[[#This Row],[Teams ID]]=all_t20_world_cup_matches_results__3__3[[#This Row],[Winner]], 1, 0)</f>
        <v>0</v>
      </c>
      <c r="O399" t="str">
        <f>IF(all_t20_world_cup_matches_results__3__3[[#This Row],[Team1]]=all_t20_world_cup_matches_results__3__3[[#This Row],[Winner]],all_t20_world_cup_matches_results__3__3[[#This Row],[Team2]],all_t20_world_cup_matches_results__3__3[[#This Row],[Team1]])</f>
        <v>Scotland</v>
      </c>
      <c r="P399" s="8">
        <f>IF(all_t20_world_cup_matches_results__3__3[[#This Row],[Teams ID]]=all_t20_world_cup_matches_results__3__3[[#This Row],[Losers]],1,0)</f>
        <v>1</v>
      </c>
      <c r="Q399" s="8">
        <f>SUMIFS(all_t20_world_cup_matches_results__3__3[Winner Count], all_t20_world_cup_matches_results__3__3[Teams ID], all_t20_world_cup_matches_results__3__3[[#This Row],[Teams ID]], all_t20_world_cup_matches_results__3__3[Season], all_t20_world_cup_matches_results__3__3[[#This Row],[Season]])</f>
        <v>3</v>
      </c>
      <c r="R399" s="8">
        <f>COUNTIFS(all_t20_world_cup_matches_results__3__3[Teams ID], all_t20_world_cup_matches_results__3__3[[#This Row],[Teams ID]], all_t20_world_cup_matches_results__3__3[Season], all_t20_world_cup_matches_results__3__3[[#This Row],[Season]])</f>
        <v>8</v>
      </c>
      <c r="S399" s="8">
        <f>all_t20_world_cup_matches_results__3__3[[#This Row],[Total matches played]]-all_t20_world_cup_matches_results__3__3[[#This Row],[Total matches won]]</f>
        <v>5</v>
      </c>
      <c r="T399" s="16">
        <f>IFERROR(all_t20_world_cup_matches_results__3__3[[#This Row],[Total matches won]]/all_t20_world_cup_matches_results__3__3[[#This Row],[Total matches played]],"")</f>
        <v>0.375</v>
      </c>
      <c r="U399" s="16">
        <f>IF(T:T=$T$3,"",100%-all_t20_world_cup_matches_results__3__3[[#This Row],[Winning %]])</f>
        <v>0.625</v>
      </c>
    </row>
    <row r="400" spans="1:21" x14ac:dyDescent="0.25">
      <c r="A400" t="s">
        <v>170</v>
      </c>
      <c r="B400" t="s">
        <v>17</v>
      </c>
      <c r="C400" t="s">
        <v>28</v>
      </c>
      <c r="D400" t="s">
        <v>195</v>
      </c>
      <c r="E400" t="s">
        <v>17</v>
      </c>
      <c r="F400" t="s">
        <v>31</v>
      </c>
      <c r="G400" t="s">
        <v>119</v>
      </c>
      <c r="H400" s="9">
        <v>44497</v>
      </c>
      <c r="I400">
        <v>1374</v>
      </c>
      <c r="J400">
        <v>7</v>
      </c>
      <c r="K400" t="s">
        <v>156</v>
      </c>
      <c r="L400" t="s">
        <v>731</v>
      </c>
      <c r="M400" t="s">
        <v>17</v>
      </c>
      <c r="N400">
        <f>IF(all_t20_world_cup_matches_results__3__3[[#This Row],[Teams ID]]=all_t20_world_cup_matches_results__3__3[[#This Row],[Winner]], 1, 0)</f>
        <v>1</v>
      </c>
      <c r="O400" t="str">
        <f>IF(all_t20_world_cup_matches_results__3__3[[#This Row],[Team1]]=all_t20_world_cup_matches_results__3__3[[#This Row],[Winner]],all_t20_world_cup_matches_results__3__3[[#This Row],[Team2]],all_t20_world_cup_matches_results__3__3[[#This Row],[Team1]])</f>
        <v>Sri Lanka</v>
      </c>
      <c r="P400" s="8">
        <f>IF(all_t20_world_cup_matches_results__3__3[[#This Row],[Teams ID]]=all_t20_world_cup_matches_results__3__3[[#This Row],[Losers]],1,0)</f>
        <v>0</v>
      </c>
      <c r="Q400" s="8">
        <f>SUMIFS(all_t20_world_cup_matches_results__3__3[Winner Count], all_t20_world_cup_matches_results__3__3[Teams ID], all_t20_world_cup_matches_results__3__3[[#This Row],[Teams ID]], all_t20_world_cup_matches_results__3__3[Season], all_t20_world_cup_matches_results__3__3[[#This Row],[Season]])</f>
        <v>6</v>
      </c>
      <c r="R400" s="8">
        <f>COUNTIFS(all_t20_world_cup_matches_results__3__3[Teams ID], all_t20_world_cup_matches_results__3__3[[#This Row],[Teams ID]], all_t20_world_cup_matches_results__3__3[Season], all_t20_world_cup_matches_results__3__3[[#This Row],[Season]])</f>
        <v>7</v>
      </c>
      <c r="S400" s="8">
        <f>all_t20_world_cup_matches_results__3__3[[#This Row],[Total matches played]]-all_t20_world_cup_matches_results__3__3[[#This Row],[Total matches won]]</f>
        <v>1</v>
      </c>
      <c r="T400" s="16">
        <f>IFERROR(all_t20_world_cup_matches_results__3__3[[#This Row],[Total matches won]]/all_t20_world_cup_matches_results__3__3[[#This Row],[Total matches played]],"")</f>
        <v>0.8571428571428571</v>
      </c>
      <c r="U400" s="16">
        <f>IF(T:T=$T$3,"",100%-all_t20_world_cup_matches_results__3__3[[#This Row],[Winning %]])</f>
        <v>0.1428571428571429</v>
      </c>
    </row>
    <row r="401" spans="1:21" x14ac:dyDescent="0.25">
      <c r="A401" t="s">
        <v>170</v>
      </c>
      <c r="B401" t="s">
        <v>17</v>
      </c>
      <c r="C401" t="s">
        <v>28</v>
      </c>
      <c r="D401" t="s">
        <v>195</v>
      </c>
      <c r="E401" t="s">
        <v>17</v>
      </c>
      <c r="F401" t="s">
        <v>31</v>
      </c>
      <c r="G401" t="s">
        <v>119</v>
      </c>
      <c r="H401" s="9">
        <v>44497</v>
      </c>
      <c r="I401">
        <v>1374</v>
      </c>
      <c r="J401">
        <v>7</v>
      </c>
      <c r="K401" t="s">
        <v>156</v>
      </c>
      <c r="L401" t="s">
        <v>732</v>
      </c>
      <c r="M401" t="s">
        <v>28</v>
      </c>
      <c r="N401">
        <f>IF(all_t20_world_cup_matches_results__3__3[[#This Row],[Teams ID]]=all_t20_world_cup_matches_results__3__3[[#This Row],[Winner]], 1, 0)</f>
        <v>0</v>
      </c>
      <c r="O401" t="str">
        <f>IF(all_t20_world_cup_matches_results__3__3[[#This Row],[Team1]]=all_t20_world_cup_matches_results__3__3[[#This Row],[Winner]],all_t20_world_cup_matches_results__3__3[[#This Row],[Team2]],all_t20_world_cup_matches_results__3__3[[#This Row],[Team1]])</f>
        <v>Sri Lanka</v>
      </c>
      <c r="P401" s="8">
        <f>IF(all_t20_world_cup_matches_results__3__3[[#This Row],[Teams ID]]=all_t20_world_cup_matches_results__3__3[[#This Row],[Losers]],1,0)</f>
        <v>1</v>
      </c>
      <c r="Q401" s="8">
        <f>SUMIFS(all_t20_world_cup_matches_results__3__3[Winner Count], all_t20_world_cup_matches_results__3__3[Teams ID], all_t20_world_cup_matches_results__3__3[[#This Row],[Teams ID]], all_t20_world_cup_matches_results__3__3[Season], all_t20_world_cup_matches_results__3__3[[#This Row],[Season]])</f>
        <v>5</v>
      </c>
      <c r="R401" s="8">
        <f>COUNTIFS(all_t20_world_cup_matches_results__3__3[Teams ID], all_t20_world_cup_matches_results__3__3[[#This Row],[Teams ID]], all_t20_world_cup_matches_results__3__3[Season], all_t20_world_cup_matches_results__3__3[[#This Row],[Season]])</f>
        <v>8</v>
      </c>
      <c r="S401" s="8">
        <f>all_t20_world_cup_matches_results__3__3[[#This Row],[Total matches played]]-all_t20_world_cup_matches_results__3__3[[#This Row],[Total matches won]]</f>
        <v>3</v>
      </c>
      <c r="T401" s="16">
        <f>IFERROR(all_t20_world_cup_matches_results__3__3[[#This Row],[Total matches won]]/all_t20_world_cup_matches_results__3__3[[#This Row],[Total matches played]],"")</f>
        <v>0.625</v>
      </c>
      <c r="U401" s="16">
        <f>IF(T:T=$T$3,"",100%-all_t20_world_cup_matches_results__3__3[[#This Row],[Winning %]])</f>
        <v>0.375</v>
      </c>
    </row>
    <row r="402" spans="1:21" x14ac:dyDescent="0.25">
      <c r="A402" t="s">
        <v>170</v>
      </c>
      <c r="B402" t="s">
        <v>21</v>
      </c>
      <c r="C402" t="s">
        <v>7</v>
      </c>
      <c r="D402" t="s">
        <v>178</v>
      </c>
      <c r="E402" t="s">
        <v>7</v>
      </c>
      <c r="F402" t="s">
        <v>55</v>
      </c>
      <c r="G402" t="s">
        <v>118</v>
      </c>
      <c r="H402" s="9">
        <v>44498</v>
      </c>
      <c r="I402">
        <v>1375</v>
      </c>
      <c r="J402">
        <v>3</v>
      </c>
      <c r="K402" t="s">
        <v>157</v>
      </c>
      <c r="L402" t="s">
        <v>733</v>
      </c>
      <c r="M402" t="s">
        <v>21</v>
      </c>
      <c r="N402">
        <f>IF(all_t20_world_cup_matches_results__3__3[[#This Row],[Teams ID]]=all_t20_world_cup_matches_results__3__3[[#This Row],[Winner]], 1, 0)</f>
        <v>0</v>
      </c>
      <c r="O402" t="str">
        <f>IF(all_t20_world_cup_matches_results__3__3[[#This Row],[Team1]]=all_t20_world_cup_matches_results__3__3[[#This Row],[Winner]],all_t20_world_cup_matches_results__3__3[[#This Row],[Team2]],all_t20_world_cup_matches_results__3__3[[#This Row],[Team1]])</f>
        <v>Bangladesh</v>
      </c>
      <c r="P402" s="8">
        <f>IF(all_t20_world_cup_matches_results__3__3[[#This Row],[Teams ID]]=all_t20_world_cup_matches_results__3__3[[#This Row],[Losers]],1,0)</f>
        <v>1</v>
      </c>
      <c r="Q402" s="8">
        <f>SUMIFS(all_t20_world_cup_matches_results__3__3[Winner Count], all_t20_world_cup_matches_results__3__3[Teams ID], all_t20_world_cup_matches_results__3__3[[#This Row],[Teams ID]], all_t20_world_cup_matches_results__3__3[Season], all_t20_world_cup_matches_results__3__3[[#This Row],[Season]])</f>
        <v>2</v>
      </c>
      <c r="R402" s="8">
        <f>COUNTIFS(all_t20_world_cup_matches_results__3__3[Teams ID], all_t20_world_cup_matches_results__3__3[[#This Row],[Teams ID]], all_t20_world_cup_matches_results__3__3[Season], all_t20_world_cup_matches_results__3__3[[#This Row],[Season]])</f>
        <v>8</v>
      </c>
      <c r="S402" s="8">
        <f>all_t20_world_cup_matches_results__3__3[[#This Row],[Total matches played]]-all_t20_world_cup_matches_results__3__3[[#This Row],[Total matches won]]</f>
        <v>6</v>
      </c>
      <c r="T402" s="16">
        <f>IFERROR(all_t20_world_cup_matches_results__3__3[[#This Row],[Total matches won]]/all_t20_world_cup_matches_results__3__3[[#This Row],[Total matches played]],"")</f>
        <v>0.25</v>
      </c>
      <c r="U402" s="16">
        <f>IF(T:T=$T$3,"",100%-all_t20_world_cup_matches_results__3__3[[#This Row],[Winning %]])</f>
        <v>0.75</v>
      </c>
    </row>
    <row r="403" spans="1:21" x14ac:dyDescent="0.25">
      <c r="A403" t="s">
        <v>170</v>
      </c>
      <c r="B403" t="s">
        <v>21</v>
      </c>
      <c r="C403" t="s">
        <v>7</v>
      </c>
      <c r="D403" t="s">
        <v>178</v>
      </c>
      <c r="E403" t="s">
        <v>7</v>
      </c>
      <c r="F403" t="s">
        <v>55</v>
      </c>
      <c r="G403" t="s">
        <v>118</v>
      </c>
      <c r="H403" s="9">
        <v>44498</v>
      </c>
      <c r="I403">
        <v>1375</v>
      </c>
      <c r="J403">
        <v>3</v>
      </c>
      <c r="K403" t="s">
        <v>157</v>
      </c>
      <c r="L403" t="s">
        <v>734</v>
      </c>
      <c r="M403" t="s">
        <v>7</v>
      </c>
      <c r="N403">
        <f>IF(all_t20_world_cup_matches_results__3__3[[#This Row],[Teams ID]]=all_t20_world_cup_matches_results__3__3[[#This Row],[Winner]], 1, 0)</f>
        <v>1</v>
      </c>
      <c r="O403" t="str">
        <f>IF(all_t20_world_cup_matches_results__3__3[[#This Row],[Team1]]=all_t20_world_cup_matches_results__3__3[[#This Row],[Winner]],all_t20_world_cup_matches_results__3__3[[#This Row],[Team2]],all_t20_world_cup_matches_results__3__3[[#This Row],[Team1]])</f>
        <v>Bangladesh</v>
      </c>
      <c r="P403" s="8">
        <f>IF(all_t20_world_cup_matches_results__3__3[[#This Row],[Teams ID]]=all_t20_world_cup_matches_results__3__3[[#This Row],[Losers]],1,0)</f>
        <v>0</v>
      </c>
      <c r="Q403" s="8">
        <f>SUMIFS(all_t20_world_cup_matches_results__3__3[Winner Count], all_t20_world_cup_matches_results__3__3[Teams ID], all_t20_world_cup_matches_results__3__3[[#This Row],[Teams ID]], all_t20_world_cup_matches_results__3__3[Season], all_t20_world_cup_matches_results__3__3[[#This Row],[Season]])</f>
        <v>1</v>
      </c>
      <c r="R403" s="8">
        <f>COUNTIFS(all_t20_world_cup_matches_results__3__3[Teams ID], all_t20_world_cup_matches_results__3__3[[#This Row],[Teams ID]], all_t20_world_cup_matches_results__3__3[Season], all_t20_world_cup_matches_results__3__3[[#This Row],[Season]])</f>
        <v>5</v>
      </c>
      <c r="S403" s="8">
        <f>all_t20_world_cup_matches_results__3__3[[#This Row],[Total matches played]]-all_t20_world_cup_matches_results__3__3[[#This Row],[Total matches won]]</f>
        <v>4</v>
      </c>
      <c r="T403" s="16">
        <f>IFERROR(all_t20_world_cup_matches_results__3__3[[#This Row],[Total matches won]]/all_t20_world_cup_matches_results__3__3[[#This Row],[Total matches played]],"")</f>
        <v>0.2</v>
      </c>
      <c r="U403" s="16">
        <f>IF(T:T=$T$3,"",100%-all_t20_world_cup_matches_results__3__3[[#This Row],[Winning %]])</f>
        <v>0.8</v>
      </c>
    </row>
    <row r="404" spans="1:21" x14ac:dyDescent="0.25">
      <c r="A404" t="s">
        <v>170</v>
      </c>
      <c r="B404" t="s">
        <v>63</v>
      </c>
      <c r="C404" t="s">
        <v>14</v>
      </c>
      <c r="D404" t="s">
        <v>285</v>
      </c>
      <c r="E404" t="s">
        <v>14</v>
      </c>
      <c r="F404" t="s">
        <v>19</v>
      </c>
      <c r="G404" t="s">
        <v>119</v>
      </c>
      <c r="H404" s="9">
        <v>44498</v>
      </c>
      <c r="I404">
        <v>1377</v>
      </c>
      <c r="J404">
        <v>5</v>
      </c>
      <c r="K404" t="s">
        <v>156</v>
      </c>
      <c r="L404" t="s">
        <v>735</v>
      </c>
      <c r="M404" t="s">
        <v>63</v>
      </c>
      <c r="N404">
        <f>IF(all_t20_world_cup_matches_results__3__3[[#This Row],[Teams ID]]=all_t20_world_cup_matches_results__3__3[[#This Row],[Winner]], 1, 0)</f>
        <v>0</v>
      </c>
      <c r="O404" t="str">
        <f>IF(all_t20_world_cup_matches_results__3__3[[#This Row],[Team1]]=all_t20_world_cup_matches_results__3__3[[#This Row],[Winner]],all_t20_world_cup_matches_results__3__3[[#This Row],[Team2]],all_t20_world_cup_matches_results__3__3[[#This Row],[Team1]])</f>
        <v>Afghanistan</v>
      </c>
      <c r="P404" s="8">
        <f>IF(all_t20_world_cup_matches_results__3__3[[#This Row],[Teams ID]]=all_t20_world_cup_matches_results__3__3[[#This Row],[Losers]],1,0)</f>
        <v>1</v>
      </c>
      <c r="Q404" s="8">
        <f>SUMIFS(all_t20_world_cup_matches_results__3__3[Winner Count], all_t20_world_cup_matches_results__3__3[Teams ID], all_t20_world_cup_matches_results__3__3[[#This Row],[Teams ID]], all_t20_world_cup_matches_results__3__3[Season], all_t20_world_cup_matches_results__3__3[[#This Row],[Season]])</f>
        <v>2</v>
      </c>
      <c r="R404" s="8">
        <f>COUNTIFS(all_t20_world_cup_matches_results__3__3[Teams ID], all_t20_world_cup_matches_results__3__3[[#This Row],[Teams ID]], all_t20_world_cup_matches_results__3__3[Season], all_t20_world_cup_matches_results__3__3[[#This Row],[Season]])</f>
        <v>5</v>
      </c>
      <c r="S404" s="8">
        <f>all_t20_world_cup_matches_results__3__3[[#This Row],[Total matches played]]-all_t20_world_cup_matches_results__3__3[[#This Row],[Total matches won]]</f>
        <v>3</v>
      </c>
      <c r="T404" s="16">
        <f>IFERROR(all_t20_world_cup_matches_results__3__3[[#This Row],[Total matches won]]/all_t20_world_cup_matches_results__3__3[[#This Row],[Total matches played]],"")</f>
        <v>0.4</v>
      </c>
      <c r="U404" s="16">
        <f>IF(T:T=$T$3,"",100%-all_t20_world_cup_matches_results__3__3[[#This Row],[Winning %]])</f>
        <v>0.6</v>
      </c>
    </row>
    <row r="405" spans="1:21" x14ac:dyDescent="0.25">
      <c r="A405" t="s">
        <v>170</v>
      </c>
      <c r="B405" t="s">
        <v>63</v>
      </c>
      <c r="C405" t="s">
        <v>14</v>
      </c>
      <c r="D405" t="s">
        <v>285</v>
      </c>
      <c r="E405" t="s">
        <v>14</v>
      </c>
      <c r="F405" t="s">
        <v>19</v>
      </c>
      <c r="G405" t="s">
        <v>119</v>
      </c>
      <c r="H405" s="9">
        <v>44498</v>
      </c>
      <c r="I405">
        <v>1377</v>
      </c>
      <c r="J405">
        <v>5</v>
      </c>
      <c r="K405" t="s">
        <v>156</v>
      </c>
      <c r="L405" t="s">
        <v>736</v>
      </c>
      <c r="M405" t="s">
        <v>14</v>
      </c>
      <c r="N405">
        <f>IF(all_t20_world_cup_matches_results__3__3[[#This Row],[Teams ID]]=all_t20_world_cup_matches_results__3__3[[#This Row],[Winner]], 1, 0)</f>
        <v>1</v>
      </c>
      <c r="O405" t="str">
        <f>IF(all_t20_world_cup_matches_results__3__3[[#This Row],[Team1]]=all_t20_world_cup_matches_results__3__3[[#This Row],[Winner]],all_t20_world_cup_matches_results__3__3[[#This Row],[Team2]],all_t20_world_cup_matches_results__3__3[[#This Row],[Team1]])</f>
        <v>Afghanistan</v>
      </c>
      <c r="P405" s="8">
        <f>IF(all_t20_world_cup_matches_results__3__3[[#This Row],[Teams ID]]=all_t20_world_cup_matches_results__3__3[[#This Row],[Losers]],1,0)</f>
        <v>0</v>
      </c>
      <c r="Q405" s="8">
        <f>SUMIFS(all_t20_world_cup_matches_results__3__3[Winner Count], all_t20_world_cup_matches_results__3__3[Teams ID], all_t20_world_cup_matches_results__3__3[[#This Row],[Teams ID]], all_t20_world_cup_matches_results__3__3[Season], all_t20_world_cup_matches_results__3__3[[#This Row],[Season]])</f>
        <v>5</v>
      </c>
      <c r="R405" s="8">
        <f>COUNTIFS(all_t20_world_cup_matches_results__3__3[Teams ID], all_t20_world_cup_matches_results__3__3[[#This Row],[Teams ID]], all_t20_world_cup_matches_results__3__3[Season], all_t20_world_cup_matches_results__3__3[[#This Row],[Season]])</f>
        <v>6</v>
      </c>
      <c r="S405" s="8">
        <f>all_t20_world_cup_matches_results__3__3[[#This Row],[Total matches played]]-all_t20_world_cup_matches_results__3__3[[#This Row],[Total matches won]]</f>
        <v>1</v>
      </c>
      <c r="T405" s="16">
        <f>IFERROR(all_t20_world_cup_matches_results__3__3[[#This Row],[Total matches won]]/all_t20_world_cup_matches_results__3__3[[#This Row],[Total matches played]],"")</f>
        <v>0.83333333333333337</v>
      </c>
      <c r="U405" s="16">
        <f>IF(T:T=$T$3,"",100%-all_t20_world_cup_matches_results__3__3[[#This Row],[Winning %]])</f>
        <v>0.16666666666666663</v>
      </c>
    </row>
    <row r="406" spans="1:21" x14ac:dyDescent="0.25">
      <c r="A406" t="s">
        <v>170</v>
      </c>
      <c r="B406" t="s">
        <v>6</v>
      </c>
      <c r="C406" t="s">
        <v>28</v>
      </c>
      <c r="D406" t="s">
        <v>254</v>
      </c>
      <c r="E406" t="s">
        <v>6</v>
      </c>
      <c r="F406" t="s">
        <v>39</v>
      </c>
      <c r="G406" t="s">
        <v>118</v>
      </c>
      <c r="H406" s="9">
        <v>44499</v>
      </c>
      <c r="I406">
        <v>1378</v>
      </c>
      <c r="J406">
        <v>4</v>
      </c>
      <c r="K406" t="s">
        <v>156</v>
      </c>
      <c r="L406" t="s">
        <v>737</v>
      </c>
      <c r="M406" t="s">
        <v>6</v>
      </c>
      <c r="N406">
        <f>IF(all_t20_world_cup_matches_results__3__3[[#This Row],[Teams ID]]=all_t20_world_cup_matches_results__3__3[[#This Row],[Winner]], 1, 0)</f>
        <v>1</v>
      </c>
      <c r="O406" t="str">
        <f>IF(all_t20_world_cup_matches_results__3__3[[#This Row],[Team1]]=all_t20_world_cup_matches_results__3__3[[#This Row],[Winner]],all_t20_world_cup_matches_results__3__3[[#This Row],[Team2]],all_t20_world_cup_matches_results__3__3[[#This Row],[Team1]])</f>
        <v>Sri Lanka</v>
      </c>
      <c r="P406" s="8">
        <f>IF(all_t20_world_cup_matches_results__3__3[[#This Row],[Teams ID]]=all_t20_world_cup_matches_results__3__3[[#This Row],[Losers]],1,0)</f>
        <v>0</v>
      </c>
      <c r="Q406" s="8">
        <f>SUMIFS(all_t20_world_cup_matches_results__3__3[Winner Count], all_t20_world_cup_matches_results__3__3[Teams ID], all_t20_world_cup_matches_results__3__3[[#This Row],[Teams ID]], all_t20_world_cup_matches_results__3__3[Season], all_t20_world_cup_matches_results__3__3[[#This Row],[Season]])</f>
        <v>4</v>
      </c>
      <c r="R406" s="8">
        <f>COUNTIFS(all_t20_world_cup_matches_results__3__3[Teams ID], all_t20_world_cup_matches_results__3__3[[#This Row],[Teams ID]], all_t20_world_cup_matches_results__3__3[Season], all_t20_world_cup_matches_results__3__3[[#This Row],[Season]])</f>
        <v>5</v>
      </c>
      <c r="S406" s="8">
        <f>all_t20_world_cup_matches_results__3__3[[#This Row],[Total matches played]]-all_t20_world_cup_matches_results__3__3[[#This Row],[Total matches won]]</f>
        <v>1</v>
      </c>
      <c r="T406" s="16">
        <f>IFERROR(all_t20_world_cup_matches_results__3__3[[#This Row],[Total matches won]]/all_t20_world_cup_matches_results__3__3[[#This Row],[Total matches played]],"")</f>
        <v>0.8</v>
      </c>
      <c r="U406" s="16">
        <f>IF(T:T=$T$3,"",100%-all_t20_world_cup_matches_results__3__3[[#This Row],[Winning %]])</f>
        <v>0.19999999999999996</v>
      </c>
    </row>
    <row r="407" spans="1:21" x14ac:dyDescent="0.25">
      <c r="A407" t="s">
        <v>170</v>
      </c>
      <c r="B407" t="s">
        <v>6</v>
      </c>
      <c r="C407" t="s">
        <v>28</v>
      </c>
      <c r="D407" t="s">
        <v>254</v>
      </c>
      <c r="E407" t="s">
        <v>6</v>
      </c>
      <c r="F407" t="s">
        <v>39</v>
      </c>
      <c r="G407" t="s">
        <v>118</v>
      </c>
      <c r="H407" s="9">
        <v>44499</v>
      </c>
      <c r="I407">
        <v>1378</v>
      </c>
      <c r="J407">
        <v>4</v>
      </c>
      <c r="K407" t="s">
        <v>156</v>
      </c>
      <c r="L407" t="s">
        <v>738</v>
      </c>
      <c r="M407" t="s">
        <v>28</v>
      </c>
      <c r="N407">
        <f>IF(all_t20_world_cup_matches_results__3__3[[#This Row],[Teams ID]]=all_t20_world_cup_matches_results__3__3[[#This Row],[Winner]], 1, 0)</f>
        <v>0</v>
      </c>
      <c r="O407" t="str">
        <f>IF(all_t20_world_cup_matches_results__3__3[[#This Row],[Team1]]=all_t20_world_cup_matches_results__3__3[[#This Row],[Winner]],all_t20_world_cup_matches_results__3__3[[#This Row],[Team2]],all_t20_world_cup_matches_results__3__3[[#This Row],[Team1]])</f>
        <v>Sri Lanka</v>
      </c>
      <c r="P407" s="8">
        <f>IF(all_t20_world_cup_matches_results__3__3[[#This Row],[Teams ID]]=all_t20_world_cup_matches_results__3__3[[#This Row],[Losers]],1,0)</f>
        <v>1</v>
      </c>
      <c r="Q407" s="8">
        <f>SUMIFS(all_t20_world_cup_matches_results__3__3[Winner Count], all_t20_world_cup_matches_results__3__3[Teams ID], all_t20_world_cup_matches_results__3__3[[#This Row],[Teams ID]], all_t20_world_cup_matches_results__3__3[Season], all_t20_world_cup_matches_results__3__3[[#This Row],[Season]])</f>
        <v>5</v>
      </c>
      <c r="R407" s="8">
        <f>COUNTIFS(all_t20_world_cup_matches_results__3__3[Teams ID], all_t20_world_cup_matches_results__3__3[[#This Row],[Teams ID]], all_t20_world_cup_matches_results__3__3[Season], all_t20_world_cup_matches_results__3__3[[#This Row],[Season]])</f>
        <v>8</v>
      </c>
      <c r="S407" s="8">
        <f>all_t20_world_cup_matches_results__3__3[[#This Row],[Total matches played]]-all_t20_world_cup_matches_results__3__3[[#This Row],[Total matches won]]</f>
        <v>3</v>
      </c>
      <c r="T407" s="16">
        <f>IFERROR(all_t20_world_cup_matches_results__3__3[[#This Row],[Total matches won]]/all_t20_world_cup_matches_results__3__3[[#This Row],[Total matches played]],"")</f>
        <v>0.625</v>
      </c>
      <c r="U407" s="16">
        <f>IF(T:T=$T$3,"",100%-all_t20_world_cup_matches_results__3__3[[#This Row],[Winning %]])</f>
        <v>0.375</v>
      </c>
    </row>
    <row r="408" spans="1:21" x14ac:dyDescent="0.25">
      <c r="A408" t="s">
        <v>170</v>
      </c>
      <c r="B408" t="s">
        <v>17</v>
      </c>
      <c r="C408" t="s">
        <v>23</v>
      </c>
      <c r="D408" t="s">
        <v>182</v>
      </c>
      <c r="E408" t="s">
        <v>23</v>
      </c>
      <c r="F408" t="s">
        <v>8</v>
      </c>
      <c r="G408" t="s">
        <v>119</v>
      </c>
      <c r="H408" s="9">
        <v>44499</v>
      </c>
      <c r="I408">
        <v>1379</v>
      </c>
      <c r="J408">
        <v>8</v>
      </c>
      <c r="K408" t="s">
        <v>156</v>
      </c>
      <c r="L408" t="s">
        <v>739</v>
      </c>
      <c r="M408" t="s">
        <v>17</v>
      </c>
      <c r="N408">
        <f>IF(all_t20_world_cup_matches_results__3__3[[#This Row],[Teams ID]]=all_t20_world_cup_matches_results__3__3[[#This Row],[Winner]], 1, 0)</f>
        <v>0</v>
      </c>
      <c r="O408" t="str">
        <f>IF(all_t20_world_cup_matches_results__3__3[[#This Row],[Team1]]=all_t20_world_cup_matches_results__3__3[[#This Row],[Winner]],all_t20_world_cup_matches_results__3__3[[#This Row],[Team2]],all_t20_world_cup_matches_results__3__3[[#This Row],[Team1]])</f>
        <v>Australia</v>
      </c>
      <c r="P408" s="8">
        <f>IF(all_t20_world_cup_matches_results__3__3[[#This Row],[Teams ID]]=all_t20_world_cup_matches_results__3__3[[#This Row],[Losers]],1,0)</f>
        <v>1</v>
      </c>
      <c r="Q408" s="8">
        <f>SUMIFS(all_t20_world_cup_matches_results__3__3[Winner Count], all_t20_world_cup_matches_results__3__3[Teams ID], all_t20_world_cup_matches_results__3__3[[#This Row],[Teams ID]], all_t20_world_cup_matches_results__3__3[Season], all_t20_world_cup_matches_results__3__3[[#This Row],[Season]])</f>
        <v>6</v>
      </c>
      <c r="R408" s="8">
        <f>COUNTIFS(all_t20_world_cup_matches_results__3__3[Teams ID], all_t20_world_cup_matches_results__3__3[[#This Row],[Teams ID]], all_t20_world_cup_matches_results__3__3[Season], all_t20_world_cup_matches_results__3__3[[#This Row],[Season]])</f>
        <v>7</v>
      </c>
      <c r="S408" s="8">
        <f>all_t20_world_cup_matches_results__3__3[[#This Row],[Total matches played]]-all_t20_world_cup_matches_results__3__3[[#This Row],[Total matches won]]</f>
        <v>1</v>
      </c>
      <c r="T408" s="16">
        <f>IFERROR(all_t20_world_cup_matches_results__3__3[[#This Row],[Total matches won]]/all_t20_world_cup_matches_results__3__3[[#This Row],[Total matches played]],"")</f>
        <v>0.8571428571428571</v>
      </c>
      <c r="U408" s="16">
        <f>IF(T:T=$T$3,"",100%-all_t20_world_cup_matches_results__3__3[[#This Row],[Winning %]])</f>
        <v>0.1428571428571429</v>
      </c>
    </row>
    <row r="409" spans="1:21" x14ac:dyDescent="0.25">
      <c r="A409" t="s">
        <v>170</v>
      </c>
      <c r="B409" t="s">
        <v>17</v>
      </c>
      <c r="C409" t="s">
        <v>23</v>
      </c>
      <c r="D409" t="s">
        <v>182</v>
      </c>
      <c r="E409" t="s">
        <v>23</v>
      </c>
      <c r="F409" t="s">
        <v>8</v>
      </c>
      <c r="G409" t="s">
        <v>119</v>
      </c>
      <c r="H409" s="9">
        <v>44499</v>
      </c>
      <c r="I409">
        <v>1379</v>
      </c>
      <c r="J409">
        <v>8</v>
      </c>
      <c r="K409" t="s">
        <v>156</v>
      </c>
      <c r="L409" t="s">
        <v>740</v>
      </c>
      <c r="M409" t="s">
        <v>23</v>
      </c>
      <c r="N409">
        <f>IF(all_t20_world_cup_matches_results__3__3[[#This Row],[Teams ID]]=all_t20_world_cup_matches_results__3__3[[#This Row],[Winner]], 1, 0)</f>
        <v>1</v>
      </c>
      <c r="O409" t="str">
        <f>IF(all_t20_world_cup_matches_results__3__3[[#This Row],[Team1]]=all_t20_world_cup_matches_results__3__3[[#This Row],[Winner]],all_t20_world_cup_matches_results__3__3[[#This Row],[Team2]],all_t20_world_cup_matches_results__3__3[[#This Row],[Team1]])</f>
        <v>Australia</v>
      </c>
      <c r="P409" s="8">
        <f>IF(all_t20_world_cup_matches_results__3__3[[#This Row],[Teams ID]]=all_t20_world_cup_matches_results__3__3[[#This Row],[Losers]],1,0)</f>
        <v>0</v>
      </c>
      <c r="Q409" s="8">
        <f>SUMIFS(all_t20_world_cup_matches_results__3__3[Winner Count], all_t20_world_cup_matches_results__3__3[Teams ID], all_t20_world_cup_matches_results__3__3[[#This Row],[Teams ID]], all_t20_world_cup_matches_results__3__3[Season], all_t20_world_cup_matches_results__3__3[[#This Row],[Season]])</f>
        <v>4</v>
      </c>
      <c r="R409" s="8">
        <f>COUNTIFS(all_t20_world_cup_matches_results__3__3[Teams ID], all_t20_world_cup_matches_results__3__3[[#This Row],[Teams ID]], all_t20_world_cup_matches_results__3__3[Season], all_t20_world_cup_matches_results__3__3[[#This Row],[Season]])</f>
        <v>6</v>
      </c>
      <c r="S409" s="8">
        <f>all_t20_world_cup_matches_results__3__3[[#This Row],[Total matches played]]-all_t20_world_cup_matches_results__3__3[[#This Row],[Total matches won]]</f>
        <v>2</v>
      </c>
      <c r="T409" s="16">
        <f>IFERROR(all_t20_world_cup_matches_results__3__3[[#This Row],[Total matches won]]/all_t20_world_cup_matches_results__3__3[[#This Row],[Total matches played]],"")</f>
        <v>0.66666666666666663</v>
      </c>
      <c r="U409" s="16">
        <f>IF(T:T=$T$3,"",100%-all_t20_world_cup_matches_results__3__3[[#This Row],[Winning %]])</f>
        <v>0.33333333333333337</v>
      </c>
    </row>
    <row r="410" spans="1:21" x14ac:dyDescent="0.25">
      <c r="A410" t="s">
        <v>170</v>
      </c>
      <c r="B410" t="s">
        <v>63</v>
      </c>
      <c r="C410" t="s">
        <v>116</v>
      </c>
      <c r="D410" t="s">
        <v>286</v>
      </c>
      <c r="E410" t="s">
        <v>63</v>
      </c>
      <c r="F410" t="s">
        <v>120</v>
      </c>
      <c r="G410" t="s">
        <v>115</v>
      </c>
      <c r="H410" s="9">
        <v>44500</v>
      </c>
      <c r="I410">
        <v>1380</v>
      </c>
      <c r="J410">
        <v>62</v>
      </c>
      <c r="K410" t="s">
        <v>157</v>
      </c>
      <c r="L410" t="s">
        <v>741</v>
      </c>
      <c r="M410" t="s">
        <v>63</v>
      </c>
      <c r="N410">
        <f>IF(all_t20_world_cup_matches_results__3__3[[#This Row],[Teams ID]]=all_t20_world_cup_matches_results__3__3[[#This Row],[Winner]], 1, 0)</f>
        <v>1</v>
      </c>
      <c r="O410" t="str">
        <f>IF(all_t20_world_cup_matches_results__3__3[[#This Row],[Team1]]=all_t20_world_cup_matches_results__3__3[[#This Row],[Winner]],all_t20_world_cup_matches_results__3__3[[#This Row],[Team2]],all_t20_world_cup_matches_results__3__3[[#This Row],[Team1]])</f>
        <v>Namibia</v>
      </c>
      <c r="P410" s="8">
        <f>IF(all_t20_world_cup_matches_results__3__3[[#This Row],[Teams ID]]=all_t20_world_cup_matches_results__3__3[[#This Row],[Losers]],1,0)</f>
        <v>0</v>
      </c>
      <c r="Q410" s="8">
        <f>SUMIFS(all_t20_world_cup_matches_results__3__3[Winner Count], all_t20_world_cup_matches_results__3__3[Teams ID], all_t20_world_cup_matches_results__3__3[[#This Row],[Teams ID]], all_t20_world_cup_matches_results__3__3[Season], all_t20_world_cup_matches_results__3__3[[#This Row],[Season]])</f>
        <v>2</v>
      </c>
      <c r="R410" s="8">
        <f>COUNTIFS(all_t20_world_cup_matches_results__3__3[Teams ID], all_t20_world_cup_matches_results__3__3[[#This Row],[Teams ID]], all_t20_world_cup_matches_results__3__3[Season], all_t20_world_cup_matches_results__3__3[[#This Row],[Season]])</f>
        <v>5</v>
      </c>
      <c r="S410" s="8">
        <f>all_t20_world_cup_matches_results__3__3[[#This Row],[Total matches played]]-all_t20_world_cup_matches_results__3__3[[#This Row],[Total matches won]]</f>
        <v>3</v>
      </c>
      <c r="T410" s="16">
        <f>IFERROR(all_t20_world_cup_matches_results__3__3[[#This Row],[Total matches won]]/all_t20_world_cup_matches_results__3__3[[#This Row],[Total matches played]],"")</f>
        <v>0.4</v>
      </c>
      <c r="U410" s="16">
        <f>IF(T:T=$T$3,"",100%-all_t20_world_cup_matches_results__3__3[[#This Row],[Winning %]])</f>
        <v>0.6</v>
      </c>
    </row>
    <row r="411" spans="1:21" x14ac:dyDescent="0.25">
      <c r="A411" t="s">
        <v>170</v>
      </c>
      <c r="B411" t="s">
        <v>63</v>
      </c>
      <c r="C411" t="s">
        <v>116</v>
      </c>
      <c r="D411" t="s">
        <v>286</v>
      </c>
      <c r="E411" t="s">
        <v>63</v>
      </c>
      <c r="F411" t="s">
        <v>120</v>
      </c>
      <c r="G411" t="s">
        <v>115</v>
      </c>
      <c r="H411" s="9">
        <v>44500</v>
      </c>
      <c r="I411">
        <v>1380</v>
      </c>
      <c r="J411">
        <v>62</v>
      </c>
      <c r="K411" t="s">
        <v>157</v>
      </c>
      <c r="L411" t="s">
        <v>742</v>
      </c>
      <c r="M411" t="s">
        <v>116</v>
      </c>
      <c r="N411">
        <f>IF(all_t20_world_cup_matches_results__3__3[[#This Row],[Teams ID]]=all_t20_world_cup_matches_results__3__3[[#This Row],[Winner]], 1, 0)</f>
        <v>0</v>
      </c>
      <c r="O411" t="str">
        <f>IF(all_t20_world_cup_matches_results__3__3[[#This Row],[Team1]]=all_t20_world_cup_matches_results__3__3[[#This Row],[Winner]],all_t20_world_cup_matches_results__3__3[[#This Row],[Team2]],all_t20_world_cup_matches_results__3__3[[#This Row],[Team1]])</f>
        <v>Namibia</v>
      </c>
      <c r="P411" s="8">
        <f>IF(all_t20_world_cup_matches_results__3__3[[#This Row],[Teams ID]]=all_t20_world_cup_matches_results__3__3[[#This Row],[Losers]],1,0)</f>
        <v>1</v>
      </c>
      <c r="Q411" s="8">
        <f>SUMIFS(all_t20_world_cup_matches_results__3__3[Winner Count], all_t20_world_cup_matches_results__3__3[Teams ID], all_t20_world_cup_matches_results__3__3[[#This Row],[Teams ID]], all_t20_world_cup_matches_results__3__3[Season], all_t20_world_cup_matches_results__3__3[[#This Row],[Season]])</f>
        <v>3</v>
      </c>
      <c r="R411" s="8">
        <f>COUNTIFS(all_t20_world_cup_matches_results__3__3[Teams ID], all_t20_world_cup_matches_results__3__3[[#This Row],[Teams ID]], all_t20_world_cup_matches_results__3__3[Season], all_t20_world_cup_matches_results__3__3[[#This Row],[Season]])</f>
        <v>8</v>
      </c>
      <c r="S411" s="8">
        <f>all_t20_world_cup_matches_results__3__3[[#This Row],[Total matches played]]-all_t20_world_cup_matches_results__3__3[[#This Row],[Total matches won]]</f>
        <v>5</v>
      </c>
      <c r="T411" s="16">
        <f>IFERROR(all_t20_world_cup_matches_results__3__3[[#This Row],[Total matches won]]/all_t20_world_cup_matches_results__3__3[[#This Row],[Total matches played]],"")</f>
        <v>0.375</v>
      </c>
      <c r="U411" s="16">
        <f>IF(T:T=$T$3,"",100%-all_t20_world_cup_matches_results__3__3[[#This Row],[Winning %]])</f>
        <v>0.625</v>
      </c>
    </row>
    <row r="412" spans="1:21" x14ac:dyDescent="0.25">
      <c r="A412" t="s">
        <v>170</v>
      </c>
      <c r="B412" t="s">
        <v>25</v>
      </c>
      <c r="C412" t="s">
        <v>11</v>
      </c>
      <c r="D412" t="s">
        <v>186</v>
      </c>
      <c r="E412" t="s">
        <v>11</v>
      </c>
      <c r="F412" t="s">
        <v>8</v>
      </c>
      <c r="G412" t="s">
        <v>119</v>
      </c>
      <c r="H412" s="9">
        <v>44500</v>
      </c>
      <c r="I412">
        <v>1381</v>
      </c>
      <c r="J412">
        <v>8</v>
      </c>
      <c r="K412" t="s">
        <v>156</v>
      </c>
      <c r="L412" t="s">
        <v>743</v>
      </c>
      <c r="M412" t="s">
        <v>25</v>
      </c>
      <c r="N412">
        <f>IF(all_t20_world_cup_matches_results__3__3[[#This Row],[Teams ID]]=all_t20_world_cup_matches_results__3__3[[#This Row],[Winner]], 1, 0)</f>
        <v>0</v>
      </c>
      <c r="O412" t="str">
        <f>IF(all_t20_world_cup_matches_results__3__3[[#This Row],[Team1]]=all_t20_world_cup_matches_results__3__3[[#This Row],[Winner]],all_t20_world_cup_matches_results__3__3[[#This Row],[Team2]],all_t20_world_cup_matches_results__3__3[[#This Row],[Team1]])</f>
        <v>India</v>
      </c>
      <c r="P412" s="8">
        <f>IF(all_t20_world_cup_matches_results__3__3[[#This Row],[Teams ID]]=all_t20_world_cup_matches_results__3__3[[#This Row],[Losers]],1,0)</f>
        <v>1</v>
      </c>
      <c r="Q412" s="8">
        <f>SUMIFS(all_t20_world_cup_matches_results__3__3[Winner Count], all_t20_world_cup_matches_results__3__3[Teams ID], all_t20_world_cup_matches_results__3__3[[#This Row],[Teams ID]], all_t20_world_cup_matches_results__3__3[Season], all_t20_world_cup_matches_results__3__3[[#This Row],[Season]])</f>
        <v>3</v>
      </c>
      <c r="R412" s="8">
        <f>COUNTIFS(all_t20_world_cup_matches_results__3__3[Teams ID], all_t20_world_cup_matches_results__3__3[[#This Row],[Teams ID]], all_t20_world_cup_matches_results__3__3[Season], all_t20_world_cup_matches_results__3__3[[#This Row],[Season]])</f>
        <v>5</v>
      </c>
      <c r="S412" s="8">
        <f>all_t20_world_cup_matches_results__3__3[[#This Row],[Total matches played]]-all_t20_world_cup_matches_results__3__3[[#This Row],[Total matches won]]</f>
        <v>2</v>
      </c>
      <c r="T412" s="16">
        <f>IFERROR(all_t20_world_cup_matches_results__3__3[[#This Row],[Total matches won]]/all_t20_world_cup_matches_results__3__3[[#This Row],[Total matches played]],"")</f>
        <v>0.6</v>
      </c>
      <c r="U412" s="16">
        <f>IF(T:T=$T$3,"",100%-all_t20_world_cup_matches_results__3__3[[#This Row],[Winning %]])</f>
        <v>0.4</v>
      </c>
    </row>
    <row r="413" spans="1:21" x14ac:dyDescent="0.25">
      <c r="A413" t="s">
        <v>170</v>
      </c>
      <c r="B413" t="s">
        <v>25</v>
      </c>
      <c r="C413" t="s">
        <v>11</v>
      </c>
      <c r="D413" t="s">
        <v>186</v>
      </c>
      <c r="E413" t="s">
        <v>11</v>
      </c>
      <c r="F413" t="s">
        <v>8</v>
      </c>
      <c r="G413" t="s">
        <v>119</v>
      </c>
      <c r="H413" s="9">
        <v>44500</v>
      </c>
      <c r="I413">
        <v>1381</v>
      </c>
      <c r="J413">
        <v>8</v>
      </c>
      <c r="K413" t="s">
        <v>156</v>
      </c>
      <c r="L413" t="s">
        <v>744</v>
      </c>
      <c r="M413" t="s">
        <v>11</v>
      </c>
      <c r="N413">
        <f>IF(all_t20_world_cup_matches_results__3__3[[#This Row],[Teams ID]]=all_t20_world_cup_matches_results__3__3[[#This Row],[Winner]], 1, 0)</f>
        <v>1</v>
      </c>
      <c r="O413" t="str">
        <f>IF(all_t20_world_cup_matches_results__3__3[[#This Row],[Team1]]=all_t20_world_cup_matches_results__3__3[[#This Row],[Winner]],all_t20_world_cup_matches_results__3__3[[#This Row],[Team2]],all_t20_world_cup_matches_results__3__3[[#This Row],[Team1]])</f>
        <v>India</v>
      </c>
      <c r="P413" s="8">
        <f>IF(all_t20_world_cup_matches_results__3__3[[#This Row],[Teams ID]]=all_t20_world_cup_matches_results__3__3[[#This Row],[Losers]],1,0)</f>
        <v>0</v>
      </c>
      <c r="Q413" s="8">
        <f>SUMIFS(all_t20_world_cup_matches_results__3__3[Winner Count], all_t20_world_cup_matches_results__3__3[Teams ID], all_t20_world_cup_matches_results__3__3[[#This Row],[Teams ID]], all_t20_world_cup_matches_results__3__3[Season], all_t20_world_cup_matches_results__3__3[[#This Row],[Season]])</f>
        <v>5</v>
      </c>
      <c r="R413" s="8">
        <f>COUNTIFS(all_t20_world_cup_matches_results__3__3[Teams ID], all_t20_world_cup_matches_results__3__3[[#This Row],[Teams ID]], all_t20_world_cup_matches_results__3__3[Season], all_t20_world_cup_matches_results__3__3[[#This Row],[Season]])</f>
        <v>7</v>
      </c>
      <c r="S413" s="8">
        <f>all_t20_world_cup_matches_results__3__3[[#This Row],[Total matches played]]-all_t20_world_cup_matches_results__3__3[[#This Row],[Total matches won]]</f>
        <v>2</v>
      </c>
      <c r="T413" s="16">
        <f>IFERROR(all_t20_world_cup_matches_results__3__3[[#This Row],[Total matches won]]/all_t20_world_cup_matches_results__3__3[[#This Row],[Total matches played]],"")</f>
        <v>0.7142857142857143</v>
      </c>
      <c r="U413" s="16">
        <f>IF(T:T=$T$3,"",100%-all_t20_world_cup_matches_results__3__3[[#This Row],[Winning %]])</f>
        <v>0.2857142857142857</v>
      </c>
    </row>
    <row r="414" spans="1:21" x14ac:dyDescent="0.25">
      <c r="A414" t="s">
        <v>170</v>
      </c>
      <c r="B414" t="s">
        <v>23</v>
      </c>
      <c r="C414" t="s">
        <v>28</v>
      </c>
      <c r="D414" t="s">
        <v>230</v>
      </c>
      <c r="E414" t="s">
        <v>23</v>
      </c>
      <c r="F414" t="s">
        <v>117</v>
      </c>
      <c r="G414" t="s">
        <v>118</v>
      </c>
      <c r="H414" s="9">
        <v>44501</v>
      </c>
      <c r="I414">
        <v>1382</v>
      </c>
      <c r="J414">
        <v>26</v>
      </c>
      <c r="K414" t="s">
        <v>157</v>
      </c>
      <c r="L414" t="s">
        <v>745</v>
      </c>
      <c r="M414" t="s">
        <v>23</v>
      </c>
      <c r="N414">
        <f>IF(all_t20_world_cup_matches_results__3__3[[#This Row],[Teams ID]]=all_t20_world_cup_matches_results__3__3[[#This Row],[Winner]], 1, 0)</f>
        <v>1</v>
      </c>
      <c r="O414" t="str">
        <f>IF(all_t20_world_cup_matches_results__3__3[[#This Row],[Team1]]=all_t20_world_cup_matches_results__3__3[[#This Row],[Winner]],all_t20_world_cup_matches_results__3__3[[#This Row],[Team2]],all_t20_world_cup_matches_results__3__3[[#This Row],[Team1]])</f>
        <v>Sri Lanka</v>
      </c>
      <c r="P414" s="8">
        <f>IF(all_t20_world_cup_matches_results__3__3[[#This Row],[Teams ID]]=all_t20_world_cup_matches_results__3__3[[#This Row],[Losers]],1,0)</f>
        <v>0</v>
      </c>
      <c r="Q414" s="8">
        <f>SUMIFS(all_t20_world_cup_matches_results__3__3[Winner Count], all_t20_world_cup_matches_results__3__3[Teams ID], all_t20_world_cup_matches_results__3__3[[#This Row],[Teams ID]], all_t20_world_cup_matches_results__3__3[Season], all_t20_world_cup_matches_results__3__3[[#This Row],[Season]])</f>
        <v>4</v>
      </c>
      <c r="R414" s="8">
        <f>COUNTIFS(all_t20_world_cup_matches_results__3__3[Teams ID], all_t20_world_cup_matches_results__3__3[[#This Row],[Teams ID]], all_t20_world_cup_matches_results__3__3[Season], all_t20_world_cup_matches_results__3__3[[#This Row],[Season]])</f>
        <v>6</v>
      </c>
      <c r="S414" s="8">
        <f>all_t20_world_cup_matches_results__3__3[[#This Row],[Total matches played]]-all_t20_world_cup_matches_results__3__3[[#This Row],[Total matches won]]</f>
        <v>2</v>
      </c>
      <c r="T414" s="16">
        <f>IFERROR(all_t20_world_cup_matches_results__3__3[[#This Row],[Total matches won]]/all_t20_world_cup_matches_results__3__3[[#This Row],[Total matches played]],"")</f>
        <v>0.66666666666666663</v>
      </c>
      <c r="U414" s="16">
        <f>IF(T:T=$T$3,"",100%-all_t20_world_cup_matches_results__3__3[[#This Row],[Winning %]])</f>
        <v>0.33333333333333337</v>
      </c>
    </row>
    <row r="415" spans="1:21" x14ac:dyDescent="0.25">
      <c r="A415" t="s">
        <v>170</v>
      </c>
      <c r="B415" t="s">
        <v>23</v>
      </c>
      <c r="C415" t="s">
        <v>28</v>
      </c>
      <c r="D415" t="s">
        <v>230</v>
      </c>
      <c r="E415" t="s">
        <v>23</v>
      </c>
      <c r="F415" t="s">
        <v>117</v>
      </c>
      <c r="G415" t="s">
        <v>118</v>
      </c>
      <c r="H415" s="9">
        <v>44501</v>
      </c>
      <c r="I415">
        <v>1382</v>
      </c>
      <c r="J415">
        <v>26</v>
      </c>
      <c r="K415" t="s">
        <v>157</v>
      </c>
      <c r="L415" t="s">
        <v>746</v>
      </c>
      <c r="M415" t="s">
        <v>28</v>
      </c>
      <c r="N415">
        <f>IF(all_t20_world_cup_matches_results__3__3[[#This Row],[Teams ID]]=all_t20_world_cup_matches_results__3__3[[#This Row],[Winner]], 1, 0)</f>
        <v>0</v>
      </c>
      <c r="O415" t="str">
        <f>IF(all_t20_world_cup_matches_results__3__3[[#This Row],[Team1]]=all_t20_world_cup_matches_results__3__3[[#This Row],[Winner]],all_t20_world_cup_matches_results__3__3[[#This Row],[Team2]],all_t20_world_cup_matches_results__3__3[[#This Row],[Team1]])</f>
        <v>Sri Lanka</v>
      </c>
      <c r="P415" s="8">
        <f>IF(all_t20_world_cup_matches_results__3__3[[#This Row],[Teams ID]]=all_t20_world_cup_matches_results__3__3[[#This Row],[Losers]],1,0)</f>
        <v>1</v>
      </c>
      <c r="Q415" s="8">
        <f>SUMIFS(all_t20_world_cup_matches_results__3__3[Winner Count], all_t20_world_cup_matches_results__3__3[Teams ID], all_t20_world_cup_matches_results__3__3[[#This Row],[Teams ID]], all_t20_world_cup_matches_results__3__3[Season], all_t20_world_cup_matches_results__3__3[[#This Row],[Season]])</f>
        <v>5</v>
      </c>
      <c r="R415" s="8">
        <f>COUNTIFS(all_t20_world_cup_matches_results__3__3[Teams ID], all_t20_world_cup_matches_results__3__3[[#This Row],[Teams ID]], all_t20_world_cup_matches_results__3__3[Season], all_t20_world_cup_matches_results__3__3[[#This Row],[Season]])</f>
        <v>8</v>
      </c>
      <c r="S415" s="8">
        <f>all_t20_world_cup_matches_results__3__3[[#This Row],[Total matches played]]-all_t20_world_cup_matches_results__3__3[[#This Row],[Total matches won]]</f>
        <v>3</v>
      </c>
      <c r="T415" s="16">
        <f>IFERROR(all_t20_world_cup_matches_results__3__3[[#This Row],[Total matches won]]/all_t20_world_cup_matches_results__3__3[[#This Row],[Total matches played]],"")</f>
        <v>0.625</v>
      </c>
      <c r="U415" s="16">
        <f>IF(T:T=$T$3,"",100%-all_t20_world_cup_matches_results__3__3[[#This Row],[Winning %]])</f>
        <v>0.375</v>
      </c>
    </row>
    <row r="416" spans="1:21" x14ac:dyDescent="0.25">
      <c r="A416" t="s">
        <v>170</v>
      </c>
      <c r="B416" t="s">
        <v>21</v>
      </c>
      <c r="C416" t="s">
        <v>6</v>
      </c>
      <c r="D416" t="s">
        <v>287</v>
      </c>
      <c r="E416" t="s">
        <v>6</v>
      </c>
      <c r="F416" t="s">
        <v>22</v>
      </c>
      <c r="G416" t="s">
        <v>115</v>
      </c>
      <c r="H416" s="9">
        <v>44502</v>
      </c>
      <c r="I416">
        <v>1384</v>
      </c>
      <c r="J416">
        <v>6</v>
      </c>
      <c r="K416" t="s">
        <v>156</v>
      </c>
      <c r="L416" t="s">
        <v>747</v>
      </c>
      <c r="M416" t="s">
        <v>21</v>
      </c>
      <c r="N416">
        <f>IF(all_t20_world_cup_matches_results__3__3[[#This Row],[Teams ID]]=all_t20_world_cup_matches_results__3__3[[#This Row],[Winner]], 1, 0)</f>
        <v>0</v>
      </c>
      <c r="O416" t="str">
        <f>IF(all_t20_world_cup_matches_results__3__3[[#This Row],[Team1]]=all_t20_world_cup_matches_results__3__3[[#This Row],[Winner]],all_t20_world_cup_matches_results__3__3[[#This Row],[Team2]],all_t20_world_cup_matches_results__3__3[[#This Row],[Team1]])</f>
        <v>Bangladesh</v>
      </c>
      <c r="P416" s="8">
        <f>IF(all_t20_world_cup_matches_results__3__3[[#This Row],[Teams ID]]=all_t20_world_cup_matches_results__3__3[[#This Row],[Losers]],1,0)</f>
        <v>1</v>
      </c>
      <c r="Q416" s="8">
        <f>SUMIFS(all_t20_world_cup_matches_results__3__3[Winner Count], all_t20_world_cup_matches_results__3__3[Teams ID], all_t20_world_cup_matches_results__3__3[[#This Row],[Teams ID]], all_t20_world_cup_matches_results__3__3[Season], all_t20_world_cup_matches_results__3__3[[#This Row],[Season]])</f>
        <v>2</v>
      </c>
      <c r="R416" s="8">
        <f>COUNTIFS(all_t20_world_cup_matches_results__3__3[Teams ID], all_t20_world_cup_matches_results__3__3[[#This Row],[Teams ID]], all_t20_world_cup_matches_results__3__3[Season], all_t20_world_cup_matches_results__3__3[[#This Row],[Season]])</f>
        <v>8</v>
      </c>
      <c r="S416" s="8">
        <f>all_t20_world_cup_matches_results__3__3[[#This Row],[Total matches played]]-all_t20_world_cup_matches_results__3__3[[#This Row],[Total matches won]]</f>
        <v>6</v>
      </c>
      <c r="T416" s="16">
        <f>IFERROR(all_t20_world_cup_matches_results__3__3[[#This Row],[Total matches won]]/all_t20_world_cup_matches_results__3__3[[#This Row],[Total matches played]],"")</f>
        <v>0.25</v>
      </c>
      <c r="U416" s="16">
        <f>IF(T:T=$T$3,"",100%-all_t20_world_cup_matches_results__3__3[[#This Row],[Winning %]])</f>
        <v>0.75</v>
      </c>
    </row>
    <row r="417" spans="1:21" x14ac:dyDescent="0.25">
      <c r="A417" t="s">
        <v>170</v>
      </c>
      <c r="B417" t="s">
        <v>21</v>
      </c>
      <c r="C417" t="s">
        <v>6</v>
      </c>
      <c r="D417" t="s">
        <v>287</v>
      </c>
      <c r="E417" t="s">
        <v>6</v>
      </c>
      <c r="F417" t="s">
        <v>22</v>
      </c>
      <c r="G417" t="s">
        <v>115</v>
      </c>
      <c r="H417" s="9">
        <v>44502</v>
      </c>
      <c r="I417">
        <v>1384</v>
      </c>
      <c r="J417">
        <v>6</v>
      </c>
      <c r="K417" t="s">
        <v>156</v>
      </c>
      <c r="L417" t="s">
        <v>748</v>
      </c>
      <c r="M417" t="s">
        <v>6</v>
      </c>
      <c r="N417">
        <f>IF(all_t20_world_cup_matches_results__3__3[[#This Row],[Teams ID]]=all_t20_world_cup_matches_results__3__3[[#This Row],[Winner]], 1, 0)</f>
        <v>1</v>
      </c>
      <c r="O417" t="str">
        <f>IF(all_t20_world_cup_matches_results__3__3[[#This Row],[Team1]]=all_t20_world_cup_matches_results__3__3[[#This Row],[Winner]],all_t20_world_cup_matches_results__3__3[[#This Row],[Team2]],all_t20_world_cup_matches_results__3__3[[#This Row],[Team1]])</f>
        <v>Bangladesh</v>
      </c>
      <c r="P417" s="8">
        <f>IF(all_t20_world_cup_matches_results__3__3[[#This Row],[Teams ID]]=all_t20_world_cup_matches_results__3__3[[#This Row],[Losers]],1,0)</f>
        <v>0</v>
      </c>
      <c r="Q417" s="8">
        <f>SUMIFS(all_t20_world_cup_matches_results__3__3[Winner Count], all_t20_world_cup_matches_results__3__3[Teams ID], all_t20_world_cup_matches_results__3__3[[#This Row],[Teams ID]], all_t20_world_cup_matches_results__3__3[Season], all_t20_world_cup_matches_results__3__3[[#This Row],[Season]])</f>
        <v>4</v>
      </c>
      <c r="R417" s="8">
        <f>COUNTIFS(all_t20_world_cup_matches_results__3__3[Teams ID], all_t20_world_cup_matches_results__3__3[[#This Row],[Teams ID]], all_t20_world_cup_matches_results__3__3[Season], all_t20_world_cup_matches_results__3__3[[#This Row],[Season]])</f>
        <v>5</v>
      </c>
      <c r="S417" s="8">
        <f>all_t20_world_cup_matches_results__3__3[[#This Row],[Total matches played]]-all_t20_world_cup_matches_results__3__3[[#This Row],[Total matches won]]</f>
        <v>1</v>
      </c>
      <c r="T417" s="16">
        <f>IFERROR(all_t20_world_cup_matches_results__3__3[[#This Row],[Total matches won]]/all_t20_world_cup_matches_results__3__3[[#This Row],[Total matches played]],"")</f>
        <v>0.8</v>
      </c>
      <c r="U417" s="16">
        <f>IF(T:T=$T$3,"",100%-all_t20_world_cup_matches_results__3__3[[#This Row],[Winning %]])</f>
        <v>0.19999999999999996</v>
      </c>
    </row>
    <row r="418" spans="1:21" x14ac:dyDescent="0.25">
      <c r="A418" t="s">
        <v>170</v>
      </c>
      <c r="B418" t="s">
        <v>116</v>
      </c>
      <c r="C418" t="s">
        <v>14</v>
      </c>
      <c r="D418" t="s">
        <v>288</v>
      </c>
      <c r="E418" t="s">
        <v>14</v>
      </c>
      <c r="F418" t="s">
        <v>97</v>
      </c>
      <c r="G418" t="s">
        <v>115</v>
      </c>
      <c r="H418" s="9">
        <v>44502</v>
      </c>
      <c r="I418">
        <v>1386</v>
      </c>
      <c r="J418">
        <v>45</v>
      </c>
      <c r="K418" t="s">
        <v>157</v>
      </c>
      <c r="L418" t="s">
        <v>749</v>
      </c>
      <c r="M418" t="s">
        <v>116</v>
      </c>
      <c r="N418">
        <f>IF(all_t20_world_cup_matches_results__3__3[[#This Row],[Teams ID]]=all_t20_world_cup_matches_results__3__3[[#This Row],[Winner]], 1, 0)</f>
        <v>0</v>
      </c>
      <c r="O418" t="str">
        <f>IF(all_t20_world_cup_matches_results__3__3[[#This Row],[Team1]]=all_t20_world_cup_matches_results__3__3[[#This Row],[Winner]],all_t20_world_cup_matches_results__3__3[[#This Row],[Team2]],all_t20_world_cup_matches_results__3__3[[#This Row],[Team1]])</f>
        <v>Namibia</v>
      </c>
      <c r="P418" s="8">
        <f>IF(all_t20_world_cup_matches_results__3__3[[#This Row],[Teams ID]]=all_t20_world_cup_matches_results__3__3[[#This Row],[Losers]],1,0)</f>
        <v>1</v>
      </c>
      <c r="Q418" s="8">
        <f>SUMIFS(all_t20_world_cup_matches_results__3__3[Winner Count], all_t20_world_cup_matches_results__3__3[Teams ID], all_t20_world_cup_matches_results__3__3[[#This Row],[Teams ID]], all_t20_world_cup_matches_results__3__3[Season], all_t20_world_cup_matches_results__3__3[[#This Row],[Season]])</f>
        <v>3</v>
      </c>
      <c r="R418" s="8">
        <f>COUNTIFS(all_t20_world_cup_matches_results__3__3[Teams ID], all_t20_world_cup_matches_results__3__3[[#This Row],[Teams ID]], all_t20_world_cup_matches_results__3__3[Season], all_t20_world_cup_matches_results__3__3[[#This Row],[Season]])</f>
        <v>8</v>
      </c>
      <c r="S418" s="8">
        <f>all_t20_world_cup_matches_results__3__3[[#This Row],[Total matches played]]-all_t20_world_cup_matches_results__3__3[[#This Row],[Total matches won]]</f>
        <v>5</v>
      </c>
      <c r="T418" s="16">
        <f>IFERROR(all_t20_world_cup_matches_results__3__3[[#This Row],[Total matches won]]/all_t20_world_cup_matches_results__3__3[[#This Row],[Total matches played]],"")</f>
        <v>0.375</v>
      </c>
      <c r="U418" s="16">
        <f>IF(T:T=$T$3,"",100%-all_t20_world_cup_matches_results__3__3[[#This Row],[Winning %]])</f>
        <v>0.625</v>
      </c>
    </row>
    <row r="419" spans="1:21" x14ac:dyDescent="0.25">
      <c r="A419" t="s">
        <v>170</v>
      </c>
      <c r="B419" t="s">
        <v>116</v>
      </c>
      <c r="C419" t="s">
        <v>14</v>
      </c>
      <c r="D419" t="s">
        <v>288</v>
      </c>
      <c r="E419" t="s">
        <v>14</v>
      </c>
      <c r="F419" t="s">
        <v>97</v>
      </c>
      <c r="G419" t="s">
        <v>115</v>
      </c>
      <c r="H419" s="9">
        <v>44502</v>
      </c>
      <c r="I419">
        <v>1386</v>
      </c>
      <c r="J419">
        <v>45</v>
      </c>
      <c r="K419" t="s">
        <v>157</v>
      </c>
      <c r="L419" t="s">
        <v>750</v>
      </c>
      <c r="M419" t="s">
        <v>14</v>
      </c>
      <c r="N419">
        <f>IF(all_t20_world_cup_matches_results__3__3[[#This Row],[Teams ID]]=all_t20_world_cup_matches_results__3__3[[#This Row],[Winner]], 1, 0)</f>
        <v>1</v>
      </c>
      <c r="O419" t="str">
        <f>IF(all_t20_world_cup_matches_results__3__3[[#This Row],[Team1]]=all_t20_world_cup_matches_results__3__3[[#This Row],[Winner]],all_t20_world_cup_matches_results__3__3[[#This Row],[Team2]],all_t20_world_cup_matches_results__3__3[[#This Row],[Team1]])</f>
        <v>Namibia</v>
      </c>
      <c r="P419" s="8">
        <f>IF(all_t20_world_cup_matches_results__3__3[[#This Row],[Teams ID]]=all_t20_world_cup_matches_results__3__3[[#This Row],[Losers]],1,0)</f>
        <v>0</v>
      </c>
      <c r="Q419" s="8">
        <f>SUMIFS(all_t20_world_cup_matches_results__3__3[Winner Count], all_t20_world_cup_matches_results__3__3[Teams ID], all_t20_world_cup_matches_results__3__3[[#This Row],[Teams ID]], all_t20_world_cup_matches_results__3__3[Season], all_t20_world_cup_matches_results__3__3[[#This Row],[Season]])</f>
        <v>5</v>
      </c>
      <c r="R419" s="8">
        <f>COUNTIFS(all_t20_world_cup_matches_results__3__3[Teams ID], all_t20_world_cup_matches_results__3__3[[#This Row],[Teams ID]], all_t20_world_cup_matches_results__3__3[Season], all_t20_world_cup_matches_results__3__3[[#This Row],[Season]])</f>
        <v>6</v>
      </c>
      <c r="S419" s="8">
        <f>all_t20_world_cup_matches_results__3__3[[#This Row],[Total matches played]]-all_t20_world_cup_matches_results__3__3[[#This Row],[Total matches won]]</f>
        <v>1</v>
      </c>
      <c r="T419" s="16">
        <f>IFERROR(all_t20_world_cup_matches_results__3__3[[#This Row],[Total matches won]]/all_t20_world_cup_matches_results__3__3[[#This Row],[Total matches played]],"")</f>
        <v>0.83333333333333337</v>
      </c>
      <c r="U419" s="16">
        <f>IF(T:T=$T$3,"",100%-all_t20_world_cup_matches_results__3__3[[#This Row],[Winning %]])</f>
        <v>0.16666666666666663</v>
      </c>
    </row>
    <row r="420" spans="1:21" x14ac:dyDescent="0.25">
      <c r="A420" t="s">
        <v>170</v>
      </c>
      <c r="B420" t="s">
        <v>11</v>
      </c>
      <c r="C420" t="s">
        <v>15</v>
      </c>
      <c r="D420" t="s">
        <v>201</v>
      </c>
      <c r="E420" t="s">
        <v>11</v>
      </c>
      <c r="F420" t="s">
        <v>84</v>
      </c>
      <c r="G420" t="s">
        <v>119</v>
      </c>
      <c r="H420" s="9">
        <v>44503</v>
      </c>
      <c r="I420">
        <v>1388</v>
      </c>
      <c r="J420">
        <v>16</v>
      </c>
      <c r="K420" t="s">
        <v>157</v>
      </c>
      <c r="L420" t="s">
        <v>751</v>
      </c>
      <c r="M420" t="s">
        <v>11</v>
      </c>
      <c r="N420">
        <f>IF(all_t20_world_cup_matches_results__3__3[[#This Row],[Teams ID]]=all_t20_world_cup_matches_results__3__3[[#This Row],[Winner]], 1, 0)</f>
        <v>1</v>
      </c>
      <c r="O420" t="str">
        <f>IF(all_t20_world_cup_matches_results__3__3[[#This Row],[Team1]]=all_t20_world_cup_matches_results__3__3[[#This Row],[Winner]],all_t20_world_cup_matches_results__3__3[[#This Row],[Team2]],all_t20_world_cup_matches_results__3__3[[#This Row],[Team1]])</f>
        <v>Scotland</v>
      </c>
      <c r="P420" s="8">
        <f>IF(all_t20_world_cup_matches_results__3__3[[#This Row],[Teams ID]]=all_t20_world_cup_matches_results__3__3[[#This Row],[Losers]],1,0)</f>
        <v>0</v>
      </c>
      <c r="Q420" s="8">
        <f>SUMIFS(all_t20_world_cup_matches_results__3__3[Winner Count], all_t20_world_cup_matches_results__3__3[Teams ID], all_t20_world_cup_matches_results__3__3[[#This Row],[Teams ID]], all_t20_world_cup_matches_results__3__3[Season], all_t20_world_cup_matches_results__3__3[[#This Row],[Season]])</f>
        <v>5</v>
      </c>
      <c r="R420" s="8">
        <f>COUNTIFS(all_t20_world_cup_matches_results__3__3[Teams ID], all_t20_world_cup_matches_results__3__3[[#This Row],[Teams ID]], all_t20_world_cup_matches_results__3__3[Season], all_t20_world_cup_matches_results__3__3[[#This Row],[Season]])</f>
        <v>7</v>
      </c>
      <c r="S420" s="8">
        <f>all_t20_world_cup_matches_results__3__3[[#This Row],[Total matches played]]-all_t20_world_cup_matches_results__3__3[[#This Row],[Total matches won]]</f>
        <v>2</v>
      </c>
      <c r="T420" s="16">
        <f>IFERROR(all_t20_world_cup_matches_results__3__3[[#This Row],[Total matches won]]/all_t20_world_cup_matches_results__3__3[[#This Row],[Total matches played]],"")</f>
        <v>0.7142857142857143</v>
      </c>
      <c r="U420" s="16">
        <f>IF(T:T=$T$3,"",100%-all_t20_world_cup_matches_results__3__3[[#This Row],[Winning %]])</f>
        <v>0.2857142857142857</v>
      </c>
    </row>
    <row r="421" spans="1:21" x14ac:dyDescent="0.25">
      <c r="A421" t="s">
        <v>170</v>
      </c>
      <c r="B421" t="s">
        <v>11</v>
      </c>
      <c r="C421" t="s">
        <v>15</v>
      </c>
      <c r="D421" t="s">
        <v>201</v>
      </c>
      <c r="E421" t="s">
        <v>11</v>
      </c>
      <c r="F421" t="s">
        <v>84</v>
      </c>
      <c r="G421" t="s">
        <v>119</v>
      </c>
      <c r="H421" s="9">
        <v>44503</v>
      </c>
      <c r="I421">
        <v>1388</v>
      </c>
      <c r="J421">
        <v>16</v>
      </c>
      <c r="K421" t="s">
        <v>157</v>
      </c>
      <c r="L421" t="s">
        <v>752</v>
      </c>
      <c r="M421" t="s">
        <v>15</v>
      </c>
      <c r="N421">
        <f>IF(all_t20_world_cup_matches_results__3__3[[#This Row],[Teams ID]]=all_t20_world_cup_matches_results__3__3[[#This Row],[Winner]], 1, 0)</f>
        <v>0</v>
      </c>
      <c r="O421" t="str">
        <f>IF(all_t20_world_cup_matches_results__3__3[[#This Row],[Team1]]=all_t20_world_cup_matches_results__3__3[[#This Row],[Winner]],all_t20_world_cup_matches_results__3__3[[#This Row],[Team2]],all_t20_world_cup_matches_results__3__3[[#This Row],[Team1]])</f>
        <v>Scotland</v>
      </c>
      <c r="P421" s="8">
        <f>IF(all_t20_world_cup_matches_results__3__3[[#This Row],[Teams ID]]=all_t20_world_cup_matches_results__3__3[[#This Row],[Losers]],1,0)</f>
        <v>1</v>
      </c>
      <c r="Q421" s="8">
        <f>SUMIFS(all_t20_world_cup_matches_results__3__3[Winner Count], all_t20_world_cup_matches_results__3__3[Teams ID], all_t20_world_cup_matches_results__3__3[[#This Row],[Teams ID]], all_t20_world_cup_matches_results__3__3[Season], all_t20_world_cup_matches_results__3__3[[#This Row],[Season]])</f>
        <v>3</v>
      </c>
      <c r="R421" s="8">
        <f>COUNTIFS(all_t20_world_cup_matches_results__3__3[Teams ID], all_t20_world_cup_matches_results__3__3[[#This Row],[Teams ID]], all_t20_world_cup_matches_results__3__3[Season], all_t20_world_cup_matches_results__3__3[[#This Row],[Season]])</f>
        <v>8</v>
      </c>
      <c r="S421" s="8">
        <f>all_t20_world_cup_matches_results__3__3[[#This Row],[Total matches played]]-all_t20_world_cup_matches_results__3__3[[#This Row],[Total matches won]]</f>
        <v>5</v>
      </c>
      <c r="T421" s="16">
        <f>IFERROR(all_t20_world_cup_matches_results__3__3[[#This Row],[Total matches won]]/all_t20_world_cup_matches_results__3__3[[#This Row],[Total matches played]],"")</f>
        <v>0.375</v>
      </c>
      <c r="U421" s="16">
        <f>IF(T:T=$T$3,"",100%-all_t20_world_cup_matches_results__3__3[[#This Row],[Winning %]])</f>
        <v>0.625</v>
      </c>
    </row>
    <row r="422" spans="1:21" x14ac:dyDescent="0.25">
      <c r="A422" t="s">
        <v>170</v>
      </c>
      <c r="B422" t="s">
        <v>63</v>
      </c>
      <c r="C422" t="s">
        <v>25</v>
      </c>
      <c r="D422" t="s">
        <v>220</v>
      </c>
      <c r="E422" t="s">
        <v>25</v>
      </c>
      <c r="F422" t="s">
        <v>121</v>
      </c>
      <c r="G422" t="s">
        <v>115</v>
      </c>
      <c r="H422" s="9">
        <v>44503</v>
      </c>
      <c r="I422">
        <v>1390</v>
      </c>
      <c r="J422">
        <v>66</v>
      </c>
      <c r="K422" t="s">
        <v>157</v>
      </c>
      <c r="L422" t="s">
        <v>753</v>
      </c>
      <c r="M422" t="s">
        <v>63</v>
      </c>
      <c r="N422">
        <f>IF(all_t20_world_cup_matches_results__3__3[[#This Row],[Teams ID]]=all_t20_world_cup_matches_results__3__3[[#This Row],[Winner]], 1, 0)</f>
        <v>0</v>
      </c>
      <c r="O422" t="str">
        <f>IF(all_t20_world_cup_matches_results__3__3[[#This Row],[Team1]]=all_t20_world_cup_matches_results__3__3[[#This Row],[Winner]],all_t20_world_cup_matches_results__3__3[[#This Row],[Team2]],all_t20_world_cup_matches_results__3__3[[#This Row],[Team1]])</f>
        <v>Afghanistan</v>
      </c>
      <c r="P422" s="8">
        <f>IF(all_t20_world_cup_matches_results__3__3[[#This Row],[Teams ID]]=all_t20_world_cup_matches_results__3__3[[#This Row],[Losers]],1,0)</f>
        <v>1</v>
      </c>
      <c r="Q422" s="8">
        <f>SUMIFS(all_t20_world_cup_matches_results__3__3[Winner Count], all_t20_world_cup_matches_results__3__3[Teams ID], all_t20_world_cup_matches_results__3__3[[#This Row],[Teams ID]], all_t20_world_cup_matches_results__3__3[Season], all_t20_world_cup_matches_results__3__3[[#This Row],[Season]])</f>
        <v>2</v>
      </c>
      <c r="R422" s="8">
        <f>COUNTIFS(all_t20_world_cup_matches_results__3__3[Teams ID], all_t20_world_cup_matches_results__3__3[[#This Row],[Teams ID]], all_t20_world_cup_matches_results__3__3[Season], all_t20_world_cup_matches_results__3__3[[#This Row],[Season]])</f>
        <v>5</v>
      </c>
      <c r="S422" s="8">
        <f>all_t20_world_cup_matches_results__3__3[[#This Row],[Total matches played]]-all_t20_world_cup_matches_results__3__3[[#This Row],[Total matches won]]</f>
        <v>3</v>
      </c>
      <c r="T422" s="16">
        <f>IFERROR(all_t20_world_cup_matches_results__3__3[[#This Row],[Total matches won]]/all_t20_world_cup_matches_results__3__3[[#This Row],[Total matches played]],"")</f>
        <v>0.4</v>
      </c>
      <c r="U422" s="16">
        <f>IF(T:T=$T$3,"",100%-all_t20_world_cup_matches_results__3__3[[#This Row],[Winning %]])</f>
        <v>0.6</v>
      </c>
    </row>
    <row r="423" spans="1:21" x14ac:dyDescent="0.25">
      <c r="A423" t="s">
        <v>170</v>
      </c>
      <c r="B423" t="s">
        <v>63</v>
      </c>
      <c r="C423" t="s">
        <v>25</v>
      </c>
      <c r="D423" t="s">
        <v>220</v>
      </c>
      <c r="E423" t="s">
        <v>25</v>
      </c>
      <c r="F423" t="s">
        <v>121</v>
      </c>
      <c r="G423" t="s">
        <v>115</v>
      </c>
      <c r="H423" s="9">
        <v>44503</v>
      </c>
      <c r="I423">
        <v>1390</v>
      </c>
      <c r="J423">
        <v>66</v>
      </c>
      <c r="K423" t="s">
        <v>157</v>
      </c>
      <c r="L423" t="s">
        <v>754</v>
      </c>
      <c r="M423" t="s">
        <v>25</v>
      </c>
      <c r="N423">
        <f>IF(all_t20_world_cup_matches_results__3__3[[#This Row],[Teams ID]]=all_t20_world_cup_matches_results__3__3[[#This Row],[Winner]], 1, 0)</f>
        <v>1</v>
      </c>
      <c r="O423" t="str">
        <f>IF(all_t20_world_cup_matches_results__3__3[[#This Row],[Team1]]=all_t20_world_cup_matches_results__3__3[[#This Row],[Winner]],all_t20_world_cup_matches_results__3__3[[#This Row],[Team2]],all_t20_world_cup_matches_results__3__3[[#This Row],[Team1]])</f>
        <v>Afghanistan</v>
      </c>
      <c r="P423" s="8">
        <f>IF(all_t20_world_cup_matches_results__3__3[[#This Row],[Teams ID]]=all_t20_world_cup_matches_results__3__3[[#This Row],[Losers]],1,0)</f>
        <v>0</v>
      </c>
      <c r="Q423" s="8">
        <f>SUMIFS(all_t20_world_cup_matches_results__3__3[Winner Count], all_t20_world_cup_matches_results__3__3[Teams ID], all_t20_world_cup_matches_results__3__3[[#This Row],[Teams ID]], all_t20_world_cup_matches_results__3__3[Season], all_t20_world_cup_matches_results__3__3[[#This Row],[Season]])</f>
        <v>3</v>
      </c>
      <c r="R423" s="8">
        <f>COUNTIFS(all_t20_world_cup_matches_results__3__3[Teams ID], all_t20_world_cup_matches_results__3__3[[#This Row],[Teams ID]], all_t20_world_cup_matches_results__3__3[Season], all_t20_world_cup_matches_results__3__3[[#This Row],[Season]])</f>
        <v>5</v>
      </c>
      <c r="S423" s="8">
        <f>all_t20_world_cup_matches_results__3__3[[#This Row],[Total matches played]]-all_t20_world_cup_matches_results__3__3[[#This Row],[Total matches won]]</f>
        <v>2</v>
      </c>
      <c r="T423" s="16">
        <f>IFERROR(all_t20_world_cup_matches_results__3__3[[#This Row],[Total matches won]]/all_t20_world_cup_matches_results__3__3[[#This Row],[Total matches played]],"")</f>
        <v>0.6</v>
      </c>
      <c r="U423" s="16">
        <f>IF(T:T=$T$3,"",100%-all_t20_world_cup_matches_results__3__3[[#This Row],[Winning %]])</f>
        <v>0.4</v>
      </c>
    </row>
    <row r="424" spans="1:21" x14ac:dyDescent="0.25">
      <c r="A424" t="s">
        <v>170</v>
      </c>
      <c r="B424" t="s">
        <v>17</v>
      </c>
      <c r="C424" t="s">
        <v>21</v>
      </c>
      <c r="D424" t="s">
        <v>187</v>
      </c>
      <c r="E424" t="s">
        <v>17</v>
      </c>
      <c r="F424" t="s">
        <v>8</v>
      </c>
      <c r="G424" t="s">
        <v>119</v>
      </c>
      <c r="H424" s="9">
        <v>44504</v>
      </c>
      <c r="I424">
        <v>1391</v>
      </c>
      <c r="J424">
        <v>8</v>
      </c>
      <c r="K424" t="s">
        <v>156</v>
      </c>
      <c r="L424" t="s">
        <v>755</v>
      </c>
      <c r="M424" t="s">
        <v>17</v>
      </c>
      <c r="N424">
        <f>IF(all_t20_world_cup_matches_results__3__3[[#This Row],[Teams ID]]=all_t20_world_cup_matches_results__3__3[[#This Row],[Winner]], 1, 0)</f>
        <v>1</v>
      </c>
      <c r="O424" t="str">
        <f>IF(all_t20_world_cup_matches_results__3__3[[#This Row],[Team1]]=all_t20_world_cup_matches_results__3__3[[#This Row],[Winner]],all_t20_world_cup_matches_results__3__3[[#This Row],[Team2]],all_t20_world_cup_matches_results__3__3[[#This Row],[Team1]])</f>
        <v>Bangladesh</v>
      </c>
      <c r="P424" s="8">
        <f>IF(all_t20_world_cup_matches_results__3__3[[#This Row],[Teams ID]]=all_t20_world_cup_matches_results__3__3[[#This Row],[Losers]],1,0)</f>
        <v>0</v>
      </c>
      <c r="Q424" s="8">
        <f>SUMIFS(all_t20_world_cup_matches_results__3__3[Winner Count], all_t20_world_cup_matches_results__3__3[Teams ID], all_t20_world_cup_matches_results__3__3[[#This Row],[Teams ID]], all_t20_world_cup_matches_results__3__3[Season], all_t20_world_cup_matches_results__3__3[[#This Row],[Season]])</f>
        <v>6</v>
      </c>
      <c r="R424" s="8">
        <f>COUNTIFS(all_t20_world_cup_matches_results__3__3[Teams ID], all_t20_world_cup_matches_results__3__3[[#This Row],[Teams ID]], all_t20_world_cup_matches_results__3__3[Season], all_t20_world_cup_matches_results__3__3[[#This Row],[Season]])</f>
        <v>7</v>
      </c>
      <c r="S424" s="8">
        <f>all_t20_world_cup_matches_results__3__3[[#This Row],[Total matches played]]-all_t20_world_cup_matches_results__3__3[[#This Row],[Total matches won]]</f>
        <v>1</v>
      </c>
      <c r="T424" s="16">
        <f>IFERROR(all_t20_world_cup_matches_results__3__3[[#This Row],[Total matches won]]/all_t20_world_cup_matches_results__3__3[[#This Row],[Total matches played]],"")</f>
        <v>0.8571428571428571</v>
      </c>
      <c r="U424" s="16">
        <f>IF(T:T=$T$3,"",100%-all_t20_world_cup_matches_results__3__3[[#This Row],[Winning %]])</f>
        <v>0.1428571428571429</v>
      </c>
    </row>
    <row r="425" spans="1:21" x14ac:dyDescent="0.25">
      <c r="A425" t="s">
        <v>170</v>
      </c>
      <c r="B425" t="s">
        <v>17</v>
      </c>
      <c r="C425" t="s">
        <v>21</v>
      </c>
      <c r="D425" t="s">
        <v>187</v>
      </c>
      <c r="E425" t="s">
        <v>17</v>
      </c>
      <c r="F425" t="s">
        <v>8</v>
      </c>
      <c r="G425" t="s">
        <v>119</v>
      </c>
      <c r="H425" s="9">
        <v>44504</v>
      </c>
      <c r="I425">
        <v>1391</v>
      </c>
      <c r="J425">
        <v>8</v>
      </c>
      <c r="K425" t="s">
        <v>156</v>
      </c>
      <c r="L425" t="s">
        <v>756</v>
      </c>
      <c r="M425" t="s">
        <v>21</v>
      </c>
      <c r="N425">
        <f>IF(all_t20_world_cup_matches_results__3__3[[#This Row],[Teams ID]]=all_t20_world_cup_matches_results__3__3[[#This Row],[Winner]], 1, 0)</f>
        <v>0</v>
      </c>
      <c r="O425" t="str">
        <f>IF(all_t20_world_cup_matches_results__3__3[[#This Row],[Team1]]=all_t20_world_cup_matches_results__3__3[[#This Row],[Winner]],all_t20_world_cup_matches_results__3__3[[#This Row],[Team2]],all_t20_world_cup_matches_results__3__3[[#This Row],[Team1]])</f>
        <v>Bangladesh</v>
      </c>
      <c r="P425" s="8">
        <f>IF(all_t20_world_cup_matches_results__3__3[[#This Row],[Teams ID]]=all_t20_world_cup_matches_results__3__3[[#This Row],[Losers]],1,0)</f>
        <v>1</v>
      </c>
      <c r="Q425" s="8">
        <f>SUMIFS(all_t20_world_cup_matches_results__3__3[Winner Count], all_t20_world_cup_matches_results__3__3[Teams ID], all_t20_world_cup_matches_results__3__3[[#This Row],[Teams ID]], all_t20_world_cup_matches_results__3__3[Season], all_t20_world_cup_matches_results__3__3[[#This Row],[Season]])</f>
        <v>2</v>
      </c>
      <c r="R425" s="8">
        <f>COUNTIFS(all_t20_world_cup_matches_results__3__3[Teams ID], all_t20_world_cup_matches_results__3__3[[#This Row],[Teams ID]], all_t20_world_cup_matches_results__3__3[Season], all_t20_world_cup_matches_results__3__3[[#This Row],[Season]])</f>
        <v>8</v>
      </c>
      <c r="S425" s="8">
        <f>all_t20_world_cup_matches_results__3__3[[#This Row],[Total matches played]]-all_t20_world_cup_matches_results__3__3[[#This Row],[Total matches won]]</f>
        <v>6</v>
      </c>
      <c r="T425" s="16">
        <f>IFERROR(all_t20_world_cup_matches_results__3__3[[#This Row],[Total matches won]]/all_t20_world_cup_matches_results__3__3[[#This Row],[Total matches played]],"")</f>
        <v>0.25</v>
      </c>
      <c r="U425" s="16">
        <f>IF(T:T=$T$3,"",100%-all_t20_world_cup_matches_results__3__3[[#This Row],[Winning %]])</f>
        <v>0.75</v>
      </c>
    </row>
    <row r="426" spans="1:21" x14ac:dyDescent="0.25">
      <c r="A426" t="s">
        <v>170</v>
      </c>
      <c r="B426" t="s">
        <v>28</v>
      </c>
      <c r="C426" t="s">
        <v>7</v>
      </c>
      <c r="D426" t="s">
        <v>209</v>
      </c>
      <c r="E426" t="s">
        <v>28</v>
      </c>
      <c r="F426" t="s">
        <v>53</v>
      </c>
      <c r="G426" t="s">
        <v>115</v>
      </c>
      <c r="H426" s="9">
        <v>44504</v>
      </c>
      <c r="I426">
        <v>1392</v>
      </c>
      <c r="J426">
        <v>20</v>
      </c>
      <c r="K426" t="s">
        <v>157</v>
      </c>
      <c r="L426" t="s">
        <v>757</v>
      </c>
      <c r="M426" t="s">
        <v>28</v>
      </c>
      <c r="N426">
        <f>IF(all_t20_world_cup_matches_results__3__3[[#This Row],[Teams ID]]=all_t20_world_cup_matches_results__3__3[[#This Row],[Winner]], 1, 0)</f>
        <v>1</v>
      </c>
      <c r="O426" t="str">
        <f>IF(all_t20_world_cup_matches_results__3__3[[#This Row],[Team1]]=all_t20_world_cup_matches_results__3__3[[#This Row],[Winner]],all_t20_world_cup_matches_results__3__3[[#This Row],[Team2]],all_t20_world_cup_matches_results__3__3[[#This Row],[Team1]])</f>
        <v>West Indies</v>
      </c>
      <c r="P426" s="8">
        <f>IF(all_t20_world_cup_matches_results__3__3[[#This Row],[Teams ID]]=all_t20_world_cup_matches_results__3__3[[#This Row],[Losers]],1,0)</f>
        <v>0</v>
      </c>
      <c r="Q426" s="8">
        <f>SUMIFS(all_t20_world_cup_matches_results__3__3[Winner Count], all_t20_world_cup_matches_results__3__3[Teams ID], all_t20_world_cup_matches_results__3__3[[#This Row],[Teams ID]], all_t20_world_cup_matches_results__3__3[Season], all_t20_world_cup_matches_results__3__3[[#This Row],[Season]])</f>
        <v>5</v>
      </c>
      <c r="R426" s="8">
        <f>COUNTIFS(all_t20_world_cup_matches_results__3__3[Teams ID], all_t20_world_cup_matches_results__3__3[[#This Row],[Teams ID]], all_t20_world_cup_matches_results__3__3[Season], all_t20_world_cup_matches_results__3__3[[#This Row],[Season]])</f>
        <v>8</v>
      </c>
      <c r="S426" s="8">
        <f>all_t20_world_cup_matches_results__3__3[[#This Row],[Total matches played]]-all_t20_world_cup_matches_results__3__3[[#This Row],[Total matches won]]</f>
        <v>3</v>
      </c>
      <c r="T426" s="16">
        <f>IFERROR(all_t20_world_cup_matches_results__3__3[[#This Row],[Total matches won]]/all_t20_world_cup_matches_results__3__3[[#This Row],[Total matches played]],"")</f>
        <v>0.625</v>
      </c>
      <c r="U426" s="16">
        <f>IF(T:T=$T$3,"",100%-all_t20_world_cup_matches_results__3__3[[#This Row],[Winning %]])</f>
        <v>0.375</v>
      </c>
    </row>
    <row r="427" spans="1:21" x14ac:dyDescent="0.25">
      <c r="A427" t="s">
        <v>170</v>
      </c>
      <c r="B427" t="s">
        <v>28</v>
      </c>
      <c r="C427" t="s">
        <v>7</v>
      </c>
      <c r="D427" t="s">
        <v>209</v>
      </c>
      <c r="E427" t="s">
        <v>28</v>
      </c>
      <c r="F427" t="s">
        <v>53</v>
      </c>
      <c r="G427" t="s">
        <v>115</v>
      </c>
      <c r="H427" s="9">
        <v>44504</v>
      </c>
      <c r="I427">
        <v>1392</v>
      </c>
      <c r="J427">
        <v>20</v>
      </c>
      <c r="K427" t="s">
        <v>157</v>
      </c>
      <c r="L427" t="s">
        <v>758</v>
      </c>
      <c r="M427" t="s">
        <v>7</v>
      </c>
      <c r="N427">
        <f>IF(all_t20_world_cup_matches_results__3__3[[#This Row],[Teams ID]]=all_t20_world_cup_matches_results__3__3[[#This Row],[Winner]], 1, 0)</f>
        <v>0</v>
      </c>
      <c r="O427" t="str">
        <f>IF(all_t20_world_cup_matches_results__3__3[[#This Row],[Team1]]=all_t20_world_cup_matches_results__3__3[[#This Row],[Winner]],all_t20_world_cup_matches_results__3__3[[#This Row],[Team2]],all_t20_world_cup_matches_results__3__3[[#This Row],[Team1]])</f>
        <v>West Indies</v>
      </c>
      <c r="P427" s="8">
        <f>IF(all_t20_world_cup_matches_results__3__3[[#This Row],[Teams ID]]=all_t20_world_cup_matches_results__3__3[[#This Row],[Losers]],1,0)</f>
        <v>1</v>
      </c>
      <c r="Q427" s="8">
        <f>SUMIFS(all_t20_world_cup_matches_results__3__3[Winner Count], all_t20_world_cup_matches_results__3__3[Teams ID], all_t20_world_cup_matches_results__3__3[[#This Row],[Teams ID]], all_t20_world_cup_matches_results__3__3[Season], all_t20_world_cup_matches_results__3__3[[#This Row],[Season]])</f>
        <v>1</v>
      </c>
      <c r="R427" s="8">
        <f>COUNTIFS(all_t20_world_cup_matches_results__3__3[Teams ID], all_t20_world_cup_matches_results__3__3[[#This Row],[Teams ID]], all_t20_world_cup_matches_results__3__3[Season], all_t20_world_cup_matches_results__3__3[[#This Row],[Season]])</f>
        <v>5</v>
      </c>
      <c r="S427" s="8">
        <f>all_t20_world_cup_matches_results__3__3[[#This Row],[Total matches played]]-all_t20_world_cup_matches_results__3__3[[#This Row],[Total matches won]]</f>
        <v>4</v>
      </c>
      <c r="T427" s="16">
        <f>IFERROR(all_t20_world_cup_matches_results__3__3[[#This Row],[Total matches won]]/all_t20_world_cup_matches_results__3__3[[#This Row],[Total matches played]],"")</f>
        <v>0.2</v>
      </c>
      <c r="U427" s="16">
        <f>IF(T:T=$T$3,"",100%-all_t20_world_cup_matches_results__3__3[[#This Row],[Winning %]])</f>
        <v>0.8</v>
      </c>
    </row>
    <row r="428" spans="1:21" x14ac:dyDescent="0.25">
      <c r="A428" t="s">
        <v>170</v>
      </c>
      <c r="B428" t="s">
        <v>116</v>
      </c>
      <c r="C428" t="s">
        <v>11</v>
      </c>
      <c r="D428" t="s">
        <v>289</v>
      </c>
      <c r="E428" t="s">
        <v>11</v>
      </c>
      <c r="F428" t="s">
        <v>122</v>
      </c>
      <c r="G428" t="s">
        <v>118</v>
      </c>
      <c r="H428" s="9">
        <v>44505</v>
      </c>
      <c r="I428">
        <v>1394</v>
      </c>
      <c r="J428">
        <v>52</v>
      </c>
      <c r="K428" t="s">
        <v>157</v>
      </c>
      <c r="L428" t="s">
        <v>759</v>
      </c>
      <c r="M428" t="s">
        <v>116</v>
      </c>
      <c r="N428">
        <f>IF(all_t20_world_cup_matches_results__3__3[[#This Row],[Teams ID]]=all_t20_world_cup_matches_results__3__3[[#This Row],[Winner]], 1, 0)</f>
        <v>0</v>
      </c>
      <c r="O428" t="str">
        <f>IF(all_t20_world_cup_matches_results__3__3[[#This Row],[Team1]]=all_t20_world_cup_matches_results__3__3[[#This Row],[Winner]],all_t20_world_cup_matches_results__3__3[[#This Row],[Team2]],all_t20_world_cup_matches_results__3__3[[#This Row],[Team1]])</f>
        <v>Namibia</v>
      </c>
      <c r="P428" s="8">
        <f>IF(all_t20_world_cup_matches_results__3__3[[#This Row],[Teams ID]]=all_t20_world_cup_matches_results__3__3[[#This Row],[Losers]],1,0)</f>
        <v>1</v>
      </c>
      <c r="Q428" s="8">
        <f>SUMIFS(all_t20_world_cup_matches_results__3__3[Winner Count], all_t20_world_cup_matches_results__3__3[Teams ID], all_t20_world_cup_matches_results__3__3[[#This Row],[Teams ID]], all_t20_world_cup_matches_results__3__3[Season], all_t20_world_cup_matches_results__3__3[[#This Row],[Season]])</f>
        <v>3</v>
      </c>
      <c r="R428" s="8">
        <f>COUNTIFS(all_t20_world_cup_matches_results__3__3[Teams ID], all_t20_world_cup_matches_results__3__3[[#This Row],[Teams ID]], all_t20_world_cup_matches_results__3__3[Season], all_t20_world_cup_matches_results__3__3[[#This Row],[Season]])</f>
        <v>8</v>
      </c>
      <c r="S428" s="8">
        <f>all_t20_world_cup_matches_results__3__3[[#This Row],[Total matches played]]-all_t20_world_cup_matches_results__3__3[[#This Row],[Total matches won]]</f>
        <v>5</v>
      </c>
      <c r="T428" s="16">
        <f>IFERROR(all_t20_world_cup_matches_results__3__3[[#This Row],[Total matches won]]/all_t20_world_cup_matches_results__3__3[[#This Row],[Total matches played]],"")</f>
        <v>0.375</v>
      </c>
      <c r="U428" s="16">
        <f>IF(T:T=$T$3,"",100%-all_t20_world_cup_matches_results__3__3[[#This Row],[Winning %]])</f>
        <v>0.625</v>
      </c>
    </row>
    <row r="429" spans="1:21" x14ac:dyDescent="0.25">
      <c r="A429" t="s">
        <v>170</v>
      </c>
      <c r="B429" t="s">
        <v>116</v>
      </c>
      <c r="C429" t="s">
        <v>11</v>
      </c>
      <c r="D429" t="s">
        <v>289</v>
      </c>
      <c r="E429" t="s">
        <v>11</v>
      </c>
      <c r="F429" t="s">
        <v>122</v>
      </c>
      <c r="G429" t="s">
        <v>118</v>
      </c>
      <c r="H429" s="9">
        <v>44505</v>
      </c>
      <c r="I429">
        <v>1394</v>
      </c>
      <c r="J429">
        <v>52</v>
      </c>
      <c r="K429" t="s">
        <v>157</v>
      </c>
      <c r="L429" t="s">
        <v>760</v>
      </c>
      <c r="M429" t="s">
        <v>11</v>
      </c>
      <c r="N429">
        <f>IF(all_t20_world_cup_matches_results__3__3[[#This Row],[Teams ID]]=all_t20_world_cup_matches_results__3__3[[#This Row],[Winner]], 1, 0)</f>
        <v>1</v>
      </c>
      <c r="O429" t="str">
        <f>IF(all_t20_world_cup_matches_results__3__3[[#This Row],[Team1]]=all_t20_world_cup_matches_results__3__3[[#This Row],[Winner]],all_t20_world_cup_matches_results__3__3[[#This Row],[Team2]],all_t20_world_cup_matches_results__3__3[[#This Row],[Team1]])</f>
        <v>Namibia</v>
      </c>
      <c r="P429" s="8">
        <f>IF(all_t20_world_cup_matches_results__3__3[[#This Row],[Teams ID]]=all_t20_world_cup_matches_results__3__3[[#This Row],[Losers]],1,0)</f>
        <v>0</v>
      </c>
      <c r="Q429" s="8">
        <f>SUMIFS(all_t20_world_cup_matches_results__3__3[Winner Count], all_t20_world_cup_matches_results__3__3[Teams ID], all_t20_world_cup_matches_results__3__3[[#This Row],[Teams ID]], all_t20_world_cup_matches_results__3__3[Season], all_t20_world_cup_matches_results__3__3[[#This Row],[Season]])</f>
        <v>5</v>
      </c>
      <c r="R429" s="8">
        <f>COUNTIFS(all_t20_world_cup_matches_results__3__3[Teams ID], all_t20_world_cup_matches_results__3__3[[#This Row],[Teams ID]], all_t20_world_cup_matches_results__3__3[Season], all_t20_world_cup_matches_results__3__3[[#This Row],[Season]])</f>
        <v>7</v>
      </c>
      <c r="S429" s="8">
        <f>all_t20_world_cup_matches_results__3__3[[#This Row],[Total matches played]]-all_t20_world_cup_matches_results__3__3[[#This Row],[Total matches won]]</f>
        <v>2</v>
      </c>
      <c r="T429" s="16">
        <f>IFERROR(all_t20_world_cup_matches_results__3__3[[#This Row],[Total matches won]]/all_t20_world_cup_matches_results__3__3[[#This Row],[Total matches played]],"")</f>
        <v>0.7142857142857143</v>
      </c>
      <c r="U429" s="16">
        <f>IF(T:T=$T$3,"",100%-all_t20_world_cup_matches_results__3__3[[#This Row],[Winning %]])</f>
        <v>0.2857142857142857</v>
      </c>
    </row>
    <row r="430" spans="1:21" x14ac:dyDescent="0.25">
      <c r="A430" t="s">
        <v>170</v>
      </c>
      <c r="B430" t="s">
        <v>25</v>
      </c>
      <c r="C430" t="s">
        <v>15</v>
      </c>
      <c r="D430" t="s">
        <v>180</v>
      </c>
      <c r="E430" t="s">
        <v>25</v>
      </c>
      <c r="F430" t="s">
        <v>8</v>
      </c>
      <c r="G430" t="s">
        <v>119</v>
      </c>
      <c r="H430" s="9">
        <v>44505</v>
      </c>
      <c r="I430">
        <v>1396</v>
      </c>
      <c r="J430">
        <v>8</v>
      </c>
      <c r="K430" t="s">
        <v>156</v>
      </c>
      <c r="L430" t="s">
        <v>761</v>
      </c>
      <c r="M430" t="s">
        <v>25</v>
      </c>
      <c r="N430">
        <f>IF(all_t20_world_cup_matches_results__3__3[[#This Row],[Teams ID]]=all_t20_world_cup_matches_results__3__3[[#This Row],[Winner]], 1, 0)</f>
        <v>1</v>
      </c>
      <c r="O430" t="str">
        <f>IF(all_t20_world_cup_matches_results__3__3[[#This Row],[Team1]]=all_t20_world_cup_matches_results__3__3[[#This Row],[Winner]],all_t20_world_cup_matches_results__3__3[[#This Row],[Team2]],all_t20_world_cup_matches_results__3__3[[#This Row],[Team1]])</f>
        <v>Scotland</v>
      </c>
      <c r="P430" s="8">
        <f>IF(all_t20_world_cup_matches_results__3__3[[#This Row],[Teams ID]]=all_t20_world_cup_matches_results__3__3[[#This Row],[Losers]],1,0)</f>
        <v>0</v>
      </c>
      <c r="Q430" s="8">
        <f>SUMIFS(all_t20_world_cup_matches_results__3__3[Winner Count], all_t20_world_cup_matches_results__3__3[Teams ID], all_t20_world_cup_matches_results__3__3[[#This Row],[Teams ID]], all_t20_world_cup_matches_results__3__3[Season], all_t20_world_cup_matches_results__3__3[[#This Row],[Season]])</f>
        <v>3</v>
      </c>
      <c r="R430" s="8">
        <f>COUNTIFS(all_t20_world_cup_matches_results__3__3[Teams ID], all_t20_world_cup_matches_results__3__3[[#This Row],[Teams ID]], all_t20_world_cup_matches_results__3__3[Season], all_t20_world_cup_matches_results__3__3[[#This Row],[Season]])</f>
        <v>5</v>
      </c>
      <c r="S430" s="8">
        <f>all_t20_world_cup_matches_results__3__3[[#This Row],[Total matches played]]-all_t20_world_cup_matches_results__3__3[[#This Row],[Total matches won]]</f>
        <v>2</v>
      </c>
      <c r="T430" s="16">
        <f>IFERROR(all_t20_world_cup_matches_results__3__3[[#This Row],[Total matches won]]/all_t20_world_cup_matches_results__3__3[[#This Row],[Total matches played]],"")</f>
        <v>0.6</v>
      </c>
      <c r="U430" s="16">
        <f>IF(T:T=$T$3,"",100%-all_t20_world_cup_matches_results__3__3[[#This Row],[Winning %]])</f>
        <v>0.4</v>
      </c>
    </row>
    <row r="431" spans="1:21" x14ac:dyDescent="0.25">
      <c r="A431" t="s">
        <v>170</v>
      </c>
      <c r="B431" t="s">
        <v>25</v>
      </c>
      <c r="C431" t="s">
        <v>15</v>
      </c>
      <c r="D431" t="s">
        <v>180</v>
      </c>
      <c r="E431" t="s">
        <v>25</v>
      </c>
      <c r="F431" t="s">
        <v>8</v>
      </c>
      <c r="G431" t="s">
        <v>119</v>
      </c>
      <c r="H431" s="9">
        <v>44505</v>
      </c>
      <c r="I431">
        <v>1396</v>
      </c>
      <c r="J431">
        <v>8</v>
      </c>
      <c r="K431" t="s">
        <v>156</v>
      </c>
      <c r="L431" t="s">
        <v>762</v>
      </c>
      <c r="M431" t="s">
        <v>15</v>
      </c>
      <c r="N431">
        <f>IF(all_t20_world_cup_matches_results__3__3[[#This Row],[Teams ID]]=all_t20_world_cup_matches_results__3__3[[#This Row],[Winner]], 1, 0)</f>
        <v>0</v>
      </c>
      <c r="O431" t="str">
        <f>IF(all_t20_world_cup_matches_results__3__3[[#This Row],[Team1]]=all_t20_world_cup_matches_results__3__3[[#This Row],[Winner]],all_t20_world_cup_matches_results__3__3[[#This Row],[Team2]],all_t20_world_cup_matches_results__3__3[[#This Row],[Team1]])</f>
        <v>Scotland</v>
      </c>
      <c r="P431" s="8">
        <f>IF(all_t20_world_cup_matches_results__3__3[[#This Row],[Teams ID]]=all_t20_world_cup_matches_results__3__3[[#This Row],[Losers]],1,0)</f>
        <v>1</v>
      </c>
      <c r="Q431" s="8">
        <f>SUMIFS(all_t20_world_cup_matches_results__3__3[Winner Count], all_t20_world_cup_matches_results__3__3[Teams ID], all_t20_world_cup_matches_results__3__3[[#This Row],[Teams ID]], all_t20_world_cup_matches_results__3__3[Season], all_t20_world_cup_matches_results__3__3[[#This Row],[Season]])</f>
        <v>3</v>
      </c>
      <c r="R431" s="8">
        <f>COUNTIFS(all_t20_world_cup_matches_results__3__3[Teams ID], all_t20_world_cup_matches_results__3__3[[#This Row],[Teams ID]], all_t20_world_cup_matches_results__3__3[Season], all_t20_world_cup_matches_results__3__3[[#This Row],[Season]])</f>
        <v>8</v>
      </c>
      <c r="S431" s="8">
        <f>all_t20_world_cup_matches_results__3__3[[#This Row],[Total matches played]]-all_t20_world_cup_matches_results__3__3[[#This Row],[Total matches won]]</f>
        <v>5</v>
      </c>
      <c r="T431" s="16">
        <f>IFERROR(all_t20_world_cup_matches_results__3__3[[#This Row],[Total matches won]]/all_t20_world_cup_matches_results__3__3[[#This Row],[Total matches played]],"")</f>
        <v>0.375</v>
      </c>
      <c r="U431" s="16">
        <f>IF(T:T=$T$3,"",100%-all_t20_world_cup_matches_results__3__3[[#This Row],[Winning %]])</f>
        <v>0.625</v>
      </c>
    </row>
    <row r="432" spans="1:21" x14ac:dyDescent="0.25">
      <c r="A432" t="s">
        <v>170</v>
      </c>
      <c r="B432" t="s">
        <v>17</v>
      </c>
      <c r="C432" t="s">
        <v>7</v>
      </c>
      <c r="D432" t="s">
        <v>202</v>
      </c>
      <c r="E432" t="s">
        <v>17</v>
      </c>
      <c r="F432" t="s">
        <v>8</v>
      </c>
      <c r="G432" t="s">
        <v>115</v>
      </c>
      <c r="H432" s="9">
        <v>44506</v>
      </c>
      <c r="I432">
        <v>1398</v>
      </c>
      <c r="J432">
        <v>8</v>
      </c>
      <c r="K432" t="s">
        <v>156</v>
      </c>
      <c r="L432" t="s">
        <v>763</v>
      </c>
      <c r="M432" t="s">
        <v>17</v>
      </c>
      <c r="N432">
        <f>IF(all_t20_world_cup_matches_results__3__3[[#This Row],[Teams ID]]=all_t20_world_cup_matches_results__3__3[[#This Row],[Winner]], 1, 0)</f>
        <v>1</v>
      </c>
      <c r="O432" t="str">
        <f>IF(all_t20_world_cup_matches_results__3__3[[#This Row],[Team1]]=all_t20_world_cup_matches_results__3__3[[#This Row],[Winner]],all_t20_world_cup_matches_results__3__3[[#This Row],[Team2]],all_t20_world_cup_matches_results__3__3[[#This Row],[Team1]])</f>
        <v>West Indies</v>
      </c>
      <c r="P432" s="8">
        <f>IF(all_t20_world_cup_matches_results__3__3[[#This Row],[Teams ID]]=all_t20_world_cup_matches_results__3__3[[#This Row],[Losers]],1,0)</f>
        <v>0</v>
      </c>
      <c r="Q432" s="8">
        <f>SUMIFS(all_t20_world_cup_matches_results__3__3[Winner Count], all_t20_world_cup_matches_results__3__3[Teams ID], all_t20_world_cup_matches_results__3__3[[#This Row],[Teams ID]], all_t20_world_cup_matches_results__3__3[Season], all_t20_world_cup_matches_results__3__3[[#This Row],[Season]])</f>
        <v>6</v>
      </c>
      <c r="R432" s="8">
        <f>COUNTIFS(all_t20_world_cup_matches_results__3__3[Teams ID], all_t20_world_cup_matches_results__3__3[[#This Row],[Teams ID]], all_t20_world_cup_matches_results__3__3[Season], all_t20_world_cup_matches_results__3__3[[#This Row],[Season]])</f>
        <v>7</v>
      </c>
      <c r="S432" s="8">
        <f>all_t20_world_cup_matches_results__3__3[[#This Row],[Total matches played]]-all_t20_world_cup_matches_results__3__3[[#This Row],[Total matches won]]</f>
        <v>1</v>
      </c>
      <c r="T432" s="16">
        <f>IFERROR(all_t20_world_cup_matches_results__3__3[[#This Row],[Total matches won]]/all_t20_world_cup_matches_results__3__3[[#This Row],[Total matches played]],"")</f>
        <v>0.8571428571428571</v>
      </c>
      <c r="U432" s="16">
        <f>IF(T:T=$T$3,"",100%-all_t20_world_cup_matches_results__3__3[[#This Row],[Winning %]])</f>
        <v>0.1428571428571429</v>
      </c>
    </row>
    <row r="433" spans="1:21" x14ac:dyDescent="0.25">
      <c r="A433" t="s">
        <v>170</v>
      </c>
      <c r="B433" t="s">
        <v>17</v>
      </c>
      <c r="C433" t="s">
        <v>7</v>
      </c>
      <c r="D433" t="s">
        <v>202</v>
      </c>
      <c r="E433" t="s">
        <v>17</v>
      </c>
      <c r="F433" t="s">
        <v>8</v>
      </c>
      <c r="G433" t="s">
        <v>115</v>
      </c>
      <c r="H433" s="9">
        <v>44506</v>
      </c>
      <c r="I433">
        <v>1398</v>
      </c>
      <c r="J433">
        <v>8</v>
      </c>
      <c r="K433" t="s">
        <v>156</v>
      </c>
      <c r="L433" t="s">
        <v>764</v>
      </c>
      <c r="M433" t="s">
        <v>7</v>
      </c>
      <c r="N433">
        <f>IF(all_t20_world_cup_matches_results__3__3[[#This Row],[Teams ID]]=all_t20_world_cup_matches_results__3__3[[#This Row],[Winner]], 1, 0)</f>
        <v>0</v>
      </c>
      <c r="O433" t="str">
        <f>IF(all_t20_world_cup_matches_results__3__3[[#This Row],[Team1]]=all_t20_world_cup_matches_results__3__3[[#This Row],[Winner]],all_t20_world_cup_matches_results__3__3[[#This Row],[Team2]],all_t20_world_cup_matches_results__3__3[[#This Row],[Team1]])</f>
        <v>West Indies</v>
      </c>
      <c r="P433" s="8">
        <f>IF(all_t20_world_cup_matches_results__3__3[[#This Row],[Teams ID]]=all_t20_world_cup_matches_results__3__3[[#This Row],[Losers]],1,0)</f>
        <v>1</v>
      </c>
      <c r="Q433" s="8">
        <f>SUMIFS(all_t20_world_cup_matches_results__3__3[Winner Count], all_t20_world_cup_matches_results__3__3[Teams ID], all_t20_world_cup_matches_results__3__3[[#This Row],[Teams ID]], all_t20_world_cup_matches_results__3__3[Season], all_t20_world_cup_matches_results__3__3[[#This Row],[Season]])</f>
        <v>1</v>
      </c>
      <c r="R433" s="8">
        <f>COUNTIFS(all_t20_world_cup_matches_results__3__3[Teams ID], all_t20_world_cup_matches_results__3__3[[#This Row],[Teams ID]], all_t20_world_cup_matches_results__3__3[Season], all_t20_world_cup_matches_results__3__3[[#This Row],[Season]])</f>
        <v>5</v>
      </c>
      <c r="S433" s="8">
        <f>all_t20_world_cup_matches_results__3__3[[#This Row],[Total matches played]]-all_t20_world_cup_matches_results__3__3[[#This Row],[Total matches won]]</f>
        <v>4</v>
      </c>
      <c r="T433" s="16">
        <f>IFERROR(all_t20_world_cup_matches_results__3__3[[#This Row],[Total matches won]]/all_t20_world_cup_matches_results__3__3[[#This Row],[Total matches played]],"")</f>
        <v>0.2</v>
      </c>
      <c r="U433" s="16">
        <f>IF(T:T=$T$3,"",100%-all_t20_world_cup_matches_results__3__3[[#This Row],[Winning %]])</f>
        <v>0.8</v>
      </c>
    </row>
    <row r="434" spans="1:21" x14ac:dyDescent="0.25">
      <c r="A434" t="s">
        <v>170</v>
      </c>
      <c r="B434" t="s">
        <v>23</v>
      </c>
      <c r="C434" t="s">
        <v>6</v>
      </c>
      <c r="D434" t="s">
        <v>212</v>
      </c>
      <c r="E434" t="s">
        <v>6</v>
      </c>
      <c r="F434" t="s">
        <v>32</v>
      </c>
      <c r="G434" t="s">
        <v>118</v>
      </c>
      <c r="H434" s="9">
        <v>44506</v>
      </c>
      <c r="I434">
        <v>1400</v>
      </c>
      <c r="J434">
        <v>10</v>
      </c>
      <c r="K434" t="s">
        <v>157</v>
      </c>
      <c r="L434" t="s">
        <v>765</v>
      </c>
      <c r="M434" t="s">
        <v>23</v>
      </c>
      <c r="N434">
        <f>IF(all_t20_world_cup_matches_results__3__3[[#This Row],[Teams ID]]=all_t20_world_cup_matches_results__3__3[[#This Row],[Winner]], 1, 0)</f>
        <v>0</v>
      </c>
      <c r="O434" t="str">
        <f>IF(all_t20_world_cup_matches_results__3__3[[#This Row],[Team1]]=all_t20_world_cup_matches_results__3__3[[#This Row],[Winner]],all_t20_world_cup_matches_results__3__3[[#This Row],[Team2]],all_t20_world_cup_matches_results__3__3[[#This Row],[Team1]])</f>
        <v>England</v>
      </c>
      <c r="P434" s="8">
        <f>IF(all_t20_world_cup_matches_results__3__3[[#This Row],[Teams ID]]=all_t20_world_cup_matches_results__3__3[[#This Row],[Losers]],1,0)</f>
        <v>1</v>
      </c>
      <c r="Q434" s="8">
        <f>SUMIFS(all_t20_world_cup_matches_results__3__3[Winner Count], all_t20_world_cup_matches_results__3__3[Teams ID], all_t20_world_cup_matches_results__3__3[[#This Row],[Teams ID]], all_t20_world_cup_matches_results__3__3[Season], all_t20_world_cup_matches_results__3__3[[#This Row],[Season]])</f>
        <v>4</v>
      </c>
      <c r="R434" s="8">
        <f>COUNTIFS(all_t20_world_cup_matches_results__3__3[Teams ID], all_t20_world_cup_matches_results__3__3[[#This Row],[Teams ID]], all_t20_world_cup_matches_results__3__3[Season], all_t20_world_cup_matches_results__3__3[[#This Row],[Season]])</f>
        <v>6</v>
      </c>
      <c r="S434" s="8">
        <f>all_t20_world_cup_matches_results__3__3[[#This Row],[Total matches played]]-all_t20_world_cup_matches_results__3__3[[#This Row],[Total matches won]]</f>
        <v>2</v>
      </c>
      <c r="T434" s="16">
        <f>IFERROR(all_t20_world_cup_matches_results__3__3[[#This Row],[Total matches won]]/all_t20_world_cup_matches_results__3__3[[#This Row],[Total matches played]],"")</f>
        <v>0.66666666666666663</v>
      </c>
      <c r="U434" s="16">
        <f>IF(T:T=$T$3,"",100%-all_t20_world_cup_matches_results__3__3[[#This Row],[Winning %]])</f>
        <v>0.33333333333333337</v>
      </c>
    </row>
    <row r="435" spans="1:21" x14ac:dyDescent="0.25">
      <c r="A435" t="s">
        <v>170</v>
      </c>
      <c r="B435" t="s">
        <v>23</v>
      </c>
      <c r="C435" t="s">
        <v>6</v>
      </c>
      <c r="D435" t="s">
        <v>212</v>
      </c>
      <c r="E435" t="s">
        <v>6</v>
      </c>
      <c r="F435" t="s">
        <v>32</v>
      </c>
      <c r="G435" t="s">
        <v>118</v>
      </c>
      <c r="H435" s="9">
        <v>44506</v>
      </c>
      <c r="I435">
        <v>1400</v>
      </c>
      <c r="J435">
        <v>10</v>
      </c>
      <c r="K435" t="s">
        <v>157</v>
      </c>
      <c r="L435" t="s">
        <v>766</v>
      </c>
      <c r="M435" t="s">
        <v>6</v>
      </c>
      <c r="N435">
        <f>IF(all_t20_world_cup_matches_results__3__3[[#This Row],[Teams ID]]=all_t20_world_cup_matches_results__3__3[[#This Row],[Winner]], 1, 0)</f>
        <v>1</v>
      </c>
      <c r="O435" t="str">
        <f>IF(all_t20_world_cup_matches_results__3__3[[#This Row],[Team1]]=all_t20_world_cup_matches_results__3__3[[#This Row],[Winner]],all_t20_world_cup_matches_results__3__3[[#This Row],[Team2]],all_t20_world_cup_matches_results__3__3[[#This Row],[Team1]])</f>
        <v>England</v>
      </c>
      <c r="P435" s="8">
        <f>IF(all_t20_world_cup_matches_results__3__3[[#This Row],[Teams ID]]=all_t20_world_cup_matches_results__3__3[[#This Row],[Losers]],1,0)</f>
        <v>0</v>
      </c>
      <c r="Q435" s="8">
        <f>SUMIFS(all_t20_world_cup_matches_results__3__3[Winner Count], all_t20_world_cup_matches_results__3__3[Teams ID], all_t20_world_cup_matches_results__3__3[[#This Row],[Teams ID]], all_t20_world_cup_matches_results__3__3[Season], all_t20_world_cup_matches_results__3__3[[#This Row],[Season]])</f>
        <v>4</v>
      </c>
      <c r="R435" s="8">
        <f>COUNTIFS(all_t20_world_cup_matches_results__3__3[Teams ID], all_t20_world_cup_matches_results__3__3[[#This Row],[Teams ID]], all_t20_world_cup_matches_results__3__3[Season], all_t20_world_cup_matches_results__3__3[[#This Row],[Season]])</f>
        <v>5</v>
      </c>
      <c r="S435" s="8">
        <f>all_t20_world_cup_matches_results__3__3[[#This Row],[Total matches played]]-all_t20_world_cup_matches_results__3__3[[#This Row],[Total matches won]]</f>
        <v>1</v>
      </c>
      <c r="T435" s="16">
        <f>IFERROR(all_t20_world_cup_matches_results__3__3[[#This Row],[Total matches won]]/all_t20_world_cup_matches_results__3__3[[#This Row],[Total matches played]],"")</f>
        <v>0.8</v>
      </c>
      <c r="U435" s="16">
        <f>IF(T:T=$T$3,"",100%-all_t20_world_cup_matches_results__3__3[[#This Row],[Winning %]])</f>
        <v>0.19999999999999996</v>
      </c>
    </row>
    <row r="436" spans="1:21" x14ac:dyDescent="0.25">
      <c r="A436" t="s">
        <v>170</v>
      </c>
      <c r="B436" t="s">
        <v>63</v>
      </c>
      <c r="C436" t="s">
        <v>11</v>
      </c>
      <c r="D436" t="s">
        <v>290</v>
      </c>
      <c r="E436" t="s">
        <v>11</v>
      </c>
      <c r="F436" t="s">
        <v>8</v>
      </c>
      <c r="G436" t="s">
        <v>115</v>
      </c>
      <c r="H436" s="9">
        <v>44507</v>
      </c>
      <c r="I436">
        <v>1402</v>
      </c>
      <c r="J436">
        <v>8</v>
      </c>
      <c r="K436" t="s">
        <v>156</v>
      </c>
      <c r="L436" t="s">
        <v>767</v>
      </c>
      <c r="M436" t="s">
        <v>63</v>
      </c>
      <c r="N436">
        <f>IF(all_t20_world_cup_matches_results__3__3[[#This Row],[Teams ID]]=all_t20_world_cup_matches_results__3__3[[#This Row],[Winner]], 1, 0)</f>
        <v>0</v>
      </c>
      <c r="O436" t="str">
        <f>IF(all_t20_world_cup_matches_results__3__3[[#This Row],[Team1]]=all_t20_world_cup_matches_results__3__3[[#This Row],[Winner]],all_t20_world_cup_matches_results__3__3[[#This Row],[Team2]],all_t20_world_cup_matches_results__3__3[[#This Row],[Team1]])</f>
        <v>Afghanistan</v>
      </c>
      <c r="P436" s="8">
        <f>IF(all_t20_world_cup_matches_results__3__3[[#This Row],[Teams ID]]=all_t20_world_cup_matches_results__3__3[[#This Row],[Losers]],1,0)</f>
        <v>1</v>
      </c>
      <c r="Q436" s="8">
        <f>SUMIFS(all_t20_world_cup_matches_results__3__3[Winner Count], all_t20_world_cup_matches_results__3__3[Teams ID], all_t20_world_cup_matches_results__3__3[[#This Row],[Teams ID]], all_t20_world_cup_matches_results__3__3[Season], all_t20_world_cup_matches_results__3__3[[#This Row],[Season]])</f>
        <v>2</v>
      </c>
      <c r="R436" s="8">
        <f>COUNTIFS(all_t20_world_cup_matches_results__3__3[Teams ID], all_t20_world_cup_matches_results__3__3[[#This Row],[Teams ID]], all_t20_world_cup_matches_results__3__3[Season], all_t20_world_cup_matches_results__3__3[[#This Row],[Season]])</f>
        <v>5</v>
      </c>
      <c r="S436" s="8">
        <f>all_t20_world_cup_matches_results__3__3[[#This Row],[Total matches played]]-all_t20_world_cup_matches_results__3__3[[#This Row],[Total matches won]]</f>
        <v>3</v>
      </c>
      <c r="T436" s="16">
        <f>IFERROR(all_t20_world_cup_matches_results__3__3[[#This Row],[Total matches won]]/all_t20_world_cup_matches_results__3__3[[#This Row],[Total matches played]],"")</f>
        <v>0.4</v>
      </c>
      <c r="U436" s="16">
        <f>IF(T:T=$T$3,"",100%-all_t20_world_cup_matches_results__3__3[[#This Row],[Winning %]])</f>
        <v>0.6</v>
      </c>
    </row>
    <row r="437" spans="1:21" x14ac:dyDescent="0.25">
      <c r="A437" t="s">
        <v>170</v>
      </c>
      <c r="B437" t="s">
        <v>63</v>
      </c>
      <c r="C437" t="s">
        <v>11</v>
      </c>
      <c r="D437" t="s">
        <v>290</v>
      </c>
      <c r="E437" t="s">
        <v>11</v>
      </c>
      <c r="F437" t="s">
        <v>8</v>
      </c>
      <c r="G437" t="s">
        <v>115</v>
      </c>
      <c r="H437" s="9">
        <v>44507</v>
      </c>
      <c r="I437">
        <v>1402</v>
      </c>
      <c r="J437">
        <v>8</v>
      </c>
      <c r="K437" t="s">
        <v>156</v>
      </c>
      <c r="L437" t="s">
        <v>768</v>
      </c>
      <c r="M437" t="s">
        <v>11</v>
      </c>
      <c r="N437">
        <f>IF(all_t20_world_cup_matches_results__3__3[[#This Row],[Teams ID]]=all_t20_world_cup_matches_results__3__3[[#This Row],[Winner]], 1, 0)</f>
        <v>1</v>
      </c>
      <c r="O437" t="str">
        <f>IF(all_t20_world_cup_matches_results__3__3[[#This Row],[Team1]]=all_t20_world_cup_matches_results__3__3[[#This Row],[Winner]],all_t20_world_cup_matches_results__3__3[[#This Row],[Team2]],all_t20_world_cup_matches_results__3__3[[#This Row],[Team1]])</f>
        <v>Afghanistan</v>
      </c>
      <c r="P437" s="8">
        <f>IF(all_t20_world_cup_matches_results__3__3[[#This Row],[Teams ID]]=all_t20_world_cup_matches_results__3__3[[#This Row],[Losers]],1,0)</f>
        <v>0</v>
      </c>
      <c r="Q437" s="8">
        <f>SUMIFS(all_t20_world_cup_matches_results__3__3[Winner Count], all_t20_world_cup_matches_results__3__3[Teams ID], all_t20_world_cup_matches_results__3__3[[#This Row],[Teams ID]], all_t20_world_cup_matches_results__3__3[Season], all_t20_world_cup_matches_results__3__3[[#This Row],[Season]])</f>
        <v>5</v>
      </c>
      <c r="R437" s="8">
        <f>COUNTIFS(all_t20_world_cup_matches_results__3__3[Teams ID], all_t20_world_cup_matches_results__3__3[[#This Row],[Teams ID]], all_t20_world_cup_matches_results__3__3[Season], all_t20_world_cup_matches_results__3__3[[#This Row],[Season]])</f>
        <v>7</v>
      </c>
      <c r="S437" s="8">
        <f>all_t20_world_cup_matches_results__3__3[[#This Row],[Total matches played]]-all_t20_world_cup_matches_results__3__3[[#This Row],[Total matches won]]</f>
        <v>2</v>
      </c>
      <c r="T437" s="16">
        <f>IFERROR(all_t20_world_cup_matches_results__3__3[[#This Row],[Total matches won]]/all_t20_world_cup_matches_results__3__3[[#This Row],[Total matches played]],"")</f>
        <v>0.7142857142857143</v>
      </c>
      <c r="U437" s="16">
        <f>IF(T:T=$T$3,"",100%-all_t20_world_cup_matches_results__3__3[[#This Row],[Winning %]])</f>
        <v>0.2857142857142857</v>
      </c>
    </row>
    <row r="438" spans="1:21" x14ac:dyDescent="0.25">
      <c r="A438" t="s">
        <v>170</v>
      </c>
      <c r="B438" t="s">
        <v>14</v>
      </c>
      <c r="C438" t="s">
        <v>15</v>
      </c>
      <c r="D438" t="s">
        <v>176</v>
      </c>
      <c r="E438" t="s">
        <v>14</v>
      </c>
      <c r="F438" t="s">
        <v>123</v>
      </c>
      <c r="G438" t="s">
        <v>118</v>
      </c>
      <c r="H438" s="9">
        <v>44507</v>
      </c>
      <c r="I438">
        <v>1406</v>
      </c>
      <c r="J438">
        <v>72</v>
      </c>
      <c r="K438" t="s">
        <v>157</v>
      </c>
      <c r="L438" t="s">
        <v>769</v>
      </c>
      <c r="M438" t="s">
        <v>14</v>
      </c>
      <c r="N438">
        <f>IF(all_t20_world_cup_matches_results__3__3[[#This Row],[Teams ID]]=all_t20_world_cup_matches_results__3__3[[#This Row],[Winner]], 1, 0)</f>
        <v>1</v>
      </c>
      <c r="O438" t="str">
        <f>IF(all_t20_world_cup_matches_results__3__3[[#This Row],[Team1]]=all_t20_world_cup_matches_results__3__3[[#This Row],[Winner]],all_t20_world_cup_matches_results__3__3[[#This Row],[Team2]],all_t20_world_cup_matches_results__3__3[[#This Row],[Team1]])</f>
        <v>Scotland</v>
      </c>
      <c r="P438" s="8">
        <f>IF(all_t20_world_cup_matches_results__3__3[[#This Row],[Teams ID]]=all_t20_world_cup_matches_results__3__3[[#This Row],[Losers]],1,0)</f>
        <v>0</v>
      </c>
      <c r="Q438" s="8">
        <f>SUMIFS(all_t20_world_cup_matches_results__3__3[Winner Count], all_t20_world_cup_matches_results__3__3[Teams ID], all_t20_world_cup_matches_results__3__3[[#This Row],[Teams ID]], all_t20_world_cup_matches_results__3__3[Season], all_t20_world_cup_matches_results__3__3[[#This Row],[Season]])</f>
        <v>5</v>
      </c>
      <c r="R438" s="8">
        <f>COUNTIFS(all_t20_world_cup_matches_results__3__3[Teams ID], all_t20_world_cup_matches_results__3__3[[#This Row],[Teams ID]], all_t20_world_cup_matches_results__3__3[Season], all_t20_world_cup_matches_results__3__3[[#This Row],[Season]])</f>
        <v>6</v>
      </c>
      <c r="S438" s="8">
        <f>all_t20_world_cup_matches_results__3__3[[#This Row],[Total matches played]]-all_t20_world_cup_matches_results__3__3[[#This Row],[Total matches won]]</f>
        <v>1</v>
      </c>
      <c r="T438" s="16">
        <f>IFERROR(all_t20_world_cup_matches_results__3__3[[#This Row],[Total matches won]]/all_t20_world_cup_matches_results__3__3[[#This Row],[Total matches played]],"")</f>
        <v>0.83333333333333337</v>
      </c>
      <c r="U438" s="16">
        <f>IF(T:T=$T$3,"",100%-all_t20_world_cup_matches_results__3__3[[#This Row],[Winning %]])</f>
        <v>0.16666666666666663</v>
      </c>
    </row>
    <row r="439" spans="1:21" x14ac:dyDescent="0.25">
      <c r="A439" t="s">
        <v>170</v>
      </c>
      <c r="B439" t="s">
        <v>14</v>
      </c>
      <c r="C439" t="s">
        <v>15</v>
      </c>
      <c r="D439" t="s">
        <v>176</v>
      </c>
      <c r="E439" t="s">
        <v>14</v>
      </c>
      <c r="F439" t="s">
        <v>123</v>
      </c>
      <c r="G439" t="s">
        <v>118</v>
      </c>
      <c r="H439" s="9">
        <v>44507</v>
      </c>
      <c r="I439">
        <v>1406</v>
      </c>
      <c r="J439">
        <v>72</v>
      </c>
      <c r="K439" t="s">
        <v>157</v>
      </c>
      <c r="L439" t="s">
        <v>770</v>
      </c>
      <c r="M439" t="s">
        <v>15</v>
      </c>
      <c r="N439">
        <f>IF(all_t20_world_cup_matches_results__3__3[[#This Row],[Teams ID]]=all_t20_world_cup_matches_results__3__3[[#This Row],[Winner]], 1, 0)</f>
        <v>0</v>
      </c>
      <c r="O439" t="str">
        <f>IF(all_t20_world_cup_matches_results__3__3[[#This Row],[Team1]]=all_t20_world_cup_matches_results__3__3[[#This Row],[Winner]],all_t20_world_cup_matches_results__3__3[[#This Row],[Team2]],all_t20_world_cup_matches_results__3__3[[#This Row],[Team1]])</f>
        <v>Scotland</v>
      </c>
      <c r="P439" s="8">
        <f>IF(all_t20_world_cup_matches_results__3__3[[#This Row],[Teams ID]]=all_t20_world_cup_matches_results__3__3[[#This Row],[Losers]],1,0)</f>
        <v>1</v>
      </c>
      <c r="Q439" s="8">
        <f>SUMIFS(all_t20_world_cup_matches_results__3__3[Winner Count], all_t20_world_cup_matches_results__3__3[Teams ID], all_t20_world_cup_matches_results__3__3[[#This Row],[Teams ID]], all_t20_world_cup_matches_results__3__3[Season], all_t20_world_cup_matches_results__3__3[[#This Row],[Season]])</f>
        <v>3</v>
      </c>
      <c r="R439" s="8">
        <f>COUNTIFS(all_t20_world_cup_matches_results__3__3[Teams ID], all_t20_world_cup_matches_results__3__3[[#This Row],[Teams ID]], all_t20_world_cup_matches_results__3__3[Season], all_t20_world_cup_matches_results__3__3[[#This Row],[Season]])</f>
        <v>8</v>
      </c>
      <c r="S439" s="8">
        <f>all_t20_world_cup_matches_results__3__3[[#This Row],[Total matches played]]-all_t20_world_cup_matches_results__3__3[[#This Row],[Total matches won]]</f>
        <v>5</v>
      </c>
      <c r="T439" s="16">
        <f>IFERROR(all_t20_world_cup_matches_results__3__3[[#This Row],[Total matches won]]/all_t20_world_cup_matches_results__3__3[[#This Row],[Total matches played]],"")</f>
        <v>0.375</v>
      </c>
      <c r="U439" s="16">
        <f>IF(T:T=$T$3,"",100%-all_t20_world_cup_matches_results__3__3[[#This Row],[Winning %]])</f>
        <v>0.625</v>
      </c>
    </row>
    <row r="440" spans="1:21" x14ac:dyDescent="0.25">
      <c r="A440" t="s">
        <v>170</v>
      </c>
      <c r="B440" t="s">
        <v>25</v>
      </c>
      <c r="C440" t="s">
        <v>116</v>
      </c>
      <c r="D440" t="s">
        <v>291</v>
      </c>
      <c r="E440" t="s">
        <v>25</v>
      </c>
      <c r="F440" t="s">
        <v>12</v>
      </c>
      <c r="G440" t="s">
        <v>119</v>
      </c>
      <c r="H440" s="9">
        <v>44508</v>
      </c>
      <c r="I440">
        <v>1410</v>
      </c>
      <c r="J440">
        <v>9</v>
      </c>
      <c r="K440" t="s">
        <v>156</v>
      </c>
      <c r="L440" t="s">
        <v>771</v>
      </c>
      <c r="M440" t="s">
        <v>25</v>
      </c>
      <c r="N440">
        <f>IF(all_t20_world_cup_matches_results__3__3[[#This Row],[Teams ID]]=all_t20_world_cup_matches_results__3__3[[#This Row],[Winner]], 1, 0)</f>
        <v>1</v>
      </c>
      <c r="O440" t="str">
        <f>IF(all_t20_world_cup_matches_results__3__3[[#This Row],[Team1]]=all_t20_world_cup_matches_results__3__3[[#This Row],[Winner]],all_t20_world_cup_matches_results__3__3[[#This Row],[Team2]],all_t20_world_cup_matches_results__3__3[[#This Row],[Team1]])</f>
        <v>Namibia</v>
      </c>
      <c r="P440" s="8">
        <f>IF(all_t20_world_cup_matches_results__3__3[[#This Row],[Teams ID]]=all_t20_world_cup_matches_results__3__3[[#This Row],[Losers]],1,0)</f>
        <v>0</v>
      </c>
      <c r="Q440" s="8">
        <f>SUMIFS(all_t20_world_cup_matches_results__3__3[Winner Count], all_t20_world_cup_matches_results__3__3[Teams ID], all_t20_world_cup_matches_results__3__3[[#This Row],[Teams ID]], all_t20_world_cup_matches_results__3__3[Season], all_t20_world_cup_matches_results__3__3[[#This Row],[Season]])</f>
        <v>3</v>
      </c>
      <c r="R440" s="8">
        <f>COUNTIFS(all_t20_world_cup_matches_results__3__3[Teams ID], all_t20_world_cup_matches_results__3__3[[#This Row],[Teams ID]], all_t20_world_cup_matches_results__3__3[Season], all_t20_world_cup_matches_results__3__3[[#This Row],[Season]])</f>
        <v>5</v>
      </c>
      <c r="S440" s="8">
        <f>all_t20_world_cup_matches_results__3__3[[#This Row],[Total matches played]]-all_t20_world_cup_matches_results__3__3[[#This Row],[Total matches won]]</f>
        <v>2</v>
      </c>
      <c r="T440" s="16">
        <f>IFERROR(all_t20_world_cup_matches_results__3__3[[#This Row],[Total matches won]]/all_t20_world_cup_matches_results__3__3[[#This Row],[Total matches played]],"")</f>
        <v>0.6</v>
      </c>
      <c r="U440" s="16">
        <f>IF(T:T=$T$3,"",100%-all_t20_world_cup_matches_results__3__3[[#This Row],[Winning %]])</f>
        <v>0.4</v>
      </c>
    </row>
    <row r="441" spans="1:21" x14ac:dyDescent="0.25">
      <c r="A441" t="s">
        <v>170</v>
      </c>
      <c r="B441" t="s">
        <v>25</v>
      </c>
      <c r="C441" t="s">
        <v>116</v>
      </c>
      <c r="D441" t="s">
        <v>291</v>
      </c>
      <c r="E441" t="s">
        <v>25</v>
      </c>
      <c r="F441" t="s">
        <v>12</v>
      </c>
      <c r="G441" t="s">
        <v>119</v>
      </c>
      <c r="H441" s="9">
        <v>44508</v>
      </c>
      <c r="I441">
        <v>1410</v>
      </c>
      <c r="J441">
        <v>9</v>
      </c>
      <c r="K441" t="s">
        <v>156</v>
      </c>
      <c r="L441" t="s">
        <v>772</v>
      </c>
      <c r="M441" t="s">
        <v>116</v>
      </c>
      <c r="N441">
        <f>IF(all_t20_world_cup_matches_results__3__3[[#This Row],[Teams ID]]=all_t20_world_cup_matches_results__3__3[[#This Row],[Winner]], 1, 0)</f>
        <v>0</v>
      </c>
      <c r="O441" t="str">
        <f>IF(all_t20_world_cup_matches_results__3__3[[#This Row],[Team1]]=all_t20_world_cup_matches_results__3__3[[#This Row],[Winner]],all_t20_world_cup_matches_results__3__3[[#This Row],[Team2]],all_t20_world_cup_matches_results__3__3[[#This Row],[Team1]])</f>
        <v>Namibia</v>
      </c>
      <c r="P441" s="8">
        <f>IF(all_t20_world_cup_matches_results__3__3[[#This Row],[Teams ID]]=all_t20_world_cup_matches_results__3__3[[#This Row],[Losers]],1,0)</f>
        <v>1</v>
      </c>
      <c r="Q441" s="8">
        <f>SUMIFS(all_t20_world_cup_matches_results__3__3[Winner Count], all_t20_world_cup_matches_results__3__3[Teams ID], all_t20_world_cup_matches_results__3__3[[#This Row],[Teams ID]], all_t20_world_cup_matches_results__3__3[Season], all_t20_world_cup_matches_results__3__3[[#This Row],[Season]])</f>
        <v>3</v>
      </c>
      <c r="R441" s="8">
        <f>COUNTIFS(all_t20_world_cup_matches_results__3__3[Teams ID], all_t20_world_cup_matches_results__3__3[[#This Row],[Teams ID]], all_t20_world_cup_matches_results__3__3[Season], all_t20_world_cup_matches_results__3__3[[#This Row],[Season]])</f>
        <v>8</v>
      </c>
      <c r="S441" s="8">
        <f>all_t20_world_cup_matches_results__3__3[[#This Row],[Total matches played]]-all_t20_world_cup_matches_results__3__3[[#This Row],[Total matches won]]</f>
        <v>5</v>
      </c>
      <c r="T441" s="16">
        <f>IFERROR(all_t20_world_cup_matches_results__3__3[[#This Row],[Total matches won]]/all_t20_world_cup_matches_results__3__3[[#This Row],[Total matches played]],"")</f>
        <v>0.375</v>
      </c>
      <c r="U441" s="16">
        <f>IF(T:T=$T$3,"",100%-all_t20_world_cup_matches_results__3__3[[#This Row],[Winning %]])</f>
        <v>0.625</v>
      </c>
    </row>
    <row r="442" spans="1:21" x14ac:dyDescent="0.25">
      <c r="A442" t="s">
        <v>170</v>
      </c>
      <c r="B442" t="s">
        <v>23</v>
      </c>
      <c r="C442" t="s">
        <v>11</v>
      </c>
      <c r="D442" t="s">
        <v>190</v>
      </c>
      <c r="E442" t="s">
        <v>11</v>
      </c>
      <c r="F442" t="s">
        <v>19</v>
      </c>
      <c r="G442" t="s">
        <v>115</v>
      </c>
      <c r="H442" s="9">
        <v>44510</v>
      </c>
      <c r="I442">
        <v>1415</v>
      </c>
      <c r="J442">
        <v>5</v>
      </c>
      <c r="K442" t="s">
        <v>156</v>
      </c>
      <c r="L442" t="s">
        <v>773</v>
      </c>
      <c r="M442" t="s">
        <v>23</v>
      </c>
      <c r="N442">
        <f>IF(all_t20_world_cup_matches_results__3__3[[#This Row],[Teams ID]]=all_t20_world_cup_matches_results__3__3[[#This Row],[Winner]], 1, 0)</f>
        <v>0</v>
      </c>
      <c r="O442" t="str">
        <f>IF(all_t20_world_cup_matches_results__3__3[[#This Row],[Team1]]=all_t20_world_cup_matches_results__3__3[[#This Row],[Winner]],all_t20_world_cup_matches_results__3__3[[#This Row],[Team2]],all_t20_world_cup_matches_results__3__3[[#This Row],[Team1]])</f>
        <v>England</v>
      </c>
      <c r="P442" s="8">
        <f>IF(all_t20_world_cup_matches_results__3__3[[#This Row],[Teams ID]]=all_t20_world_cup_matches_results__3__3[[#This Row],[Losers]],1,0)</f>
        <v>1</v>
      </c>
      <c r="Q442" s="8">
        <f>SUMIFS(all_t20_world_cup_matches_results__3__3[Winner Count], all_t20_world_cup_matches_results__3__3[Teams ID], all_t20_world_cup_matches_results__3__3[[#This Row],[Teams ID]], all_t20_world_cup_matches_results__3__3[Season], all_t20_world_cup_matches_results__3__3[[#This Row],[Season]])</f>
        <v>4</v>
      </c>
      <c r="R442" s="8">
        <f>COUNTIFS(all_t20_world_cup_matches_results__3__3[Teams ID], all_t20_world_cup_matches_results__3__3[[#This Row],[Teams ID]], all_t20_world_cup_matches_results__3__3[Season], all_t20_world_cup_matches_results__3__3[[#This Row],[Season]])</f>
        <v>6</v>
      </c>
      <c r="S442" s="8">
        <f>all_t20_world_cup_matches_results__3__3[[#This Row],[Total matches played]]-all_t20_world_cup_matches_results__3__3[[#This Row],[Total matches won]]</f>
        <v>2</v>
      </c>
      <c r="T442" s="16">
        <f>IFERROR(all_t20_world_cup_matches_results__3__3[[#This Row],[Total matches won]]/all_t20_world_cup_matches_results__3__3[[#This Row],[Total matches played]],"")</f>
        <v>0.66666666666666663</v>
      </c>
      <c r="U442" s="16">
        <f>IF(T:T=$T$3,"",100%-all_t20_world_cup_matches_results__3__3[[#This Row],[Winning %]])</f>
        <v>0.33333333333333337</v>
      </c>
    </row>
    <row r="443" spans="1:21" x14ac:dyDescent="0.25">
      <c r="A443" t="s">
        <v>170</v>
      </c>
      <c r="B443" t="s">
        <v>23</v>
      </c>
      <c r="C443" t="s">
        <v>11</v>
      </c>
      <c r="D443" t="s">
        <v>190</v>
      </c>
      <c r="E443" t="s">
        <v>11</v>
      </c>
      <c r="F443" t="s">
        <v>19</v>
      </c>
      <c r="G443" t="s">
        <v>115</v>
      </c>
      <c r="H443" s="9">
        <v>44510</v>
      </c>
      <c r="I443">
        <v>1415</v>
      </c>
      <c r="J443">
        <v>5</v>
      </c>
      <c r="K443" t="s">
        <v>156</v>
      </c>
      <c r="L443" t="s">
        <v>774</v>
      </c>
      <c r="M443" t="s">
        <v>11</v>
      </c>
      <c r="N443">
        <f>IF(all_t20_world_cup_matches_results__3__3[[#This Row],[Teams ID]]=all_t20_world_cup_matches_results__3__3[[#This Row],[Winner]], 1, 0)</f>
        <v>1</v>
      </c>
      <c r="O443" t="str">
        <f>IF(all_t20_world_cup_matches_results__3__3[[#This Row],[Team1]]=all_t20_world_cup_matches_results__3__3[[#This Row],[Winner]],all_t20_world_cup_matches_results__3__3[[#This Row],[Team2]],all_t20_world_cup_matches_results__3__3[[#This Row],[Team1]])</f>
        <v>England</v>
      </c>
      <c r="P443" s="8">
        <f>IF(all_t20_world_cup_matches_results__3__3[[#This Row],[Teams ID]]=all_t20_world_cup_matches_results__3__3[[#This Row],[Losers]],1,0)</f>
        <v>0</v>
      </c>
      <c r="Q443" s="8">
        <f>SUMIFS(all_t20_world_cup_matches_results__3__3[Winner Count], all_t20_world_cup_matches_results__3__3[Teams ID], all_t20_world_cup_matches_results__3__3[[#This Row],[Teams ID]], all_t20_world_cup_matches_results__3__3[Season], all_t20_world_cup_matches_results__3__3[[#This Row],[Season]])</f>
        <v>5</v>
      </c>
      <c r="R443" s="8">
        <f>COUNTIFS(all_t20_world_cup_matches_results__3__3[Teams ID], all_t20_world_cup_matches_results__3__3[[#This Row],[Teams ID]], all_t20_world_cup_matches_results__3__3[Season], all_t20_world_cup_matches_results__3__3[[#This Row],[Season]])</f>
        <v>7</v>
      </c>
      <c r="S443" s="8">
        <f>all_t20_world_cup_matches_results__3__3[[#This Row],[Total matches played]]-all_t20_world_cup_matches_results__3__3[[#This Row],[Total matches won]]</f>
        <v>2</v>
      </c>
      <c r="T443" s="16">
        <f>IFERROR(all_t20_world_cup_matches_results__3__3[[#This Row],[Total matches won]]/all_t20_world_cup_matches_results__3__3[[#This Row],[Total matches played]],"")</f>
        <v>0.7142857142857143</v>
      </c>
      <c r="U443" s="16">
        <f>IF(T:T=$T$3,"",100%-all_t20_world_cup_matches_results__3__3[[#This Row],[Winning %]])</f>
        <v>0.2857142857142857</v>
      </c>
    </row>
    <row r="444" spans="1:21" x14ac:dyDescent="0.25">
      <c r="A444" t="s">
        <v>170</v>
      </c>
      <c r="B444" t="s">
        <v>17</v>
      </c>
      <c r="C444" t="s">
        <v>14</v>
      </c>
      <c r="D444" t="s">
        <v>191</v>
      </c>
      <c r="E444" t="s">
        <v>17</v>
      </c>
      <c r="F444" t="s">
        <v>19</v>
      </c>
      <c r="G444" t="s">
        <v>119</v>
      </c>
      <c r="H444" s="9">
        <v>44511</v>
      </c>
      <c r="I444">
        <v>1420</v>
      </c>
      <c r="J444">
        <v>5</v>
      </c>
      <c r="K444" t="s">
        <v>156</v>
      </c>
      <c r="L444" t="s">
        <v>775</v>
      </c>
      <c r="M444" t="s">
        <v>17</v>
      </c>
      <c r="N444">
        <f>IF(all_t20_world_cup_matches_results__3__3[[#This Row],[Teams ID]]=all_t20_world_cup_matches_results__3__3[[#This Row],[Winner]], 1, 0)</f>
        <v>1</v>
      </c>
      <c r="O444" t="str">
        <f>IF(all_t20_world_cup_matches_results__3__3[[#This Row],[Team1]]=all_t20_world_cup_matches_results__3__3[[#This Row],[Winner]],all_t20_world_cup_matches_results__3__3[[#This Row],[Team2]],all_t20_world_cup_matches_results__3__3[[#This Row],[Team1]])</f>
        <v>Pakistan</v>
      </c>
      <c r="P444" s="8">
        <f>IF(all_t20_world_cup_matches_results__3__3[[#This Row],[Teams ID]]=all_t20_world_cup_matches_results__3__3[[#This Row],[Losers]],1,0)</f>
        <v>0</v>
      </c>
      <c r="Q444" s="8">
        <f>SUMIFS(all_t20_world_cup_matches_results__3__3[Winner Count], all_t20_world_cup_matches_results__3__3[Teams ID], all_t20_world_cup_matches_results__3__3[[#This Row],[Teams ID]], all_t20_world_cup_matches_results__3__3[Season], all_t20_world_cup_matches_results__3__3[[#This Row],[Season]])</f>
        <v>6</v>
      </c>
      <c r="R444" s="8">
        <f>COUNTIFS(all_t20_world_cup_matches_results__3__3[Teams ID], all_t20_world_cup_matches_results__3__3[[#This Row],[Teams ID]], all_t20_world_cup_matches_results__3__3[Season], all_t20_world_cup_matches_results__3__3[[#This Row],[Season]])</f>
        <v>7</v>
      </c>
      <c r="S444" s="8">
        <f>all_t20_world_cup_matches_results__3__3[[#This Row],[Total matches played]]-all_t20_world_cup_matches_results__3__3[[#This Row],[Total matches won]]</f>
        <v>1</v>
      </c>
      <c r="T444" s="16">
        <f>IFERROR(all_t20_world_cup_matches_results__3__3[[#This Row],[Total matches won]]/all_t20_world_cup_matches_results__3__3[[#This Row],[Total matches played]],"")</f>
        <v>0.8571428571428571</v>
      </c>
      <c r="U444" s="16">
        <f>IF(T:T=$T$3,"",100%-all_t20_world_cup_matches_results__3__3[[#This Row],[Winning %]])</f>
        <v>0.1428571428571429</v>
      </c>
    </row>
    <row r="445" spans="1:21" x14ac:dyDescent="0.25">
      <c r="A445" t="s">
        <v>170</v>
      </c>
      <c r="B445" t="s">
        <v>17</v>
      </c>
      <c r="C445" t="s">
        <v>14</v>
      </c>
      <c r="D445" t="s">
        <v>191</v>
      </c>
      <c r="E445" t="s">
        <v>17</v>
      </c>
      <c r="F445" t="s">
        <v>19</v>
      </c>
      <c r="G445" t="s">
        <v>119</v>
      </c>
      <c r="H445" s="9">
        <v>44511</v>
      </c>
      <c r="I445">
        <v>1420</v>
      </c>
      <c r="J445">
        <v>5</v>
      </c>
      <c r="K445" t="s">
        <v>156</v>
      </c>
      <c r="L445" t="s">
        <v>776</v>
      </c>
      <c r="M445" t="s">
        <v>14</v>
      </c>
      <c r="N445">
        <f>IF(all_t20_world_cup_matches_results__3__3[[#This Row],[Teams ID]]=all_t20_world_cup_matches_results__3__3[[#This Row],[Winner]], 1, 0)</f>
        <v>0</v>
      </c>
      <c r="O445" t="str">
        <f>IF(all_t20_world_cup_matches_results__3__3[[#This Row],[Team1]]=all_t20_world_cup_matches_results__3__3[[#This Row],[Winner]],all_t20_world_cup_matches_results__3__3[[#This Row],[Team2]],all_t20_world_cup_matches_results__3__3[[#This Row],[Team1]])</f>
        <v>Pakistan</v>
      </c>
      <c r="P445" s="8">
        <f>IF(all_t20_world_cup_matches_results__3__3[[#This Row],[Teams ID]]=all_t20_world_cup_matches_results__3__3[[#This Row],[Losers]],1,0)</f>
        <v>1</v>
      </c>
      <c r="Q445" s="8">
        <f>SUMIFS(all_t20_world_cup_matches_results__3__3[Winner Count], all_t20_world_cup_matches_results__3__3[Teams ID], all_t20_world_cup_matches_results__3__3[[#This Row],[Teams ID]], all_t20_world_cup_matches_results__3__3[Season], all_t20_world_cup_matches_results__3__3[[#This Row],[Season]])</f>
        <v>5</v>
      </c>
      <c r="R445" s="8">
        <f>COUNTIFS(all_t20_world_cup_matches_results__3__3[Teams ID], all_t20_world_cup_matches_results__3__3[[#This Row],[Teams ID]], all_t20_world_cup_matches_results__3__3[Season], all_t20_world_cup_matches_results__3__3[[#This Row],[Season]])</f>
        <v>6</v>
      </c>
      <c r="S445" s="8">
        <f>all_t20_world_cup_matches_results__3__3[[#This Row],[Total matches played]]-all_t20_world_cup_matches_results__3__3[[#This Row],[Total matches won]]</f>
        <v>1</v>
      </c>
      <c r="T445" s="16">
        <f>IFERROR(all_t20_world_cup_matches_results__3__3[[#This Row],[Total matches won]]/all_t20_world_cup_matches_results__3__3[[#This Row],[Total matches played]],"")</f>
        <v>0.83333333333333337</v>
      </c>
      <c r="U445" s="16">
        <f>IF(T:T=$T$3,"",100%-all_t20_world_cup_matches_results__3__3[[#This Row],[Winning %]])</f>
        <v>0.16666666666666663</v>
      </c>
    </row>
    <row r="446" spans="1:21" x14ac:dyDescent="0.25">
      <c r="A446" t="s">
        <v>170</v>
      </c>
      <c r="B446" t="s">
        <v>17</v>
      </c>
      <c r="C446" t="s">
        <v>11</v>
      </c>
      <c r="D446" t="s">
        <v>270</v>
      </c>
      <c r="E446" t="s">
        <v>17</v>
      </c>
      <c r="F446" t="s">
        <v>8</v>
      </c>
      <c r="G446" t="s">
        <v>119</v>
      </c>
      <c r="H446" s="9">
        <v>44514</v>
      </c>
      <c r="I446">
        <v>1428</v>
      </c>
      <c r="J446">
        <v>8</v>
      </c>
      <c r="K446" t="s">
        <v>156</v>
      </c>
      <c r="L446" t="s">
        <v>777</v>
      </c>
      <c r="M446" t="s">
        <v>17</v>
      </c>
      <c r="N446">
        <f>IF(all_t20_world_cup_matches_results__3__3[[#This Row],[Teams ID]]=all_t20_world_cup_matches_results__3__3[[#This Row],[Winner]], 1, 0)</f>
        <v>1</v>
      </c>
      <c r="O446" t="str">
        <f>IF(all_t20_world_cup_matches_results__3__3[[#This Row],[Team1]]=all_t20_world_cup_matches_results__3__3[[#This Row],[Winner]],all_t20_world_cup_matches_results__3__3[[#This Row],[Team2]],all_t20_world_cup_matches_results__3__3[[#This Row],[Team1]])</f>
        <v>New Zealand</v>
      </c>
      <c r="P446" s="8">
        <f>IF(all_t20_world_cup_matches_results__3__3[[#This Row],[Teams ID]]=all_t20_world_cup_matches_results__3__3[[#This Row],[Losers]],1,0)</f>
        <v>0</v>
      </c>
      <c r="Q446" s="8">
        <f>SUMIFS(all_t20_world_cup_matches_results__3__3[Winner Count], all_t20_world_cup_matches_results__3__3[Teams ID], all_t20_world_cup_matches_results__3__3[[#This Row],[Teams ID]], all_t20_world_cup_matches_results__3__3[Season], all_t20_world_cup_matches_results__3__3[[#This Row],[Season]])</f>
        <v>6</v>
      </c>
      <c r="R446" s="8">
        <f>COUNTIFS(all_t20_world_cup_matches_results__3__3[Teams ID], all_t20_world_cup_matches_results__3__3[[#This Row],[Teams ID]], all_t20_world_cup_matches_results__3__3[Season], all_t20_world_cup_matches_results__3__3[[#This Row],[Season]])</f>
        <v>7</v>
      </c>
      <c r="S446" s="8">
        <f>all_t20_world_cup_matches_results__3__3[[#This Row],[Total matches played]]-all_t20_world_cup_matches_results__3__3[[#This Row],[Total matches won]]</f>
        <v>1</v>
      </c>
      <c r="T446" s="16">
        <f>IFERROR(all_t20_world_cup_matches_results__3__3[[#This Row],[Total matches won]]/all_t20_world_cup_matches_results__3__3[[#This Row],[Total matches played]],"")</f>
        <v>0.8571428571428571</v>
      </c>
      <c r="U446" s="16">
        <f>IF(T:T=$T$3,"",100%-all_t20_world_cup_matches_results__3__3[[#This Row],[Winning %]])</f>
        <v>0.1428571428571429</v>
      </c>
    </row>
    <row r="447" spans="1:21" x14ac:dyDescent="0.25">
      <c r="A447" t="s">
        <v>170</v>
      </c>
      <c r="B447" t="s">
        <v>17</v>
      </c>
      <c r="C447" t="s">
        <v>11</v>
      </c>
      <c r="D447" t="s">
        <v>270</v>
      </c>
      <c r="E447" t="s">
        <v>17</v>
      </c>
      <c r="F447" t="s">
        <v>8</v>
      </c>
      <c r="G447" t="s">
        <v>119</v>
      </c>
      <c r="H447" s="9">
        <v>44514</v>
      </c>
      <c r="I447">
        <v>1428</v>
      </c>
      <c r="J447">
        <v>8</v>
      </c>
      <c r="K447" t="s">
        <v>156</v>
      </c>
      <c r="L447" t="s">
        <v>778</v>
      </c>
      <c r="M447" t="s">
        <v>11</v>
      </c>
      <c r="N447">
        <f>IF(all_t20_world_cup_matches_results__3__3[[#This Row],[Teams ID]]=all_t20_world_cup_matches_results__3__3[[#This Row],[Winner]], 1, 0)</f>
        <v>0</v>
      </c>
      <c r="O447" t="str">
        <f>IF(all_t20_world_cup_matches_results__3__3[[#This Row],[Team1]]=all_t20_world_cup_matches_results__3__3[[#This Row],[Winner]],all_t20_world_cup_matches_results__3__3[[#This Row],[Team2]],all_t20_world_cup_matches_results__3__3[[#This Row],[Team1]])</f>
        <v>New Zealand</v>
      </c>
      <c r="P447" s="8">
        <f>IF(all_t20_world_cup_matches_results__3__3[[#This Row],[Teams ID]]=all_t20_world_cup_matches_results__3__3[[#This Row],[Losers]],1,0)</f>
        <v>1</v>
      </c>
      <c r="Q447" s="8">
        <f>SUMIFS(all_t20_world_cup_matches_results__3__3[Winner Count], all_t20_world_cup_matches_results__3__3[Teams ID], all_t20_world_cup_matches_results__3__3[[#This Row],[Teams ID]], all_t20_world_cup_matches_results__3__3[Season], all_t20_world_cup_matches_results__3__3[[#This Row],[Season]])</f>
        <v>5</v>
      </c>
      <c r="R447" s="8">
        <f>COUNTIFS(all_t20_world_cup_matches_results__3__3[Teams ID], all_t20_world_cup_matches_results__3__3[[#This Row],[Teams ID]], all_t20_world_cup_matches_results__3__3[Season], all_t20_world_cup_matches_results__3__3[[#This Row],[Season]])</f>
        <v>7</v>
      </c>
      <c r="S447" s="8">
        <f>all_t20_world_cup_matches_results__3__3[[#This Row],[Total matches played]]-all_t20_world_cup_matches_results__3__3[[#This Row],[Total matches won]]</f>
        <v>2</v>
      </c>
      <c r="T447" s="16">
        <f>IFERROR(all_t20_world_cup_matches_results__3__3[[#This Row],[Total matches won]]/all_t20_world_cup_matches_results__3__3[[#This Row],[Total matches played]],"")</f>
        <v>0.7142857142857143</v>
      </c>
      <c r="U447" s="16">
        <f>IF(T:T=$T$3,"",100%-all_t20_world_cup_matches_results__3__3[[#This Row],[Winning %]])</f>
        <v>0.2857142857142857</v>
      </c>
    </row>
    <row r="448" spans="1:21" x14ac:dyDescent="0.25">
      <c r="A448" t="s">
        <v>171</v>
      </c>
      <c r="B448" t="s">
        <v>116</v>
      </c>
      <c r="C448" t="s">
        <v>28</v>
      </c>
      <c r="D448" t="s">
        <v>276</v>
      </c>
      <c r="E448" t="s">
        <v>116</v>
      </c>
      <c r="F448" t="s">
        <v>105</v>
      </c>
      <c r="G448" t="s">
        <v>124</v>
      </c>
      <c r="H448" s="9">
        <v>44850</v>
      </c>
      <c r="I448">
        <v>1823</v>
      </c>
      <c r="J448">
        <v>55</v>
      </c>
      <c r="K448" t="s">
        <v>157</v>
      </c>
      <c r="L448" t="s">
        <v>779</v>
      </c>
      <c r="M448" t="s">
        <v>116</v>
      </c>
      <c r="N448">
        <f>IF(all_t20_world_cup_matches_results__3__3[[#This Row],[Teams ID]]=all_t20_world_cup_matches_results__3__3[[#This Row],[Winner]], 1, 0)</f>
        <v>1</v>
      </c>
      <c r="O448" t="str">
        <f>IF(all_t20_world_cup_matches_results__3__3[[#This Row],[Team1]]=all_t20_world_cup_matches_results__3__3[[#This Row],[Winner]],all_t20_world_cup_matches_results__3__3[[#This Row],[Team2]],all_t20_world_cup_matches_results__3__3[[#This Row],[Team1]])</f>
        <v>Sri Lanka</v>
      </c>
      <c r="P448" s="8">
        <f>IF(all_t20_world_cup_matches_results__3__3[[#This Row],[Teams ID]]=all_t20_world_cup_matches_results__3__3[[#This Row],[Losers]],1,0)</f>
        <v>0</v>
      </c>
      <c r="Q448" s="8">
        <f>SUMIFS(all_t20_world_cup_matches_results__3__3[Winner Count], all_t20_world_cup_matches_results__3__3[Teams ID], all_t20_world_cup_matches_results__3__3[[#This Row],[Teams ID]], all_t20_world_cup_matches_results__3__3[Season], all_t20_world_cup_matches_results__3__3[[#This Row],[Season]])</f>
        <v>1</v>
      </c>
      <c r="R448" s="8">
        <f>COUNTIFS(all_t20_world_cup_matches_results__3__3[Teams ID], all_t20_world_cup_matches_results__3__3[[#This Row],[Teams ID]], all_t20_world_cup_matches_results__3__3[Season], all_t20_world_cup_matches_results__3__3[[#This Row],[Season]])</f>
        <v>3</v>
      </c>
      <c r="S448" s="8">
        <f>all_t20_world_cup_matches_results__3__3[[#This Row],[Total matches played]]-all_t20_world_cup_matches_results__3__3[[#This Row],[Total matches won]]</f>
        <v>2</v>
      </c>
      <c r="T448" s="16">
        <f>IFERROR(all_t20_world_cup_matches_results__3__3[[#This Row],[Total matches won]]/all_t20_world_cup_matches_results__3__3[[#This Row],[Total matches played]],"")</f>
        <v>0.33333333333333331</v>
      </c>
      <c r="U448" s="16">
        <f>IF(T:T=$T$3,"",100%-all_t20_world_cup_matches_results__3__3[[#This Row],[Winning %]])</f>
        <v>0.66666666666666674</v>
      </c>
    </row>
    <row r="449" spans="1:21" x14ac:dyDescent="0.25">
      <c r="A449" t="s">
        <v>171</v>
      </c>
      <c r="B449" t="s">
        <v>116</v>
      </c>
      <c r="C449" t="s">
        <v>28</v>
      </c>
      <c r="D449" t="s">
        <v>276</v>
      </c>
      <c r="E449" t="s">
        <v>116</v>
      </c>
      <c r="F449" t="s">
        <v>105</v>
      </c>
      <c r="G449" t="s">
        <v>124</v>
      </c>
      <c r="H449" s="9">
        <v>44850</v>
      </c>
      <c r="I449">
        <v>1823</v>
      </c>
      <c r="J449">
        <v>55</v>
      </c>
      <c r="K449" t="s">
        <v>157</v>
      </c>
      <c r="L449" t="s">
        <v>780</v>
      </c>
      <c r="M449" t="s">
        <v>28</v>
      </c>
      <c r="N449">
        <f>IF(all_t20_world_cup_matches_results__3__3[[#This Row],[Teams ID]]=all_t20_world_cup_matches_results__3__3[[#This Row],[Winner]], 1, 0)</f>
        <v>0</v>
      </c>
      <c r="O449" t="str">
        <f>IF(all_t20_world_cup_matches_results__3__3[[#This Row],[Team1]]=all_t20_world_cup_matches_results__3__3[[#This Row],[Winner]],all_t20_world_cup_matches_results__3__3[[#This Row],[Team2]],all_t20_world_cup_matches_results__3__3[[#This Row],[Team1]])</f>
        <v>Sri Lanka</v>
      </c>
      <c r="P449" s="8">
        <f>IF(all_t20_world_cup_matches_results__3__3[[#This Row],[Teams ID]]=all_t20_world_cup_matches_results__3__3[[#This Row],[Losers]],1,0)</f>
        <v>1</v>
      </c>
      <c r="Q449" s="8">
        <f>SUMIFS(all_t20_world_cup_matches_results__3__3[Winner Count], all_t20_world_cup_matches_results__3__3[Teams ID], all_t20_world_cup_matches_results__3__3[[#This Row],[Teams ID]], all_t20_world_cup_matches_results__3__3[Season], all_t20_world_cup_matches_results__3__3[[#This Row],[Season]])</f>
        <v>4</v>
      </c>
      <c r="R449" s="8">
        <f>COUNTIFS(all_t20_world_cup_matches_results__3__3[Teams ID], all_t20_world_cup_matches_results__3__3[[#This Row],[Teams ID]], all_t20_world_cup_matches_results__3__3[Season], all_t20_world_cup_matches_results__3__3[[#This Row],[Season]])</f>
        <v>8</v>
      </c>
      <c r="S449" s="8">
        <f>all_t20_world_cup_matches_results__3__3[[#This Row],[Total matches played]]-all_t20_world_cup_matches_results__3__3[[#This Row],[Total matches won]]</f>
        <v>4</v>
      </c>
      <c r="T449" s="16">
        <f>IFERROR(all_t20_world_cup_matches_results__3__3[[#This Row],[Total matches won]]/all_t20_world_cup_matches_results__3__3[[#This Row],[Total matches played]],"")</f>
        <v>0.5</v>
      </c>
      <c r="U449" s="16">
        <f>IF(T:T=$T$3,"",100%-all_t20_world_cup_matches_results__3__3[[#This Row],[Winning %]])</f>
        <v>0.5</v>
      </c>
    </row>
    <row r="450" spans="1:21" x14ac:dyDescent="0.25">
      <c r="A450" t="s">
        <v>171</v>
      </c>
      <c r="B450" t="s">
        <v>42</v>
      </c>
      <c r="C450" t="s">
        <v>93</v>
      </c>
      <c r="D450" t="s">
        <v>245</v>
      </c>
      <c r="E450" t="s">
        <v>42</v>
      </c>
      <c r="F450" t="s">
        <v>75</v>
      </c>
      <c r="G450" t="s">
        <v>124</v>
      </c>
      <c r="H450" s="9">
        <v>44850</v>
      </c>
      <c r="I450">
        <v>1825</v>
      </c>
      <c r="J450">
        <v>3</v>
      </c>
      <c r="K450" t="s">
        <v>156</v>
      </c>
      <c r="L450" t="s">
        <v>781</v>
      </c>
      <c r="M450" t="s">
        <v>42</v>
      </c>
      <c r="N450">
        <f>IF(all_t20_world_cup_matches_results__3__3[[#This Row],[Teams ID]]=all_t20_world_cup_matches_results__3__3[[#This Row],[Winner]], 1, 0)</f>
        <v>1</v>
      </c>
      <c r="O450" t="str">
        <f>IF(all_t20_world_cup_matches_results__3__3[[#This Row],[Team1]]=all_t20_world_cup_matches_results__3__3[[#This Row],[Winner]],all_t20_world_cup_matches_results__3__3[[#This Row],[Team2]],all_t20_world_cup_matches_results__3__3[[#This Row],[Team1]])</f>
        <v>U.A.E.</v>
      </c>
      <c r="P450" s="8">
        <f>IF(all_t20_world_cup_matches_results__3__3[[#This Row],[Teams ID]]=all_t20_world_cup_matches_results__3__3[[#This Row],[Losers]],1,0)</f>
        <v>0</v>
      </c>
      <c r="Q450" s="8">
        <f>SUMIFS(all_t20_world_cup_matches_results__3__3[Winner Count], all_t20_world_cup_matches_results__3__3[Teams ID], all_t20_world_cup_matches_results__3__3[[#This Row],[Teams ID]], all_t20_world_cup_matches_results__3__3[Season], all_t20_world_cup_matches_results__3__3[[#This Row],[Season]])</f>
        <v>4</v>
      </c>
      <c r="R450" s="8">
        <f>COUNTIFS(all_t20_world_cup_matches_results__3__3[Teams ID], all_t20_world_cup_matches_results__3__3[[#This Row],[Teams ID]], all_t20_world_cup_matches_results__3__3[Season], all_t20_world_cup_matches_results__3__3[[#This Row],[Season]])</f>
        <v>8</v>
      </c>
      <c r="S450" s="8">
        <f>all_t20_world_cup_matches_results__3__3[[#This Row],[Total matches played]]-all_t20_world_cup_matches_results__3__3[[#This Row],[Total matches won]]</f>
        <v>4</v>
      </c>
      <c r="T450" s="16">
        <f>IFERROR(all_t20_world_cup_matches_results__3__3[[#This Row],[Total matches won]]/all_t20_world_cup_matches_results__3__3[[#This Row],[Total matches played]],"")</f>
        <v>0.5</v>
      </c>
      <c r="U450" s="16">
        <f>IF(T:T=$T$3,"",100%-all_t20_world_cup_matches_results__3__3[[#This Row],[Winning %]])</f>
        <v>0.5</v>
      </c>
    </row>
    <row r="451" spans="1:21" x14ac:dyDescent="0.25">
      <c r="A451" t="s">
        <v>171</v>
      </c>
      <c r="B451" t="s">
        <v>42</v>
      </c>
      <c r="C451" t="s">
        <v>93</v>
      </c>
      <c r="D451" t="s">
        <v>245</v>
      </c>
      <c r="E451" t="s">
        <v>42</v>
      </c>
      <c r="F451" t="s">
        <v>75</v>
      </c>
      <c r="G451" t="s">
        <v>124</v>
      </c>
      <c r="H451" s="9">
        <v>44850</v>
      </c>
      <c r="I451">
        <v>1825</v>
      </c>
      <c r="J451">
        <v>3</v>
      </c>
      <c r="K451" t="s">
        <v>156</v>
      </c>
      <c r="L451" t="s">
        <v>782</v>
      </c>
      <c r="M451" t="s">
        <v>93</v>
      </c>
      <c r="N451">
        <f>IF(all_t20_world_cup_matches_results__3__3[[#This Row],[Teams ID]]=all_t20_world_cup_matches_results__3__3[[#This Row],[Winner]], 1, 0)</f>
        <v>0</v>
      </c>
      <c r="O451" t="str">
        <f>IF(all_t20_world_cup_matches_results__3__3[[#This Row],[Team1]]=all_t20_world_cup_matches_results__3__3[[#This Row],[Winner]],all_t20_world_cup_matches_results__3__3[[#This Row],[Team2]],all_t20_world_cup_matches_results__3__3[[#This Row],[Team1]])</f>
        <v>U.A.E.</v>
      </c>
      <c r="P451" s="8">
        <f>IF(all_t20_world_cup_matches_results__3__3[[#This Row],[Teams ID]]=all_t20_world_cup_matches_results__3__3[[#This Row],[Losers]],1,0)</f>
        <v>1</v>
      </c>
      <c r="Q451" s="8">
        <f>SUMIFS(all_t20_world_cup_matches_results__3__3[Winner Count], all_t20_world_cup_matches_results__3__3[Teams ID], all_t20_world_cup_matches_results__3__3[[#This Row],[Teams ID]], all_t20_world_cup_matches_results__3__3[Season], all_t20_world_cup_matches_results__3__3[[#This Row],[Season]])</f>
        <v>1</v>
      </c>
      <c r="R451" s="8">
        <f>COUNTIFS(all_t20_world_cup_matches_results__3__3[Teams ID], all_t20_world_cup_matches_results__3__3[[#This Row],[Teams ID]], all_t20_world_cup_matches_results__3__3[Season], all_t20_world_cup_matches_results__3__3[[#This Row],[Season]])</f>
        <v>3</v>
      </c>
      <c r="S451" s="8">
        <f>all_t20_world_cup_matches_results__3__3[[#This Row],[Total matches played]]-all_t20_world_cup_matches_results__3__3[[#This Row],[Total matches won]]</f>
        <v>2</v>
      </c>
      <c r="T451" s="16">
        <f>IFERROR(all_t20_world_cup_matches_results__3__3[[#This Row],[Total matches won]]/all_t20_world_cup_matches_results__3__3[[#This Row],[Total matches played]],"")</f>
        <v>0.33333333333333331</v>
      </c>
      <c r="U451" s="16">
        <f>IF(T:T=$T$3,"",100%-all_t20_world_cup_matches_results__3__3[[#This Row],[Winning %]])</f>
        <v>0.66666666666666674</v>
      </c>
    </row>
    <row r="452" spans="1:21" x14ac:dyDescent="0.25">
      <c r="A452" t="s">
        <v>171</v>
      </c>
      <c r="B452" t="s">
        <v>15</v>
      </c>
      <c r="C452" t="s">
        <v>7</v>
      </c>
      <c r="D452" t="s">
        <v>292</v>
      </c>
      <c r="E452" t="s">
        <v>15</v>
      </c>
      <c r="F452" t="s">
        <v>125</v>
      </c>
      <c r="G452" t="s">
        <v>126</v>
      </c>
      <c r="H452" s="9">
        <v>44851</v>
      </c>
      <c r="I452">
        <v>1826</v>
      </c>
      <c r="J452">
        <v>42</v>
      </c>
      <c r="K452" t="s">
        <v>157</v>
      </c>
      <c r="L452" t="s">
        <v>783</v>
      </c>
      <c r="M452" t="s">
        <v>15</v>
      </c>
      <c r="N452">
        <f>IF(all_t20_world_cup_matches_results__3__3[[#This Row],[Teams ID]]=all_t20_world_cup_matches_results__3__3[[#This Row],[Winner]], 1, 0)</f>
        <v>1</v>
      </c>
      <c r="O452" t="str">
        <f>IF(all_t20_world_cup_matches_results__3__3[[#This Row],[Team1]]=all_t20_world_cup_matches_results__3__3[[#This Row],[Winner]],all_t20_world_cup_matches_results__3__3[[#This Row],[Team2]],all_t20_world_cup_matches_results__3__3[[#This Row],[Team1]])</f>
        <v>West Indies</v>
      </c>
      <c r="P452" s="8">
        <f>IF(all_t20_world_cup_matches_results__3__3[[#This Row],[Teams ID]]=all_t20_world_cup_matches_results__3__3[[#This Row],[Losers]],1,0)</f>
        <v>0</v>
      </c>
      <c r="Q452" s="8">
        <f>SUMIFS(all_t20_world_cup_matches_results__3__3[Winner Count], all_t20_world_cup_matches_results__3__3[Teams ID], all_t20_world_cup_matches_results__3__3[[#This Row],[Teams ID]], all_t20_world_cup_matches_results__3__3[Season], all_t20_world_cup_matches_results__3__3[[#This Row],[Season]])</f>
        <v>1</v>
      </c>
      <c r="R452" s="8">
        <f>COUNTIFS(all_t20_world_cup_matches_results__3__3[Teams ID], all_t20_world_cup_matches_results__3__3[[#This Row],[Teams ID]], all_t20_world_cup_matches_results__3__3[Season], all_t20_world_cup_matches_results__3__3[[#This Row],[Season]])</f>
        <v>3</v>
      </c>
      <c r="S452" s="8">
        <f>all_t20_world_cup_matches_results__3__3[[#This Row],[Total matches played]]-all_t20_world_cup_matches_results__3__3[[#This Row],[Total matches won]]</f>
        <v>2</v>
      </c>
      <c r="T452" s="16">
        <f>IFERROR(all_t20_world_cup_matches_results__3__3[[#This Row],[Total matches won]]/all_t20_world_cup_matches_results__3__3[[#This Row],[Total matches played]],"")</f>
        <v>0.33333333333333331</v>
      </c>
      <c r="U452" s="16">
        <f>IF(T:T=$T$3,"",100%-all_t20_world_cup_matches_results__3__3[[#This Row],[Winning %]])</f>
        <v>0.66666666666666674</v>
      </c>
    </row>
    <row r="453" spans="1:21" x14ac:dyDescent="0.25">
      <c r="A453" t="s">
        <v>171</v>
      </c>
      <c r="B453" t="s">
        <v>15</v>
      </c>
      <c r="C453" t="s">
        <v>7</v>
      </c>
      <c r="D453" t="s">
        <v>292</v>
      </c>
      <c r="E453" t="s">
        <v>15</v>
      </c>
      <c r="F453" t="s">
        <v>125</v>
      </c>
      <c r="G453" t="s">
        <v>126</v>
      </c>
      <c r="H453" s="9">
        <v>44851</v>
      </c>
      <c r="I453">
        <v>1826</v>
      </c>
      <c r="J453">
        <v>42</v>
      </c>
      <c r="K453" t="s">
        <v>157</v>
      </c>
      <c r="L453" t="s">
        <v>784</v>
      </c>
      <c r="M453" t="s">
        <v>7</v>
      </c>
      <c r="N453">
        <f>IF(all_t20_world_cup_matches_results__3__3[[#This Row],[Teams ID]]=all_t20_world_cup_matches_results__3__3[[#This Row],[Winner]], 1, 0)</f>
        <v>0</v>
      </c>
      <c r="O453" t="str">
        <f>IF(all_t20_world_cup_matches_results__3__3[[#This Row],[Team1]]=all_t20_world_cup_matches_results__3__3[[#This Row],[Winner]],all_t20_world_cup_matches_results__3__3[[#This Row],[Team2]],all_t20_world_cup_matches_results__3__3[[#This Row],[Team1]])</f>
        <v>West Indies</v>
      </c>
      <c r="P453" s="8">
        <f>IF(all_t20_world_cup_matches_results__3__3[[#This Row],[Teams ID]]=all_t20_world_cup_matches_results__3__3[[#This Row],[Losers]],1,0)</f>
        <v>1</v>
      </c>
      <c r="Q453" s="8">
        <f>SUMIFS(all_t20_world_cup_matches_results__3__3[Winner Count], all_t20_world_cup_matches_results__3__3[Teams ID], all_t20_world_cup_matches_results__3__3[[#This Row],[Teams ID]], all_t20_world_cup_matches_results__3__3[Season], all_t20_world_cup_matches_results__3__3[[#This Row],[Season]])</f>
        <v>1</v>
      </c>
      <c r="R453" s="8">
        <f>COUNTIFS(all_t20_world_cup_matches_results__3__3[Teams ID], all_t20_world_cup_matches_results__3__3[[#This Row],[Teams ID]], all_t20_world_cup_matches_results__3__3[Season], all_t20_world_cup_matches_results__3__3[[#This Row],[Season]])</f>
        <v>3</v>
      </c>
      <c r="S453" s="8">
        <f>all_t20_world_cup_matches_results__3__3[[#This Row],[Total matches played]]-all_t20_world_cup_matches_results__3__3[[#This Row],[Total matches won]]</f>
        <v>2</v>
      </c>
      <c r="T453" s="16">
        <f>IFERROR(all_t20_world_cup_matches_results__3__3[[#This Row],[Total matches won]]/all_t20_world_cup_matches_results__3__3[[#This Row],[Total matches played]],"")</f>
        <v>0.33333333333333331</v>
      </c>
      <c r="U453" s="16">
        <f>IF(T:T=$T$3,"",100%-all_t20_world_cup_matches_results__3__3[[#This Row],[Winning %]])</f>
        <v>0.66666666666666674</v>
      </c>
    </row>
    <row r="454" spans="1:21" x14ac:dyDescent="0.25">
      <c r="A454" t="s">
        <v>171</v>
      </c>
      <c r="B454" t="s">
        <v>49</v>
      </c>
      <c r="C454" t="s">
        <v>18</v>
      </c>
      <c r="D454" t="s">
        <v>244</v>
      </c>
      <c r="E454" t="s">
        <v>18</v>
      </c>
      <c r="F454" t="s">
        <v>127</v>
      </c>
      <c r="G454" t="s">
        <v>126</v>
      </c>
      <c r="H454" s="9">
        <v>44851</v>
      </c>
      <c r="I454">
        <v>1828</v>
      </c>
      <c r="J454">
        <v>31</v>
      </c>
      <c r="K454" t="s">
        <v>157</v>
      </c>
      <c r="L454" t="s">
        <v>785</v>
      </c>
      <c r="M454" t="s">
        <v>49</v>
      </c>
      <c r="N454">
        <f>IF(all_t20_world_cup_matches_results__3__3[[#This Row],[Teams ID]]=all_t20_world_cup_matches_results__3__3[[#This Row],[Winner]], 1, 0)</f>
        <v>0</v>
      </c>
      <c r="O454" t="str">
        <f>IF(all_t20_world_cup_matches_results__3__3[[#This Row],[Team1]]=all_t20_world_cup_matches_results__3__3[[#This Row],[Winner]],all_t20_world_cup_matches_results__3__3[[#This Row],[Team2]],all_t20_world_cup_matches_results__3__3[[#This Row],[Team1]])</f>
        <v>Ireland</v>
      </c>
      <c r="P454" s="8">
        <f>IF(all_t20_world_cup_matches_results__3__3[[#This Row],[Teams ID]]=all_t20_world_cup_matches_results__3__3[[#This Row],[Losers]],1,0)</f>
        <v>1</v>
      </c>
      <c r="Q454" s="8">
        <f>SUMIFS(all_t20_world_cup_matches_results__3__3[Winner Count], all_t20_world_cup_matches_results__3__3[Teams ID], all_t20_world_cup_matches_results__3__3[[#This Row],[Teams ID]], all_t20_world_cup_matches_results__3__3[Season], all_t20_world_cup_matches_results__3__3[[#This Row],[Season]])</f>
        <v>3</v>
      </c>
      <c r="R454" s="8">
        <f>COUNTIFS(all_t20_world_cup_matches_results__3__3[Teams ID], all_t20_world_cup_matches_results__3__3[[#This Row],[Teams ID]], all_t20_world_cup_matches_results__3__3[Season], all_t20_world_cup_matches_results__3__3[[#This Row],[Season]])</f>
        <v>7</v>
      </c>
      <c r="S454" s="8">
        <f>all_t20_world_cup_matches_results__3__3[[#This Row],[Total matches played]]-all_t20_world_cup_matches_results__3__3[[#This Row],[Total matches won]]</f>
        <v>4</v>
      </c>
      <c r="T454" s="16">
        <f>IFERROR(all_t20_world_cup_matches_results__3__3[[#This Row],[Total matches won]]/all_t20_world_cup_matches_results__3__3[[#This Row],[Total matches played]],"")</f>
        <v>0.42857142857142855</v>
      </c>
      <c r="U454" s="16">
        <f>IF(T:T=$T$3,"",100%-all_t20_world_cup_matches_results__3__3[[#This Row],[Winning %]])</f>
        <v>0.5714285714285714</v>
      </c>
    </row>
    <row r="455" spans="1:21" x14ac:dyDescent="0.25">
      <c r="A455" t="s">
        <v>171</v>
      </c>
      <c r="B455" t="s">
        <v>49</v>
      </c>
      <c r="C455" t="s">
        <v>18</v>
      </c>
      <c r="D455" t="s">
        <v>244</v>
      </c>
      <c r="E455" t="s">
        <v>18</v>
      </c>
      <c r="F455" t="s">
        <v>127</v>
      </c>
      <c r="G455" t="s">
        <v>126</v>
      </c>
      <c r="H455" s="9">
        <v>44851</v>
      </c>
      <c r="I455">
        <v>1828</v>
      </c>
      <c r="J455">
        <v>31</v>
      </c>
      <c r="K455" t="s">
        <v>157</v>
      </c>
      <c r="L455" t="s">
        <v>786</v>
      </c>
      <c r="M455" t="s">
        <v>18</v>
      </c>
      <c r="N455">
        <f>IF(all_t20_world_cup_matches_results__3__3[[#This Row],[Teams ID]]=all_t20_world_cup_matches_results__3__3[[#This Row],[Winner]], 1, 0)</f>
        <v>1</v>
      </c>
      <c r="O455" t="str">
        <f>IF(all_t20_world_cup_matches_results__3__3[[#This Row],[Team1]]=all_t20_world_cup_matches_results__3__3[[#This Row],[Winner]],all_t20_world_cup_matches_results__3__3[[#This Row],[Team2]],all_t20_world_cup_matches_results__3__3[[#This Row],[Team1]])</f>
        <v>Ireland</v>
      </c>
      <c r="P455" s="8">
        <f>IF(all_t20_world_cup_matches_results__3__3[[#This Row],[Teams ID]]=all_t20_world_cup_matches_results__3__3[[#This Row],[Losers]],1,0)</f>
        <v>0</v>
      </c>
      <c r="Q455" s="8">
        <f>SUMIFS(all_t20_world_cup_matches_results__3__3[Winner Count], all_t20_world_cup_matches_results__3__3[Teams ID], all_t20_world_cup_matches_results__3__3[[#This Row],[Teams ID]], all_t20_world_cup_matches_results__3__3[Season], all_t20_world_cup_matches_results__3__3[[#This Row],[Season]])</f>
        <v>3</v>
      </c>
      <c r="R455" s="8">
        <f>COUNTIFS(all_t20_world_cup_matches_results__3__3[Teams ID], all_t20_world_cup_matches_results__3__3[[#This Row],[Teams ID]], all_t20_world_cup_matches_results__3__3[Season], all_t20_world_cup_matches_results__3__3[[#This Row],[Season]])</f>
        <v>8</v>
      </c>
      <c r="S455" s="8">
        <f>all_t20_world_cup_matches_results__3__3[[#This Row],[Total matches played]]-all_t20_world_cup_matches_results__3__3[[#This Row],[Total matches won]]</f>
        <v>5</v>
      </c>
      <c r="T455" s="16">
        <f>IFERROR(all_t20_world_cup_matches_results__3__3[[#This Row],[Total matches won]]/all_t20_world_cup_matches_results__3__3[[#This Row],[Total matches played]],"")</f>
        <v>0.375</v>
      </c>
      <c r="U455" s="16">
        <f>IF(T:T=$T$3,"",100%-all_t20_world_cup_matches_results__3__3[[#This Row],[Winning %]])</f>
        <v>0.625</v>
      </c>
    </row>
    <row r="456" spans="1:21" x14ac:dyDescent="0.25">
      <c r="A456" t="s">
        <v>171</v>
      </c>
      <c r="B456" t="s">
        <v>116</v>
      </c>
      <c r="C456" t="s">
        <v>42</v>
      </c>
      <c r="D456" t="s">
        <v>279</v>
      </c>
      <c r="E456" t="s">
        <v>42</v>
      </c>
      <c r="F456" t="s">
        <v>19</v>
      </c>
      <c r="G456" t="s">
        <v>124</v>
      </c>
      <c r="H456" s="9">
        <v>44852</v>
      </c>
      <c r="I456">
        <v>1830</v>
      </c>
      <c r="J456">
        <v>5</v>
      </c>
      <c r="K456" t="s">
        <v>156</v>
      </c>
      <c r="L456" t="s">
        <v>787</v>
      </c>
      <c r="M456" t="s">
        <v>116</v>
      </c>
      <c r="N456">
        <f>IF(all_t20_world_cup_matches_results__3__3[[#This Row],[Teams ID]]=all_t20_world_cup_matches_results__3__3[[#This Row],[Winner]], 1, 0)</f>
        <v>0</v>
      </c>
      <c r="O456" t="str">
        <f>IF(all_t20_world_cup_matches_results__3__3[[#This Row],[Team1]]=all_t20_world_cup_matches_results__3__3[[#This Row],[Winner]],all_t20_world_cup_matches_results__3__3[[#This Row],[Team2]],all_t20_world_cup_matches_results__3__3[[#This Row],[Team1]])</f>
        <v>Namibia</v>
      </c>
      <c r="P456" s="8">
        <f>IF(all_t20_world_cup_matches_results__3__3[[#This Row],[Teams ID]]=all_t20_world_cup_matches_results__3__3[[#This Row],[Losers]],1,0)</f>
        <v>1</v>
      </c>
      <c r="Q456" s="8">
        <f>SUMIFS(all_t20_world_cup_matches_results__3__3[Winner Count], all_t20_world_cup_matches_results__3__3[Teams ID], all_t20_world_cup_matches_results__3__3[[#This Row],[Teams ID]], all_t20_world_cup_matches_results__3__3[Season], all_t20_world_cup_matches_results__3__3[[#This Row],[Season]])</f>
        <v>1</v>
      </c>
      <c r="R456" s="8">
        <f>COUNTIFS(all_t20_world_cup_matches_results__3__3[Teams ID], all_t20_world_cup_matches_results__3__3[[#This Row],[Teams ID]], all_t20_world_cup_matches_results__3__3[Season], all_t20_world_cup_matches_results__3__3[[#This Row],[Season]])</f>
        <v>3</v>
      </c>
      <c r="S456" s="8">
        <f>all_t20_world_cup_matches_results__3__3[[#This Row],[Total matches played]]-all_t20_world_cup_matches_results__3__3[[#This Row],[Total matches won]]</f>
        <v>2</v>
      </c>
      <c r="T456" s="16">
        <f>IFERROR(all_t20_world_cup_matches_results__3__3[[#This Row],[Total matches won]]/all_t20_world_cup_matches_results__3__3[[#This Row],[Total matches played]],"")</f>
        <v>0.33333333333333331</v>
      </c>
      <c r="U456" s="16">
        <f>IF(T:T=$T$3,"",100%-all_t20_world_cup_matches_results__3__3[[#This Row],[Winning %]])</f>
        <v>0.66666666666666674</v>
      </c>
    </row>
    <row r="457" spans="1:21" x14ac:dyDescent="0.25">
      <c r="A457" t="s">
        <v>171</v>
      </c>
      <c r="B457" t="s">
        <v>116</v>
      </c>
      <c r="C457" t="s">
        <v>42</v>
      </c>
      <c r="D457" t="s">
        <v>279</v>
      </c>
      <c r="E457" t="s">
        <v>42</v>
      </c>
      <c r="F457" t="s">
        <v>19</v>
      </c>
      <c r="G457" t="s">
        <v>124</v>
      </c>
      <c r="H457" s="9">
        <v>44852</v>
      </c>
      <c r="I457">
        <v>1830</v>
      </c>
      <c r="J457">
        <v>5</v>
      </c>
      <c r="K457" t="s">
        <v>156</v>
      </c>
      <c r="L457" t="s">
        <v>788</v>
      </c>
      <c r="M457" t="s">
        <v>42</v>
      </c>
      <c r="N457">
        <f>IF(all_t20_world_cup_matches_results__3__3[[#This Row],[Teams ID]]=all_t20_world_cup_matches_results__3__3[[#This Row],[Winner]], 1, 0)</f>
        <v>1</v>
      </c>
      <c r="O457" t="str">
        <f>IF(all_t20_world_cup_matches_results__3__3[[#This Row],[Team1]]=all_t20_world_cup_matches_results__3__3[[#This Row],[Winner]],all_t20_world_cup_matches_results__3__3[[#This Row],[Team2]],all_t20_world_cup_matches_results__3__3[[#This Row],[Team1]])</f>
        <v>Namibia</v>
      </c>
      <c r="P457" s="8">
        <f>IF(all_t20_world_cup_matches_results__3__3[[#This Row],[Teams ID]]=all_t20_world_cup_matches_results__3__3[[#This Row],[Losers]],1,0)</f>
        <v>0</v>
      </c>
      <c r="Q457" s="8">
        <f>SUMIFS(all_t20_world_cup_matches_results__3__3[Winner Count], all_t20_world_cup_matches_results__3__3[Teams ID], all_t20_world_cup_matches_results__3__3[[#This Row],[Teams ID]], all_t20_world_cup_matches_results__3__3[Season], all_t20_world_cup_matches_results__3__3[[#This Row],[Season]])</f>
        <v>4</v>
      </c>
      <c r="R457" s="8">
        <f>COUNTIFS(all_t20_world_cup_matches_results__3__3[Teams ID], all_t20_world_cup_matches_results__3__3[[#This Row],[Teams ID]], all_t20_world_cup_matches_results__3__3[Season], all_t20_world_cup_matches_results__3__3[[#This Row],[Season]])</f>
        <v>8</v>
      </c>
      <c r="S457" s="8">
        <f>all_t20_world_cup_matches_results__3__3[[#This Row],[Total matches played]]-all_t20_world_cup_matches_results__3__3[[#This Row],[Total matches won]]</f>
        <v>4</v>
      </c>
      <c r="T457" s="16">
        <f>IFERROR(all_t20_world_cup_matches_results__3__3[[#This Row],[Total matches won]]/all_t20_world_cup_matches_results__3__3[[#This Row],[Total matches played]],"")</f>
        <v>0.5</v>
      </c>
      <c r="U457" s="16">
        <f>IF(T:T=$T$3,"",100%-all_t20_world_cup_matches_results__3__3[[#This Row],[Winning %]])</f>
        <v>0.5</v>
      </c>
    </row>
    <row r="458" spans="1:21" x14ac:dyDescent="0.25">
      <c r="A458" t="s">
        <v>171</v>
      </c>
      <c r="B458" t="s">
        <v>28</v>
      </c>
      <c r="C458" t="s">
        <v>93</v>
      </c>
      <c r="D458" t="s">
        <v>293</v>
      </c>
      <c r="E458" t="s">
        <v>28</v>
      </c>
      <c r="F458" t="s">
        <v>128</v>
      </c>
      <c r="G458" t="s">
        <v>124</v>
      </c>
      <c r="H458" s="9">
        <v>44852</v>
      </c>
      <c r="I458">
        <v>1832</v>
      </c>
      <c r="J458">
        <v>79</v>
      </c>
      <c r="K458" t="s">
        <v>157</v>
      </c>
      <c r="L458" t="s">
        <v>789</v>
      </c>
      <c r="M458" t="s">
        <v>28</v>
      </c>
      <c r="N458">
        <f>IF(all_t20_world_cup_matches_results__3__3[[#This Row],[Teams ID]]=all_t20_world_cup_matches_results__3__3[[#This Row],[Winner]], 1, 0)</f>
        <v>1</v>
      </c>
      <c r="O458" t="str">
        <f>IF(all_t20_world_cup_matches_results__3__3[[#This Row],[Team1]]=all_t20_world_cup_matches_results__3__3[[#This Row],[Winner]],all_t20_world_cup_matches_results__3__3[[#This Row],[Team2]],all_t20_world_cup_matches_results__3__3[[#This Row],[Team1]])</f>
        <v>U.A.E.</v>
      </c>
      <c r="P458" s="8">
        <f>IF(all_t20_world_cup_matches_results__3__3[[#This Row],[Teams ID]]=all_t20_world_cup_matches_results__3__3[[#This Row],[Losers]],1,0)</f>
        <v>0</v>
      </c>
      <c r="Q458" s="8">
        <f>SUMIFS(all_t20_world_cup_matches_results__3__3[Winner Count], all_t20_world_cup_matches_results__3__3[Teams ID], all_t20_world_cup_matches_results__3__3[[#This Row],[Teams ID]], all_t20_world_cup_matches_results__3__3[Season], all_t20_world_cup_matches_results__3__3[[#This Row],[Season]])</f>
        <v>4</v>
      </c>
      <c r="R458" s="8">
        <f>COUNTIFS(all_t20_world_cup_matches_results__3__3[Teams ID], all_t20_world_cup_matches_results__3__3[[#This Row],[Teams ID]], all_t20_world_cup_matches_results__3__3[Season], all_t20_world_cup_matches_results__3__3[[#This Row],[Season]])</f>
        <v>8</v>
      </c>
      <c r="S458" s="8">
        <f>all_t20_world_cup_matches_results__3__3[[#This Row],[Total matches played]]-all_t20_world_cup_matches_results__3__3[[#This Row],[Total matches won]]</f>
        <v>4</v>
      </c>
      <c r="T458" s="16">
        <f>IFERROR(all_t20_world_cup_matches_results__3__3[[#This Row],[Total matches won]]/all_t20_world_cup_matches_results__3__3[[#This Row],[Total matches played]],"")</f>
        <v>0.5</v>
      </c>
      <c r="U458" s="16">
        <f>IF(T:T=$T$3,"",100%-all_t20_world_cup_matches_results__3__3[[#This Row],[Winning %]])</f>
        <v>0.5</v>
      </c>
    </row>
    <row r="459" spans="1:21" x14ac:dyDescent="0.25">
      <c r="A459" t="s">
        <v>171</v>
      </c>
      <c r="B459" t="s">
        <v>28</v>
      </c>
      <c r="C459" t="s">
        <v>93</v>
      </c>
      <c r="D459" t="s">
        <v>293</v>
      </c>
      <c r="E459" t="s">
        <v>28</v>
      </c>
      <c r="F459" t="s">
        <v>128</v>
      </c>
      <c r="G459" t="s">
        <v>124</v>
      </c>
      <c r="H459" s="9">
        <v>44852</v>
      </c>
      <c r="I459">
        <v>1832</v>
      </c>
      <c r="J459">
        <v>79</v>
      </c>
      <c r="K459" t="s">
        <v>157</v>
      </c>
      <c r="L459" t="s">
        <v>790</v>
      </c>
      <c r="M459" t="s">
        <v>93</v>
      </c>
      <c r="N459">
        <f>IF(all_t20_world_cup_matches_results__3__3[[#This Row],[Teams ID]]=all_t20_world_cup_matches_results__3__3[[#This Row],[Winner]], 1, 0)</f>
        <v>0</v>
      </c>
      <c r="O459" t="str">
        <f>IF(all_t20_world_cup_matches_results__3__3[[#This Row],[Team1]]=all_t20_world_cup_matches_results__3__3[[#This Row],[Winner]],all_t20_world_cup_matches_results__3__3[[#This Row],[Team2]],all_t20_world_cup_matches_results__3__3[[#This Row],[Team1]])</f>
        <v>U.A.E.</v>
      </c>
      <c r="P459" s="8">
        <f>IF(all_t20_world_cup_matches_results__3__3[[#This Row],[Teams ID]]=all_t20_world_cup_matches_results__3__3[[#This Row],[Losers]],1,0)</f>
        <v>1</v>
      </c>
      <c r="Q459" s="8">
        <f>SUMIFS(all_t20_world_cup_matches_results__3__3[Winner Count], all_t20_world_cup_matches_results__3__3[Teams ID], all_t20_world_cup_matches_results__3__3[[#This Row],[Teams ID]], all_t20_world_cup_matches_results__3__3[Season], all_t20_world_cup_matches_results__3__3[[#This Row],[Season]])</f>
        <v>1</v>
      </c>
      <c r="R459" s="8">
        <f>COUNTIFS(all_t20_world_cup_matches_results__3__3[Teams ID], all_t20_world_cup_matches_results__3__3[[#This Row],[Teams ID]], all_t20_world_cup_matches_results__3__3[Season], all_t20_world_cup_matches_results__3__3[[#This Row],[Season]])</f>
        <v>3</v>
      </c>
      <c r="S459" s="8">
        <f>all_t20_world_cup_matches_results__3__3[[#This Row],[Total matches played]]-all_t20_world_cup_matches_results__3__3[[#This Row],[Total matches won]]</f>
        <v>2</v>
      </c>
      <c r="T459" s="16">
        <f>IFERROR(all_t20_world_cup_matches_results__3__3[[#This Row],[Total matches won]]/all_t20_world_cup_matches_results__3__3[[#This Row],[Total matches played]],"")</f>
        <v>0.33333333333333331</v>
      </c>
      <c r="U459" s="16">
        <f>IF(T:T=$T$3,"",100%-all_t20_world_cup_matches_results__3__3[[#This Row],[Winning %]])</f>
        <v>0.66666666666666674</v>
      </c>
    </row>
    <row r="460" spans="1:21" x14ac:dyDescent="0.25">
      <c r="A460" t="s">
        <v>171</v>
      </c>
      <c r="B460" t="s">
        <v>49</v>
      </c>
      <c r="C460" t="s">
        <v>15</v>
      </c>
      <c r="D460" t="s">
        <v>294</v>
      </c>
      <c r="E460" t="s">
        <v>49</v>
      </c>
      <c r="F460" t="s">
        <v>22</v>
      </c>
      <c r="G460" t="s">
        <v>126</v>
      </c>
      <c r="H460" s="9">
        <v>44853</v>
      </c>
      <c r="I460">
        <v>1833</v>
      </c>
      <c r="J460">
        <v>6</v>
      </c>
      <c r="K460" t="s">
        <v>156</v>
      </c>
      <c r="L460" t="s">
        <v>791</v>
      </c>
      <c r="M460" t="s">
        <v>49</v>
      </c>
      <c r="N460">
        <f>IF(all_t20_world_cup_matches_results__3__3[[#This Row],[Teams ID]]=all_t20_world_cup_matches_results__3__3[[#This Row],[Winner]], 1, 0)</f>
        <v>1</v>
      </c>
      <c r="O460" t="str">
        <f>IF(all_t20_world_cup_matches_results__3__3[[#This Row],[Team1]]=all_t20_world_cup_matches_results__3__3[[#This Row],[Winner]],all_t20_world_cup_matches_results__3__3[[#This Row],[Team2]],all_t20_world_cup_matches_results__3__3[[#This Row],[Team1]])</f>
        <v>Scotland</v>
      </c>
      <c r="P460" s="8">
        <f>IF(all_t20_world_cup_matches_results__3__3[[#This Row],[Teams ID]]=all_t20_world_cup_matches_results__3__3[[#This Row],[Losers]],1,0)</f>
        <v>0</v>
      </c>
      <c r="Q460" s="8">
        <f>SUMIFS(all_t20_world_cup_matches_results__3__3[Winner Count], all_t20_world_cup_matches_results__3__3[Teams ID], all_t20_world_cup_matches_results__3__3[[#This Row],[Teams ID]], all_t20_world_cup_matches_results__3__3[Season], all_t20_world_cup_matches_results__3__3[[#This Row],[Season]])</f>
        <v>3</v>
      </c>
      <c r="R460" s="8">
        <f>COUNTIFS(all_t20_world_cup_matches_results__3__3[Teams ID], all_t20_world_cup_matches_results__3__3[[#This Row],[Teams ID]], all_t20_world_cup_matches_results__3__3[Season], all_t20_world_cup_matches_results__3__3[[#This Row],[Season]])</f>
        <v>7</v>
      </c>
      <c r="S460" s="8">
        <f>all_t20_world_cup_matches_results__3__3[[#This Row],[Total matches played]]-all_t20_world_cup_matches_results__3__3[[#This Row],[Total matches won]]</f>
        <v>4</v>
      </c>
      <c r="T460" s="16">
        <f>IFERROR(all_t20_world_cup_matches_results__3__3[[#This Row],[Total matches won]]/all_t20_world_cup_matches_results__3__3[[#This Row],[Total matches played]],"")</f>
        <v>0.42857142857142855</v>
      </c>
      <c r="U460" s="16">
        <f>IF(T:T=$T$3,"",100%-all_t20_world_cup_matches_results__3__3[[#This Row],[Winning %]])</f>
        <v>0.5714285714285714</v>
      </c>
    </row>
    <row r="461" spans="1:21" x14ac:dyDescent="0.25">
      <c r="A461" t="s">
        <v>171</v>
      </c>
      <c r="B461" t="s">
        <v>49</v>
      </c>
      <c r="C461" t="s">
        <v>15</v>
      </c>
      <c r="D461" t="s">
        <v>294</v>
      </c>
      <c r="E461" t="s">
        <v>49</v>
      </c>
      <c r="F461" t="s">
        <v>22</v>
      </c>
      <c r="G461" t="s">
        <v>126</v>
      </c>
      <c r="H461" s="9">
        <v>44853</v>
      </c>
      <c r="I461">
        <v>1833</v>
      </c>
      <c r="J461">
        <v>6</v>
      </c>
      <c r="K461" t="s">
        <v>156</v>
      </c>
      <c r="L461" t="s">
        <v>792</v>
      </c>
      <c r="M461" t="s">
        <v>15</v>
      </c>
      <c r="N461">
        <f>IF(all_t20_world_cup_matches_results__3__3[[#This Row],[Teams ID]]=all_t20_world_cup_matches_results__3__3[[#This Row],[Winner]], 1, 0)</f>
        <v>0</v>
      </c>
      <c r="O461" t="str">
        <f>IF(all_t20_world_cup_matches_results__3__3[[#This Row],[Team1]]=all_t20_world_cup_matches_results__3__3[[#This Row],[Winner]],all_t20_world_cup_matches_results__3__3[[#This Row],[Team2]],all_t20_world_cup_matches_results__3__3[[#This Row],[Team1]])</f>
        <v>Scotland</v>
      </c>
      <c r="P461" s="8">
        <f>IF(all_t20_world_cup_matches_results__3__3[[#This Row],[Teams ID]]=all_t20_world_cup_matches_results__3__3[[#This Row],[Losers]],1,0)</f>
        <v>1</v>
      </c>
      <c r="Q461" s="8">
        <f>SUMIFS(all_t20_world_cup_matches_results__3__3[Winner Count], all_t20_world_cup_matches_results__3__3[Teams ID], all_t20_world_cup_matches_results__3__3[[#This Row],[Teams ID]], all_t20_world_cup_matches_results__3__3[Season], all_t20_world_cup_matches_results__3__3[[#This Row],[Season]])</f>
        <v>1</v>
      </c>
      <c r="R461" s="8">
        <f>COUNTIFS(all_t20_world_cup_matches_results__3__3[Teams ID], all_t20_world_cup_matches_results__3__3[[#This Row],[Teams ID]], all_t20_world_cup_matches_results__3__3[Season], all_t20_world_cup_matches_results__3__3[[#This Row],[Season]])</f>
        <v>3</v>
      </c>
      <c r="S461" s="8">
        <f>all_t20_world_cup_matches_results__3__3[[#This Row],[Total matches played]]-all_t20_world_cup_matches_results__3__3[[#This Row],[Total matches won]]</f>
        <v>2</v>
      </c>
      <c r="T461" s="16">
        <f>IFERROR(all_t20_world_cup_matches_results__3__3[[#This Row],[Total matches won]]/all_t20_world_cup_matches_results__3__3[[#This Row],[Total matches played]],"")</f>
        <v>0.33333333333333331</v>
      </c>
      <c r="U461" s="16">
        <f>IF(T:T=$T$3,"",100%-all_t20_world_cup_matches_results__3__3[[#This Row],[Winning %]])</f>
        <v>0.66666666666666674</v>
      </c>
    </row>
    <row r="462" spans="1:21" x14ac:dyDescent="0.25">
      <c r="A462" t="s">
        <v>171</v>
      </c>
      <c r="B462" t="s">
        <v>7</v>
      </c>
      <c r="C462" t="s">
        <v>18</v>
      </c>
      <c r="D462" t="s">
        <v>295</v>
      </c>
      <c r="E462" t="s">
        <v>7</v>
      </c>
      <c r="F462" t="s">
        <v>127</v>
      </c>
      <c r="G462" t="s">
        <v>126</v>
      </c>
      <c r="H462" s="9">
        <v>44853</v>
      </c>
      <c r="I462">
        <v>1834</v>
      </c>
      <c r="J462">
        <v>31</v>
      </c>
      <c r="K462" t="s">
        <v>157</v>
      </c>
      <c r="L462" t="s">
        <v>793</v>
      </c>
      <c r="M462" t="s">
        <v>7</v>
      </c>
      <c r="N462">
        <f>IF(all_t20_world_cup_matches_results__3__3[[#This Row],[Teams ID]]=all_t20_world_cup_matches_results__3__3[[#This Row],[Winner]], 1, 0)</f>
        <v>1</v>
      </c>
      <c r="O462" t="str">
        <f>IF(all_t20_world_cup_matches_results__3__3[[#This Row],[Team1]]=all_t20_world_cup_matches_results__3__3[[#This Row],[Winner]],all_t20_world_cup_matches_results__3__3[[#This Row],[Team2]],all_t20_world_cup_matches_results__3__3[[#This Row],[Team1]])</f>
        <v>Zimbabwe</v>
      </c>
      <c r="P462" s="8">
        <f>IF(all_t20_world_cup_matches_results__3__3[[#This Row],[Teams ID]]=all_t20_world_cup_matches_results__3__3[[#This Row],[Losers]],1,0)</f>
        <v>0</v>
      </c>
      <c r="Q462" s="8">
        <f>SUMIFS(all_t20_world_cup_matches_results__3__3[Winner Count], all_t20_world_cup_matches_results__3__3[Teams ID], all_t20_world_cup_matches_results__3__3[[#This Row],[Teams ID]], all_t20_world_cup_matches_results__3__3[Season], all_t20_world_cup_matches_results__3__3[[#This Row],[Season]])</f>
        <v>1</v>
      </c>
      <c r="R462" s="8">
        <f>COUNTIFS(all_t20_world_cup_matches_results__3__3[Teams ID], all_t20_world_cup_matches_results__3__3[[#This Row],[Teams ID]], all_t20_world_cup_matches_results__3__3[Season], all_t20_world_cup_matches_results__3__3[[#This Row],[Season]])</f>
        <v>3</v>
      </c>
      <c r="S462" s="8">
        <f>all_t20_world_cup_matches_results__3__3[[#This Row],[Total matches played]]-all_t20_world_cup_matches_results__3__3[[#This Row],[Total matches won]]</f>
        <v>2</v>
      </c>
      <c r="T462" s="16">
        <f>IFERROR(all_t20_world_cup_matches_results__3__3[[#This Row],[Total matches won]]/all_t20_world_cup_matches_results__3__3[[#This Row],[Total matches played]],"")</f>
        <v>0.33333333333333331</v>
      </c>
      <c r="U462" s="16">
        <f>IF(T:T=$T$3,"",100%-all_t20_world_cup_matches_results__3__3[[#This Row],[Winning %]])</f>
        <v>0.66666666666666674</v>
      </c>
    </row>
    <row r="463" spans="1:21" x14ac:dyDescent="0.25">
      <c r="A463" t="s">
        <v>171</v>
      </c>
      <c r="B463" t="s">
        <v>7</v>
      </c>
      <c r="C463" t="s">
        <v>18</v>
      </c>
      <c r="D463" t="s">
        <v>295</v>
      </c>
      <c r="E463" t="s">
        <v>7</v>
      </c>
      <c r="F463" t="s">
        <v>127</v>
      </c>
      <c r="G463" t="s">
        <v>126</v>
      </c>
      <c r="H463" s="9">
        <v>44853</v>
      </c>
      <c r="I463">
        <v>1834</v>
      </c>
      <c r="J463">
        <v>31</v>
      </c>
      <c r="K463" t="s">
        <v>157</v>
      </c>
      <c r="L463" t="s">
        <v>794</v>
      </c>
      <c r="M463" t="s">
        <v>18</v>
      </c>
      <c r="N463">
        <f>IF(all_t20_world_cup_matches_results__3__3[[#This Row],[Teams ID]]=all_t20_world_cup_matches_results__3__3[[#This Row],[Winner]], 1, 0)</f>
        <v>0</v>
      </c>
      <c r="O463" t="str">
        <f>IF(all_t20_world_cup_matches_results__3__3[[#This Row],[Team1]]=all_t20_world_cup_matches_results__3__3[[#This Row],[Winner]],all_t20_world_cup_matches_results__3__3[[#This Row],[Team2]],all_t20_world_cup_matches_results__3__3[[#This Row],[Team1]])</f>
        <v>Zimbabwe</v>
      </c>
      <c r="P463" s="8">
        <f>IF(all_t20_world_cup_matches_results__3__3[[#This Row],[Teams ID]]=all_t20_world_cup_matches_results__3__3[[#This Row],[Losers]],1,0)</f>
        <v>1</v>
      </c>
      <c r="Q463" s="8">
        <f>SUMIFS(all_t20_world_cup_matches_results__3__3[Winner Count], all_t20_world_cup_matches_results__3__3[Teams ID], all_t20_world_cup_matches_results__3__3[[#This Row],[Teams ID]], all_t20_world_cup_matches_results__3__3[Season], all_t20_world_cup_matches_results__3__3[[#This Row],[Season]])</f>
        <v>3</v>
      </c>
      <c r="R463" s="8">
        <f>COUNTIFS(all_t20_world_cup_matches_results__3__3[Teams ID], all_t20_world_cup_matches_results__3__3[[#This Row],[Teams ID]], all_t20_world_cup_matches_results__3__3[Season], all_t20_world_cup_matches_results__3__3[[#This Row],[Season]])</f>
        <v>8</v>
      </c>
      <c r="S463" s="8">
        <f>all_t20_world_cup_matches_results__3__3[[#This Row],[Total matches played]]-all_t20_world_cup_matches_results__3__3[[#This Row],[Total matches won]]</f>
        <v>5</v>
      </c>
      <c r="T463" s="16">
        <f>IFERROR(all_t20_world_cup_matches_results__3__3[[#This Row],[Total matches won]]/all_t20_world_cup_matches_results__3__3[[#This Row],[Total matches played]],"")</f>
        <v>0.375</v>
      </c>
      <c r="U463" s="16">
        <f>IF(T:T=$T$3,"",100%-all_t20_world_cup_matches_results__3__3[[#This Row],[Winning %]])</f>
        <v>0.625</v>
      </c>
    </row>
    <row r="464" spans="1:21" x14ac:dyDescent="0.25">
      <c r="A464" t="s">
        <v>171</v>
      </c>
      <c r="B464" t="s">
        <v>42</v>
      </c>
      <c r="C464" t="s">
        <v>28</v>
      </c>
      <c r="D464" t="s">
        <v>255</v>
      </c>
      <c r="E464" t="s">
        <v>28</v>
      </c>
      <c r="F464" t="s">
        <v>84</v>
      </c>
      <c r="G464" t="s">
        <v>124</v>
      </c>
      <c r="H464" s="9">
        <v>44854</v>
      </c>
      <c r="I464">
        <v>1835</v>
      </c>
      <c r="J464">
        <v>16</v>
      </c>
      <c r="K464" t="s">
        <v>157</v>
      </c>
      <c r="L464" t="s">
        <v>795</v>
      </c>
      <c r="M464" t="s">
        <v>42</v>
      </c>
      <c r="N464">
        <f>IF(all_t20_world_cup_matches_results__3__3[[#This Row],[Teams ID]]=all_t20_world_cup_matches_results__3__3[[#This Row],[Winner]], 1, 0)</f>
        <v>0</v>
      </c>
      <c r="O464" t="str">
        <f>IF(all_t20_world_cup_matches_results__3__3[[#This Row],[Team1]]=all_t20_world_cup_matches_results__3__3[[#This Row],[Winner]],all_t20_world_cup_matches_results__3__3[[#This Row],[Team2]],all_t20_world_cup_matches_results__3__3[[#This Row],[Team1]])</f>
        <v>Netherlands</v>
      </c>
      <c r="P464" s="8">
        <f>IF(all_t20_world_cup_matches_results__3__3[[#This Row],[Teams ID]]=all_t20_world_cup_matches_results__3__3[[#This Row],[Losers]],1,0)</f>
        <v>1</v>
      </c>
      <c r="Q464" s="8">
        <f>SUMIFS(all_t20_world_cup_matches_results__3__3[Winner Count], all_t20_world_cup_matches_results__3__3[Teams ID], all_t20_world_cup_matches_results__3__3[[#This Row],[Teams ID]], all_t20_world_cup_matches_results__3__3[Season], all_t20_world_cup_matches_results__3__3[[#This Row],[Season]])</f>
        <v>4</v>
      </c>
      <c r="R464" s="8">
        <f>COUNTIFS(all_t20_world_cup_matches_results__3__3[Teams ID], all_t20_world_cup_matches_results__3__3[[#This Row],[Teams ID]], all_t20_world_cup_matches_results__3__3[Season], all_t20_world_cup_matches_results__3__3[[#This Row],[Season]])</f>
        <v>8</v>
      </c>
      <c r="S464" s="8">
        <f>all_t20_world_cup_matches_results__3__3[[#This Row],[Total matches played]]-all_t20_world_cup_matches_results__3__3[[#This Row],[Total matches won]]</f>
        <v>4</v>
      </c>
      <c r="T464" s="16">
        <f>IFERROR(all_t20_world_cup_matches_results__3__3[[#This Row],[Total matches won]]/all_t20_world_cup_matches_results__3__3[[#This Row],[Total matches played]],"")</f>
        <v>0.5</v>
      </c>
      <c r="U464" s="16">
        <f>IF(T:T=$T$3,"",100%-all_t20_world_cup_matches_results__3__3[[#This Row],[Winning %]])</f>
        <v>0.5</v>
      </c>
    </row>
    <row r="465" spans="1:21" x14ac:dyDescent="0.25">
      <c r="A465" t="s">
        <v>171</v>
      </c>
      <c r="B465" t="s">
        <v>42</v>
      </c>
      <c r="C465" t="s">
        <v>28</v>
      </c>
      <c r="D465" t="s">
        <v>255</v>
      </c>
      <c r="E465" t="s">
        <v>28</v>
      </c>
      <c r="F465" t="s">
        <v>84</v>
      </c>
      <c r="G465" t="s">
        <v>124</v>
      </c>
      <c r="H465" s="9">
        <v>44854</v>
      </c>
      <c r="I465">
        <v>1835</v>
      </c>
      <c r="J465">
        <v>16</v>
      </c>
      <c r="K465" t="s">
        <v>157</v>
      </c>
      <c r="L465" t="s">
        <v>796</v>
      </c>
      <c r="M465" t="s">
        <v>28</v>
      </c>
      <c r="N465">
        <f>IF(all_t20_world_cup_matches_results__3__3[[#This Row],[Teams ID]]=all_t20_world_cup_matches_results__3__3[[#This Row],[Winner]], 1, 0)</f>
        <v>1</v>
      </c>
      <c r="O465" t="str">
        <f>IF(all_t20_world_cup_matches_results__3__3[[#This Row],[Team1]]=all_t20_world_cup_matches_results__3__3[[#This Row],[Winner]],all_t20_world_cup_matches_results__3__3[[#This Row],[Team2]],all_t20_world_cup_matches_results__3__3[[#This Row],[Team1]])</f>
        <v>Netherlands</v>
      </c>
      <c r="P465" s="8">
        <f>IF(all_t20_world_cup_matches_results__3__3[[#This Row],[Teams ID]]=all_t20_world_cup_matches_results__3__3[[#This Row],[Losers]],1,0)</f>
        <v>0</v>
      </c>
      <c r="Q465" s="8">
        <f>SUMIFS(all_t20_world_cup_matches_results__3__3[Winner Count], all_t20_world_cup_matches_results__3__3[Teams ID], all_t20_world_cup_matches_results__3__3[[#This Row],[Teams ID]], all_t20_world_cup_matches_results__3__3[Season], all_t20_world_cup_matches_results__3__3[[#This Row],[Season]])</f>
        <v>4</v>
      </c>
      <c r="R465" s="8">
        <f>COUNTIFS(all_t20_world_cup_matches_results__3__3[Teams ID], all_t20_world_cup_matches_results__3__3[[#This Row],[Teams ID]], all_t20_world_cup_matches_results__3__3[Season], all_t20_world_cup_matches_results__3__3[[#This Row],[Season]])</f>
        <v>8</v>
      </c>
      <c r="S465" s="8">
        <f>all_t20_world_cup_matches_results__3__3[[#This Row],[Total matches played]]-all_t20_world_cup_matches_results__3__3[[#This Row],[Total matches won]]</f>
        <v>4</v>
      </c>
      <c r="T465" s="16">
        <f>IFERROR(all_t20_world_cup_matches_results__3__3[[#This Row],[Total matches won]]/all_t20_world_cup_matches_results__3__3[[#This Row],[Total matches played]],"")</f>
        <v>0.5</v>
      </c>
      <c r="U465" s="16">
        <f>IF(T:T=$T$3,"",100%-all_t20_world_cup_matches_results__3__3[[#This Row],[Winning %]])</f>
        <v>0.5</v>
      </c>
    </row>
    <row r="466" spans="1:21" x14ac:dyDescent="0.25">
      <c r="A466" t="s">
        <v>171</v>
      </c>
      <c r="B466" t="s">
        <v>116</v>
      </c>
      <c r="C466" t="s">
        <v>93</v>
      </c>
      <c r="D466" t="s">
        <v>296</v>
      </c>
      <c r="E466" t="s">
        <v>93</v>
      </c>
      <c r="F466" t="s">
        <v>58</v>
      </c>
      <c r="G466" t="s">
        <v>124</v>
      </c>
      <c r="H466" s="9">
        <v>44854</v>
      </c>
      <c r="I466">
        <v>1836</v>
      </c>
      <c r="J466">
        <v>7</v>
      </c>
      <c r="K466" t="s">
        <v>157</v>
      </c>
      <c r="L466" t="s">
        <v>797</v>
      </c>
      <c r="M466" t="s">
        <v>116</v>
      </c>
      <c r="N466">
        <f>IF(all_t20_world_cup_matches_results__3__3[[#This Row],[Teams ID]]=all_t20_world_cup_matches_results__3__3[[#This Row],[Winner]], 1, 0)</f>
        <v>0</v>
      </c>
      <c r="O466" t="str">
        <f>IF(all_t20_world_cup_matches_results__3__3[[#This Row],[Team1]]=all_t20_world_cup_matches_results__3__3[[#This Row],[Winner]],all_t20_world_cup_matches_results__3__3[[#This Row],[Team2]],all_t20_world_cup_matches_results__3__3[[#This Row],[Team1]])</f>
        <v>Namibia</v>
      </c>
      <c r="P466" s="8">
        <f>IF(all_t20_world_cup_matches_results__3__3[[#This Row],[Teams ID]]=all_t20_world_cup_matches_results__3__3[[#This Row],[Losers]],1,0)</f>
        <v>1</v>
      </c>
      <c r="Q466" s="8">
        <f>SUMIFS(all_t20_world_cup_matches_results__3__3[Winner Count], all_t20_world_cup_matches_results__3__3[Teams ID], all_t20_world_cup_matches_results__3__3[[#This Row],[Teams ID]], all_t20_world_cup_matches_results__3__3[Season], all_t20_world_cup_matches_results__3__3[[#This Row],[Season]])</f>
        <v>1</v>
      </c>
      <c r="R466" s="8">
        <f>COUNTIFS(all_t20_world_cup_matches_results__3__3[Teams ID], all_t20_world_cup_matches_results__3__3[[#This Row],[Teams ID]], all_t20_world_cup_matches_results__3__3[Season], all_t20_world_cup_matches_results__3__3[[#This Row],[Season]])</f>
        <v>3</v>
      </c>
      <c r="S466" s="8">
        <f>all_t20_world_cup_matches_results__3__3[[#This Row],[Total matches played]]-all_t20_world_cup_matches_results__3__3[[#This Row],[Total matches won]]</f>
        <v>2</v>
      </c>
      <c r="T466" s="16">
        <f>IFERROR(all_t20_world_cup_matches_results__3__3[[#This Row],[Total matches won]]/all_t20_world_cup_matches_results__3__3[[#This Row],[Total matches played]],"")</f>
        <v>0.33333333333333331</v>
      </c>
      <c r="U466" s="16">
        <f>IF(T:T=$T$3,"",100%-all_t20_world_cup_matches_results__3__3[[#This Row],[Winning %]])</f>
        <v>0.66666666666666674</v>
      </c>
    </row>
    <row r="467" spans="1:21" x14ac:dyDescent="0.25">
      <c r="A467" t="s">
        <v>171</v>
      </c>
      <c r="B467" t="s">
        <v>116</v>
      </c>
      <c r="C467" t="s">
        <v>93</v>
      </c>
      <c r="D467" t="s">
        <v>296</v>
      </c>
      <c r="E467" t="s">
        <v>93</v>
      </c>
      <c r="F467" t="s">
        <v>58</v>
      </c>
      <c r="G467" t="s">
        <v>124</v>
      </c>
      <c r="H467" s="9">
        <v>44854</v>
      </c>
      <c r="I467">
        <v>1836</v>
      </c>
      <c r="J467">
        <v>7</v>
      </c>
      <c r="K467" t="s">
        <v>157</v>
      </c>
      <c r="L467" t="s">
        <v>798</v>
      </c>
      <c r="M467" t="s">
        <v>93</v>
      </c>
      <c r="N467">
        <f>IF(all_t20_world_cup_matches_results__3__3[[#This Row],[Teams ID]]=all_t20_world_cup_matches_results__3__3[[#This Row],[Winner]], 1, 0)</f>
        <v>1</v>
      </c>
      <c r="O467" t="str">
        <f>IF(all_t20_world_cup_matches_results__3__3[[#This Row],[Team1]]=all_t20_world_cup_matches_results__3__3[[#This Row],[Winner]],all_t20_world_cup_matches_results__3__3[[#This Row],[Team2]],all_t20_world_cup_matches_results__3__3[[#This Row],[Team1]])</f>
        <v>Namibia</v>
      </c>
      <c r="P467" s="8">
        <f>IF(all_t20_world_cup_matches_results__3__3[[#This Row],[Teams ID]]=all_t20_world_cup_matches_results__3__3[[#This Row],[Losers]],1,0)</f>
        <v>0</v>
      </c>
      <c r="Q467" s="8">
        <f>SUMIFS(all_t20_world_cup_matches_results__3__3[Winner Count], all_t20_world_cup_matches_results__3__3[Teams ID], all_t20_world_cup_matches_results__3__3[[#This Row],[Teams ID]], all_t20_world_cup_matches_results__3__3[Season], all_t20_world_cup_matches_results__3__3[[#This Row],[Season]])</f>
        <v>1</v>
      </c>
      <c r="R467" s="8">
        <f>COUNTIFS(all_t20_world_cup_matches_results__3__3[Teams ID], all_t20_world_cup_matches_results__3__3[[#This Row],[Teams ID]], all_t20_world_cup_matches_results__3__3[Season], all_t20_world_cup_matches_results__3__3[[#This Row],[Season]])</f>
        <v>3</v>
      </c>
      <c r="S467" s="8">
        <f>all_t20_world_cup_matches_results__3__3[[#This Row],[Total matches played]]-all_t20_world_cup_matches_results__3__3[[#This Row],[Total matches won]]</f>
        <v>2</v>
      </c>
      <c r="T467" s="16">
        <f>IFERROR(all_t20_world_cup_matches_results__3__3[[#This Row],[Total matches won]]/all_t20_world_cup_matches_results__3__3[[#This Row],[Total matches played]],"")</f>
        <v>0.33333333333333331</v>
      </c>
      <c r="U467" s="16">
        <f>IF(T:T=$T$3,"",100%-all_t20_world_cup_matches_results__3__3[[#This Row],[Winning %]])</f>
        <v>0.66666666666666674</v>
      </c>
    </row>
    <row r="468" spans="1:21" x14ac:dyDescent="0.25">
      <c r="A468" t="s">
        <v>171</v>
      </c>
      <c r="B468" t="s">
        <v>49</v>
      </c>
      <c r="C468" t="s">
        <v>7</v>
      </c>
      <c r="D468" t="s">
        <v>236</v>
      </c>
      <c r="E468" t="s">
        <v>49</v>
      </c>
      <c r="F468" t="s">
        <v>12</v>
      </c>
      <c r="G468" t="s">
        <v>126</v>
      </c>
      <c r="H468" s="9">
        <v>44855</v>
      </c>
      <c r="I468">
        <v>1837</v>
      </c>
      <c r="J468">
        <v>9</v>
      </c>
      <c r="K468" t="s">
        <v>156</v>
      </c>
      <c r="L468" t="s">
        <v>799</v>
      </c>
      <c r="M468" t="s">
        <v>49</v>
      </c>
      <c r="N468">
        <f>IF(all_t20_world_cup_matches_results__3__3[[#This Row],[Teams ID]]=all_t20_world_cup_matches_results__3__3[[#This Row],[Winner]], 1, 0)</f>
        <v>1</v>
      </c>
      <c r="O468" t="str">
        <f>IF(all_t20_world_cup_matches_results__3__3[[#This Row],[Team1]]=all_t20_world_cup_matches_results__3__3[[#This Row],[Winner]],all_t20_world_cup_matches_results__3__3[[#This Row],[Team2]],all_t20_world_cup_matches_results__3__3[[#This Row],[Team1]])</f>
        <v>West Indies</v>
      </c>
      <c r="P468" s="8">
        <f>IF(all_t20_world_cup_matches_results__3__3[[#This Row],[Teams ID]]=all_t20_world_cup_matches_results__3__3[[#This Row],[Losers]],1,0)</f>
        <v>0</v>
      </c>
      <c r="Q468" s="8">
        <f>SUMIFS(all_t20_world_cup_matches_results__3__3[Winner Count], all_t20_world_cup_matches_results__3__3[Teams ID], all_t20_world_cup_matches_results__3__3[[#This Row],[Teams ID]], all_t20_world_cup_matches_results__3__3[Season], all_t20_world_cup_matches_results__3__3[[#This Row],[Season]])</f>
        <v>3</v>
      </c>
      <c r="R468" s="8">
        <f>COUNTIFS(all_t20_world_cup_matches_results__3__3[Teams ID], all_t20_world_cup_matches_results__3__3[[#This Row],[Teams ID]], all_t20_world_cup_matches_results__3__3[Season], all_t20_world_cup_matches_results__3__3[[#This Row],[Season]])</f>
        <v>7</v>
      </c>
      <c r="S468" s="8">
        <f>all_t20_world_cup_matches_results__3__3[[#This Row],[Total matches played]]-all_t20_world_cup_matches_results__3__3[[#This Row],[Total matches won]]</f>
        <v>4</v>
      </c>
      <c r="T468" s="16">
        <f>IFERROR(all_t20_world_cup_matches_results__3__3[[#This Row],[Total matches won]]/all_t20_world_cup_matches_results__3__3[[#This Row],[Total matches played]],"")</f>
        <v>0.42857142857142855</v>
      </c>
      <c r="U468" s="16">
        <f>IF(T:T=$T$3,"",100%-all_t20_world_cup_matches_results__3__3[[#This Row],[Winning %]])</f>
        <v>0.5714285714285714</v>
      </c>
    </row>
    <row r="469" spans="1:21" x14ac:dyDescent="0.25">
      <c r="A469" t="s">
        <v>171</v>
      </c>
      <c r="B469" t="s">
        <v>49</v>
      </c>
      <c r="C469" t="s">
        <v>7</v>
      </c>
      <c r="D469" t="s">
        <v>236</v>
      </c>
      <c r="E469" t="s">
        <v>49</v>
      </c>
      <c r="F469" t="s">
        <v>12</v>
      </c>
      <c r="G469" t="s">
        <v>126</v>
      </c>
      <c r="H469" s="9">
        <v>44855</v>
      </c>
      <c r="I469">
        <v>1837</v>
      </c>
      <c r="J469">
        <v>9</v>
      </c>
      <c r="K469" t="s">
        <v>156</v>
      </c>
      <c r="L469" t="s">
        <v>800</v>
      </c>
      <c r="M469" t="s">
        <v>7</v>
      </c>
      <c r="N469">
        <f>IF(all_t20_world_cup_matches_results__3__3[[#This Row],[Teams ID]]=all_t20_world_cup_matches_results__3__3[[#This Row],[Winner]], 1, 0)</f>
        <v>0</v>
      </c>
      <c r="O469" t="str">
        <f>IF(all_t20_world_cup_matches_results__3__3[[#This Row],[Team1]]=all_t20_world_cup_matches_results__3__3[[#This Row],[Winner]],all_t20_world_cup_matches_results__3__3[[#This Row],[Team2]],all_t20_world_cup_matches_results__3__3[[#This Row],[Team1]])</f>
        <v>West Indies</v>
      </c>
      <c r="P469" s="8">
        <f>IF(all_t20_world_cup_matches_results__3__3[[#This Row],[Teams ID]]=all_t20_world_cup_matches_results__3__3[[#This Row],[Losers]],1,0)</f>
        <v>1</v>
      </c>
      <c r="Q469" s="8">
        <f>SUMIFS(all_t20_world_cup_matches_results__3__3[Winner Count], all_t20_world_cup_matches_results__3__3[Teams ID], all_t20_world_cup_matches_results__3__3[[#This Row],[Teams ID]], all_t20_world_cup_matches_results__3__3[Season], all_t20_world_cup_matches_results__3__3[[#This Row],[Season]])</f>
        <v>1</v>
      </c>
      <c r="R469" s="8">
        <f>COUNTIFS(all_t20_world_cup_matches_results__3__3[Teams ID], all_t20_world_cup_matches_results__3__3[[#This Row],[Teams ID]], all_t20_world_cup_matches_results__3__3[Season], all_t20_world_cup_matches_results__3__3[[#This Row],[Season]])</f>
        <v>3</v>
      </c>
      <c r="S469" s="8">
        <f>all_t20_world_cup_matches_results__3__3[[#This Row],[Total matches played]]-all_t20_world_cup_matches_results__3__3[[#This Row],[Total matches won]]</f>
        <v>2</v>
      </c>
      <c r="T469" s="16">
        <f>IFERROR(all_t20_world_cup_matches_results__3__3[[#This Row],[Total matches won]]/all_t20_world_cup_matches_results__3__3[[#This Row],[Total matches played]],"")</f>
        <v>0.33333333333333331</v>
      </c>
      <c r="U469" s="16">
        <f>IF(T:T=$T$3,"",100%-all_t20_world_cup_matches_results__3__3[[#This Row],[Winning %]])</f>
        <v>0.66666666666666674</v>
      </c>
    </row>
    <row r="470" spans="1:21" x14ac:dyDescent="0.25">
      <c r="A470" t="s">
        <v>171</v>
      </c>
      <c r="B470" t="s">
        <v>15</v>
      </c>
      <c r="C470" t="s">
        <v>18</v>
      </c>
      <c r="D470" t="s">
        <v>264</v>
      </c>
      <c r="E470" t="s">
        <v>18</v>
      </c>
      <c r="F470" t="s">
        <v>19</v>
      </c>
      <c r="G470" t="s">
        <v>126</v>
      </c>
      <c r="H470" s="9">
        <v>44855</v>
      </c>
      <c r="I470">
        <v>1838</v>
      </c>
      <c r="J470">
        <v>5</v>
      </c>
      <c r="K470" t="s">
        <v>156</v>
      </c>
      <c r="L470" t="s">
        <v>801</v>
      </c>
      <c r="M470" t="s">
        <v>15</v>
      </c>
      <c r="N470">
        <f>IF(all_t20_world_cup_matches_results__3__3[[#This Row],[Teams ID]]=all_t20_world_cup_matches_results__3__3[[#This Row],[Winner]], 1, 0)</f>
        <v>0</v>
      </c>
      <c r="O470" t="str">
        <f>IF(all_t20_world_cup_matches_results__3__3[[#This Row],[Team1]]=all_t20_world_cup_matches_results__3__3[[#This Row],[Winner]],all_t20_world_cup_matches_results__3__3[[#This Row],[Team2]],all_t20_world_cup_matches_results__3__3[[#This Row],[Team1]])</f>
        <v>Scotland</v>
      </c>
      <c r="P470" s="8">
        <f>IF(all_t20_world_cup_matches_results__3__3[[#This Row],[Teams ID]]=all_t20_world_cup_matches_results__3__3[[#This Row],[Losers]],1,0)</f>
        <v>1</v>
      </c>
      <c r="Q470" s="8">
        <f>SUMIFS(all_t20_world_cup_matches_results__3__3[Winner Count], all_t20_world_cup_matches_results__3__3[Teams ID], all_t20_world_cup_matches_results__3__3[[#This Row],[Teams ID]], all_t20_world_cup_matches_results__3__3[Season], all_t20_world_cup_matches_results__3__3[[#This Row],[Season]])</f>
        <v>1</v>
      </c>
      <c r="R470" s="8">
        <f>COUNTIFS(all_t20_world_cup_matches_results__3__3[Teams ID], all_t20_world_cup_matches_results__3__3[[#This Row],[Teams ID]], all_t20_world_cup_matches_results__3__3[Season], all_t20_world_cup_matches_results__3__3[[#This Row],[Season]])</f>
        <v>3</v>
      </c>
      <c r="S470" s="8">
        <f>all_t20_world_cup_matches_results__3__3[[#This Row],[Total matches played]]-all_t20_world_cup_matches_results__3__3[[#This Row],[Total matches won]]</f>
        <v>2</v>
      </c>
      <c r="T470" s="16">
        <f>IFERROR(all_t20_world_cup_matches_results__3__3[[#This Row],[Total matches won]]/all_t20_world_cup_matches_results__3__3[[#This Row],[Total matches played]],"")</f>
        <v>0.33333333333333331</v>
      </c>
      <c r="U470" s="16">
        <f>IF(T:T=$T$3,"",100%-all_t20_world_cup_matches_results__3__3[[#This Row],[Winning %]])</f>
        <v>0.66666666666666674</v>
      </c>
    </row>
    <row r="471" spans="1:21" x14ac:dyDescent="0.25">
      <c r="A471" t="s">
        <v>171</v>
      </c>
      <c r="B471" t="s">
        <v>15</v>
      </c>
      <c r="C471" t="s">
        <v>18</v>
      </c>
      <c r="D471" t="s">
        <v>264</v>
      </c>
      <c r="E471" t="s">
        <v>18</v>
      </c>
      <c r="F471" t="s">
        <v>19</v>
      </c>
      <c r="G471" t="s">
        <v>126</v>
      </c>
      <c r="H471" s="9">
        <v>44855</v>
      </c>
      <c r="I471">
        <v>1838</v>
      </c>
      <c r="J471">
        <v>5</v>
      </c>
      <c r="K471" t="s">
        <v>156</v>
      </c>
      <c r="L471" t="s">
        <v>802</v>
      </c>
      <c r="M471" t="s">
        <v>18</v>
      </c>
      <c r="N471">
        <f>IF(all_t20_world_cup_matches_results__3__3[[#This Row],[Teams ID]]=all_t20_world_cup_matches_results__3__3[[#This Row],[Winner]], 1, 0)</f>
        <v>1</v>
      </c>
      <c r="O471" t="str">
        <f>IF(all_t20_world_cup_matches_results__3__3[[#This Row],[Team1]]=all_t20_world_cup_matches_results__3__3[[#This Row],[Winner]],all_t20_world_cup_matches_results__3__3[[#This Row],[Team2]],all_t20_world_cup_matches_results__3__3[[#This Row],[Team1]])</f>
        <v>Scotland</v>
      </c>
      <c r="P471" s="8">
        <f>IF(all_t20_world_cup_matches_results__3__3[[#This Row],[Teams ID]]=all_t20_world_cup_matches_results__3__3[[#This Row],[Losers]],1,0)</f>
        <v>0</v>
      </c>
      <c r="Q471" s="8">
        <f>SUMIFS(all_t20_world_cup_matches_results__3__3[Winner Count], all_t20_world_cup_matches_results__3__3[Teams ID], all_t20_world_cup_matches_results__3__3[[#This Row],[Teams ID]], all_t20_world_cup_matches_results__3__3[Season], all_t20_world_cup_matches_results__3__3[[#This Row],[Season]])</f>
        <v>3</v>
      </c>
      <c r="R471" s="8">
        <f>COUNTIFS(all_t20_world_cup_matches_results__3__3[Teams ID], all_t20_world_cup_matches_results__3__3[[#This Row],[Teams ID]], all_t20_world_cup_matches_results__3__3[Season], all_t20_world_cup_matches_results__3__3[[#This Row],[Season]])</f>
        <v>8</v>
      </c>
      <c r="S471" s="8">
        <f>all_t20_world_cup_matches_results__3__3[[#This Row],[Total matches played]]-all_t20_world_cup_matches_results__3__3[[#This Row],[Total matches won]]</f>
        <v>5</v>
      </c>
      <c r="T471" s="16">
        <f>IFERROR(all_t20_world_cup_matches_results__3__3[[#This Row],[Total matches won]]/all_t20_world_cup_matches_results__3__3[[#This Row],[Total matches played]],"")</f>
        <v>0.375</v>
      </c>
      <c r="U471" s="16">
        <f>IF(T:T=$T$3,"",100%-all_t20_world_cup_matches_results__3__3[[#This Row],[Winning %]])</f>
        <v>0.625</v>
      </c>
    </row>
    <row r="472" spans="1:21" x14ac:dyDescent="0.25">
      <c r="A472" t="s">
        <v>171</v>
      </c>
      <c r="B472" t="s">
        <v>17</v>
      </c>
      <c r="C472" t="s">
        <v>11</v>
      </c>
      <c r="D472" t="s">
        <v>270</v>
      </c>
      <c r="E472" t="s">
        <v>11</v>
      </c>
      <c r="F472" t="s">
        <v>129</v>
      </c>
      <c r="G472" t="s">
        <v>130</v>
      </c>
      <c r="H472" s="9">
        <v>44856</v>
      </c>
      <c r="I472">
        <v>1839</v>
      </c>
      <c r="J472">
        <v>89</v>
      </c>
      <c r="K472" t="s">
        <v>157</v>
      </c>
      <c r="L472" t="s">
        <v>803</v>
      </c>
      <c r="M472" t="s">
        <v>17</v>
      </c>
      <c r="N472">
        <f>IF(all_t20_world_cup_matches_results__3__3[[#This Row],[Teams ID]]=all_t20_world_cup_matches_results__3__3[[#This Row],[Winner]], 1, 0)</f>
        <v>0</v>
      </c>
      <c r="O472" t="str">
        <f>IF(all_t20_world_cup_matches_results__3__3[[#This Row],[Team1]]=all_t20_world_cup_matches_results__3__3[[#This Row],[Winner]],all_t20_world_cup_matches_results__3__3[[#This Row],[Team2]],all_t20_world_cup_matches_results__3__3[[#This Row],[Team1]])</f>
        <v>Australia</v>
      </c>
      <c r="P472" s="8">
        <f>IF(all_t20_world_cup_matches_results__3__3[[#This Row],[Teams ID]]=all_t20_world_cup_matches_results__3__3[[#This Row],[Losers]],1,0)</f>
        <v>1</v>
      </c>
      <c r="Q472" s="8">
        <f>SUMIFS(all_t20_world_cup_matches_results__3__3[Winner Count], all_t20_world_cup_matches_results__3__3[Teams ID], all_t20_world_cup_matches_results__3__3[[#This Row],[Teams ID]], all_t20_world_cup_matches_results__3__3[Season], all_t20_world_cup_matches_results__3__3[[#This Row],[Season]])</f>
        <v>3</v>
      </c>
      <c r="R472" s="8">
        <f>COUNTIFS(all_t20_world_cup_matches_results__3__3[Teams ID], all_t20_world_cup_matches_results__3__3[[#This Row],[Teams ID]], all_t20_world_cup_matches_results__3__3[Season], all_t20_world_cup_matches_results__3__3[[#This Row],[Season]])</f>
        <v>4</v>
      </c>
      <c r="S472" s="8">
        <f>all_t20_world_cup_matches_results__3__3[[#This Row],[Total matches played]]-all_t20_world_cup_matches_results__3__3[[#This Row],[Total matches won]]</f>
        <v>1</v>
      </c>
      <c r="T472" s="16">
        <f>IFERROR(all_t20_world_cup_matches_results__3__3[[#This Row],[Total matches won]]/all_t20_world_cup_matches_results__3__3[[#This Row],[Total matches played]],"")</f>
        <v>0.75</v>
      </c>
      <c r="U472" s="16">
        <f>IF(T:T=$T$3,"",100%-all_t20_world_cup_matches_results__3__3[[#This Row],[Winning %]])</f>
        <v>0.25</v>
      </c>
    </row>
    <row r="473" spans="1:21" x14ac:dyDescent="0.25">
      <c r="A473" t="s">
        <v>171</v>
      </c>
      <c r="B473" t="s">
        <v>17</v>
      </c>
      <c r="C473" t="s">
        <v>11</v>
      </c>
      <c r="D473" t="s">
        <v>270</v>
      </c>
      <c r="E473" t="s">
        <v>11</v>
      </c>
      <c r="F473" t="s">
        <v>129</v>
      </c>
      <c r="G473" t="s">
        <v>130</v>
      </c>
      <c r="H473" s="9">
        <v>44856</v>
      </c>
      <c r="I473">
        <v>1839</v>
      </c>
      <c r="J473">
        <v>89</v>
      </c>
      <c r="K473" t="s">
        <v>157</v>
      </c>
      <c r="L473" t="s">
        <v>804</v>
      </c>
      <c r="M473" t="s">
        <v>11</v>
      </c>
      <c r="N473">
        <f>IF(all_t20_world_cup_matches_results__3__3[[#This Row],[Teams ID]]=all_t20_world_cup_matches_results__3__3[[#This Row],[Winner]], 1, 0)</f>
        <v>1</v>
      </c>
      <c r="O473" t="str">
        <f>IF(all_t20_world_cup_matches_results__3__3[[#This Row],[Team1]]=all_t20_world_cup_matches_results__3__3[[#This Row],[Winner]],all_t20_world_cup_matches_results__3__3[[#This Row],[Team2]],all_t20_world_cup_matches_results__3__3[[#This Row],[Team1]])</f>
        <v>Australia</v>
      </c>
      <c r="P473" s="8">
        <f>IF(all_t20_world_cup_matches_results__3__3[[#This Row],[Teams ID]]=all_t20_world_cup_matches_results__3__3[[#This Row],[Losers]],1,0)</f>
        <v>0</v>
      </c>
      <c r="Q473" s="8">
        <f>SUMIFS(all_t20_world_cup_matches_results__3__3[Winner Count], all_t20_world_cup_matches_results__3__3[Teams ID], all_t20_world_cup_matches_results__3__3[[#This Row],[Teams ID]], all_t20_world_cup_matches_results__3__3[Season], all_t20_world_cup_matches_results__3__3[[#This Row],[Season]])</f>
        <v>3</v>
      </c>
      <c r="R473" s="8">
        <f>COUNTIFS(all_t20_world_cup_matches_results__3__3[Teams ID], all_t20_world_cup_matches_results__3__3[[#This Row],[Teams ID]], all_t20_world_cup_matches_results__3__3[Season], all_t20_world_cup_matches_results__3__3[[#This Row],[Season]])</f>
        <v>5</v>
      </c>
      <c r="S473" s="8">
        <f>all_t20_world_cup_matches_results__3__3[[#This Row],[Total matches played]]-all_t20_world_cup_matches_results__3__3[[#This Row],[Total matches won]]</f>
        <v>2</v>
      </c>
      <c r="T473" s="16">
        <f>IFERROR(all_t20_world_cup_matches_results__3__3[[#This Row],[Total matches won]]/all_t20_world_cup_matches_results__3__3[[#This Row],[Total matches played]],"")</f>
        <v>0.6</v>
      </c>
      <c r="U473" s="16">
        <f>IF(T:T=$T$3,"",100%-all_t20_world_cup_matches_results__3__3[[#This Row],[Winning %]])</f>
        <v>0.4</v>
      </c>
    </row>
    <row r="474" spans="1:21" x14ac:dyDescent="0.25">
      <c r="A474" t="s">
        <v>171</v>
      </c>
      <c r="B474" t="s">
        <v>63</v>
      </c>
      <c r="C474" t="s">
        <v>23</v>
      </c>
      <c r="D474" t="s">
        <v>234</v>
      </c>
      <c r="E474" t="s">
        <v>23</v>
      </c>
      <c r="F474" t="s">
        <v>19</v>
      </c>
      <c r="G474" t="s">
        <v>131</v>
      </c>
      <c r="H474" s="9">
        <v>44856</v>
      </c>
      <c r="I474">
        <v>1840</v>
      </c>
      <c r="J474">
        <v>5</v>
      </c>
      <c r="K474" t="s">
        <v>156</v>
      </c>
      <c r="L474" t="s">
        <v>805</v>
      </c>
      <c r="M474" t="s">
        <v>63</v>
      </c>
      <c r="N474">
        <f>IF(all_t20_world_cup_matches_results__3__3[[#This Row],[Teams ID]]=all_t20_world_cup_matches_results__3__3[[#This Row],[Winner]], 1, 0)</f>
        <v>0</v>
      </c>
      <c r="O474" t="str">
        <f>IF(all_t20_world_cup_matches_results__3__3[[#This Row],[Team1]]=all_t20_world_cup_matches_results__3__3[[#This Row],[Winner]],all_t20_world_cup_matches_results__3__3[[#This Row],[Team2]],all_t20_world_cup_matches_results__3__3[[#This Row],[Team1]])</f>
        <v>Afghanistan</v>
      </c>
      <c r="P474" s="8">
        <f>IF(all_t20_world_cup_matches_results__3__3[[#This Row],[Teams ID]]=all_t20_world_cup_matches_results__3__3[[#This Row],[Losers]],1,0)</f>
        <v>1</v>
      </c>
      <c r="Q474" s="8">
        <f>SUMIFS(all_t20_world_cup_matches_results__3__3[Winner Count], all_t20_world_cup_matches_results__3__3[Teams ID], all_t20_world_cup_matches_results__3__3[[#This Row],[Teams ID]], all_t20_world_cup_matches_results__3__3[Season], all_t20_world_cup_matches_results__3__3[[#This Row],[Season]])</f>
        <v>0</v>
      </c>
      <c r="R474" s="8">
        <f>COUNTIFS(all_t20_world_cup_matches_results__3__3[Teams ID], all_t20_world_cup_matches_results__3__3[[#This Row],[Teams ID]], all_t20_world_cup_matches_results__3__3[Season], all_t20_world_cup_matches_results__3__3[[#This Row],[Season]])</f>
        <v>3</v>
      </c>
      <c r="S474" s="8">
        <f>all_t20_world_cup_matches_results__3__3[[#This Row],[Total matches played]]-all_t20_world_cup_matches_results__3__3[[#This Row],[Total matches won]]</f>
        <v>3</v>
      </c>
      <c r="T474" s="16">
        <f>IFERROR(all_t20_world_cup_matches_results__3__3[[#This Row],[Total matches won]]/all_t20_world_cup_matches_results__3__3[[#This Row],[Total matches played]],"")</f>
        <v>0</v>
      </c>
      <c r="U474" s="16" t="str">
        <f>IF(T:T=$T$3,"",100%-all_t20_world_cup_matches_results__3__3[[#This Row],[Winning %]])</f>
        <v/>
      </c>
    </row>
    <row r="475" spans="1:21" x14ac:dyDescent="0.25">
      <c r="A475" t="s">
        <v>171</v>
      </c>
      <c r="B475" t="s">
        <v>63</v>
      </c>
      <c r="C475" t="s">
        <v>23</v>
      </c>
      <c r="D475" t="s">
        <v>234</v>
      </c>
      <c r="E475" t="s">
        <v>23</v>
      </c>
      <c r="F475" t="s">
        <v>19</v>
      </c>
      <c r="G475" t="s">
        <v>131</v>
      </c>
      <c r="H475" s="9">
        <v>44856</v>
      </c>
      <c r="I475">
        <v>1840</v>
      </c>
      <c r="J475">
        <v>5</v>
      </c>
      <c r="K475" t="s">
        <v>156</v>
      </c>
      <c r="L475" t="s">
        <v>806</v>
      </c>
      <c r="M475" t="s">
        <v>23</v>
      </c>
      <c r="N475">
        <f>IF(all_t20_world_cup_matches_results__3__3[[#This Row],[Teams ID]]=all_t20_world_cup_matches_results__3__3[[#This Row],[Winner]], 1, 0)</f>
        <v>1</v>
      </c>
      <c r="O475" t="str">
        <f>IF(all_t20_world_cup_matches_results__3__3[[#This Row],[Team1]]=all_t20_world_cup_matches_results__3__3[[#This Row],[Winner]],all_t20_world_cup_matches_results__3__3[[#This Row],[Team2]],all_t20_world_cup_matches_results__3__3[[#This Row],[Team1]])</f>
        <v>Afghanistan</v>
      </c>
      <c r="P475" s="8">
        <f>IF(all_t20_world_cup_matches_results__3__3[[#This Row],[Teams ID]]=all_t20_world_cup_matches_results__3__3[[#This Row],[Losers]],1,0)</f>
        <v>0</v>
      </c>
      <c r="Q475" s="8">
        <f>SUMIFS(all_t20_world_cup_matches_results__3__3[Winner Count], all_t20_world_cup_matches_results__3__3[Teams ID], all_t20_world_cup_matches_results__3__3[[#This Row],[Teams ID]], all_t20_world_cup_matches_results__3__3[Season], all_t20_world_cup_matches_results__3__3[[#This Row],[Season]])</f>
        <v>5</v>
      </c>
      <c r="R475" s="8">
        <f>COUNTIFS(all_t20_world_cup_matches_results__3__3[Teams ID], all_t20_world_cup_matches_results__3__3[[#This Row],[Teams ID]], all_t20_world_cup_matches_results__3__3[Season], all_t20_world_cup_matches_results__3__3[[#This Row],[Season]])</f>
        <v>6</v>
      </c>
      <c r="S475" s="8">
        <f>all_t20_world_cup_matches_results__3__3[[#This Row],[Total matches played]]-all_t20_world_cup_matches_results__3__3[[#This Row],[Total matches won]]</f>
        <v>1</v>
      </c>
      <c r="T475" s="16">
        <f>IFERROR(all_t20_world_cup_matches_results__3__3[[#This Row],[Total matches won]]/all_t20_world_cup_matches_results__3__3[[#This Row],[Total matches played]],"")</f>
        <v>0.83333333333333337</v>
      </c>
      <c r="U475" s="16">
        <f>IF(T:T=$T$3,"",100%-all_t20_world_cup_matches_results__3__3[[#This Row],[Winning %]])</f>
        <v>0.16666666666666663</v>
      </c>
    </row>
    <row r="476" spans="1:21" x14ac:dyDescent="0.25">
      <c r="A476" t="s">
        <v>171</v>
      </c>
      <c r="B476" t="s">
        <v>49</v>
      </c>
      <c r="C476" t="s">
        <v>28</v>
      </c>
      <c r="D476" t="s">
        <v>214</v>
      </c>
      <c r="E476" t="s">
        <v>28</v>
      </c>
      <c r="F476" t="s">
        <v>12</v>
      </c>
      <c r="G476" t="s">
        <v>126</v>
      </c>
      <c r="H476" s="9">
        <v>44857</v>
      </c>
      <c r="I476">
        <v>1841</v>
      </c>
      <c r="J476">
        <v>9</v>
      </c>
      <c r="K476" t="s">
        <v>156</v>
      </c>
      <c r="L476" t="s">
        <v>807</v>
      </c>
      <c r="M476" t="s">
        <v>49</v>
      </c>
      <c r="N476">
        <f>IF(all_t20_world_cup_matches_results__3__3[[#This Row],[Teams ID]]=all_t20_world_cup_matches_results__3__3[[#This Row],[Winner]], 1, 0)</f>
        <v>0</v>
      </c>
      <c r="O476" t="str">
        <f>IF(all_t20_world_cup_matches_results__3__3[[#This Row],[Team1]]=all_t20_world_cup_matches_results__3__3[[#This Row],[Winner]],all_t20_world_cup_matches_results__3__3[[#This Row],[Team2]],all_t20_world_cup_matches_results__3__3[[#This Row],[Team1]])</f>
        <v>Ireland</v>
      </c>
      <c r="P476" s="8">
        <f>IF(all_t20_world_cup_matches_results__3__3[[#This Row],[Teams ID]]=all_t20_world_cup_matches_results__3__3[[#This Row],[Losers]],1,0)</f>
        <v>1</v>
      </c>
      <c r="Q476" s="8">
        <f>SUMIFS(all_t20_world_cup_matches_results__3__3[Winner Count], all_t20_world_cup_matches_results__3__3[Teams ID], all_t20_world_cup_matches_results__3__3[[#This Row],[Teams ID]], all_t20_world_cup_matches_results__3__3[Season], all_t20_world_cup_matches_results__3__3[[#This Row],[Season]])</f>
        <v>3</v>
      </c>
      <c r="R476" s="8">
        <f>COUNTIFS(all_t20_world_cup_matches_results__3__3[Teams ID], all_t20_world_cup_matches_results__3__3[[#This Row],[Teams ID]], all_t20_world_cup_matches_results__3__3[Season], all_t20_world_cup_matches_results__3__3[[#This Row],[Season]])</f>
        <v>7</v>
      </c>
      <c r="S476" s="8">
        <f>all_t20_world_cup_matches_results__3__3[[#This Row],[Total matches played]]-all_t20_world_cup_matches_results__3__3[[#This Row],[Total matches won]]</f>
        <v>4</v>
      </c>
      <c r="T476" s="16">
        <f>IFERROR(all_t20_world_cup_matches_results__3__3[[#This Row],[Total matches won]]/all_t20_world_cup_matches_results__3__3[[#This Row],[Total matches played]],"")</f>
        <v>0.42857142857142855</v>
      </c>
      <c r="U476" s="16">
        <f>IF(T:T=$T$3,"",100%-all_t20_world_cup_matches_results__3__3[[#This Row],[Winning %]])</f>
        <v>0.5714285714285714</v>
      </c>
    </row>
    <row r="477" spans="1:21" x14ac:dyDescent="0.25">
      <c r="A477" t="s">
        <v>171</v>
      </c>
      <c r="B477" t="s">
        <v>49</v>
      </c>
      <c r="C477" t="s">
        <v>28</v>
      </c>
      <c r="D477" t="s">
        <v>214</v>
      </c>
      <c r="E477" t="s">
        <v>28</v>
      </c>
      <c r="F477" t="s">
        <v>12</v>
      </c>
      <c r="G477" t="s">
        <v>126</v>
      </c>
      <c r="H477" s="9">
        <v>44857</v>
      </c>
      <c r="I477">
        <v>1841</v>
      </c>
      <c r="J477">
        <v>9</v>
      </c>
      <c r="K477" t="s">
        <v>156</v>
      </c>
      <c r="L477" t="s">
        <v>808</v>
      </c>
      <c r="M477" t="s">
        <v>28</v>
      </c>
      <c r="N477">
        <f>IF(all_t20_world_cup_matches_results__3__3[[#This Row],[Teams ID]]=all_t20_world_cup_matches_results__3__3[[#This Row],[Winner]], 1, 0)</f>
        <v>1</v>
      </c>
      <c r="O477" t="str">
        <f>IF(all_t20_world_cup_matches_results__3__3[[#This Row],[Team1]]=all_t20_world_cup_matches_results__3__3[[#This Row],[Winner]],all_t20_world_cup_matches_results__3__3[[#This Row],[Team2]],all_t20_world_cup_matches_results__3__3[[#This Row],[Team1]])</f>
        <v>Ireland</v>
      </c>
      <c r="P477" s="8">
        <f>IF(all_t20_world_cup_matches_results__3__3[[#This Row],[Teams ID]]=all_t20_world_cup_matches_results__3__3[[#This Row],[Losers]],1,0)</f>
        <v>0</v>
      </c>
      <c r="Q477" s="8">
        <f>SUMIFS(all_t20_world_cup_matches_results__3__3[Winner Count], all_t20_world_cup_matches_results__3__3[Teams ID], all_t20_world_cup_matches_results__3__3[[#This Row],[Teams ID]], all_t20_world_cup_matches_results__3__3[Season], all_t20_world_cup_matches_results__3__3[[#This Row],[Season]])</f>
        <v>4</v>
      </c>
      <c r="R477" s="8">
        <f>COUNTIFS(all_t20_world_cup_matches_results__3__3[Teams ID], all_t20_world_cup_matches_results__3__3[[#This Row],[Teams ID]], all_t20_world_cup_matches_results__3__3[Season], all_t20_world_cup_matches_results__3__3[[#This Row],[Season]])</f>
        <v>8</v>
      </c>
      <c r="S477" s="8">
        <f>all_t20_world_cup_matches_results__3__3[[#This Row],[Total matches played]]-all_t20_world_cup_matches_results__3__3[[#This Row],[Total matches won]]</f>
        <v>4</v>
      </c>
      <c r="T477" s="16">
        <f>IFERROR(all_t20_world_cup_matches_results__3__3[[#This Row],[Total matches won]]/all_t20_world_cup_matches_results__3__3[[#This Row],[Total matches played]],"")</f>
        <v>0.5</v>
      </c>
      <c r="U477" s="16">
        <f>IF(T:T=$T$3,"",100%-all_t20_world_cup_matches_results__3__3[[#This Row],[Winning %]])</f>
        <v>0.5</v>
      </c>
    </row>
    <row r="478" spans="1:21" x14ac:dyDescent="0.25">
      <c r="A478" t="s">
        <v>171</v>
      </c>
      <c r="B478" t="s">
        <v>25</v>
      </c>
      <c r="C478" t="s">
        <v>14</v>
      </c>
      <c r="D478" t="s">
        <v>183</v>
      </c>
      <c r="E478" t="s">
        <v>25</v>
      </c>
      <c r="F478" t="s">
        <v>39</v>
      </c>
      <c r="G478" t="s">
        <v>132</v>
      </c>
      <c r="H478" s="9">
        <v>44857</v>
      </c>
      <c r="I478">
        <v>1842</v>
      </c>
      <c r="J478">
        <v>4</v>
      </c>
      <c r="K478" t="s">
        <v>156</v>
      </c>
      <c r="L478" t="s">
        <v>809</v>
      </c>
      <c r="M478" t="s">
        <v>25</v>
      </c>
      <c r="N478">
        <f>IF(all_t20_world_cup_matches_results__3__3[[#This Row],[Teams ID]]=all_t20_world_cup_matches_results__3__3[[#This Row],[Winner]], 1, 0)</f>
        <v>1</v>
      </c>
      <c r="O478" t="str">
        <f>IF(all_t20_world_cup_matches_results__3__3[[#This Row],[Team1]]=all_t20_world_cup_matches_results__3__3[[#This Row],[Winner]],all_t20_world_cup_matches_results__3__3[[#This Row],[Team2]],all_t20_world_cup_matches_results__3__3[[#This Row],[Team1]])</f>
        <v>Pakistan</v>
      </c>
      <c r="P478" s="8">
        <f>IF(all_t20_world_cup_matches_results__3__3[[#This Row],[Teams ID]]=all_t20_world_cup_matches_results__3__3[[#This Row],[Losers]],1,0)</f>
        <v>0</v>
      </c>
      <c r="Q478" s="8">
        <f>SUMIFS(all_t20_world_cup_matches_results__3__3[Winner Count], all_t20_world_cup_matches_results__3__3[Teams ID], all_t20_world_cup_matches_results__3__3[[#This Row],[Teams ID]], all_t20_world_cup_matches_results__3__3[Season], all_t20_world_cup_matches_results__3__3[[#This Row],[Season]])</f>
        <v>4</v>
      </c>
      <c r="R478" s="8">
        <f>COUNTIFS(all_t20_world_cup_matches_results__3__3[Teams ID], all_t20_world_cup_matches_results__3__3[[#This Row],[Teams ID]], all_t20_world_cup_matches_results__3__3[Season], all_t20_world_cup_matches_results__3__3[[#This Row],[Season]])</f>
        <v>6</v>
      </c>
      <c r="S478" s="8">
        <f>all_t20_world_cup_matches_results__3__3[[#This Row],[Total matches played]]-all_t20_world_cup_matches_results__3__3[[#This Row],[Total matches won]]</f>
        <v>2</v>
      </c>
      <c r="T478" s="16">
        <f>IFERROR(all_t20_world_cup_matches_results__3__3[[#This Row],[Total matches won]]/all_t20_world_cup_matches_results__3__3[[#This Row],[Total matches played]],"")</f>
        <v>0.66666666666666663</v>
      </c>
      <c r="U478" s="16">
        <f>IF(T:T=$T$3,"",100%-all_t20_world_cup_matches_results__3__3[[#This Row],[Winning %]])</f>
        <v>0.33333333333333337</v>
      </c>
    </row>
    <row r="479" spans="1:21" x14ac:dyDescent="0.25">
      <c r="A479" t="s">
        <v>171</v>
      </c>
      <c r="B479" t="s">
        <v>25</v>
      </c>
      <c r="C479" t="s">
        <v>14</v>
      </c>
      <c r="D479" t="s">
        <v>183</v>
      </c>
      <c r="E479" t="s">
        <v>25</v>
      </c>
      <c r="F479" t="s">
        <v>39</v>
      </c>
      <c r="G479" t="s">
        <v>132</v>
      </c>
      <c r="H479" s="9">
        <v>44857</v>
      </c>
      <c r="I479">
        <v>1842</v>
      </c>
      <c r="J479">
        <v>4</v>
      </c>
      <c r="K479" t="s">
        <v>156</v>
      </c>
      <c r="L479" t="s">
        <v>810</v>
      </c>
      <c r="M479" t="s">
        <v>14</v>
      </c>
      <c r="N479">
        <f>IF(all_t20_world_cup_matches_results__3__3[[#This Row],[Teams ID]]=all_t20_world_cup_matches_results__3__3[[#This Row],[Winner]], 1, 0)</f>
        <v>0</v>
      </c>
      <c r="O479" t="str">
        <f>IF(all_t20_world_cup_matches_results__3__3[[#This Row],[Team1]]=all_t20_world_cup_matches_results__3__3[[#This Row],[Winner]],all_t20_world_cup_matches_results__3__3[[#This Row],[Team2]],all_t20_world_cup_matches_results__3__3[[#This Row],[Team1]])</f>
        <v>Pakistan</v>
      </c>
      <c r="P479" s="8">
        <f>IF(all_t20_world_cup_matches_results__3__3[[#This Row],[Teams ID]]=all_t20_world_cup_matches_results__3__3[[#This Row],[Losers]],1,0)</f>
        <v>1</v>
      </c>
      <c r="Q479" s="8">
        <f>SUMIFS(all_t20_world_cup_matches_results__3__3[Winner Count], all_t20_world_cup_matches_results__3__3[Teams ID], all_t20_world_cup_matches_results__3__3[[#This Row],[Teams ID]], all_t20_world_cup_matches_results__3__3[Season], all_t20_world_cup_matches_results__3__3[[#This Row],[Season]])</f>
        <v>4</v>
      </c>
      <c r="R479" s="8">
        <f>COUNTIFS(all_t20_world_cup_matches_results__3__3[Teams ID], all_t20_world_cup_matches_results__3__3[[#This Row],[Teams ID]], all_t20_world_cup_matches_results__3__3[Season], all_t20_world_cup_matches_results__3__3[[#This Row],[Season]])</f>
        <v>7</v>
      </c>
      <c r="S479" s="8">
        <f>all_t20_world_cup_matches_results__3__3[[#This Row],[Total matches played]]-all_t20_world_cup_matches_results__3__3[[#This Row],[Total matches won]]</f>
        <v>3</v>
      </c>
      <c r="T479" s="16">
        <f>IFERROR(all_t20_world_cup_matches_results__3__3[[#This Row],[Total matches won]]/all_t20_world_cup_matches_results__3__3[[#This Row],[Total matches played]],"")</f>
        <v>0.5714285714285714</v>
      </c>
      <c r="U479" s="16">
        <f>IF(T:T=$T$3,"",100%-all_t20_world_cup_matches_results__3__3[[#This Row],[Winning %]])</f>
        <v>0.4285714285714286</v>
      </c>
    </row>
    <row r="480" spans="1:21" x14ac:dyDescent="0.25">
      <c r="A480" t="s">
        <v>171</v>
      </c>
      <c r="B480" t="s">
        <v>21</v>
      </c>
      <c r="C480" t="s">
        <v>42</v>
      </c>
      <c r="D480" t="s">
        <v>262</v>
      </c>
      <c r="E480" t="s">
        <v>21</v>
      </c>
      <c r="F480" t="s">
        <v>54</v>
      </c>
      <c r="G480" t="s">
        <v>126</v>
      </c>
      <c r="H480" s="9">
        <v>44858</v>
      </c>
      <c r="I480">
        <v>1843</v>
      </c>
      <c r="J480">
        <v>9</v>
      </c>
      <c r="K480" t="s">
        <v>157</v>
      </c>
      <c r="L480" t="s">
        <v>811</v>
      </c>
      <c r="M480" t="s">
        <v>21</v>
      </c>
      <c r="N480">
        <f>IF(all_t20_world_cup_matches_results__3__3[[#This Row],[Teams ID]]=all_t20_world_cup_matches_results__3__3[[#This Row],[Winner]], 1, 0)</f>
        <v>1</v>
      </c>
      <c r="O480" t="str">
        <f>IF(all_t20_world_cup_matches_results__3__3[[#This Row],[Team1]]=all_t20_world_cup_matches_results__3__3[[#This Row],[Winner]],all_t20_world_cup_matches_results__3__3[[#This Row],[Team2]],all_t20_world_cup_matches_results__3__3[[#This Row],[Team1]])</f>
        <v>Netherlands</v>
      </c>
      <c r="P480" s="8">
        <f>IF(all_t20_world_cup_matches_results__3__3[[#This Row],[Teams ID]]=all_t20_world_cup_matches_results__3__3[[#This Row],[Losers]],1,0)</f>
        <v>0</v>
      </c>
      <c r="Q480" s="8">
        <f>SUMIFS(all_t20_world_cup_matches_results__3__3[Winner Count], all_t20_world_cup_matches_results__3__3[Teams ID], all_t20_world_cup_matches_results__3__3[[#This Row],[Teams ID]], all_t20_world_cup_matches_results__3__3[Season], all_t20_world_cup_matches_results__3__3[[#This Row],[Season]])</f>
        <v>2</v>
      </c>
      <c r="R480" s="8">
        <f>COUNTIFS(all_t20_world_cup_matches_results__3__3[Teams ID], all_t20_world_cup_matches_results__3__3[[#This Row],[Teams ID]], all_t20_world_cup_matches_results__3__3[Season], all_t20_world_cup_matches_results__3__3[[#This Row],[Season]])</f>
        <v>5</v>
      </c>
      <c r="S480" s="8">
        <f>all_t20_world_cup_matches_results__3__3[[#This Row],[Total matches played]]-all_t20_world_cup_matches_results__3__3[[#This Row],[Total matches won]]</f>
        <v>3</v>
      </c>
      <c r="T480" s="16">
        <f>IFERROR(all_t20_world_cup_matches_results__3__3[[#This Row],[Total matches won]]/all_t20_world_cup_matches_results__3__3[[#This Row],[Total matches played]],"")</f>
        <v>0.4</v>
      </c>
      <c r="U480" s="16">
        <f>IF(T:T=$T$3,"",100%-all_t20_world_cup_matches_results__3__3[[#This Row],[Winning %]])</f>
        <v>0.6</v>
      </c>
    </row>
    <row r="481" spans="1:21" x14ac:dyDescent="0.25">
      <c r="A481" t="s">
        <v>171</v>
      </c>
      <c r="B481" t="s">
        <v>21</v>
      </c>
      <c r="C481" t="s">
        <v>42</v>
      </c>
      <c r="D481" t="s">
        <v>262</v>
      </c>
      <c r="E481" t="s">
        <v>21</v>
      </c>
      <c r="F481" t="s">
        <v>54</v>
      </c>
      <c r="G481" t="s">
        <v>126</v>
      </c>
      <c r="H481" s="9">
        <v>44858</v>
      </c>
      <c r="I481">
        <v>1843</v>
      </c>
      <c r="J481">
        <v>9</v>
      </c>
      <c r="K481" t="s">
        <v>157</v>
      </c>
      <c r="L481" t="s">
        <v>812</v>
      </c>
      <c r="M481" t="s">
        <v>42</v>
      </c>
      <c r="N481">
        <f>IF(all_t20_world_cup_matches_results__3__3[[#This Row],[Teams ID]]=all_t20_world_cup_matches_results__3__3[[#This Row],[Winner]], 1, 0)</f>
        <v>0</v>
      </c>
      <c r="O481" t="str">
        <f>IF(all_t20_world_cup_matches_results__3__3[[#This Row],[Team1]]=all_t20_world_cup_matches_results__3__3[[#This Row],[Winner]],all_t20_world_cup_matches_results__3__3[[#This Row],[Team2]],all_t20_world_cup_matches_results__3__3[[#This Row],[Team1]])</f>
        <v>Netherlands</v>
      </c>
      <c r="P481" s="8">
        <f>IF(all_t20_world_cup_matches_results__3__3[[#This Row],[Teams ID]]=all_t20_world_cup_matches_results__3__3[[#This Row],[Losers]],1,0)</f>
        <v>1</v>
      </c>
      <c r="Q481" s="8">
        <f>SUMIFS(all_t20_world_cup_matches_results__3__3[Winner Count], all_t20_world_cup_matches_results__3__3[Teams ID], all_t20_world_cup_matches_results__3__3[[#This Row],[Teams ID]], all_t20_world_cup_matches_results__3__3[Season], all_t20_world_cup_matches_results__3__3[[#This Row],[Season]])</f>
        <v>4</v>
      </c>
      <c r="R481" s="8">
        <f>COUNTIFS(all_t20_world_cup_matches_results__3__3[Teams ID], all_t20_world_cup_matches_results__3__3[[#This Row],[Teams ID]], all_t20_world_cup_matches_results__3__3[Season], all_t20_world_cup_matches_results__3__3[[#This Row],[Season]])</f>
        <v>8</v>
      </c>
      <c r="S481" s="8">
        <f>all_t20_world_cup_matches_results__3__3[[#This Row],[Total matches played]]-all_t20_world_cup_matches_results__3__3[[#This Row],[Total matches won]]</f>
        <v>4</v>
      </c>
      <c r="T481" s="16">
        <f>IFERROR(all_t20_world_cup_matches_results__3__3[[#This Row],[Total matches won]]/all_t20_world_cup_matches_results__3__3[[#This Row],[Total matches played]],"")</f>
        <v>0.5</v>
      </c>
      <c r="U481" s="16">
        <f>IF(T:T=$T$3,"",100%-all_t20_world_cup_matches_results__3__3[[#This Row],[Winning %]])</f>
        <v>0.5</v>
      </c>
    </row>
    <row r="482" spans="1:21" x14ac:dyDescent="0.25">
      <c r="A482" t="s">
        <v>171</v>
      </c>
      <c r="B482" t="s">
        <v>6</v>
      </c>
      <c r="C482" t="s">
        <v>18</v>
      </c>
      <c r="D482" t="s">
        <v>232</v>
      </c>
      <c r="E482" t="s">
        <v>26</v>
      </c>
      <c r="F482" t="s">
        <v>988</v>
      </c>
      <c r="G482" t="s">
        <v>126</v>
      </c>
      <c r="H482" s="9">
        <v>44858</v>
      </c>
      <c r="I482">
        <v>1844</v>
      </c>
      <c r="J482" t="s">
        <v>988</v>
      </c>
      <c r="L482" t="s">
        <v>813</v>
      </c>
      <c r="M482" t="s">
        <v>6</v>
      </c>
      <c r="N482">
        <f>IF(all_t20_world_cup_matches_results__3__3[[#This Row],[Teams ID]]=all_t20_world_cup_matches_results__3__3[[#This Row],[Winner]], 1, 0)</f>
        <v>0</v>
      </c>
      <c r="O482" t="str">
        <f>IF(all_t20_world_cup_matches_results__3__3[[#This Row],[Team1]]=all_t20_world_cup_matches_results__3__3[[#This Row],[Winner]],all_t20_world_cup_matches_results__3__3[[#This Row],[Team2]],all_t20_world_cup_matches_results__3__3[[#This Row],[Team1]])</f>
        <v>South Africa</v>
      </c>
      <c r="P482" s="8">
        <f>IF(all_t20_world_cup_matches_results__3__3[[#This Row],[Teams ID]]=all_t20_world_cup_matches_results__3__3[[#This Row],[Losers]],1,0)</f>
        <v>1</v>
      </c>
      <c r="Q482" s="8">
        <f>SUMIFS(all_t20_world_cup_matches_results__3__3[Winner Count], all_t20_world_cup_matches_results__3__3[Teams ID], all_t20_world_cup_matches_results__3__3[[#This Row],[Teams ID]], all_t20_world_cup_matches_results__3__3[Season], all_t20_world_cup_matches_results__3__3[[#This Row],[Season]])</f>
        <v>2</v>
      </c>
      <c r="R482" s="8">
        <f>COUNTIFS(all_t20_world_cup_matches_results__3__3[Teams ID], all_t20_world_cup_matches_results__3__3[[#This Row],[Teams ID]], all_t20_world_cup_matches_results__3__3[Season], all_t20_world_cup_matches_results__3__3[[#This Row],[Season]])</f>
        <v>5</v>
      </c>
      <c r="S482" s="8">
        <f>all_t20_world_cup_matches_results__3__3[[#This Row],[Total matches played]]-all_t20_world_cup_matches_results__3__3[[#This Row],[Total matches won]]</f>
        <v>3</v>
      </c>
      <c r="T482" s="16">
        <f>IFERROR(all_t20_world_cup_matches_results__3__3[[#This Row],[Total matches won]]/all_t20_world_cup_matches_results__3__3[[#This Row],[Total matches played]],"")</f>
        <v>0.4</v>
      </c>
      <c r="U482" s="16">
        <f>IF(T:T=$T$3,"",100%-all_t20_world_cup_matches_results__3__3[[#This Row],[Winning %]])</f>
        <v>0.6</v>
      </c>
    </row>
    <row r="483" spans="1:21" x14ac:dyDescent="0.25">
      <c r="A483" t="s">
        <v>171</v>
      </c>
      <c r="B483" t="s">
        <v>6</v>
      </c>
      <c r="C483" t="s">
        <v>18</v>
      </c>
      <c r="D483" t="s">
        <v>232</v>
      </c>
      <c r="E483" t="s">
        <v>26</v>
      </c>
      <c r="F483" t="s">
        <v>988</v>
      </c>
      <c r="G483" t="s">
        <v>126</v>
      </c>
      <c r="H483" s="9">
        <v>44858</v>
      </c>
      <c r="I483">
        <v>1844</v>
      </c>
      <c r="J483" t="s">
        <v>988</v>
      </c>
      <c r="L483" t="s">
        <v>814</v>
      </c>
      <c r="M483" t="s">
        <v>18</v>
      </c>
      <c r="N483">
        <f>IF(all_t20_world_cup_matches_results__3__3[[#This Row],[Teams ID]]=all_t20_world_cup_matches_results__3__3[[#This Row],[Winner]], 1, 0)</f>
        <v>0</v>
      </c>
      <c r="O483" t="str">
        <f>IF(all_t20_world_cup_matches_results__3__3[[#This Row],[Team1]]=all_t20_world_cup_matches_results__3__3[[#This Row],[Winner]],all_t20_world_cup_matches_results__3__3[[#This Row],[Team2]],all_t20_world_cup_matches_results__3__3[[#This Row],[Team1]])</f>
        <v>South Africa</v>
      </c>
      <c r="P483" s="8">
        <f>IF(all_t20_world_cup_matches_results__3__3[[#This Row],[Teams ID]]=all_t20_world_cup_matches_results__3__3[[#This Row],[Losers]],1,0)</f>
        <v>0</v>
      </c>
      <c r="Q483" s="8">
        <f>SUMIFS(all_t20_world_cup_matches_results__3__3[Winner Count], all_t20_world_cup_matches_results__3__3[Teams ID], all_t20_world_cup_matches_results__3__3[[#This Row],[Teams ID]], all_t20_world_cup_matches_results__3__3[Season], all_t20_world_cup_matches_results__3__3[[#This Row],[Season]])</f>
        <v>3</v>
      </c>
      <c r="R483" s="8">
        <f>COUNTIFS(all_t20_world_cup_matches_results__3__3[Teams ID], all_t20_world_cup_matches_results__3__3[[#This Row],[Teams ID]], all_t20_world_cup_matches_results__3__3[Season], all_t20_world_cup_matches_results__3__3[[#This Row],[Season]])</f>
        <v>8</v>
      </c>
      <c r="S483" s="8">
        <f>all_t20_world_cup_matches_results__3__3[[#This Row],[Total matches played]]-all_t20_world_cup_matches_results__3__3[[#This Row],[Total matches won]]</f>
        <v>5</v>
      </c>
      <c r="T483" s="16">
        <f>IFERROR(all_t20_world_cup_matches_results__3__3[[#This Row],[Total matches won]]/all_t20_world_cup_matches_results__3__3[[#This Row],[Total matches played]],"")</f>
        <v>0.375</v>
      </c>
      <c r="U483" s="16">
        <f>IF(T:T=$T$3,"",100%-all_t20_world_cup_matches_results__3__3[[#This Row],[Winning %]])</f>
        <v>0.625</v>
      </c>
    </row>
    <row r="484" spans="1:21" x14ac:dyDescent="0.25">
      <c r="A484" t="s">
        <v>171</v>
      </c>
      <c r="B484" t="s">
        <v>17</v>
      </c>
      <c r="C484" t="s">
        <v>28</v>
      </c>
      <c r="D484" t="s">
        <v>195</v>
      </c>
      <c r="E484" t="s">
        <v>17</v>
      </c>
      <c r="F484" t="s">
        <v>31</v>
      </c>
      <c r="G484" t="s">
        <v>131</v>
      </c>
      <c r="H484" s="9">
        <v>44859</v>
      </c>
      <c r="I484">
        <v>1845</v>
      </c>
      <c r="J484">
        <v>7</v>
      </c>
      <c r="K484" t="s">
        <v>156</v>
      </c>
      <c r="L484" t="s">
        <v>815</v>
      </c>
      <c r="M484" t="s">
        <v>17</v>
      </c>
      <c r="N484">
        <f>IF(all_t20_world_cup_matches_results__3__3[[#This Row],[Teams ID]]=all_t20_world_cup_matches_results__3__3[[#This Row],[Winner]], 1, 0)</f>
        <v>1</v>
      </c>
      <c r="O484" t="str">
        <f>IF(all_t20_world_cup_matches_results__3__3[[#This Row],[Team1]]=all_t20_world_cup_matches_results__3__3[[#This Row],[Winner]],all_t20_world_cup_matches_results__3__3[[#This Row],[Team2]],all_t20_world_cup_matches_results__3__3[[#This Row],[Team1]])</f>
        <v>Sri Lanka</v>
      </c>
      <c r="P484" s="8">
        <f>IF(all_t20_world_cup_matches_results__3__3[[#This Row],[Teams ID]]=all_t20_world_cup_matches_results__3__3[[#This Row],[Losers]],1,0)</f>
        <v>0</v>
      </c>
      <c r="Q484" s="8">
        <f>SUMIFS(all_t20_world_cup_matches_results__3__3[Winner Count], all_t20_world_cup_matches_results__3__3[Teams ID], all_t20_world_cup_matches_results__3__3[[#This Row],[Teams ID]], all_t20_world_cup_matches_results__3__3[Season], all_t20_world_cup_matches_results__3__3[[#This Row],[Season]])</f>
        <v>3</v>
      </c>
      <c r="R484" s="8">
        <f>COUNTIFS(all_t20_world_cup_matches_results__3__3[Teams ID], all_t20_world_cup_matches_results__3__3[[#This Row],[Teams ID]], all_t20_world_cup_matches_results__3__3[Season], all_t20_world_cup_matches_results__3__3[[#This Row],[Season]])</f>
        <v>4</v>
      </c>
      <c r="S484" s="8">
        <f>all_t20_world_cup_matches_results__3__3[[#This Row],[Total matches played]]-all_t20_world_cup_matches_results__3__3[[#This Row],[Total matches won]]</f>
        <v>1</v>
      </c>
      <c r="T484" s="16">
        <f>IFERROR(all_t20_world_cup_matches_results__3__3[[#This Row],[Total matches won]]/all_t20_world_cup_matches_results__3__3[[#This Row],[Total matches played]],"")</f>
        <v>0.75</v>
      </c>
      <c r="U484" s="16">
        <f>IF(T:T=$T$3,"",100%-all_t20_world_cup_matches_results__3__3[[#This Row],[Winning %]])</f>
        <v>0.25</v>
      </c>
    </row>
    <row r="485" spans="1:21" x14ac:dyDescent="0.25">
      <c r="A485" t="s">
        <v>171</v>
      </c>
      <c r="B485" t="s">
        <v>17</v>
      </c>
      <c r="C485" t="s">
        <v>28</v>
      </c>
      <c r="D485" t="s">
        <v>195</v>
      </c>
      <c r="E485" t="s">
        <v>17</v>
      </c>
      <c r="F485" t="s">
        <v>31</v>
      </c>
      <c r="G485" t="s">
        <v>131</v>
      </c>
      <c r="H485" s="9">
        <v>44859</v>
      </c>
      <c r="I485">
        <v>1845</v>
      </c>
      <c r="J485">
        <v>7</v>
      </c>
      <c r="K485" t="s">
        <v>156</v>
      </c>
      <c r="L485" t="s">
        <v>816</v>
      </c>
      <c r="M485" t="s">
        <v>28</v>
      </c>
      <c r="N485">
        <f>IF(all_t20_world_cup_matches_results__3__3[[#This Row],[Teams ID]]=all_t20_world_cup_matches_results__3__3[[#This Row],[Winner]], 1, 0)</f>
        <v>0</v>
      </c>
      <c r="O485" t="str">
        <f>IF(all_t20_world_cup_matches_results__3__3[[#This Row],[Team1]]=all_t20_world_cup_matches_results__3__3[[#This Row],[Winner]],all_t20_world_cup_matches_results__3__3[[#This Row],[Team2]],all_t20_world_cup_matches_results__3__3[[#This Row],[Team1]])</f>
        <v>Sri Lanka</v>
      </c>
      <c r="P485" s="8">
        <f>IF(all_t20_world_cup_matches_results__3__3[[#This Row],[Teams ID]]=all_t20_world_cup_matches_results__3__3[[#This Row],[Losers]],1,0)</f>
        <v>1</v>
      </c>
      <c r="Q485" s="8">
        <f>SUMIFS(all_t20_world_cup_matches_results__3__3[Winner Count], all_t20_world_cup_matches_results__3__3[Teams ID], all_t20_world_cup_matches_results__3__3[[#This Row],[Teams ID]], all_t20_world_cup_matches_results__3__3[Season], all_t20_world_cup_matches_results__3__3[[#This Row],[Season]])</f>
        <v>4</v>
      </c>
      <c r="R485" s="8">
        <f>COUNTIFS(all_t20_world_cup_matches_results__3__3[Teams ID], all_t20_world_cup_matches_results__3__3[[#This Row],[Teams ID]], all_t20_world_cup_matches_results__3__3[Season], all_t20_world_cup_matches_results__3__3[[#This Row],[Season]])</f>
        <v>8</v>
      </c>
      <c r="S485" s="8">
        <f>all_t20_world_cup_matches_results__3__3[[#This Row],[Total matches played]]-all_t20_world_cup_matches_results__3__3[[#This Row],[Total matches won]]</f>
        <v>4</v>
      </c>
      <c r="T485" s="16">
        <f>IFERROR(all_t20_world_cup_matches_results__3__3[[#This Row],[Total matches won]]/all_t20_world_cup_matches_results__3__3[[#This Row],[Total matches played]],"")</f>
        <v>0.5</v>
      </c>
      <c r="U485" s="16">
        <f>IF(T:T=$T$3,"",100%-all_t20_world_cup_matches_results__3__3[[#This Row],[Winning %]])</f>
        <v>0.5</v>
      </c>
    </row>
    <row r="486" spans="1:21" x14ac:dyDescent="0.25">
      <c r="A486" t="s">
        <v>171</v>
      </c>
      <c r="B486" t="s">
        <v>23</v>
      </c>
      <c r="C486" t="s">
        <v>49</v>
      </c>
      <c r="D486" t="s">
        <v>224</v>
      </c>
      <c r="E486" t="s">
        <v>49</v>
      </c>
      <c r="F486" t="s">
        <v>35</v>
      </c>
      <c r="G486" t="s">
        <v>132</v>
      </c>
      <c r="H486" s="9">
        <v>44860</v>
      </c>
      <c r="I486">
        <v>1846</v>
      </c>
      <c r="J486">
        <v>5</v>
      </c>
      <c r="K486" t="s">
        <v>157</v>
      </c>
      <c r="L486" t="s">
        <v>817</v>
      </c>
      <c r="M486" t="s">
        <v>23</v>
      </c>
      <c r="N486">
        <f>IF(all_t20_world_cup_matches_results__3__3[[#This Row],[Teams ID]]=all_t20_world_cup_matches_results__3__3[[#This Row],[Winner]], 1, 0)</f>
        <v>0</v>
      </c>
      <c r="O486" t="str">
        <f>IF(all_t20_world_cup_matches_results__3__3[[#This Row],[Team1]]=all_t20_world_cup_matches_results__3__3[[#This Row],[Winner]],all_t20_world_cup_matches_results__3__3[[#This Row],[Team2]],all_t20_world_cup_matches_results__3__3[[#This Row],[Team1]])</f>
        <v>England</v>
      </c>
      <c r="P486" s="8">
        <f>IF(all_t20_world_cup_matches_results__3__3[[#This Row],[Teams ID]]=all_t20_world_cup_matches_results__3__3[[#This Row],[Losers]],1,0)</f>
        <v>1</v>
      </c>
      <c r="Q486" s="8">
        <f>SUMIFS(all_t20_world_cup_matches_results__3__3[Winner Count], all_t20_world_cup_matches_results__3__3[Teams ID], all_t20_world_cup_matches_results__3__3[[#This Row],[Teams ID]], all_t20_world_cup_matches_results__3__3[Season], all_t20_world_cup_matches_results__3__3[[#This Row],[Season]])</f>
        <v>5</v>
      </c>
      <c r="R486" s="8">
        <f>COUNTIFS(all_t20_world_cup_matches_results__3__3[Teams ID], all_t20_world_cup_matches_results__3__3[[#This Row],[Teams ID]], all_t20_world_cup_matches_results__3__3[Season], all_t20_world_cup_matches_results__3__3[[#This Row],[Season]])</f>
        <v>6</v>
      </c>
      <c r="S486" s="8">
        <f>all_t20_world_cup_matches_results__3__3[[#This Row],[Total matches played]]-all_t20_world_cup_matches_results__3__3[[#This Row],[Total matches won]]</f>
        <v>1</v>
      </c>
      <c r="T486" s="16">
        <f>IFERROR(all_t20_world_cup_matches_results__3__3[[#This Row],[Total matches won]]/all_t20_world_cup_matches_results__3__3[[#This Row],[Total matches played]],"")</f>
        <v>0.83333333333333337</v>
      </c>
      <c r="U486" s="16">
        <f>IF(T:T=$T$3,"",100%-all_t20_world_cup_matches_results__3__3[[#This Row],[Winning %]])</f>
        <v>0.16666666666666663</v>
      </c>
    </row>
    <row r="487" spans="1:21" x14ac:dyDescent="0.25">
      <c r="A487" t="s">
        <v>171</v>
      </c>
      <c r="B487" t="s">
        <v>23</v>
      </c>
      <c r="C487" t="s">
        <v>49</v>
      </c>
      <c r="D487" t="s">
        <v>224</v>
      </c>
      <c r="E487" t="s">
        <v>49</v>
      </c>
      <c r="F487" t="s">
        <v>35</v>
      </c>
      <c r="G487" t="s">
        <v>132</v>
      </c>
      <c r="H487" s="9">
        <v>44860</v>
      </c>
      <c r="I487">
        <v>1846</v>
      </c>
      <c r="J487">
        <v>5</v>
      </c>
      <c r="K487" t="s">
        <v>157</v>
      </c>
      <c r="L487" t="s">
        <v>818</v>
      </c>
      <c r="M487" t="s">
        <v>49</v>
      </c>
      <c r="N487">
        <f>IF(all_t20_world_cup_matches_results__3__3[[#This Row],[Teams ID]]=all_t20_world_cup_matches_results__3__3[[#This Row],[Winner]], 1, 0)</f>
        <v>1</v>
      </c>
      <c r="O487" t="str">
        <f>IF(all_t20_world_cup_matches_results__3__3[[#This Row],[Team1]]=all_t20_world_cup_matches_results__3__3[[#This Row],[Winner]],all_t20_world_cup_matches_results__3__3[[#This Row],[Team2]],all_t20_world_cup_matches_results__3__3[[#This Row],[Team1]])</f>
        <v>England</v>
      </c>
      <c r="P487" s="8">
        <f>IF(all_t20_world_cup_matches_results__3__3[[#This Row],[Teams ID]]=all_t20_world_cup_matches_results__3__3[[#This Row],[Losers]],1,0)</f>
        <v>0</v>
      </c>
      <c r="Q487" s="8">
        <f>SUMIFS(all_t20_world_cup_matches_results__3__3[Winner Count], all_t20_world_cup_matches_results__3__3[Teams ID], all_t20_world_cup_matches_results__3__3[[#This Row],[Teams ID]], all_t20_world_cup_matches_results__3__3[Season], all_t20_world_cup_matches_results__3__3[[#This Row],[Season]])</f>
        <v>3</v>
      </c>
      <c r="R487" s="8">
        <f>COUNTIFS(all_t20_world_cup_matches_results__3__3[Teams ID], all_t20_world_cup_matches_results__3__3[[#This Row],[Teams ID]], all_t20_world_cup_matches_results__3__3[Season], all_t20_world_cup_matches_results__3__3[[#This Row],[Season]])</f>
        <v>7</v>
      </c>
      <c r="S487" s="8">
        <f>all_t20_world_cup_matches_results__3__3[[#This Row],[Total matches played]]-all_t20_world_cup_matches_results__3__3[[#This Row],[Total matches won]]</f>
        <v>4</v>
      </c>
      <c r="T487" s="16">
        <f>IFERROR(all_t20_world_cup_matches_results__3__3[[#This Row],[Total matches won]]/all_t20_world_cup_matches_results__3__3[[#This Row],[Total matches played]],"")</f>
        <v>0.42857142857142855</v>
      </c>
      <c r="U487" s="16">
        <f>IF(T:T=$T$3,"",100%-all_t20_world_cup_matches_results__3__3[[#This Row],[Winning %]])</f>
        <v>0.5714285714285714</v>
      </c>
    </row>
    <row r="488" spans="1:21" x14ac:dyDescent="0.25">
      <c r="A488" t="s">
        <v>171</v>
      </c>
      <c r="B488" t="s">
        <v>21</v>
      </c>
      <c r="C488" t="s">
        <v>6</v>
      </c>
      <c r="D488" t="s">
        <v>287</v>
      </c>
      <c r="E488" t="s">
        <v>6</v>
      </c>
      <c r="F488" t="s">
        <v>133</v>
      </c>
      <c r="G488" t="s">
        <v>130</v>
      </c>
      <c r="H488" s="9">
        <v>44861</v>
      </c>
      <c r="I488">
        <v>1847</v>
      </c>
      <c r="J488">
        <v>104</v>
      </c>
      <c r="K488" t="s">
        <v>157</v>
      </c>
      <c r="L488" t="s">
        <v>819</v>
      </c>
      <c r="M488" t="s">
        <v>21</v>
      </c>
      <c r="N488">
        <f>IF(all_t20_world_cup_matches_results__3__3[[#This Row],[Teams ID]]=all_t20_world_cup_matches_results__3__3[[#This Row],[Winner]], 1, 0)</f>
        <v>0</v>
      </c>
      <c r="O488" t="str">
        <f>IF(all_t20_world_cup_matches_results__3__3[[#This Row],[Team1]]=all_t20_world_cup_matches_results__3__3[[#This Row],[Winner]],all_t20_world_cup_matches_results__3__3[[#This Row],[Team2]],all_t20_world_cup_matches_results__3__3[[#This Row],[Team1]])</f>
        <v>Bangladesh</v>
      </c>
      <c r="P488" s="8">
        <f>IF(all_t20_world_cup_matches_results__3__3[[#This Row],[Teams ID]]=all_t20_world_cup_matches_results__3__3[[#This Row],[Losers]],1,0)</f>
        <v>1</v>
      </c>
      <c r="Q488" s="8">
        <f>SUMIFS(all_t20_world_cup_matches_results__3__3[Winner Count], all_t20_world_cup_matches_results__3__3[Teams ID], all_t20_world_cup_matches_results__3__3[[#This Row],[Teams ID]], all_t20_world_cup_matches_results__3__3[Season], all_t20_world_cup_matches_results__3__3[[#This Row],[Season]])</f>
        <v>2</v>
      </c>
      <c r="R488" s="8">
        <f>COUNTIFS(all_t20_world_cup_matches_results__3__3[Teams ID], all_t20_world_cup_matches_results__3__3[[#This Row],[Teams ID]], all_t20_world_cup_matches_results__3__3[Season], all_t20_world_cup_matches_results__3__3[[#This Row],[Season]])</f>
        <v>5</v>
      </c>
      <c r="S488" s="8">
        <f>all_t20_world_cup_matches_results__3__3[[#This Row],[Total matches played]]-all_t20_world_cup_matches_results__3__3[[#This Row],[Total matches won]]</f>
        <v>3</v>
      </c>
      <c r="T488" s="16">
        <f>IFERROR(all_t20_world_cup_matches_results__3__3[[#This Row],[Total matches won]]/all_t20_world_cup_matches_results__3__3[[#This Row],[Total matches played]],"")</f>
        <v>0.4</v>
      </c>
      <c r="U488" s="16">
        <f>IF(T:T=$T$3,"",100%-all_t20_world_cup_matches_results__3__3[[#This Row],[Winning %]])</f>
        <v>0.6</v>
      </c>
    </row>
    <row r="489" spans="1:21" x14ac:dyDescent="0.25">
      <c r="A489" t="s">
        <v>171</v>
      </c>
      <c r="B489" t="s">
        <v>21</v>
      </c>
      <c r="C489" t="s">
        <v>6</v>
      </c>
      <c r="D489" t="s">
        <v>287</v>
      </c>
      <c r="E489" t="s">
        <v>6</v>
      </c>
      <c r="F489" t="s">
        <v>133</v>
      </c>
      <c r="G489" t="s">
        <v>130</v>
      </c>
      <c r="H489" s="9">
        <v>44861</v>
      </c>
      <c r="I489">
        <v>1847</v>
      </c>
      <c r="J489">
        <v>104</v>
      </c>
      <c r="K489" t="s">
        <v>157</v>
      </c>
      <c r="L489" t="s">
        <v>820</v>
      </c>
      <c r="M489" t="s">
        <v>6</v>
      </c>
      <c r="N489">
        <f>IF(all_t20_world_cup_matches_results__3__3[[#This Row],[Teams ID]]=all_t20_world_cup_matches_results__3__3[[#This Row],[Winner]], 1, 0)</f>
        <v>1</v>
      </c>
      <c r="O489" t="str">
        <f>IF(all_t20_world_cup_matches_results__3__3[[#This Row],[Team1]]=all_t20_world_cup_matches_results__3__3[[#This Row],[Winner]],all_t20_world_cup_matches_results__3__3[[#This Row],[Team2]],all_t20_world_cup_matches_results__3__3[[#This Row],[Team1]])</f>
        <v>Bangladesh</v>
      </c>
      <c r="P489" s="8">
        <f>IF(all_t20_world_cup_matches_results__3__3[[#This Row],[Teams ID]]=all_t20_world_cup_matches_results__3__3[[#This Row],[Losers]],1,0)</f>
        <v>0</v>
      </c>
      <c r="Q489" s="8">
        <f>SUMIFS(all_t20_world_cup_matches_results__3__3[Winner Count], all_t20_world_cup_matches_results__3__3[Teams ID], all_t20_world_cup_matches_results__3__3[[#This Row],[Teams ID]], all_t20_world_cup_matches_results__3__3[Season], all_t20_world_cup_matches_results__3__3[[#This Row],[Season]])</f>
        <v>2</v>
      </c>
      <c r="R489" s="8">
        <f>COUNTIFS(all_t20_world_cup_matches_results__3__3[Teams ID], all_t20_world_cup_matches_results__3__3[[#This Row],[Teams ID]], all_t20_world_cup_matches_results__3__3[Season], all_t20_world_cup_matches_results__3__3[[#This Row],[Season]])</f>
        <v>5</v>
      </c>
      <c r="S489" s="8">
        <f>all_t20_world_cup_matches_results__3__3[[#This Row],[Total matches played]]-all_t20_world_cup_matches_results__3__3[[#This Row],[Total matches won]]</f>
        <v>3</v>
      </c>
      <c r="T489" s="16">
        <f>IFERROR(all_t20_world_cup_matches_results__3__3[[#This Row],[Total matches won]]/all_t20_world_cup_matches_results__3__3[[#This Row],[Total matches played]],"")</f>
        <v>0.4</v>
      </c>
      <c r="U489" s="16">
        <f>IF(T:T=$T$3,"",100%-all_t20_world_cup_matches_results__3__3[[#This Row],[Winning %]])</f>
        <v>0.6</v>
      </c>
    </row>
    <row r="490" spans="1:21" x14ac:dyDescent="0.25">
      <c r="A490" t="s">
        <v>171</v>
      </c>
      <c r="B490" t="s">
        <v>25</v>
      </c>
      <c r="C490" t="s">
        <v>42</v>
      </c>
      <c r="D490" t="s">
        <v>297</v>
      </c>
      <c r="E490" t="s">
        <v>25</v>
      </c>
      <c r="F490" t="s">
        <v>134</v>
      </c>
      <c r="G490" t="s">
        <v>130</v>
      </c>
      <c r="H490" s="9">
        <v>44861</v>
      </c>
      <c r="I490">
        <v>1848</v>
      </c>
      <c r="J490">
        <v>56</v>
      </c>
      <c r="K490" t="s">
        <v>157</v>
      </c>
      <c r="L490" t="s">
        <v>821</v>
      </c>
      <c r="M490" t="s">
        <v>25</v>
      </c>
      <c r="N490">
        <f>IF(all_t20_world_cup_matches_results__3__3[[#This Row],[Teams ID]]=all_t20_world_cup_matches_results__3__3[[#This Row],[Winner]], 1, 0)</f>
        <v>1</v>
      </c>
      <c r="O490" t="str">
        <f>IF(all_t20_world_cup_matches_results__3__3[[#This Row],[Team1]]=all_t20_world_cup_matches_results__3__3[[#This Row],[Winner]],all_t20_world_cup_matches_results__3__3[[#This Row],[Team2]],all_t20_world_cup_matches_results__3__3[[#This Row],[Team1]])</f>
        <v>Netherlands</v>
      </c>
      <c r="P490" s="8">
        <f>IF(all_t20_world_cup_matches_results__3__3[[#This Row],[Teams ID]]=all_t20_world_cup_matches_results__3__3[[#This Row],[Losers]],1,0)</f>
        <v>0</v>
      </c>
      <c r="Q490" s="8">
        <f>SUMIFS(all_t20_world_cup_matches_results__3__3[Winner Count], all_t20_world_cup_matches_results__3__3[Teams ID], all_t20_world_cup_matches_results__3__3[[#This Row],[Teams ID]], all_t20_world_cup_matches_results__3__3[Season], all_t20_world_cup_matches_results__3__3[[#This Row],[Season]])</f>
        <v>4</v>
      </c>
      <c r="R490" s="8">
        <f>COUNTIFS(all_t20_world_cup_matches_results__3__3[Teams ID], all_t20_world_cup_matches_results__3__3[[#This Row],[Teams ID]], all_t20_world_cup_matches_results__3__3[Season], all_t20_world_cup_matches_results__3__3[[#This Row],[Season]])</f>
        <v>6</v>
      </c>
      <c r="S490" s="8">
        <f>all_t20_world_cup_matches_results__3__3[[#This Row],[Total matches played]]-all_t20_world_cup_matches_results__3__3[[#This Row],[Total matches won]]</f>
        <v>2</v>
      </c>
      <c r="T490" s="16">
        <f>IFERROR(all_t20_world_cup_matches_results__3__3[[#This Row],[Total matches won]]/all_t20_world_cup_matches_results__3__3[[#This Row],[Total matches played]],"")</f>
        <v>0.66666666666666663</v>
      </c>
      <c r="U490" s="16">
        <f>IF(T:T=$T$3,"",100%-all_t20_world_cup_matches_results__3__3[[#This Row],[Winning %]])</f>
        <v>0.33333333333333337</v>
      </c>
    </row>
    <row r="491" spans="1:21" x14ac:dyDescent="0.25">
      <c r="A491" t="s">
        <v>171</v>
      </c>
      <c r="B491" t="s">
        <v>25</v>
      </c>
      <c r="C491" t="s">
        <v>42</v>
      </c>
      <c r="D491" t="s">
        <v>297</v>
      </c>
      <c r="E491" t="s">
        <v>25</v>
      </c>
      <c r="F491" t="s">
        <v>134</v>
      </c>
      <c r="G491" t="s">
        <v>130</v>
      </c>
      <c r="H491" s="9">
        <v>44861</v>
      </c>
      <c r="I491">
        <v>1848</v>
      </c>
      <c r="J491">
        <v>56</v>
      </c>
      <c r="K491" t="s">
        <v>157</v>
      </c>
      <c r="L491" t="s">
        <v>822</v>
      </c>
      <c r="M491" t="s">
        <v>42</v>
      </c>
      <c r="N491">
        <f>IF(all_t20_world_cup_matches_results__3__3[[#This Row],[Teams ID]]=all_t20_world_cup_matches_results__3__3[[#This Row],[Winner]], 1, 0)</f>
        <v>0</v>
      </c>
      <c r="O491" t="str">
        <f>IF(all_t20_world_cup_matches_results__3__3[[#This Row],[Team1]]=all_t20_world_cup_matches_results__3__3[[#This Row],[Winner]],all_t20_world_cup_matches_results__3__3[[#This Row],[Team2]],all_t20_world_cup_matches_results__3__3[[#This Row],[Team1]])</f>
        <v>Netherlands</v>
      </c>
      <c r="P491" s="8">
        <f>IF(all_t20_world_cup_matches_results__3__3[[#This Row],[Teams ID]]=all_t20_world_cup_matches_results__3__3[[#This Row],[Losers]],1,0)</f>
        <v>1</v>
      </c>
      <c r="Q491" s="8">
        <f>SUMIFS(all_t20_world_cup_matches_results__3__3[Winner Count], all_t20_world_cup_matches_results__3__3[Teams ID], all_t20_world_cup_matches_results__3__3[[#This Row],[Teams ID]], all_t20_world_cup_matches_results__3__3[Season], all_t20_world_cup_matches_results__3__3[[#This Row],[Season]])</f>
        <v>4</v>
      </c>
      <c r="R491" s="8">
        <f>COUNTIFS(all_t20_world_cup_matches_results__3__3[Teams ID], all_t20_world_cup_matches_results__3__3[[#This Row],[Teams ID]], all_t20_world_cup_matches_results__3__3[Season], all_t20_world_cup_matches_results__3__3[[#This Row],[Season]])</f>
        <v>8</v>
      </c>
      <c r="S491" s="8">
        <f>all_t20_world_cup_matches_results__3__3[[#This Row],[Total matches played]]-all_t20_world_cup_matches_results__3__3[[#This Row],[Total matches won]]</f>
        <v>4</v>
      </c>
      <c r="T491" s="16">
        <f>IFERROR(all_t20_world_cup_matches_results__3__3[[#This Row],[Total matches won]]/all_t20_world_cup_matches_results__3__3[[#This Row],[Total matches played]],"")</f>
        <v>0.5</v>
      </c>
      <c r="U491" s="16">
        <f>IF(T:T=$T$3,"",100%-all_t20_world_cup_matches_results__3__3[[#This Row],[Winning %]])</f>
        <v>0.5</v>
      </c>
    </row>
    <row r="492" spans="1:21" x14ac:dyDescent="0.25">
      <c r="A492" t="s">
        <v>171</v>
      </c>
      <c r="B492" t="s">
        <v>14</v>
      </c>
      <c r="C492" t="s">
        <v>18</v>
      </c>
      <c r="D492" t="s">
        <v>298</v>
      </c>
      <c r="E492" t="s">
        <v>18</v>
      </c>
      <c r="F492" t="s">
        <v>51</v>
      </c>
      <c r="G492" t="s">
        <v>131</v>
      </c>
      <c r="H492" s="9">
        <v>44861</v>
      </c>
      <c r="I492">
        <v>1849</v>
      </c>
      <c r="J492">
        <v>1</v>
      </c>
      <c r="K492" t="s">
        <v>157</v>
      </c>
      <c r="L492" t="s">
        <v>823</v>
      </c>
      <c r="M492" t="s">
        <v>14</v>
      </c>
      <c r="N492">
        <f>IF(all_t20_world_cup_matches_results__3__3[[#This Row],[Teams ID]]=all_t20_world_cup_matches_results__3__3[[#This Row],[Winner]], 1, 0)</f>
        <v>0</v>
      </c>
      <c r="O492" t="str">
        <f>IF(all_t20_world_cup_matches_results__3__3[[#This Row],[Team1]]=all_t20_world_cup_matches_results__3__3[[#This Row],[Winner]],all_t20_world_cup_matches_results__3__3[[#This Row],[Team2]],all_t20_world_cup_matches_results__3__3[[#This Row],[Team1]])</f>
        <v>Pakistan</v>
      </c>
      <c r="P492" s="8">
        <f>IF(all_t20_world_cup_matches_results__3__3[[#This Row],[Teams ID]]=all_t20_world_cup_matches_results__3__3[[#This Row],[Losers]],1,0)</f>
        <v>1</v>
      </c>
      <c r="Q492" s="8">
        <f>SUMIFS(all_t20_world_cup_matches_results__3__3[Winner Count], all_t20_world_cup_matches_results__3__3[Teams ID], all_t20_world_cup_matches_results__3__3[[#This Row],[Teams ID]], all_t20_world_cup_matches_results__3__3[Season], all_t20_world_cup_matches_results__3__3[[#This Row],[Season]])</f>
        <v>4</v>
      </c>
      <c r="R492" s="8">
        <f>COUNTIFS(all_t20_world_cup_matches_results__3__3[Teams ID], all_t20_world_cup_matches_results__3__3[[#This Row],[Teams ID]], all_t20_world_cup_matches_results__3__3[Season], all_t20_world_cup_matches_results__3__3[[#This Row],[Season]])</f>
        <v>7</v>
      </c>
      <c r="S492" s="8">
        <f>all_t20_world_cup_matches_results__3__3[[#This Row],[Total matches played]]-all_t20_world_cup_matches_results__3__3[[#This Row],[Total matches won]]</f>
        <v>3</v>
      </c>
      <c r="T492" s="16">
        <f>IFERROR(all_t20_world_cup_matches_results__3__3[[#This Row],[Total matches won]]/all_t20_world_cup_matches_results__3__3[[#This Row],[Total matches played]],"")</f>
        <v>0.5714285714285714</v>
      </c>
      <c r="U492" s="16">
        <f>IF(T:T=$T$3,"",100%-all_t20_world_cup_matches_results__3__3[[#This Row],[Winning %]])</f>
        <v>0.4285714285714286</v>
      </c>
    </row>
    <row r="493" spans="1:21" x14ac:dyDescent="0.25">
      <c r="A493" t="s">
        <v>171</v>
      </c>
      <c r="B493" t="s">
        <v>14</v>
      </c>
      <c r="C493" t="s">
        <v>18</v>
      </c>
      <c r="D493" t="s">
        <v>298</v>
      </c>
      <c r="E493" t="s">
        <v>18</v>
      </c>
      <c r="F493" t="s">
        <v>51</v>
      </c>
      <c r="G493" t="s">
        <v>131</v>
      </c>
      <c r="H493" s="9">
        <v>44861</v>
      </c>
      <c r="I493">
        <v>1849</v>
      </c>
      <c r="J493">
        <v>1</v>
      </c>
      <c r="K493" t="s">
        <v>157</v>
      </c>
      <c r="L493" t="s">
        <v>824</v>
      </c>
      <c r="M493" t="s">
        <v>18</v>
      </c>
      <c r="N493">
        <f>IF(all_t20_world_cup_matches_results__3__3[[#This Row],[Teams ID]]=all_t20_world_cup_matches_results__3__3[[#This Row],[Winner]], 1, 0)</f>
        <v>1</v>
      </c>
      <c r="O493" t="str">
        <f>IF(all_t20_world_cup_matches_results__3__3[[#This Row],[Team1]]=all_t20_world_cup_matches_results__3__3[[#This Row],[Winner]],all_t20_world_cup_matches_results__3__3[[#This Row],[Team2]],all_t20_world_cup_matches_results__3__3[[#This Row],[Team1]])</f>
        <v>Pakistan</v>
      </c>
      <c r="P493" s="8">
        <f>IF(all_t20_world_cup_matches_results__3__3[[#This Row],[Teams ID]]=all_t20_world_cup_matches_results__3__3[[#This Row],[Losers]],1,0)</f>
        <v>0</v>
      </c>
      <c r="Q493" s="8">
        <f>SUMIFS(all_t20_world_cup_matches_results__3__3[Winner Count], all_t20_world_cup_matches_results__3__3[Teams ID], all_t20_world_cup_matches_results__3__3[[#This Row],[Teams ID]], all_t20_world_cup_matches_results__3__3[Season], all_t20_world_cup_matches_results__3__3[[#This Row],[Season]])</f>
        <v>3</v>
      </c>
      <c r="R493" s="8">
        <f>COUNTIFS(all_t20_world_cup_matches_results__3__3[Teams ID], all_t20_world_cup_matches_results__3__3[[#This Row],[Teams ID]], all_t20_world_cup_matches_results__3__3[Season], all_t20_world_cup_matches_results__3__3[[#This Row],[Season]])</f>
        <v>8</v>
      </c>
      <c r="S493" s="8">
        <f>all_t20_world_cup_matches_results__3__3[[#This Row],[Total matches played]]-all_t20_world_cup_matches_results__3__3[[#This Row],[Total matches won]]</f>
        <v>5</v>
      </c>
      <c r="T493" s="16">
        <f>IFERROR(all_t20_world_cup_matches_results__3__3[[#This Row],[Total matches won]]/all_t20_world_cup_matches_results__3__3[[#This Row],[Total matches played]],"")</f>
        <v>0.375</v>
      </c>
      <c r="U493" s="16">
        <f>IF(T:T=$T$3,"",100%-all_t20_world_cup_matches_results__3__3[[#This Row],[Winning %]])</f>
        <v>0.625</v>
      </c>
    </row>
    <row r="494" spans="1:21" x14ac:dyDescent="0.25">
      <c r="A494" t="s">
        <v>171</v>
      </c>
      <c r="B494" t="s">
        <v>11</v>
      </c>
      <c r="C494" t="s">
        <v>28</v>
      </c>
      <c r="D494" t="s">
        <v>184</v>
      </c>
      <c r="E494" t="s">
        <v>11</v>
      </c>
      <c r="F494" t="s">
        <v>135</v>
      </c>
      <c r="G494" t="s">
        <v>130</v>
      </c>
      <c r="H494" s="9">
        <v>44863</v>
      </c>
      <c r="I494">
        <v>1850</v>
      </c>
      <c r="J494">
        <v>65</v>
      </c>
      <c r="K494" t="s">
        <v>157</v>
      </c>
      <c r="L494" t="s">
        <v>825</v>
      </c>
      <c r="M494" t="s">
        <v>11</v>
      </c>
      <c r="N494">
        <f>IF(all_t20_world_cup_matches_results__3__3[[#This Row],[Teams ID]]=all_t20_world_cup_matches_results__3__3[[#This Row],[Winner]], 1, 0)</f>
        <v>1</v>
      </c>
      <c r="O494" t="str">
        <f>IF(all_t20_world_cup_matches_results__3__3[[#This Row],[Team1]]=all_t20_world_cup_matches_results__3__3[[#This Row],[Winner]],all_t20_world_cup_matches_results__3__3[[#This Row],[Team2]],all_t20_world_cup_matches_results__3__3[[#This Row],[Team1]])</f>
        <v>Sri Lanka</v>
      </c>
      <c r="P494" s="8">
        <f>IF(all_t20_world_cup_matches_results__3__3[[#This Row],[Teams ID]]=all_t20_world_cup_matches_results__3__3[[#This Row],[Losers]],1,0)</f>
        <v>0</v>
      </c>
      <c r="Q494" s="8">
        <f>SUMIFS(all_t20_world_cup_matches_results__3__3[Winner Count], all_t20_world_cup_matches_results__3__3[Teams ID], all_t20_world_cup_matches_results__3__3[[#This Row],[Teams ID]], all_t20_world_cup_matches_results__3__3[Season], all_t20_world_cup_matches_results__3__3[[#This Row],[Season]])</f>
        <v>3</v>
      </c>
      <c r="R494" s="8">
        <f>COUNTIFS(all_t20_world_cup_matches_results__3__3[Teams ID], all_t20_world_cup_matches_results__3__3[[#This Row],[Teams ID]], all_t20_world_cup_matches_results__3__3[Season], all_t20_world_cup_matches_results__3__3[[#This Row],[Season]])</f>
        <v>5</v>
      </c>
      <c r="S494" s="8">
        <f>all_t20_world_cup_matches_results__3__3[[#This Row],[Total matches played]]-all_t20_world_cup_matches_results__3__3[[#This Row],[Total matches won]]</f>
        <v>2</v>
      </c>
      <c r="T494" s="16">
        <f>IFERROR(all_t20_world_cup_matches_results__3__3[[#This Row],[Total matches won]]/all_t20_world_cup_matches_results__3__3[[#This Row],[Total matches played]],"")</f>
        <v>0.6</v>
      </c>
      <c r="U494" s="16">
        <f>IF(T:T=$T$3,"",100%-all_t20_world_cup_matches_results__3__3[[#This Row],[Winning %]])</f>
        <v>0.4</v>
      </c>
    </row>
    <row r="495" spans="1:21" x14ac:dyDescent="0.25">
      <c r="A495" t="s">
        <v>171</v>
      </c>
      <c r="B495" t="s">
        <v>11</v>
      </c>
      <c r="C495" t="s">
        <v>28</v>
      </c>
      <c r="D495" t="s">
        <v>184</v>
      </c>
      <c r="E495" t="s">
        <v>11</v>
      </c>
      <c r="F495" t="s">
        <v>135</v>
      </c>
      <c r="G495" t="s">
        <v>130</v>
      </c>
      <c r="H495" s="9">
        <v>44863</v>
      </c>
      <c r="I495">
        <v>1850</v>
      </c>
      <c r="J495">
        <v>65</v>
      </c>
      <c r="K495" t="s">
        <v>157</v>
      </c>
      <c r="L495" t="s">
        <v>826</v>
      </c>
      <c r="M495" t="s">
        <v>28</v>
      </c>
      <c r="N495">
        <f>IF(all_t20_world_cup_matches_results__3__3[[#This Row],[Teams ID]]=all_t20_world_cup_matches_results__3__3[[#This Row],[Winner]], 1, 0)</f>
        <v>0</v>
      </c>
      <c r="O495" t="str">
        <f>IF(all_t20_world_cup_matches_results__3__3[[#This Row],[Team1]]=all_t20_world_cup_matches_results__3__3[[#This Row],[Winner]],all_t20_world_cup_matches_results__3__3[[#This Row],[Team2]],all_t20_world_cup_matches_results__3__3[[#This Row],[Team1]])</f>
        <v>Sri Lanka</v>
      </c>
      <c r="P495" s="8">
        <f>IF(all_t20_world_cup_matches_results__3__3[[#This Row],[Teams ID]]=all_t20_world_cup_matches_results__3__3[[#This Row],[Losers]],1,0)</f>
        <v>1</v>
      </c>
      <c r="Q495" s="8">
        <f>SUMIFS(all_t20_world_cup_matches_results__3__3[Winner Count], all_t20_world_cup_matches_results__3__3[Teams ID], all_t20_world_cup_matches_results__3__3[[#This Row],[Teams ID]], all_t20_world_cup_matches_results__3__3[Season], all_t20_world_cup_matches_results__3__3[[#This Row],[Season]])</f>
        <v>4</v>
      </c>
      <c r="R495" s="8">
        <f>COUNTIFS(all_t20_world_cup_matches_results__3__3[Teams ID], all_t20_world_cup_matches_results__3__3[[#This Row],[Teams ID]], all_t20_world_cup_matches_results__3__3[Season], all_t20_world_cup_matches_results__3__3[[#This Row],[Season]])</f>
        <v>8</v>
      </c>
      <c r="S495" s="8">
        <f>all_t20_world_cup_matches_results__3__3[[#This Row],[Total matches played]]-all_t20_world_cup_matches_results__3__3[[#This Row],[Total matches won]]</f>
        <v>4</v>
      </c>
      <c r="T495" s="16">
        <f>IFERROR(all_t20_world_cup_matches_results__3__3[[#This Row],[Total matches won]]/all_t20_world_cup_matches_results__3__3[[#This Row],[Total matches played]],"")</f>
        <v>0.5</v>
      </c>
      <c r="U495" s="16">
        <f>IF(T:T=$T$3,"",100%-all_t20_world_cup_matches_results__3__3[[#This Row],[Winning %]])</f>
        <v>0.5</v>
      </c>
    </row>
    <row r="496" spans="1:21" x14ac:dyDescent="0.25">
      <c r="A496" t="s">
        <v>171</v>
      </c>
      <c r="B496" t="s">
        <v>21</v>
      </c>
      <c r="C496" t="s">
        <v>18</v>
      </c>
      <c r="D496" t="s">
        <v>299</v>
      </c>
      <c r="E496" t="s">
        <v>21</v>
      </c>
      <c r="F496" t="s">
        <v>55</v>
      </c>
      <c r="G496" t="s">
        <v>136</v>
      </c>
      <c r="H496" s="9">
        <v>44864</v>
      </c>
      <c r="I496">
        <v>1851</v>
      </c>
      <c r="J496">
        <v>3</v>
      </c>
      <c r="K496" t="s">
        <v>157</v>
      </c>
      <c r="L496" t="s">
        <v>827</v>
      </c>
      <c r="M496" t="s">
        <v>21</v>
      </c>
      <c r="N496">
        <f>IF(all_t20_world_cup_matches_results__3__3[[#This Row],[Teams ID]]=all_t20_world_cup_matches_results__3__3[[#This Row],[Winner]], 1, 0)</f>
        <v>1</v>
      </c>
      <c r="O496" t="str">
        <f>IF(all_t20_world_cup_matches_results__3__3[[#This Row],[Team1]]=all_t20_world_cup_matches_results__3__3[[#This Row],[Winner]],all_t20_world_cup_matches_results__3__3[[#This Row],[Team2]],all_t20_world_cup_matches_results__3__3[[#This Row],[Team1]])</f>
        <v>Zimbabwe</v>
      </c>
      <c r="P496" s="8">
        <f>IF(all_t20_world_cup_matches_results__3__3[[#This Row],[Teams ID]]=all_t20_world_cup_matches_results__3__3[[#This Row],[Losers]],1,0)</f>
        <v>0</v>
      </c>
      <c r="Q496" s="8">
        <f>SUMIFS(all_t20_world_cup_matches_results__3__3[Winner Count], all_t20_world_cup_matches_results__3__3[Teams ID], all_t20_world_cup_matches_results__3__3[[#This Row],[Teams ID]], all_t20_world_cup_matches_results__3__3[Season], all_t20_world_cup_matches_results__3__3[[#This Row],[Season]])</f>
        <v>2</v>
      </c>
      <c r="R496" s="8">
        <f>COUNTIFS(all_t20_world_cup_matches_results__3__3[Teams ID], all_t20_world_cup_matches_results__3__3[[#This Row],[Teams ID]], all_t20_world_cup_matches_results__3__3[Season], all_t20_world_cup_matches_results__3__3[[#This Row],[Season]])</f>
        <v>5</v>
      </c>
      <c r="S496" s="8">
        <f>all_t20_world_cup_matches_results__3__3[[#This Row],[Total matches played]]-all_t20_world_cup_matches_results__3__3[[#This Row],[Total matches won]]</f>
        <v>3</v>
      </c>
      <c r="T496" s="16">
        <f>IFERROR(all_t20_world_cup_matches_results__3__3[[#This Row],[Total matches won]]/all_t20_world_cup_matches_results__3__3[[#This Row],[Total matches played]],"")</f>
        <v>0.4</v>
      </c>
      <c r="U496" s="16">
        <f>IF(T:T=$T$3,"",100%-all_t20_world_cup_matches_results__3__3[[#This Row],[Winning %]])</f>
        <v>0.6</v>
      </c>
    </row>
    <row r="497" spans="1:21" x14ac:dyDescent="0.25">
      <c r="A497" t="s">
        <v>171</v>
      </c>
      <c r="B497" t="s">
        <v>21</v>
      </c>
      <c r="C497" t="s">
        <v>18</v>
      </c>
      <c r="D497" t="s">
        <v>299</v>
      </c>
      <c r="E497" t="s">
        <v>21</v>
      </c>
      <c r="F497" t="s">
        <v>55</v>
      </c>
      <c r="G497" t="s">
        <v>136</v>
      </c>
      <c r="H497" s="9">
        <v>44864</v>
      </c>
      <c r="I497">
        <v>1851</v>
      </c>
      <c r="J497">
        <v>3</v>
      </c>
      <c r="K497" t="s">
        <v>157</v>
      </c>
      <c r="L497" t="s">
        <v>828</v>
      </c>
      <c r="M497" t="s">
        <v>18</v>
      </c>
      <c r="N497">
        <f>IF(all_t20_world_cup_matches_results__3__3[[#This Row],[Teams ID]]=all_t20_world_cup_matches_results__3__3[[#This Row],[Winner]], 1, 0)</f>
        <v>0</v>
      </c>
      <c r="O497" t="str">
        <f>IF(all_t20_world_cup_matches_results__3__3[[#This Row],[Team1]]=all_t20_world_cup_matches_results__3__3[[#This Row],[Winner]],all_t20_world_cup_matches_results__3__3[[#This Row],[Team2]],all_t20_world_cup_matches_results__3__3[[#This Row],[Team1]])</f>
        <v>Zimbabwe</v>
      </c>
      <c r="P497" s="8">
        <f>IF(all_t20_world_cup_matches_results__3__3[[#This Row],[Teams ID]]=all_t20_world_cup_matches_results__3__3[[#This Row],[Losers]],1,0)</f>
        <v>1</v>
      </c>
      <c r="Q497" s="8">
        <f>SUMIFS(all_t20_world_cup_matches_results__3__3[Winner Count], all_t20_world_cup_matches_results__3__3[Teams ID], all_t20_world_cup_matches_results__3__3[[#This Row],[Teams ID]], all_t20_world_cup_matches_results__3__3[Season], all_t20_world_cup_matches_results__3__3[[#This Row],[Season]])</f>
        <v>3</v>
      </c>
      <c r="R497" s="8">
        <f>COUNTIFS(all_t20_world_cup_matches_results__3__3[Teams ID], all_t20_world_cup_matches_results__3__3[[#This Row],[Teams ID]], all_t20_world_cup_matches_results__3__3[Season], all_t20_world_cup_matches_results__3__3[[#This Row],[Season]])</f>
        <v>8</v>
      </c>
      <c r="S497" s="8">
        <f>all_t20_world_cup_matches_results__3__3[[#This Row],[Total matches played]]-all_t20_world_cup_matches_results__3__3[[#This Row],[Total matches won]]</f>
        <v>5</v>
      </c>
      <c r="T497" s="16">
        <f>IFERROR(all_t20_world_cup_matches_results__3__3[[#This Row],[Total matches won]]/all_t20_world_cup_matches_results__3__3[[#This Row],[Total matches played]],"")</f>
        <v>0.375</v>
      </c>
      <c r="U497" s="16">
        <f>IF(T:T=$T$3,"",100%-all_t20_world_cup_matches_results__3__3[[#This Row],[Winning %]])</f>
        <v>0.625</v>
      </c>
    </row>
    <row r="498" spans="1:21" x14ac:dyDescent="0.25">
      <c r="A498" t="s">
        <v>171</v>
      </c>
      <c r="B498" t="s">
        <v>42</v>
      </c>
      <c r="C498" t="s">
        <v>14</v>
      </c>
      <c r="D498" t="s">
        <v>207</v>
      </c>
      <c r="E498" t="s">
        <v>14</v>
      </c>
      <c r="F498" t="s">
        <v>22</v>
      </c>
      <c r="G498" t="s">
        <v>131</v>
      </c>
      <c r="H498" s="9">
        <v>44864</v>
      </c>
      <c r="I498">
        <v>1852</v>
      </c>
      <c r="J498">
        <v>6</v>
      </c>
      <c r="K498" t="s">
        <v>156</v>
      </c>
      <c r="L498" t="s">
        <v>829</v>
      </c>
      <c r="M498" t="s">
        <v>42</v>
      </c>
      <c r="N498">
        <f>IF(all_t20_world_cup_matches_results__3__3[[#This Row],[Teams ID]]=all_t20_world_cup_matches_results__3__3[[#This Row],[Winner]], 1, 0)</f>
        <v>0</v>
      </c>
      <c r="O498" t="str">
        <f>IF(all_t20_world_cup_matches_results__3__3[[#This Row],[Team1]]=all_t20_world_cup_matches_results__3__3[[#This Row],[Winner]],all_t20_world_cup_matches_results__3__3[[#This Row],[Team2]],all_t20_world_cup_matches_results__3__3[[#This Row],[Team1]])</f>
        <v>Netherlands</v>
      </c>
      <c r="P498" s="8">
        <f>IF(all_t20_world_cup_matches_results__3__3[[#This Row],[Teams ID]]=all_t20_world_cup_matches_results__3__3[[#This Row],[Losers]],1,0)</f>
        <v>1</v>
      </c>
      <c r="Q498" s="8">
        <f>SUMIFS(all_t20_world_cup_matches_results__3__3[Winner Count], all_t20_world_cup_matches_results__3__3[Teams ID], all_t20_world_cup_matches_results__3__3[[#This Row],[Teams ID]], all_t20_world_cup_matches_results__3__3[Season], all_t20_world_cup_matches_results__3__3[[#This Row],[Season]])</f>
        <v>4</v>
      </c>
      <c r="R498" s="8">
        <f>COUNTIFS(all_t20_world_cup_matches_results__3__3[Teams ID], all_t20_world_cup_matches_results__3__3[[#This Row],[Teams ID]], all_t20_world_cup_matches_results__3__3[Season], all_t20_world_cup_matches_results__3__3[[#This Row],[Season]])</f>
        <v>8</v>
      </c>
      <c r="S498" s="8">
        <f>all_t20_world_cup_matches_results__3__3[[#This Row],[Total matches played]]-all_t20_world_cup_matches_results__3__3[[#This Row],[Total matches won]]</f>
        <v>4</v>
      </c>
      <c r="T498" s="16">
        <f>IFERROR(all_t20_world_cup_matches_results__3__3[[#This Row],[Total matches won]]/all_t20_world_cup_matches_results__3__3[[#This Row],[Total matches played]],"")</f>
        <v>0.5</v>
      </c>
      <c r="U498" s="16">
        <f>IF(T:T=$T$3,"",100%-all_t20_world_cup_matches_results__3__3[[#This Row],[Winning %]])</f>
        <v>0.5</v>
      </c>
    </row>
    <row r="499" spans="1:21" x14ac:dyDescent="0.25">
      <c r="A499" t="s">
        <v>171</v>
      </c>
      <c r="B499" t="s">
        <v>42</v>
      </c>
      <c r="C499" t="s">
        <v>14</v>
      </c>
      <c r="D499" t="s">
        <v>207</v>
      </c>
      <c r="E499" t="s">
        <v>14</v>
      </c>
      <c r="F499" t="s">
        <v>22</v>
      </c>
      <c r="G499" t="s">
        <v>131</v>
      </c>
      <c r="H499" s="9">
        <v>44864</v>
      </c>
      <c r="I499">
        <v>1852</v>
      </c>
      <c r="J499">
        <v>6</v>
      </c>
      <c r="K499" t="s">
        <v>156</v>
      </c>
      <c r="L499" t="s">
        <v>830</v>
      </c>
      <c r="M499" t="s">
        <v>14</v>
      </c>
      <c r="N499">
        <f>IF(all_t20_world_cup_matches_results__3__3[[#This Row],[Teams ID]]=all_t20_world_cup_matches_results__3__3[[#This Row],[Winner]], 1, 0)</f>
        <v>1</v>
      </c>
      <c r="O499" t="str">
        <f>IF(all_t20_world_cup_matches_results__3__3[[#This Row],[Team1]]=all_t20_world_cup_matches_results__3__3[[#This Row],[Winner]],all_t20_world_cup_matches_results__3__3[[#This Row],[Team2]],all_t20_world_cup_matches_results__3__3[[#This Row],[Team1]])</f>
        <v>Netherlands</v>
      </c>
      <c r="P499" s="8">
        <f>IF(all_t20_world_cup_matches_results__3__3[[#This Row],[Teams ID]]=all_t20_world_cup_matches_results__3__3[[#This Row],[Losers]],1,0)</f>
        <v>0</v>
      </c>
      <c r="Q499" s="8">
        <f>SUMIFS(all_t20_world_cup_matches_results__3__3[Winner Count], all_t20_world_cup_matches_results__3__3[Teams ID], all_t20_world_cup_matches_results__3__3[[#This Row],[Teams ID]], all_t20_world_cup_matches_results__3__3[Season], all_t20_world_cup_matches_results__3__3[[#This Row],[Season]])</f>
        <v>4</v>
      </c>
      <c r="R499" s="8">
        <f>COUNTIFS(all_t20_world_cup_matches_results__3__3[Teams ID], all_t20_world_cup_matches_results__3__3[[#This Row],[Teams ID]], all_t20_world_cup_matches_results__3__3[Season], all_t20_world_cup_matches_results__3__3[[#This Row],[Season]])</f>
        <v>7</v>
      </c>
      <c r="S499" s="8">
        <f>all_t20_world_cup_matches_results__3__3[[#This Row],[Total matches played]]-all_t20_world_cup_matches_results__3__3[[#This Row],[Total matches won]]</f>
        <v>3</v>
      </c>
      <c r="T499" s="16">
        <f>IFERROR(all_t20_world_cup_matches_results__3__3[[#This Row],[Total matches won]]/all_t20_world_cup_matches_results__3__3[[#This Row],[Total matches played]],"")</f>
        <v>0.5714285714285714</v>
      </c>
      <c r="U499" s="16">
        <f>IF(T:T=$T$3,"",100%-all_t20_world_cup_matches_results__3__3[[#This Row],[Winning %]])</f>
        <v>0.4285714285714286</v>
      </c>
    </row>
    <row r="500" spans="1:21" x14ac:dyDescent="0.25">
      <c r="A500" t="s">
        <v>171</v>
      </c>
      <c r="B500" t="s">
        <v>25</v>
      </c>
      <c r="C500" t="s">
        <v>6</v>
      </c>
      <c r="D500" t="s">
        <v>217</v>
      </c>
      <c r="E500" t="s">
        <v>6</v>
      </c>
      <c r="F500" t="s">
        <v>19</v>
      </c>
      <c r="G500" t="s">
        <v>131</v>
      </c>
      <c r="H500" s="9">
        <v>44864</v>
      </c>
      <c r="I500">
        <v>1853</v>
      </c>
      <c r="J500">
        <v>5</v>
      </c>
      <c r="K500" t="s">
        <v>156</v>
      </c>
      <c r="L500" t="s">
        <v>831</v>
      </c>
      <c r="M500" t="s">
        <v>25</v>
      </c>
      <c r="N500">
        <f>IF(all_t20_world_cup_matches_results__3__3[[#This Row],[Teams ID]]=all_t20_world_cup_matches_results__3__3[[#This Row],[Winner]], 1, 0)</f>
        <v>0</v>
      </c>
      <c r="O500" t="str">
        <f>IF(all_t20_world_cup_matches_results__3__3[[#This Row],[Team1]]=all_t20_world_cup_matches_results__3__3[[#This Row],[Winner]],all_t20_world_cup_matches_results__3__3[[#This Row],[Team2]],all_t20_world_cup_matches_results__3__3[[#This Row],[Team1]])</f>
        <v>India</v>
      </c>
      <c r="P500" s="8">
        <f>IF(all_t20_world_cup_matches_results__3__3[[#This Row],[Teams ID]]=all_t20_world_cup_matches_results__3__3[[#This Row],[Losers]],1,0)</f>
        <v>1</v>
      </c>
      <c r="Q500" s="8">
        <f>SUMIFS(all_t20_world_cup_matches_results__3__3[Winner Count], all_t20_world_cup_matches_results__3__3[Teams ID], all_t20_world_cup_matches_results__3__3[[#This Row],[Teams ID]], all_t20_world_cup_matches_results__3__3[Season], all_t20_world_cup_matches_results__3__3[[#This Row],[Season]])</f>
        <v>4</v>
      </c>
      <c r="R500" s="8">
        <f>COUNTIFS(all_t20_world_cup_matches_results__3__3[Teams ID], all_t20_world_cup_matches_results__3__3[[#This Row],[Teams ID]], all_t20_world_cup_matches_results__3__3[Season], all_t20_world_cup_matches_results__3__3[[#This Row],[Season]])</f>
        <v>6</v>
      </c>
      <c r="S500" s="8">
        <f>all_t20_world_cup_matches_results__3__3[[#This Row],[Total matches played]]-all_t20_world_cup_matches_results__3__3[[#This Row],[Total matches won]]</f>
        <v>2</v>
      </c>
      <c r="T500" s="16">
        <f>IFERROR(all_t20_world_cup_matches_results__3__3[[#This Row],[Total matches won]]/all_t20_world_cup_matches_results__3__3[[#This Row],[Total matches played]],"")</f>
        <v>0.66666666666666663</v>
      </c>
      <c r="U500" s="16">
        <f>IF(T:T=$T$3,"",100%-all_t20_world_cup_matches_results__3__3[[#This Row],[Winning %]])</f>
        <v>0.33333333333333337</v>
      </c>
    </row>
    <row r="501" spans="1:21" x14ac:dyDescent="0.25">
      <c r="A501" t="s">
        <v>171</v>
      </c>
      <c r="B501" t="s">
        <v>25</v>
      </c>
      <c r="C501" t="s">
        <v>6</v>
      </c>
      <c r="D501" t="s">
        <v>217</v>
      </c>
      <c r="E501" t="s">
        <v>6</v>
      </c>
      <c r="F501" t="s">
        <v>19</v>
      </c>
      <c r="G501" t="s">
        <v>131</v>
      </c>
      <c r="H501" s="9">
        <v>44864</v>
      </c>
      <c r="I501">
        <v>1853</v>
      </c>
      <c r="J501">
        <v>5</v>
      </c>
      <c r="K501" t="s">
        <v>156</v>
      </c>
      <c r="L501" t="s">
        <v>832</v>
      </c>
      <c r="M501" t="s">
        <v>6</v>
      </c>
      <c r="N501">
        <f>IF(all_t20_world_cup_matches_results__3__3[[#This Row],[Teams ID]]=all_t20_world_cup_matches_results__3__3[[#This Row],[Winner]], 1, 0)</f>
        <v>1</v>
      </c>
      <c r="O501" t="str">
        <f>IF(all_t20_world_cup_matches_results__3__3[[#This Row],[Team1]]=all_t20_world_cup_matches_results__3__3[[#This Row],[Winner]],all_t20_world_cup_matches_results__3__3[[#This Row],[Team2]],all_t20_world_cup_matches_results__3__3[[#This Row],[Team1]])</f>
        <v>India</v>
      </c>
      <c r="P501" s="8">
        <f>IF(all_t20_world_cup_matches_results__3__3[[#This Row],[Teams ID]]=all_t20_world_cup_matches_results__3__3[[#This Row],[Losers]],1,0)</f>
        <v>0</v>
      </c>
      <c r="Q501" s="8">
        <f>SUMIFS(all_t20_world_cup_matches_results__3__3[Winner Count], all_t20_world_cup_matches_results__3__3[Teams ID], all_t20_world_cup_matches_results__3__3[[#This Row],[Teams ID]], all_t20_world_cup_matches_results__3__3[Season], all_t20_world_cup_matches_results__3__3[[#This Row],[Season]])</f>
        <v>2</v>
      </c>
      <c r="R501" s="8">
        <f>COUNTIFS(all_t20_world_cup_matches_results__3__3[Teams ID], all_t20_world_cup_matches_results__3__3[[#This Row],[Teams ID]], all_t20_world_cup_matches_results__3__3[Season], all_t20_world_cup_matches_results__3__3[[#This Row],[Season]])</f>
        <v>5</v>
      </c>
      <c r="S501" s="8">
        <f>all_t20_world_cup_matches_results__3__3[[#This Row],[Total matches played]]-all_t20_world_cup_matches_results__3__3[[#This Row],[Total matches won]]</f>
        <v>3</v>
      </c>
      <c r="T501" s="16">
        <f>IFERROR(all_t20_world_cup_matches_results__3__3[[#This Row],[Total matches won]]/all_t20_world_cup_matches_results__3__3[[#This Row],[Total matches played]],"")</f>
        <v>0.4</v>
      </c>
      <c r="U501" s="16">
        <f>IF(T:T=$T$3,"",100%-all_t20_world_cup_matches_results__3__3[[#This Row],[Winning %]])</f>
        <v>0.6</v>
      </c>
    </row>
    <row r="502" spans="1:21" x14ac:dyDescent="0.25">
      <c r="A502" t="s">
        <v>171</v>
      </c>
      <c r="B502" t="s">
        <v>17</v>
      </c>
      <c r="C502" t="s">
        <v>49</v>
      </c>
      <c r="D502" t="s">
        <v>231</v>
      </c>
      <c r="E502" t="s">
        <v>17</v>
      </c>
      <c r="F502" t="s">
        <v>125</v>
      </c>
      <c r="G502" t="s">
        <v>136</v>
      </c>
      <c r="H502" s="9">
        <v>44865</v>
      </c>
      <c r="I502">
        <v>1855</v>
      </c>
      <c r="J502">
        <v>42</v>
      </c>
      <c r="K502" t="s">
        <v>157</v>
      </c>
      <c r="L502" t="s">
        <v>833</v>
      </c>
      <c r="M502" t="s">
        <v>17</v>
      </c>
      <c r="N502">
        <f>IF(all_t20_world_cup_matches_results__3__3[[#This Row],[Teams ID]]=all_t20_world_cup_matches_results__3__3[[#This Row],[Winner]], 1, 0)</f>
        <v>1</v>
      </c>
      <c r="O502" t="str">
        <f>IF(all_t20_world_cup_matches_results__3__3[[#This Row],[Team1]]=all_t20_world_cup_matches_results__3__3[[#This Row],[Winner]],all_t20_world_cup_matches_results__3__3[[#This Row],[Team2]],all_t20_world_cup_matches_results__3__3[[#This Row],[Team1]])</f>
        <v>Ireland</v>
      </c>
      <c r="P502" s="8">
        <f>IF(all_t20_world_cup_matches_results__3__3[[#This Row],[Teams ID]]=all_t20_world_cup_matches_results__3__3[[#This Row],[Losers]],1,0)</f>
        <v>0</v>
      </c>
      <c r="Q502" s="8">
        <f>SUMIFS(all_t20_world_cup_matches_results__3__3[Winner Count], all_t20_world_cup_matches_results__3__3[Teams ID], all_t20_world_cup_matches_results__3__3[[#This Row],[Teams ID]], all_t20_world_cup_matches_results__3__3[Season], all_t20_world_cup_matches_results__3__3[[#This Row],[Season]])</f>
        <v>3</v>
      </c>
      <c r="R502" s="8">
        <f>COUNTIFS(all_t20_world_cup_matches_results__3__3[Teams ID], all_t20_world_cup_matches_results__3__3[[#This Row],[Teams ID]], all_t20_world_cup_matches_results__3__3[Season], all_t20_world_cup_matches_results__3__3[[#This Row],[Season]])</f>
        <v>4</v>
      </c>
      <c r="S502" s="8">
        <f>all_t20_world_cup_matches_results__3__3[[#This Row],[Total matches played]]-all_t20_world_cup_matches_results__3__3[[#This Row],[Total matches won]]</f>
        <v>1</v>
      </c>
      <c r="T502" s="16">
        <f>IFERROR(all_t20_world_cup_matches_results__3__3[[#This Row],[Total matches won]]/all_t20_world_cup_matches_results__3__3[[#This Row],[Total matches played]],"")</f>
        <v>0.75</v>
      </c>
      <c r="U502" s="16">
        <f>IF(T:T=$T$3,"",100%-all_t20_world_cup_matches_results__3__3[[#This Row],[Winning %]])</f>
        <v>0.25</v>
      </c>
    </row>
    <row r="503" spans="1:21" x14ac:dyDescent="0.25">
      <c r="A503" t="s">
        <v>171</v>
      </c>
      <c r="B503" t="s">
        <v>17</v>
      </c>
      <c r="C503" t="s">
        <v>49</v>
      </c>
      <c r="D503" t="s">
        <v>231</v>
      </c>
      <c r="E503" t="s">
        <v>17</v>
      </c>
      <c r="F503" t="s">
        <v>125</v>
      </c>
      <c r="G503" t="s">
        <v>136</v>
      </c>
      <c r="H503" s="9">
        <v>44865</v>
      </c>
      <c r="I503">
        <v>1855</v>
      </c>
      <c r="J503">
        <v>42</v>
      </c>
      <c r="K503" t="s">
        <v>157</v>
      </c>
      <c r="L503" t="s">
        <v>834</v>
      </c>
      <c r="M503" t="s">
        <v>49</v>
      </c>
      <c r="N503">
        <f>IF(all_t20_world_cup_matches_results__3__3[[#This Row],[Teams ID]]=all_t20_world_cup_matches_results__3__3[[#This Row],[Winner]], 1, 0)</f>
        <v>0</v>
      </c>
      <c r="O503" t="str">
        <f>IF(all_t20_world_cup_matches_results__3__3[[#This Row],[Team1]]=all_t20_world_cup_matches_results__3__3[[#This Row],[Winner]],all_t20_world_cup_matches_results__3__3[[#This Row],[Team2]],all_t20_world_cup_matches_results__3__3[[#This Row],[Team1]])</f>
        <v>Ireland</v>
      </c>
      <c r="P503" s="8">
        <f>IF(all_t20_world_cup_matches_results__3__3[[#This Row],[Teams ID]]=all_t20_world_cup_matches_results__3__3[[#This Row],[Losers]],1,0)</f>
        <v>1</v>
      </c>
      <c r="Q503" s="8">
        <f>SUMIFS(all_t20_world_cup_matches_results__3__3[Winner Count], all_t20_world_cup_matches_results__3__3[Teams ID], all_t20_world_cup_matches_results__3__3[[#This Row],[Teams ID]], all_t20_world_cup_matches_results__3__3[Season], all_t20_world_cup_matches_results__3__3[[#This Row],[Season]])</f>
        <v>3</v>
      </c>
      <c r="R503" s="8">
        <f>COUNTIFS(all_t20_world_cup_matches_results__3__3[Teams ID], all_t20_world_cup_matches_results__3__3[[#This Row],[Teams ID]], all_t20_world_cup_matches_results__3__3[Season], all_t20_world_cup_matches_results__3__3[[#This Row],[Season]])</f>
        <v>7</v>
      </c>
      <c r="S503" s="8">
        <f>all_t20_world_cup_matches_results__3__3[[#This Row],[Total matches played]]-all_t20_world_cup_matches_results__3__3[[#This Row],[Total matches won]]</f>
        <v>4</v>
      </c>
      <c r="T503" s="16">
        <f>IFERROR(all_t20_world_cup_matches_results__3__3[[#This Row],[Total matches won]]/all_t20_world_cup_matches_results__3__3[[#This Row],[Total matches played]],"")</f>
        <v>0.42857142857142855</v>
      </c>
      <c r="U503" s="16">
        <f>IF(T:T=$T$3,"",100%-all_t20_world_cup_matches_results__3__3[[#This Row],[Winning %]])</f>
        <v>0.5714285714285714</v>
      </c>
    </row>
    <row r="504" spans="1:21" x14ac:dyDescent="0.25">
      <c r="A504" t="s">
        <v>171</v>
      </c>
      <c r="B504" t="s">
        <v>63</v>
      </c>
      <c r="C504" t="s">
        <v>28</v>
      </c>
      <c r="D504" t="s">
        <v>269</v>
      </c>
      <c r="E504" t="s">
        <v>28</v>
      </c>
      <c r="F504" t="s">
        <v>22</v>
      </c>
      <c r="G504" t="s">
        <v>136</v>
      </c>
      <c r="H504" s="9">
        <v>44866</v>
      </c>
      <c r="I504">
        <v>1856</v>
      </c>
      <c r="J504">
        <v>6</v>
      </c>
      <c r="K504" t="s">
        <v>156</v>
      </c>
      <c r="L504" t="s">
        <v>835</v>
      </c>
      <c r="M504" t="s">
        <v>63</v>
      </c>
      <c r="N504">
        <f>IF(all_t20_world_cup_matches_results__3__3[[#This Row],[Teams ID]]=all_t20_world_cup_matches_results__3__3[[#This Row],[Winner]], 1, 0)</f>
        <v>0</v>
      </c>
      <c r="O504" t="str">
        <f>IF(all_t20_world_cup_matches_results__3__3[[#This Row],[Team1]]=all_t20_world_cup_matches_results__3__3[[#This Row],[Winner]],all_t20_world_cup_matches_results__3__3[[#This Row],[Team2]],all_t20_world_cup_matches_results__3__3[[#This Row],[Team1]])</f>
        <v>Afghanistan</v>
      </c>
      <c r="P504" s="8">
        <f>IF(all_t20_world_cup_matches_results__3__3[[#This Row],[Teams ID]]=all_t20_world_cup_matches_results__3__3[[#This Row],[Losers]],1,0)</f>
        <v>1</v>
      </c>
      <c r="Q504" s="8">
        <f>SUMIFS(all_t20_world_cup_matches_results__3__3[Winner Count], all_t20_world_cup_matches_results__3__3[Teams ID], all_t20_world_cup_matches_results__3__3[[#This Row],[Teams ID]], all_t20_world_cup_matches_results__3__3[Season], all_t20_world_cup_matches_results__3__3[[#This Row],[Season]])</f>
        <v>0</v>
      </c>
      <c r="R504" s="8">
        <f>COUNTIFS(all_t20_world_cup_matches_results__3__3[Teams ID], all_t20_world_cup_matches_results__3__3[[#This Row],[Teams ID]], all_t20_world_cup_matches_results__3__3[Season], all_t20_world_cup_matches_results__3__3[[#This Row],[Season]])</f>
        <v>3</v>
      </c>
      <c r="S504" s="8">
        <f>all_t20_world_cup_matches_results__3__3[[#This Row],[Total matches played]]-all_t20_world_cup_matches_results__3__3[[#This Row],[Total matches won]]</f>
        <v>3</v>
      </c>
      <c r="T504" s="16">
        <f>IFERROR(all_t20_world_cup_matches_results__3__3[[#This Row],[Total matches won]]/all_t20_world_cup_matches_results__3__3[[#This Row],[Total matches played]],"")</f>
        <v>0</v>
      </c>
      <c r="U504" s="16" t="str">
        <f>IF(T:T=$T$3,"",100%-all_t20_world_cup_matches_results__3__3[[#This Row],[Winning %]])</f>
        <v/>
      </c>
    </row>
    <row r="505" spans="1:21" x14ac:dyDescent="0.25">
      <c r="A505" t="s">
        <v>171</v>
      </c>
      <c r="B505" t="s">
        <v>63</v>
      </c>
      <c r="C505" t="s">
        <v>28</v>
      </c>
      <c r="D505" t="s">
        <v>269</v>
      </c>
      <c r="E505" t="s">
        <v>28</v>
      </c>
      <c r="F505" t="s">
        <v>22</v>
      </c>
      <c r="G505" t="s">
        <v>136</v>
      </c>
      <c r="H505" s="9">
        <v>44866</v>
      </c>
      <c r="I505">
        <v>1856</v>
      </c>
      <c r="J505">
        <v>6</v>
      </c>
      <c r="K505" t="s">
        <v>156</v>
      </c>
      <c r="L505" t="s">
        <v>836</v>
      </c>
      <c r="M505" t="s">
        <v>28</v>
      </c>
      <c r="N505">
        <f>IF(all_t20_world_cup_matches_results__3__3[[#This Row],[Teams ID]]=all_t20_world_cup_matches_results__3__3[[#This Row],[Winner]], 1, 0)</f>
        <v>1</v>
      </c>
      <c r="O505" t="str">
        <f>IF(all_t20_world_cup_matches_results__3__3[[#This Row],[Team1]]=all_t20_world_cup_matches_results__3__3[[#This Row],[Winner]],all_t20_world_cup_matches_results__3__3[[#This Row],[Team2]],all_t20_world_cup_matches_results__3__3[[#This Row],[Team1]])</f>
        <v>Afghanistan</v>
      </c>
      <c r="P505" s="8">
        <f>IF(all_t20_world_cup_matches_results__3__3[[#This Row],[Teams ID]]=all_t20_world_cup_matches_results__3__3[[#This Row],[Losers]],1,0)</f>
        <v>0</v>
      </c>
      <c r="Q505" s="8">
        <f>SUMIFS(all_t20_world_cup_matches_results__3__3[Winner Count], all_t20_world_cup_matches_results__3__3[Teams ID], all_t20_world_cup_matches_results__3__3[[#This Row],[Teams ID]], all_t20_world_cup_matches_results__3__3[Season], all_t20_world_cup_matches_results__3__3[[#This Row],[Season]])</f>
        <v>4</v>
      </c>
      <c r="R505" s="8">
        <f>COUNTIFS(all_t20_world_cup_matches_results__3__3[Teams ID], all_t20_world_cup_matches_results__3__3[[#This Row],[Teams ID]], all_t20_world_cup_matches_results__3__3[Season], all_t20_world_cup_matches_results__3__3[[#This Row],[Season]])</f>
        <v>8</v>
      </c>
      <c r="S505" s="8">
        <f>all_t20_world_cup_matches_results__3__3[[#This Row],[Total matches played]]-all_t20_world_cup_matches_results__3__3[[#This Row],[Total matches won]]</f>
        <v>4</v>
      </c>
      <c r="T505" s="16">
        <f>IFERROR(all_t20_world_cup_matches_results__3__3[[#This Row],[Total matches won]]/all_t20_world_cup_matches_results__3__3[[#This Row],[Total matches played]],"")</f>
        <v>0.5</v>
      </c>
      <c r="U505" s="16">
        <f>IF(T:T=$T$3,"",100%-all_t20_world_cup_matches_results__3__3[[#This Row],[Winning %]])</f>
        <v>0.5</v>
      </c>
    </row>
    <row r="506" spans="1:21" x14ac:dyDescent="0.25">
      <c r="A506" t="s">
        <v>171</v>
      </c>
      <c r="B506" t="s">
        <v>23</v>
      </c>
      <c r="C506" t="s">
        <v>11</v>
      </c>
      <c r="D506" t="s">
        <v>190</v>
      </c>
      <c r="E506" t="s">
        <v>23</v>
      </c>
      <c r="F506" t="s">
        <v>53</v>
      </c>
      <c r="G506" t="s">
        <v>136</v>
      </c>
      <c r="H506" s="9">
        <v>44866</v>
      </c>
      <c r="I506">
        <v>1858</v>
      </c>
      <c r="J506">
        <v>20</v>
      </c>
      <c r="K506" t="s">
        <v>157</v>
      </c>
      <c r="L506" t="s">
        <v>837</v>
      </c>
      <c r="M506" t="s">
        <v>23</v>
      </c>
      <c r="N506">
        <f>IF(all_t20_world_cup_matches_results__3__3[[#This Row],[Teams ID]]=all_t20_world_cup_matches_results__3__3[[#This Row],[Winner]], 1, 0)</f>
        <v>1</v>
      </c>
      <c r="O506" t="str">
        <f>IF(all_t20_world_cup_matches_results__3__3[[#This Row],[Team1]]=all_t20_world_cup_matches_results__3__3[[#This Row],[Winner]],all_t20_world_cup_matches_results__3__3[[#This Row],[Team2]],all_t20_world_cup_matches_results__3__3[[#This Row],[Team1]])</f>
        <v>New Zealand</v>
      </c>
      <c r="P506" s="8">
        <f>IF(all_t20_world_cup_matches_results__3__3[[#This Row],[Teams ID]]=all_t20_world_cup_matches_results__3__3[[#This Row],[Losers]],1,0)</f>
        <v>0</v>
      </c>
      <c r="Q506" s="8">
        <f>SUMIFS(all_t20_world_cup_matches_results__3__3[Winner Count], all_t20_world_cup_matches_results__3__3[Teams ID], all_t20_world_cup_matches_results__3__3[[#This Row],[Teams ID]], all_t20_world_cup_matches_results__3__3[Season], all_t20_world_cup_matches_results__3__3[[#This Row],[Season]])</f>
        <v>5</v>
      </c>
      <c r="R506" s="8">
        <f>COUNTIFS(all_t20_world_cup_matches_results__3__3[Teams ID], all_t20_world_cup_matches_results__3__3[[#This Row],[Teams ID]], all_t20_world_cup_matches_results__3__3[Season], all_t20_world_cup_matches_results__3__3[[#This Row],[Season]])</f>
        <v>6</v>
      </c>
      <c r="S506" s="8">
        <f>all_t20_world_cup_matches_results__3__3[[#This Row],[Total matches played]]-all_t20_world_cup_matches_results__3__3[[#This Row],[Total matches won]]</f>
        <v>1</v>
      </c>
      <c r="T506" s="16">
        <f>IFERROR(all_t20_world_cup_matches_results__3__3[[#This Row],[Total matches won]]/all_t20_world_cup_matches_results__3__3[[#This Row],[Total matches played]],"")</f>
        <v>0.83333333333333337</v>
      </c>
      <c r="U506" s="16">
        <f>IF(T:T=$T$3,"",100%-all_t20_world_cup_matches_results__3__3[[#This Row],[Winning %]])</f>
        <v>0.16666666666666663</v>
      </c>
    </row>
    <row r="507" spans="1:21" x14ac:dyDescent="0.25">
      <c r="A507" t="s">
        <v>171</v>
      </c>
      <c r="B507" t="s">
        <v>23</v>
      </c>
      <c r="C507" t="s">
        <v>11</v>
      </c>
      <c r="D507" t="s">
        <v>190</v>
      </c>
      <c r="E507" t="s">
        <v>23</v>
      </c>
      <c r="F507" t="s">
        <v>53</v>
      </c>
      <c r="G507" t="s">
        <v>136</v>
      </c>
      <c r="H507" s="9">
        <v>44866</v>
      </c>
      <c r="I507">
        <v>1858</v>
      </c>
      <c r="J507">
        <v>20</v>
      </c>
      <c r="K507" t="s">
        <v>157</v>
      </c>
      <c r="L507" t="s">
        <v>838</v>
      </c>
      <c r="M507" t="s">
        <v>11</v>
      </c>
      <c r="N507">
        <f>IF(all_t20_world_cup_matches_results__3__3[[#This Row],[Teams ID]]=all_t20_world_cup_matches_results__3__3[[#This Row],[Winner]], 1, 0)</f>
        <v>0</v>
      </c>
      <c r="O507" t="str">
        <f>IF(all_t20_world_cup_matches_results__3__3[[#This Row],[Team1]]=all_t20_world_cup_matches_results__3__3[[#This Row],[Winner]],all_t20_world_cup_matches_results__3__3[[#This Row],[Team2]],all_t20_world_cup_matches_results__3__3[[#This Row],[Team1]])</f>
        <v>New Zealand</v>
      </c>
      <c r="P507" s="8">
        <f>IF(all_t20_world_cup_matches_results__3__3[[#This Row],[Teams ID]]=all_t20_world_cup_matches_results__3__3[[#This Row],[Losers]],1,0)</f>
        <v>1</v>
      </c>
      <c r="Q507" s="8">
        <f>SUMIFS(all_t20_world_cup_matches_results__3__3[Winner Count], all_t20_world_cup_matches_results__3__3[Teams ID], all_t20_world_cup_matches_results__3__3[[#This Row],[Teams ID]], all_t20_world_cup_matches_results__3__3[Season], all_t20_world_cup_matches_results__3__3[[#This Row],[Season]])</f>
        <v>3</v>
      </c>
      <c r="R507" s="8">
        <f>COUNTIFS(all_t20_world_cup_matches_results__3__3[Teams ID], all_t20_world_cup_matches_results__3__3[[#This Row],[Teams ID]], all_t20_world_cup_matches_results__3__3[Season], all_t20_world_cup_matches_results__3__3[[#This Row],[Season]])</f>
        <v>5</v>
      </c>
      <c r="S507" s="8">
        <f>all_t20_world_cup_matches_results__3__3[[#This Row],[Total matches played]]-all_t20_world_cup_matches_results__3__3[[#This Row],[Total matches won]]</f>
        <v>2</v>
      </c>
      <c r="T507" s="16">
        <f>IFERROR(all_t20_world_cup_matches_results__3__3[[#This Row],[Total matches won]]/all_t20_world_cup_matches_results__3__3[[#This Row],[Total matches played]],"")</f>
        <v>0.6</v>
      </c>
      <c r="U507" s="16">
        <f>IF(T:T=$T$3,"",100%-all_t20_world_cup_matches_results__3__3[[#This Row],[Winning %]])</f>
        <v>0.4</v>
      </c>
    </row>
    <row r="508" spans="1:21" x14ac:dyDescent="0.25">
      <c r="A508" t="s">
        <v>171</v>
      </c>
      <c r="B508" t="s">
        <v>42</v>
      </c>
      <c r="C508" t="s">
        <v>18</v>
      </c>
      <c r="D508" t="s">
        <v>248</v>
      </c>
      <c r="E508" t="s">
        <v>42</v>
      </c>
      <c r="F508" t="s">
        <v>19</v>
      </c>
      <c r="G508" t="s">
        <v>137</v>
      </c>
      <c r="H508" s="9">
        <v>44867</v>
      </c>
      <c r="I508">
        <v>1859</v>
      </c>
      <c r="J508">
        <v>5</v>
      </c>
      <c r="K508" t="s">
        <v>156</v>
      </c>
      <c r="L508" t="s">
        <v>839</v>
      </c>
      <c r="M508" t="s">
        <v>42</v>
      </c>
      <c r="N508">
        <f>IF(all_t20_world_cup_matches_results__3__3[[#This Row],[Teams ID]]=all_t20_world_cup_matches_results__3__3[[#This Row],[Winner]], 1, 0)</f>
        <v>1</v>
      </c>
      <c r="O508" t="str">
        <f>IF(all_t20_world_cup_matches_results__3__3[[#This Row],[Team1]]=all_t20_world_cup_matches_results__3__3[[#This Row],[Winner]],all_t20_world_cup_matches_results__3__3[[#This Row],[Team2]],all_t20_world_cup_matches_results__3__3[[#This Row],[Team1]])</f>
        <v>Zimbabwe</v>
      </c>
      <c r="P508" s="8">
        <f>IF(all_t20_world_cup_matches_results__3__3[[#This Row],[Teams ID]]=all_t20_world_cup_matches_results__3__3[[#This Row],[Losers]],1,0)</f>
        <v>0</v>
      </c>
      <c r="Q508" s="8">
        <f>SUMIFS(all_t20_world_cup_matches_results__3__3[Winner Count], all_t20_world_cup_matches_results__3__3[Teams ID], all_t20_world_cup_matches_results__3__3[[#This Row],[Teams ID]], all_t20_world_cup_matches_results__3__3[Season], all_t20_world_cup_matches_results__3__3[[#This Row],[Season]])</f>
        <v>4</v>
      </c>
      <c r="R508" s="8">
        <f>COUNTIFS(all_t20_world_cup_matches_results__3__3[Teams ID], all_t20_world_cup_matches_results__3__3[[#This Row],[Teams ID]], all_t20_world_cup_matches_results__3__3[Season], all_t20_world_cup_matches_results__3__3[[#This Row],[Season]])</f>
        <v>8</v>
      </c>
      <c r="S508" s="8">
        <f>all_t20_world_cup_matches_results__3__3[[#This Row],[Total matches played]]-all_t20_world_cup_matches_results__3__3[[#This Row],[Total matches won]]</f>
        <v>4</v>
      </c>
      <c r="T508" s="16">
        <f>IFERROR(all_t20_world_cup_matches_results__3__3[[#This Row],[Total matches won]]/all_t20_world_cup_matches_results__3__3[[#This Row],[Total matches played]],"")</f>
        <v>0.5</v>
      </c>
      <c r="U508" s="16">
        <f>IF(T:T=$T$3,"",100%-all_t20_world_cup_matches_results__3__3[[#This Row],[Winning %]])</f>
        <v>0.5</v>
      </c>
    </row>
    <row r="509" spans="1:21" x14ac:dyDescent="0.25">
      <c r="A509" t="s">
        <v>171</v>
      </c>
      <c r="B509" t="s">
        <v>42</v>
      </c>
      <c r="C509" t="s">
        <v>18</v>
      </c>
      <c r="D509" t="s">
        <v>248</v>
      </c>
      <c r="E509" t="s">
        <v>42</v>
      </c>
      <c r="F509" t="s">
        <v>19</v>
      </c>
      <c r="G509" t="s">
        <v>137</v>
      </c>
      <c r="H509" s="9">
        <v>44867</v>
      </c>
      <c r="I509">
        <v>1859</v>
      </c>
      <c r="J509">
        <v>5</v>
      </c>
      <c r="K509" t="s">
        <v>156</v>
      </c>
      <c r="L509" t="s">
        <v>840</v>
      </c>
      <c r="M509" t="s">
        <v>18</v>
      </c>
      <c r="N509">
        <f>IF(all_t20_world_cup_matches_results__3__3[[#This Row],[Teams ID]]=all_t20_world_cup_matches_results__3__3[[#This Row],[Winner]], 1, 0)</f>
        <v>0</v>
      </c>
      <c r="O509" t="str">
        <f>IF(all_t20_world_cup_matches_results__3__3[[#This Row],[Team1]]=all_t20_world_cup_matches_results__3__3[[#This Row],[Winner]],all_t20_world_cup_matches_results__3__3[[#This Row],[Team2]],all_t20_world_cup_matches_results__3__3[[#This Row],[Team1]])</f>
        <v>Zimbabwe</v>
      </c>
      <c r="P509" s="8">
        <f>IF(all_t20_world_cup_matches_results__3__3[[#This Row],[Teams ID]]=all_t20_world_cup_matches_results__3__3[[#This Row],[Losers]],1,0)</f>
        <v>1</v>
      </c>
      <c r="Q509" s="8">
        <f>SUMIFS(all_t20_world_cup_matches_results__3__3[Winner Count], all_t20_world_cup_matches_results__3__3[Teams ID], all_t20_world_cup_matches_results__3__3[[#This Row],[Teams ID]], all_t20_world_cup_matches_results__3__3[Season], all_t20_world_cup_matches_results__3__3[[#This Row],[Season]])</f>
        <v>3</v>
      </c>
      <c r="R509" s="8">
        <f>COUNTIFS(all_t20_world_cup_matches_results__3__3[Teams ID], all_t20_world_cup_matches_results__3__3[[#This Row],[Teams ID]], all_t20_world_cup_matches_results__3__3[Season], all_t20_world_cup_matches_results__3__3[[#This Row],[Season]])</f>
        <v>8</v>
      </c>
      <c r="S509" s="8">
        <f>all_t20_world_cup_matches_results__3__3[[#This Row],[Total matches played]]-all_t20_world_cup_matches_results__3__3[[#This Row],[Total matches won]]</f>
        <v>5</v>
      </c>
      <c r="T509" s="16">
        <f>IFERROR(all_t20_world_cup_matches_results__3__3[[#This Row],[Total matches won]]/all_t20_world_cup_matches_results__3__3[[#This Row],[Total matches played]],"")</f>
        <v>0.375</v>
      </c>
      <c r="U509" s="16">
        <f>IF(T:T=$T$3,"",100%-all_t20_world_cup_matches_results__3__3[[#This Row],[Winning %]])</f>
        <v>0.625</v>
      </c>
    </row>
    <row r="510" spans="1:21" x14ac:dyDescent="0.25">
      <c r="A510" t="s">
        <v>171</v>
      </c>
      <c r="B510" t="s">
        <v>21</v>
      </c>
      <c r="C510" t="s">
        <v>25</v>
      </c>
      <c r="D510" t="s">
        <v>203</v>
      </c>
      <c r="E510" t="s">
        <v>25</v>
      </c>
      <c r="F510" t="s">
        <v>35</v>
      </c>
      <c r="G510" t="s">
        <v>137</v>
      </c>
      <c r="H510" s="9">
        <v>44867</v>
      </c>
      <c r="I510">
        <v>1860</v>
      </c>
      <c r="J510">
        <v>5</v>
      </c>
      <c r="K510" t="s">
        <v>157</v>
      </c>
      <c r="L510" t="s">
        <v>841</v>
      </c>
      <c r="M510" t="s">
        <v>21</v>
      </c>
      <c r="N510">
        <f>IF(all_t20_world_cup_matches_results__3__3[[#This Row],[Teams ID]]=all_t20_world_cup_matches_results__3__3[[#This Row],[Winner]], 1, 0)</f>
        <v>0</v>
      </c>
      <c r="O510" t="str">
        <f>IF(all_t20_world_cup_matches_results__3__3[[#This Row],[Team1]]=all_t20_world_cup_matches_results__3__3[[#This Row],[Winner]],all_t20_world_cup_matches_results__3__3[[#This Row],[Team2]],all_t20_world_cup_matches_results__3__3[[#This Row],[Team1]])</f>
        <v>Bangladesh</v>
      </c>
      <c r="P510" s="8">
        <f>IF(all_t20_world_cup_matches_results__3__3[[#This Row],[Teams ID]]=all_t20_world_cup_matches_results__3__3[[#This Row],[Losers]],1,0)</f>
        <v>1</v>
      </c>
      <c r="Q510" s="8">
        <f>SUMIFS(all_t20_world_cup_matches_results__3__3[Winner Count], all_t20_world_cup_matches_results__3__3[Teams ID], all_t20_world_cup_matches_results__3__3[[#This Row],[Teams ID]], all_t20_world_cup_matches_results__3__3[Season], all_t20_world_cup_matches_results__3__3[[#This Row],[Season]])</f>
        <v>2</v>
      </c>
      <c r="R510" s="8">
        <f>COUNTIFS(all_t20_world_cup_matches_results__3__3[Teams ID], all_t20_world_cup_matches_results__3__3[[#This Row],[Teams ID]], all_t20_world_cup_matches_results__3__3[Season], all_t20_world_cup_matches_results__3__3[[#This Row],[Season]])</f>
        <v>5</v>
      </c>
      <c r="S510" s="8">
        <f>all_t20_world_cup_matches_results__3__3[[#This Row],[Total matches played]]-all_t20_world_cup_matches_results__3__3[[#This Row],[Total matches won]]</f>
        <v>3</v>
      </c>
      <c r="T510" s="16">
        <f>IFERROR(all_t20_world_cup_matches_results__3__3[[#This Row],[Total matches won]]/all_t20_world_cup_matches_results__3__3[[#This Row],[Total matches played]],"")</f>
        <v>0.4</v>
      </c>
      <c r="U510" s="16">
        <f>IF(T:T=$T$3,"",100%-all_t20_world_cup_matches_results__3__3[[#This Row],[Winning %]])</f>
        <v>0.6</v>
      </c>
    </row>
    <row r="511" spans="1:21" x14ac:dyDescent="0.25">
      <c r="A511" t="s">
        <v>171</v>
      </c>
      <c r="B511" t="s">
        <v>21</v>
      </c>
      <c r="C511" t="s">
        <v>25</v>
      </c>
      <c r="D511" t="s">
        <v>203</v>
      </c>
      <c r="E511" t="s">
        <v>25</v>
      </c>
      <c r="F511" t="s">
        <v>35</v>
      </c>
      <c r="G511" t="s">
        <v>137</v>
      </c>
      <c r="H511" s="9">
        <v>44867</v>
      </c>
      <c r="I511">
        <v>1860</v>
      </c>
      <c r="J511">
        <v>5</v>
      </c>
      <c r="K511" t="s">
        <v>157</v>
      </c>
      <c r="L511" t="s">
        <v>842</v>
      </c>
      <c r="M511" t="s">
        <v>25</v>
      </c>
      <c r="N511">
        <f>IF(all_t20_world_cup_matches_results__3__3[[#This Row],[Teams ID]]=all_t20_world_cup_matches_results__3__3[[#This Row],[Winner]], 1, 0)</f>
        <v>1</v>
      </c>
      <c r="O511" t="str">
        <f>IF(all_t20_world_cup_matches_results__3__3[[#This Row],[Team1]]=all_t20_world_cup_matches_results__3__3[[#This Row],[Winner]],all_t20_world_cup_matches_results__3__3[[#This Row],[Team2]],all_t20_world_cup_matches_results__3__3[[#This Row],[Team1]])</f>
        <v>Bangladesh</v>
      </c>
      <c r="P511" s="8">
        <f>IF(all_t20_world_cup_matches_results__3__3[[#This Row],[Teams ID]]=all_t20_world_cup_matches_results__3__3[[#This Row],[Losers]],1,0)</f>
        <v>0</v>
      </c>
      <c r="Q511" s="8">
        <f>SUMIFS(all_t20_world_cup_matches_results__3__3[Winner Count], all_t20_world_cup_matches_results__3__3[Teams ID], all_t20_world_cup_matches_results__3__3[[#This Row],[Teams ID]], all_t20_world_cup_matches_results__3__3[Season], all_t20_world_cup_matches_results__3__3[[#This Row],[Season]])</f>
        <v>4</v>
      </c>
      <c r="R511" s="8">
        <f>COUNTIFS(all_t20_world_cup_matches_results__3__3[Teams ID], all_t20_world_cup_matches_results__3__3[[#This Row],[Teams ID]], all_t20_world_cup_matches_results__3__3[Season], all_t20_world_cup_matches_results__3__3[[#This Row],[Season]])</f>
        <v>6</v>
      </c>
      <c r="S511" s="8">
        <f>all_t20_world_cup_matches_results__3__3[[#This Row],[Total matches played]]-all_t20_world_cup_matches_results__3__3[[#This Row],[Total matches won]]</f>
        <v>2</v>
      </c>
      <c r="T511" s="16">
        <f>IFERROR(all_t20_world_cup_matches_results__3__3[[#This Row],[Total matches won]]/all_t20_world_cup_matches_results__3__3[[#This Row],[Total matches played]],"")</f>
        <v>0.66666666666666663</v>
      </c>
      <c r="U511" s="16">
        <f>IF(T:T=$T$3,"",100%-all_t20_world_cup_matches_results__3__3[[#This Row],[Winning %]])</f>
        <v>0.33333333333333337</v>
      </c>
    </row>
    <row r="512" spans="1:21" x14ac:dyDescent="0.25">
      <c r="A512" t="s">
        <v>171</v>
      </c>
      <c r="B512" t="s">
        <v>14</v>
      </c>
      <c r="C512" t="s">
        <v>6</v>
      </c>
      <c r="D512" t="s">
        <v>218</v>
      </c>
      <c r="E512" t="s">
        <v>14</v>
      </c>
      <c r="F512" t="s">
        <v>34</v>
      </c>
      <c r="G512" t="s">
        <v>130</v>
      </c>
      <c r="H512" s="9">
        <v>44868</v>
      </c>
      <c r="I512">
        <v>1861</v>
      </c>
      <c r="J512">
        <v>33</v>
      </c>
      <c r="K512" t="s">
        <v>157</v>
      </c>
      <c r="L512" t="s">
        <v>843</v>
      </c>
      <c r="M512" t="s">
        <v>14</v>
      </c>
      <c r="N512">
        <f>IF(all_t20_world_cup_matches_results__3__3[[#This Row],[Teams ID]]=all_t20_world_cup_matches_results__3__3[[#This Row],[Winner]], 1, 0)</f>
        <v>1</v>
      </c>
      <c r="O512" t="str">
        <f>IF(all_t20_world_cup_matches_results__3__3[[#This Row],[Team1]]=all_t20_world_cup_matches_results__3__3[[#This Row],[Winner]],all_t20_world_cup_matches_results__3__3[[#This Row],[Team2]],all_t20_world_cup_matches_results__3__3[[#This Row],[Team1]])</f>
        <v>South Africa</v>
      </c>
      <c r="P512" s="8">
        <f>IF(all_t20_world_cup_matches_results__3__3[[#This Row],[Teams ID]]=all_t20_world_cup_matches_results__3__3[[#This Row],[Losers]],1,0)</f>
        <v>0</v>
      </c>
      <c r="Q512" s="8">
        <f>SUMIFS(all_t20_world_cup_matches_results__3__3[Winner Count], all_t20_world_cup_matches_results__3__3[Teams ID], all_t20_world_cup_matches_results__3__3[[#This Row],[Teams ID]], all_t20_world_cup_matches_results__3__3[Season], all_t20_world_cup_matches_results__3__3[[#This Row],[Season]])</f>
        <v>4</v>
      </c>
      <c r="R512" s="8">
        <f>COUNTIFS(all_t20_world_cup_matches_results__3__3[Teams ID], all_t20_world_cup_matches_results__3__3[[#This Row],[Teams ID]], all_t20_world_cup_matches_results__3__3[Season], all_t20_world_cup_matches_results__3__3[[#This Row],[Season]])</f>
        <v>7</v>
      </c>
      <c r="S512" s="8">
        <f>all_t20_world_cup_matches_results__3__3[[#This Row],[Total matches played]]-all_t20_world_cup_matches_results__3__3[[#This Row],[Total matches won]]</f>
        <v>3</v>
      </c>
      <c r="T512" s="16">
        <f>IFERROR(all_t20_world_cup_matches_results__3__3[[#This Row],[Total matches won]]/all_t20_world_cup_matches_results__3__3[[#This Row],[Total matches played]],"")</f>
        <v>0.5714285714285714</v>
      </c>
      <c r="U512" s="16">
        <f>IF(T:T=$T$3,"",100%-all_t20_world_cup_matches_results__3__3[[#This Row],[Winning %]])</f>
        <v>0.4285714285714286</v>
      </c>
    </row>
    <row r="513" spans="1:21" x14ac:dyDescent="0.25">
      <c r="A513" t="s">
        <v>171</v>
      </c>
      <c r="B513" t="s">
        <v>14</v>
      </c>
      <c r="C513" t="s">
        <v>6</v>
      </c>
      <c r="D513" t="s">
        <v>218</v>
      </c>
      <c r="E513" t="s">
        <v>14</v>
      </c>
      <c r="F513" t="s">
        <v>34</v>
      </c>
      <c r="G513" t="s">
        <v>130</v>
      </c>
      <c r="H513" s="9">
        <v>44868</v>
      </c>
      <c r="I513">
        <v>1861</v>
      </c>
      <c r="J513">
        <v>33</v>
      </c>
      <c r="K513" t="s">
        <v>157</v>
      </c>
      <c r="L513" t="s">
        <v>844</v>
      </c>
      <c r="M513" t="s">
        <v>6</v>
      </c>
      <c r="N513">
        <f>IF(all_t20_world_cup_matches_results__3__3[[#This Row],[Teams ID]]=all_t20_world_cup_matches_results__3__3[[#This Row],[Winner]], 1, 0)</f>
        <v>0</v>
      </c>
      <c r="O513" t="str">
        <f>IF(all_t20_world_cup_matches_results__3__3[[#This Row],[Team1]]=all_t20_world_cup_matches_results__3__3[[#This Row],[Winner]],all_t20_world_cup_matches_results__3__3[[#This Row],[Team2]],all_t20_world_cup_matches_results__3__3[[#This Row],[Team1]])</f>
        <v>South Africa</v>
      </c>
      <c r="P513" s="8">
        <f>IF(all_t20_world_cup_matches_results__3__3[[#This Row],[Teams ID]]=all_t20_world_cup_matches_results__3__3[[#This Row],[Losers]],1,0)</f>
        <v>1</v>
      </c>
      <c r="Q513" s="8">
        <f>SUMIFS(all_t20_world_cup_matches_results__3__3[Winner Count], all_t20_world_cup_matches_results__3__3[Teams ID], all_t20_world_cup_matches_results__3__3[[#This Row],[Teams ID]], all_t20_world_cup_matches_results__3__3[Season], all_t20_world_cup_matches_results__3__3[[#This Row],[Season]])</f>
        <v>2</v>
      </c>
      <c r="R513" s="8">
        <f>COUNTIFS(all_t20_world_cup_matches_results__3__3[Teams ID], all_t20_world_cup_matches_results__3__3[[#This Row],[Teams ID]], all_t20_world_cup_matches_results__3__3[Season], all_t20_world_cup_matches_results__3__3[[#This Row],[Season]])</f>
        <v>5</v>
      </c>
      <c r="S513" s="8">
        <f>all_t20_world_cup_matches_results__3__3[[#This Row],[Total matches played]]-all_t20_world_cup_matches_results__3__3[[#This Row],[Total matches won]]</f>
        <v>3</v>
      </c>
      <c r="T513" s="16">
        <f>IFERROR(all_t20_world_cup_matches_results__3__3[[#This Row],[Total matches won]]/all_t20_world_cup_matches_results__3__3[[#This Row],[Total matches played]],"")</f>
        <v>0.4</v>
      </c>
      <c r="U513" s="16">
        <f>IF(T:T=$T$3,"",100%-all_t20_world_cup_matches_results__3__3[[#This Row],[Winning %]])</f>
        <v>0.6</v>
      </c>
    </row>
    <row r="514" spans="1:21" x14ac:dyDescent="0.25">
      <c r="A514" t="s">
        <v>171</v>
      </c>
      <c r="B514" t="s">
        <v>49</v>
      </c>
      <c r="C514" t="s">
        <v>11</v>
      </c>
      <c r="D514" t="s">
        <v>211</v>
      </c>
      <c r="E514" t="s">
        <v>11</v>
      </c>
      <c r="F514" t="s">
        <v>138</v>
      </c>
      <c r="G514" t="s">
        <v>137</v>
      </c>
      <c r="H514" s="9">
        <v>44869</v>
      </c>
      <c r="I514">
        <v>1862</v>
      </c>
      <c r="J514">
        <v>35</v>
      </c>
      <c r="K514" t="s">
        <v>157</v>
      </c>
      <c r="L514" t="s">
        <v>845</v>
      </c>
      <c r="M514" t="s">
        <v>49</v>
      </c>
      <c r="N514">
        <f>IF(all_t20_world_cup_matches_results__3__3[[#This Row],[Teams ID]]=all_t20_world_cup_matches_results__3__3[[#This Row],[Winner]], 1, 0)</f>
        <v>0</v>
      </c>
      <c r="O514" t="str">
        <f>IF(all_t20_world_cup_matches_results__3__3[[#This Row],[Team1]]=all_t20_world_cup_matches_results__3__3[[#This Row],[Winner]],all_t20_world_cup_matches_results__3__3[[#This Row],[Team2]],all_t20_world_cup_matches_results__3__3[[#This Row],[Team1]])</f>
        <v>Ireland</v>
      </c>
      <c r="P514" s="8">
        <f>IF(all_t20_world_cup_matches_results__3__3[[#This Row],[Teams ID]]=all_t20_world_cup_matches_results__3__3[[#This Row],[Losers]],1,0)</f>
        <v>1</v>
      </c>
      <c r="Q514" s="8">
        <f>SUMIFS(all_t20_world_cup_matches_results__3__3[Winner Count], all_t20_world_cup_matches_results__3__3[Teams ID], all_t20_world_cup_matches_results__3__3[[#This Row],[Teams ID]], all_t20_world_cup_matches_results__3__3[Season], all_t20_world_cup_matches_results__3__3[[#This Row],[Season]])</f>
        <v>3</v>
      </c>
      <c r="R514" s="8">
        <f>COUNTIFS(all_t20_world_cup_matches_results__3__3[Teams ID], all_t20_world_cup_matches_results__3__3[[#This Row],[Teams ID]], all_t20_world_cup_matches_results__3__3[Season], all_t20_world_cup_matches_results__3__3[[#This Row],[Season]])</f>
        <v>7</v>
      </c>
      <c r="S514" s="8">
        <f>all_t20_world_cup_matches_results__3__3[[#This Row],[Total matches played]]-all_t20_world_cup_matches_results__3__3[[#This Row],[Total matches won]]</f>
        <v>4</v>
      </c>
      <c r="T514" s="16">
        <f>IFERROR(all_t20_world_cup_matches_results__3__3[[#This Row],[Total matches won]]/all_t20_world_cup_matches_results__3__3[[#This Row],[Total matches played]],"")</f>
        <v>0.42857142857142855</v>
      </c>
      <c r="U514" s="16">
        <f>IF(T:T=$T$3,"",100%-all_t20_world_cup_matches_results__3__3[[#This Row],[Winning %]])</f>
        <v>0.5714285714285714</v>
      </c>
    </row>
    <row r="515" spans="1:21" x14ac:dyDescent="0.25">
      <c r="A515" t="s">
        <v>171</v>
      </c>
      <c r="B515" t="s">
        <v>49</v>
      </c>
      <c r="C515" t="s">
        <v>11</v>
      </c>
      <c r="D515" t="s">
        <v>211</v>
      </c>
      <c r="E515" t="s">
        <v>11</v>
      </c>
      <c r="F515" t="s">
        <v>138</v>
      </c>
      <c r="G515" t="s">
        <v>137</v>
      </c>
      <c r="H515" s="9">
        <v>44869</v>
      </c>
      <c r="I515">
        <v>1862</v>
      </c>
      <c r="J515">
        <v>35</v>
      </c>
      <c r="K515" t="s">
        <v>157</v>
      </c>
      <c r="L515" t="s">
        <v>846</v>
      </c>
      <c r="M515" t="s">
        <v>11</v>
      </c>
      <c r="N515">
        <f>IF(all_t20_world_cup_matches_results__3__3[[#This Row],[Teams ID]]=all_t20_world_cup_matches_results__3__3[[#This Row],[Winner]], 1, 0)</f>
        <v>1</v>
      </c>
      <c r="O515" t="str">
        <f>IF(all_t20_world_cup_matches_results__3__3[[#This Row],[Team1]]=all_t20_world_cup_matches_results__3__3[[#This Row],[Winner]],all_t20_world_cup_matches_results__3__3[[#This Row],[Team2]],all_t20_world_cup_matches_results__3__3[[#This Row],[Team1]])</f>
        <v>Ireland</v>
      </c>
      <c r="P515" s="8">
        <f>IF(all_t20_world_cup_matches_results__3__3[[#This Row],[Teams ID]]=all_t20_world_cup_matches_results__3__3[[#This Row],[Losers]],1,0)</f>
        <v>0</v>
      </c>
      <c r="Q515" s="8">
        <f>SUMIFS(all_t20_world_cup_matches_results__3__3[Winner Count], all_t20_world_cup_matches_results__3__3[Teams ID], all_t20_world_cup_matches_results__3__3[[#This Row],[Teams ID]], all_t20_world_cup_matches_results__3__3[Season], all_t20_world_cup_matches_results__3__3[[#This Row],[Season]])</f>
        <v>3</v>
      </c>
      <c r="R515" s="8">
        <f>COUNTIFS(all_t20_world_cup_matches_results__3__3[Teams ID], all_t20_world_cup_matches_results__3__3[[#This Row],[Teams ID]], all_t20_world_cup_matches_results__3__3[Season], all_t20_world_cup_matches_results__3__3[[#This Row],[Season]])</f>
        <v>5</v>
      </c>
      <c r="S515" s="8">
        <f>all_t20_world_cup_matches_results__3__3[[#This Row],[Total matches played]]-all_t20_world_cup_matches_results__3__3[[#This Row],[Total matches won]]</f>
        <v>2</v>
      </c>
      <c r="T515" s="16">
        <f>IFERROR(all_t20_world_cup_matches_results__3__3[[#This Row],[Total matches won]]/all_t20_world_cup_matches_results__3__3[[#This Row],[Total matches played]],"")</f>
        <v>0.6</v>
      </c>
      <c r="U515" s="16">
        <f>IF(T:T=$T$3,"",100%-all_t20_world_cup_matches_results__3__3[[#This Row],[Winning %]])</f>
        <v>0.4</v>
      </c>
    </row>
    <row r="516" spans="1:21" x14ac:dyDescent="0.25">
      <c r="A516" t="s">
        <v>171</v>
      </c>
      <c r="B516" t="s">
        <v>17</v>
      </c>
      <c r="C516" t="s">
        <v>63</v>
      </c>
      <c r="D516" t="s">
        <v>300</v>
      </c>
      <c r="E516" t="s">
        <v>17</v>
      </c>
      <c r="F516" t="s">
        <v>139</v>
      </c>
      <c r="G516" t="s">
        <v>137</v>
      </c>
      <c r="H516" s="9">
        <v>44869</v>
      </c>
      <c r="I516">
        <v>1864</v>
      </c>
      <c r="J516">
        <v>4</v>
      </c>
      <c r="K516" t="s">
        <v>157</v>
      </c>
      <c r="L516" t="s">
        <v>847</v>
      </c>
      <c r="M516" t="s">
        <v>17</v>
      </c>
      <c r="N516">
        <f>IF(all_t20_world_cup_matches_results__3__3[[#This Row],[Teams ID]]=all_t20_world_cup_matches_results__3__3[[#This Row],[Winner]], 1, 0)</f>
        <v>1</v>
      </c>
      <c r="O516" t="str">
        <f>IF(all_t20_world_cup_matches_results__3__3[[#This Row],[Team1]]=all_t20_world_cup_matches_results__3__3[[#This Row],[Winner]],all_t20_world_cup_matches_results__3__3[[#This Row],[Team2]],all_t20_world_cup_matches_results__3__3[[#This Row],[Team1]])</f>
        <v>Afghanistan</v>
      </c>
      <c r="P516" s="8">
        <f>IF(all_t20_world_cup_matches_results__3__3[[#This Row],[Teams ID]]=all_t20_world_cup_matches_results__3__3[[#This Row],[Losers]],1,0)</f>
        <v>0</v>
      </c>
      <c r="Q516" s="8">
        <f>SUMIFS(all_t20_world_cup_matches_results__3__3[Winner Count], all_t20_world_cup_matches_results__3__3[Teams ID], all_t20_world_cup_matches_results__3__3[[#This Row],[Teams ID]], all_t20_world_cup_matches_results__3__3[Season], all_t20_world_cup_matches_results__3__3[[#This Row],[Season]])</f>
        <v>3</v>
      </c>
      <c r="R516" s="8">
        <f>COUNTIFS(all_t20_world_cup_matches_results__3__3[Teams ID], all_t20_world_cup_matches_results__3__3[[#This Row],[Teams ID]], all_t20_world_cup_matches_results__3__3[Season], all_t20_world_cup_matches_results__3__3[[#This Row],[Season]])</f>
        <v>4</v>
      </c>
      <c r="S516" s="8">
        <f>all_t20_world_cup_matches_results__3__3[[#This Row],[Total matches played]]-all_t20_world_cup_matches_results__3__3[[#This Row],[Total matches won]]</f>
        <v>1</v>
      </c>
      <c r="T516" s="16">
        <f>IFERROR(all_t20_world_cup_matches_results__3__3[[#This Row],[Total matches won]]/all_t20_world_cup_matches_results__3__3[[#This Row],[Total matches played]],"")</f>
        <v>0.75</v>
      </c>
      <c r="U516" s="16">
        <f>IF(T:T=$T$3,"",100%-all_t20_world_cup_matches_results__3__3[[#This Row],[Winning %]])</f>
        <v>0.25</v>
      </c>
    </row>
    <row r="517" spans="1:21" x14ac:dyDescent="0.25">
      <c r="A517" t="s">
        <v>171</v>
      </c>
      <c r="B517" t="s">
        <v>17</v>
      </c>
      <c r="C517" t="s">
        <v>63</v>
      </c>
      <c r="D517" t="s">
        <v>300</v>
      </c>
      <c r="E517" t="s">
        <v>17</v>
      </c>
      <c r="F517" t="s">
        <v>139</v>
      </c>
      <c r="G517" t="s">
        <v>137</v>
      </c>
      <c r="H517" s="9">
        <v>44869</v>
      </c>
      <c r="I517">
        <v>1864</v>
      </c>
      <c r="J517">
        <v>4</v>
      </c>
      <c r="K517" t="s">
        <v>157</v>
      </c>
      <c r="L517" t="s">
        <v>848</v>
      </c>
      <c r="M517" t="s">
        <v>63</v>
      </c>
      <c r="N517">
        <f>IF(all_t20_world_cup_matches_results__3__3[[#This Row],[Teams ID]]=all_t20_world_cup_matches_results__3__3[[#This Row],[Winner]], 1, 0)</f>
        <v>0</v>
      </c>
      <c r="O517" t="str">
        <f>IF(all_t20_world_cup_matches_results__3__3[[#This Row],[Team1]]=all_t20_world_cup_matches_results__3__3[[#This Row],[Winner]],all_t20_world_cup_matches_results__3__3[[#This Row],[Team2]],all_t20_world_cup_matches_results__3__3[[#This Row],[Team1]])</f>
        <v>Afghanistan</v>
      </c>
      <c r="P517" s="8">
        <f>IF(all_t20_world_cup_matches_results__3__3[[#This Row],[Teams ID]]=all_t20_world_cup_matches_results__3__3[[#This Row],[Losers]],1,0)</f>
        <v>1</v>
      </c>
      <c r="Q517" s="8">
        <f>SUMIFS(all_t20_world_cup_matches_results__3__3[Winner Count], all_t20_world_cup_matches_results__3__3[Teams ID], all_t20_world_cup_matches_results__3__3[[#This Row],[Teams ID]], all_t20_world_cup_matches_results__3__3[Season], all_t20_world_cup_matches_results__3__3[[#This Row],[Season]])</f>
        <v>0</v>
      </c>
      <c r="R517" s="8">
        <f>COUNTIFS(all_t20_world_cup_matches_results__3__3[Teams ID], all_t20_world_cup_matches_results__3__3[[#This Row],[Teams ID]], all_t20_world_cup_matches_results__3__3[Season], all_t20_world_cup_matches_results__3__3[[#This Row],[Season]])</f>
        <v>3</v>
      </c>
      <c r="S517" s="8">
        <f>all_t20_world_cup_matches_results__3__3[[#This Row],[Total matches played]]-all_t20_world_cup_matches_results__3__3[[#This Row],[Total matches won]]</f>
        <v>3</v>
      </c>
      <c r="T517" s="16">
        <f>IFERROR(all_t20_world_cup_matches_results__3__3[[#This Row],[Total matches won]]/all_t20_world_cup_matches_results__3__3[[#This Row],[Total matches played]],"")</f>
        <v>0</v>
      </c>
      <c r="U517" s="16" t="str">
        <f>IF(T:T=$T$3,"",100%-all_t20_world_cup_matches_results__3__3[[#This Row],[Winning %]])</f>
        <v/>
      </c>
    </row>
    <row r="518" spans="1:21" x14ac:dyDescent="0.25">
      <c r="A518" t="s">
        <v>171</v>
      </c>
      <c r="B518" t="s">
        <v>23</v>
      </c>
      <c r="C518" t="s">
        <v>28</v>
      </c>
      <c r="D518" t="s">
        <v>230</v>
      </c>
      <c r="E518" t="s">
        <v>23</v>
      </c>
      <c r="F518" t="s">
        <v>39</v>
      </c>
      <c r="G518" t="s">
        <v>130</v>
      </c>
      <c r="H518" s="9">
        <v>44870</v>
      </c>
      <c r="I518">
        <v>1867</v>
      </c>
      <c r="J518">
        <v>4</v>
      </c>
      <c r="K518" t="s">
        <v>156</v>
      </c>
      <c r="L518" t="s">
        <v>849</v>
      </c>
      <c r="M518" t="s">
        <v>23</v>
      </c>
      <c r="N518">
        <f>IF(all_t20_world_cup_matches_results__3__3[[#This Row],[Teams ID]]=all_t20_world_cup_matches_results__3__3[[#This Row],[Winner]], 1, 0)</f>
        <v>1</v>
      </c>
      <c r="O518" t="str">
        <f>IF(all_t20_world_cup_matches_results__3__3[[#This Row],[Team1]]=all_t20_world_cup_matches_results__3__3[[#This Row],[Winner]],all_t20_world_cup_matches_results__3__3[[#This Row],[Team2]],all_t20_world_cup_matches_results__3__3[[#This Row],[Team1]])</f>
        <v>Sri Lanka</v>
      </c>
      <c r="P518" s="8">
        <f>IF(all_t20_world_cup_matches_results__3__3[[#This Row],[Teams ID]]=all_t20_world_cup_matches_results__3__3[[#This Row],[Losers]],1,0)</f>
        <v>0</v>
      </c>
      <c r="Q518" s="8">
        <f>SUMIFS(all_t20_world_cup_matches_results__3__3[Winner Count], all_t20_world_cup_matches_results__3__3[Teams ID], all_t20_world_cup_matches_results__3__3[[#This Row],[Teams ID]], all_t20_world_cup_matches_results__3__3[Season], all_t20_world_cup_matches_results__3__3[[#This Row],[Season]])</f>
        <v>5</v>
      </c>
      <c r="R518" s="8">
        <f>COUNTIFS(all_t20_world_cup_matches_results__3__3[Teams ID], all_t20_world_cup_matches_results__3__3[[#This Row],[Teams ID]], all_t20_world_cup_matches_results__3__3[Season], all_t20_world_cup_matches_results__3__3[[#This Row],[Season]])</f>
        <v>6</v>
      </c>
      <c r="S518" s="8">
        <f>all_t20_world_cup_matches_results__3__3[[#This Row],[Total matches played]]-all_t20_world_cup_matches_results__3__3[[#This Row],[Total matches won]]</f>
        <v>1</v>
      </c>
      <c r="T518" s="16">
        <f>IFERROR(all_t20_world_cup_matches_results__3__3[[#This Row],[Total matches won]]/all_t20_world_cup_matches_results__3__3[[#This Row],[Total matches played]],"")</f>
        <v>0.83333333333333337</v>
      </c>
      <c r="U518" s="16">
        <f>IF(T:T=$T$3,"",100%-all_t20_world_cup_matches_results__3__3[[#This Row],[Winning %]])</f>
        <v>0.16666666666666663</v>
      </c>
    </row>
    <row r="519" spans="1:21" x14ac:dyDescent="0.25">
      <c r="A519" t="s">
        <v>171</v>
      </c>
      <c r="B519" t="s">
        <v>23</v>
      </c>
      <c r="C519" t="s">
        <v>28</v>
      </c>
      <c r="D519" t="s">
        <v>230</v>
      </c>
      <c r="E519" t="s">
        <v>23</v>
      </c>
      <c r="F519" t="s">
        <v>39</v>
      </c>
      <c r="G519" t="s">
        <v>130</v>
      </c>
      <c r="H519" s="9">
        <v>44870</v>
      </c>
      <c r="I519">
        <v>1867</v>
      </c>
      <c r="J519">
        <v>4</v>
      </c>
      <c r="K519" t="s">
        <v>156</v>
      </c>
      <c r="L519" t="s">
        <v>850</v>
      </c>
      <c r="M519" t="s">
        <v>28</v>
      </c>
      <c r="N519">
        <f>IF(all_t20_world_cup_matches_results__3__3[[#This Row],[Teams ID]]=all_t20_world_cup_matches_results__3__3[[#This Row],[Winner]], 1, 0)</f>
        <v>0</v>
      </c>
      <c r="O519" t="str">
        <f>IF(all_t20_world_cup_matches_results__3__3[[#This Row],[Team1]]=all_t20_world_cup_matches_results__3__3[[#This Row],[Winner]],all_t20_world_cup_matches_results__3__3[[#This Row],[Team2]],all_t20_world_cup_matches_results__3__3[[#This Row],[Team1]])</f>
        <v>Sri Lanka</v>
      </c>
      <c r="P519" s="8">
        <f>IF(all_t20_world_cup_matches_results__3__3[[#This Row],[Teams ID]]=all_t20_world_cup_matches_results__3__3[[#This Row],[Losers]],1,0)</f>
        <v>1</v>
      </c>
      <c r="Q519" s="8">
        <f>SUMIFS(all_t20_world_cup_matches_results__3__3[Winner Count], all_t20_world_cup_matches_results__3__3[Teams ID], all_t20_world_cup_matches_results__3__3[[#This Row],[Teams ID]], all_t20_world_cup_matches_results__3__3[Season], all_t20_world_cup_matches_results__3__3[[#This Row],[Season]])</f>
        <v>4</v>
      </c>
      <c r="R519" s="8">
        <f>COUNTIFS(all_t20_world_cup_matches_results__3__3[Teams ID], all_t20_world_cup_matches_results__3__3[[#This Row],[Teams ID]], all_t20_world_cup_matches_results__3__3[Season], all_t20_world_cup_matches_results__3__3[[#This Row],[Season]])</f>
        <v>8</v>
      </c>
      <c r="S519" s="8">
        <f>all_t20_world_cup_matches_results__3__3[[#This Row],[Total matches played]]-all_t20_world_cup_matches_results__3__3[[#This Row],[Total matches won]]</f>
        <v>4</v>
      </c>
      <c r="T519" s="16">
        <f>IFERROR(all_t20_world_cup_matches_results__3__3[[#This Row],[Total matches won]]/all_t20_world_cup_matches_results__3__3[[#This Row],[Total matches played]],"")</f>
        <v>0.5</v>
      </c>
      <c r="U519" s="16">
        <f>IF(T:T=$T$3,"",100%-all_t20_world_cup_matches_results__3__3[[#This Row],[Winning %]])</f>
        <v>0.5</v>
      </c>
    </row>
    <row r="520" spans="1:21" x14ac:dyDescent="0.25">
      <c r="A520" t="s">
        <v>171</v>
      </c>
      <c r="B520" t="s">
        <v>42</v>
      </c>
      <c r="C520" t="s">
        <v>6</v>
      </c>
      <c r="D520" t="s">
        <v>256</v>
      </c>
      <c r="E520" t="s">
        <v>42</v>
      </c>
      <c r="F520" t="s">
        <v>71</v>
      </c>
      <c r="G520" t="s">
        <v>137</v>
      </c>
      <c r="H520" s="9">
        <v>44871</v>
      </c>
      <c r="I520">
        <v>1871</v>
      </c>
      <c r="J520">
        <v>13</v>
      </c>
      <c r="K520" t="s">
        <v>157</v>
      </c>
      <c r="L520" t="s">
        <v>851</v>
      </c>
      <c r="M520" t="s">
        <v>42</v>
      </c>
      <c r="N520">
        <f>IF(all_t20_world_cup_matches_results__3__3[[#This Row],[Teams ID]]=all_t20_world_cup_matches_results__3__3[[#This Row],[Winner]], 1, 0)</f>
        <v>1</v>
      </c>
      <c r="O520" t="str">
        <f>IF(all_t20_world_cup_matches_results__3__3[[#This Row],[Team1]]=all_t20_world_cup_matches_results__3__3[[#This Row],[Winner]],all_t20_world_cup_matches_results__3__3[[#This Row],[Team2]],all_t20_world_cup_matches_results__3__3[[#This Row],[Team1]])</f>
        <v>South Africa</v>
      </c>
      <c r="P520" s="8">
        <f>IF(all_t20_world_cup_matches_results__3__3[[#This Row],[Teams ID]]=all_t20_world_cup_matches_results__3__3[[#This Row],[Losers]],1,0)</f>
        <v>0</v>
      </c>
      <c r="Q520" s="8">
        <f>SUMIFS(all_t20_world_cup_matches_results__3__3[Winner Count], all_t20_world_cup_matches_results__3__3[Teams ID], all_t20_world_cup_matches_results__3__3[[#This Row],[Teams ID]], all_t20_world_cup_matches_results__3__3[Season], all_t20_world_cup_matches_results__3__3[[#This Row],[Season]])</f>
        <v>4</v>
      </c>
      <c r="R520" s="8">
        <f>COUNTIFS(all_t20_world_cup_matches_results__3__3[Teams ID], all_t20_world_cup_matches_results__3__3[[#This Row],[Teams ID]], all_t20_world_cup_matches_results__3__3[Season], all_t20_world_cup_matches_results__3__3[[#This Row],[Season]])</f>
        <v>8</v>
      </c>
      <c r="S520" s="8">
        <f>all_t20_world_cup_matches_results__3__3[[#This Row],[Total matches played]]-all_t20_world_cup_matches_results__3__3[[#This Row],[Total matches won]]</f>
        <v>4</v>
      </c>
      <c r="T520" s="16">
        <f>IFERROR(all_t20_world_cup_matches_results__3__3[[#This Row],[Total matches won]]/all_t20_world_cup_matches_results__3__3[[#This Row],[Total matches played]],"")</f>
        <v>0.5</v>
      </c>
      <c r="U520" s="16">
        <f>IF(T:T=$T$3,"",100%-all_t20_world_cup_matches_results__3__3[[#This Row],[Winning %]])</f>
        <v>0.5</v>
      </c>
    </row>
    <row r="521" spans="1:21" x14ac:dyDescent="0.25">
      <c r="A521" t="s">
        <v>171</v>
      </c>
      <c r="B521" t="s">
        <v>42</v>
      </c>
      <c r="C521" t="s">
        <v>6</v>
      </c>
      <c r="D521" t="s">
        <v>256</v>
      </c>
      <c r="E521" t="s">
        <v>42</v>
      </c>
      <c r="F521" t="s">
        <v>71</v>
      </c>
      <c r="G521" t="s">
        <v>137</v>
      </c>
      <c r="H521" s="9">
        <v>44871</v>
      </c>
      <c r="I521">
        <v>1871</v>
      </c>
      <c r="J521">
        <v>13</v>
      </c>
      <c r="K521" t="s">
        <v>157</v>
      </c>
      <c r="L521" t="s">
        <v>852</v>
      </c>
      <c r="M521" t="s">
        <v>6</v>
      </c>
      <c r="N521">
        <f>IF(all_t20_world_cup_matches_results__3__3[[#This Row],[Teams ID]]=all_t20_world_cup_matches_results__3__3[[#This Row],[Winner]], 1, 0)</f>
        <v>0</v>
      </c>
      <c r="O521" t="str">
        <f>IF(all_t20_world_cup_matches_results__3__3[[#This Row],[Team1]]=all_t20_world_cup_matches_results__3__3[[#This Row],[Winner]],all_t20_world_cup_matches_results__3__3[[#This Row],[Team2]],all_t20_world_cup_matches_results__3__3[[#This Row],[Team1]])</f>
        <v>South Africa</v>
      </c>
      <c r="P521" s="8">
        <f>IF(all_t20_world_cup_matches_results__3__3[[#This Row],[Teams ID]]=all_t20_world_cup_matches_results__3__3[[#This Row],[Losers]],1,0)</f>
        <v>1</v>
      </c>
      <c r="Q521" s="8">
        <f>SUMIFS(all_t20_world_cup_matches_results__3__3[Winner Count], all_t20_world_cup_matches_results__3__3[Teams ID], all_t20_world_cup_matches_results__3__3[[#This Row],[Teams ID]], all_t20_world_cup_matches_results__3__3[Season], all_t20_world_cup_matches_results__3__3[[#This Row],[Season]])</f>
        <v>2</v>
      </c>
      <c r="R521" s="8">
        <f>COUNTIFS(all_t20_world_cup_matches_results__3__3[Teams ID], all_t20_world_cup_matches_results__3__3[[#This Row],[Teams ID]], all_t20_world_cup_matches_results__3__3[Season], all_t20_world_cup_matches_results__3__3[[#This Row],[Season]])</f>
        <v>5</v>
      </c>
      <c r="S521" s="8">
        <f>all_t20_world_cup_matches_results__3__3[[#This Row],[Total matches played]]-all_t20_world_cup_matches_results__3__3[[#This Row],[Total matches won]]</f>
        <v>3</v>
      </c>
      <c r="T521" s="16">
        <f>IFERROR(all_t20_world_cup_matches_results__3__3[[#This Row],[Total matches won]]/all_t20_world_cup_matches_results__3__3[[#This Row],[Total matches played]],"")</f>
        <v>0.4</v>
      </c>
      <c r="U521" s="16">
        <f>IF(T:T=$T$3,"",100%-all_t20_world_cup_matches_results__3__3[[#This Row],[Winning %]])</f>
        <v>0.6</v>
      </c>
    </row>
    <row r="522" spans="1:21" x14ac:dyDescent="0.25">
      <c r="A522" t="s">
        <v>171</v>
      </c>
      <c r="B522" t="s">
        <v>21</v>
      </c>
      <c r="C522" t="s">
        <v>14</v>
      </c>
      <c r="D522" t="s">
        <v>196</v>
      </c>
      <c r="E522" t="s">
        <v>14</v>
      </c>
      <c r="F522" t="s">
        <v>19</v>
      </c>
      <c r="G522" t="s">
        <v>137</v>
      </c>
      <c r="H522" s="9">
        <v>44871</v>
      </c>
      <c r="I522">
        <v>1872</v>
      </c>
      <c r="J522">
        <v>5</v>
      </c>
      <c r="K522" t="s">
        <v>156</v>
      </c>
      <c r="L522" t="s">
        <v>853</v>
      </c>
      <c r="M522" t="s">
        <v>21</v>
      </c>
      <c r="N522">
        <f>IF(all_t20_world_cup_matches_results__3__3[[#This Row],[Teams ID]]=all_t20_world_cup_matches_results__3__3[[#This Row],[Winner]], 1, 0)</f>
        <v>0</v>
      </c>
      <c r="O522" t="str">
        <f>IF(all_t20_world_cup_matches_results__3__3[[#This Row],[Team1]]=all_t20_world_cup_matches_results__3__3[[#This Row],[Winner]],all_t20_world_cup_matches_results__3__3[[#This Row],[Team2]],all_t20_world_cup_matches_results__3__3[[#This Row],[Team1]])</f>
        <v>Bangladesh</v>
      </c>
      <c r="P522" s="8">
        <f>IF(all_t20_world_cup_matches_results__3__3[[#This Row],[Teams ID]]=all_t20_world_cup_matches_results__3__3[[#This Row],[Losers]],1,0)</f>
        <v>1</v>
      </c>
      <c r="Q522" s="8">
        <f>SUMIFS(all_t20_world_cup_matches_results__3__3[Winner Count], all_t20_world_cup_matches_results__3__3[Teams ID], all_t20_world_cup_matches_results__3__3[[#This Row],[Teams ID]], all_t20_world_cup_matches_results__3__3[Season], all_t20_world_cup_matches_results__3__3[[#This Row],[Season]])</f>
        <v>2</v>
      </c>
      <c r="R522" s="8">
        <f>COUNTIFS(all_t20_world_cup_matches_results__3__3[Teams ID], all_t20_world_cup_matches_results__3__3[[#This Row],[Teams ID]], all_t20_world_cup_matches_results__3__3[Season], all_t20_world_cup_matches_results__3__3[[#This Row],[Season]])</f>
        <v>5</v>
      </c>
      <c r="S522" s="8">
        <f>all_t20_world_cup_matches_results__3__3[[#This Row],[Total matches played]]-all_t20_world_cup_matches_results__3__3[[#This Row],[Total matches won]]</f>
        <v>3</v>
      </c>
      <c r="T522" s="16">
        <f>IFERROR(all_t20_world_cup_matches_results__3__3[[#This Row],[Total matches won]]/all_t20_world_cup_matches_results__3__3[[#This Row],[Total matches played]],"")</f>
        <v>0.4</v>
      </c>
      <c r="U522" s="16">
        <f>IF(T:T=$T$3,"",100%-all_t20_world_cup_matches_results__3__3[[#This Row],[Winning %]])</f>
        <v>0.6</v>
      </c>
    </row>
    <row r="523" spans="1:21" x14ac:dyDescent="0.25">
      <c r="A523" t="s">
        <v>171</v>
      </c>
      <c r="B523" t="s">
        <v>21</v>
      </c>
      <c r="C523" t="s">
        <v>14</v>
      </c>
      <c r="D523" t="s">
        <v>196</v>
      </c>
      <c r="E523" t="s">
        <v>14</v>
      </c>
      <c r="F523" t="s">
        <v>19</v>
      </c>
      <c r="G523" t="s">
        <v>137</v>
      </c>
      <c r="H523" s="9">
        <v>44871</v>
      </c>
      <c r="I523">
        <v>1872</v>
      </c>
      <c r="J523">
        <v>5</v>
      </c>
      <c r="K523" t="s">
        <v>156</v>
      </c>
      <c r="L523" t="s">
        <v>854</v>
      </c>
      <c r="M523" t="s">
        <v>14</v>
      </c>
      <c r="N523">
        <f>IF(all_t20_world_cup_matches_results__3__3[[#This Row],[Teams ID]]=all_t20_world_cup_matches_results__3__3[[#This Row],[Winner]], 1, 0)</f>
        <v>1</v>
      </c>
      <c r="O523" t="str">
        <f>IF(all_t20_world_cup_matches_results__3__3[[#This Row],[Team1]]=all_t20_world_cup_matches_results__3__3[[#This Row],[Winner]],all_t20_world_cup_matches_results__3__3[[#This Row],[Team2]],all_t20_world_cup_matches_results__3__3[[#This Row],[Team1]])</f>
        <v>Bangladesh</v>
      </c>
      <c r="P523" s="8">
        <f>IF(all_t20_world_cup_matches_results__3__3[[#This Row],[Teams ID]]=all_t20_world_cup_matches_results__3__3[[#This Row],[Losers]],1,0)</f>
        <v>0</v>
      </c>
      <c r="Q523" s="8">
        <f>SUMIFS(all_t20_world_cup_matches_results__3__3[Winner Count], all_t20_world_cup_matches_results__3__3[Teams ID], all_t20_world_cup_matches_results__3__3[[#This Row],[Teams ID]], all_t20_world_cup_matches_results__3__3[Season], all_t20_world_cup_matches_results__3__3[[#This Row],[Season]])</f>
        <v>4</v>
      </c>
      <c r="R523" s="8">
        <f>COUNTIFS(all_t20_world_cup_matches_results__3__3[Teams ID], all_t20_world_cup_matches_results__3__3[[#This Row],[Teams ID]], all_t20_world_cup_matches_results__3__3[Season], all_t20_world_cup_matches_results__3__3[[#This Row],[Season]])</f>
        <v>7</v>
      </c>
      <c r="S523" s="8">
        <f>all_t20_world_cup_matches_results__3__3[[#This Row],[Total matches played]]-all_t20_world_cup_matches_results__3__3[[#This Row],[Total matches won]]</f>
        <v>3</v>
      </c>
      <c r="T523" s="16">
        <f>IFERROR(all_t20_world_cup_matches_results__3__3[[#This Row],[Total matches won]]/all_t20_world_cup_matches_results__3__3[[#This Row],[Total matches played]],"")</f>
        <v>0.5714285714285714</v>
      </c>
      <c r="U523" s="16">
        <f>IF(T:T=$T$3,"",100%-all_t20_world_cup_matches_results__3__3[[#This Row],[Winning %]])</f>
        <v>0.4285714285714286</v>
      </c>
    </row>
    <row r="524" spans="1:21" x14ac:dyDescent="0.25">
      <c r="A524" t="s">
        <v>171</v>
      </c>
      <c r="B524" t="s">
        <v>25</v>
      </c>
      <c r="C524" t="s">
        <v>18</v>
      </c>
      <c r="D524" t="s">
        <v>301</v>
      </c>
      <c r="E524" t="s">
        <v>25</v>
      </c>
      <c r="F524" t="s">
        <v>140</v>
      </c>
      <c r="G524" t="s">
        <v>132</v>
      </c>
      <c r="H524" s="9">
        <v>44871</v>
      </c>
      <c r="I524">
        <v>1873</v>
      </c>
      <c r="J524">
        <v>71</v>
      </c>
      <c r="K524" t="s">
        <v>157</v>
      </c>
      <c r="L524" t="s">
        <v>855</v>
      </c>
      <c r="M524" t="s">
        <v>25</v>
      </c>
      <c r="N524">
        <f>IF(all_t20_world_cup_matches_results__3__3[[#This Row],[Teams ID]]=all_t20_world_cup_matches_results__3__3[[#This Row],[Winner]], 1, 0)</f>
        <v>1</v>
      </c>
      <c r="O524" t="str">
        <f>IF(all_t20_world_cup_matches_results__3__3[[#This Row],[Team1]]=all_t20_world_cup_matches_results__3__3[[#This Row],[Winner]],all_t20_world_cup_matches_results__3__3[[#This Row],[Team2]],all_t20_world_cup_matches_results__3__3[[#This Row],[Team1]])</f>
        <v>Zimbabwe</v>
      </c>
      <c r="P524" s="8">
        <f>IF(all_t20_world_cup_matches_results__3__3[[#This Row],[Teams ID]]=all_t20_world_cup_matches_results__3__3[[#This Row],[Losers]],1,0)</f>
        <v>0</v>
      </c>
      <c r="Q524" s="8">
        <f>SUMIFS(all_t20_world_cup_matches_results__3__3[Winner Count], all_t20_world_cup_matches_results__3__3[Teams ID], all_t20_world_cup_matches_results__3__3[[#This Row],[Teams ID]], all_t20_world_cup_matches_results__3__3[Season], all_t20_world_cup_matches_results__3__3[[#This Row],[Season]])</f>
        <v>4</v>
      </c>
      <c r="R524" s="8">
        <f>COUNTIFS(all_t20_world_cup_matches_results__3__3[Teams ID], all_t20_world_cup_matches_results__3__3[[#This Row],[Teams ID]], all_t20_world_cup_matches_results__3__3[Season], all_t20_world_cup_matches_results__3__3[[#This Row],[Season]])</f>
        <v>6</v>
      </c>
      <c r="S524" s="8">
        <f>all_t20_world_cup_matches_results__3__3[[#This Row],[Total matches played]]-all_t20_world_cup_matches_results__3__3[[#This Row],[Total matches won]]</f>
        <v>2</v>
      </c>
      <c r="T524" s="16">
        <f>IFERROR(all_t20_world_cup_matches_results__3__3[[#This Row],[Total matches won]]/all_t20_world_cup_matches_results__3__3[[#This Row],[Total matches played]],"")</f>
        <v>0.66666666666666663</v>
      </c>
      <c r="U524" s="16">
        <f>IF(T:T=$T$3,"",100%-all_t20_world_cup_matches_results__3__3[[#This Row],[Winning %]])</f>
        <v>0.33333333333333337</v>
      </c>
    </row>
    <row r="525" spans="1:21" x14ac:dyDescent="0.25">
      <c r="A525" t="s">
        <v>171</v>
      </c>
      <c r="B525" t="s">
        <v>25</v>
      </c>
      <c r="C525" t="s">
        <v>18</v>
      </c>
      <c r="D525" t="s">
        <v>301</v>
      </c>
      <c r="E525" t="s">
        <v>25</v>
      </c>
      <c r="F525" t="s">
        <v>140</v>
      </c>
      <c r="G525" t="s">
        <v>132</v>
      </c>
      <c r="H525" s="9">
        <v>44871</v>
      </c>
      <c r="I525">
        <v>1873</v>
      </c>
      <c r="J525">
        <v>71</v>
      </c>
      <c r="K525" t="s">
        <v>157</v>
      </c>
      <c r="L525" t="s">
        <v>856</v>
      </c>
      <c r="M525" t="s">
        <v>18</v>
      </c>
      <c r="N525">
        <f>IF(all_t20_world_cup_matches_results__3__3[[#This Row],[Teams ID]]=all_t20_world_cup_matches_results__3__3[[#This Row],[Winner]], 1, 0)</f>
        <v>0</v>
      </c>
      <c r="O525" t="str">
        <f>IF(all_t20_world_cup_matches_results__3__3[[#This Row],[Team1]]=all_t20_world_cup_matches_results__3__3[[#This Row],[Winner]],all_t20_world_cup_matches_results__3__3[[#This Row],[Team2]],all_t20_world_cup_matches_results__3__3[[#This Row],[Team1]])</f>
        <v>Zimbabwe</v>
      </c>
      <c r="P525" s="8">
        <f>IF(all_t20_world_cup_matches_results__3__3[[#This Row],[Teams ID]]=all_t20_world_cup_matches_results__3__3[[#This Row],[Losers]],1,0)</f>
        <v>1</v>
      </c>
      <c r="Q525" s="8">
        <f>SUMIFS(all_t20_world_cup_matches_results__3__3[Winner Count], all_t20_world_cup_matches_results__3__3[Teams ID], all_t20_world_cup_matches_results__3__3[[#This Row],[Teams ID]], all_t20_world_cup_matches_results__3__3[Season], all_t20_world_cup_matches_results__3__3[[#This Row],[Season]])</f>
        <v>3</v>
      </c>
      <c r="R525" s="8">
        <f>COUNTIFS(all_t20_world_cup_matches_results__3__3[Teams ID], all_t20_world_cup_matches_results__3__3[[#This Row],[Teams ID]], all_t20_world_cup_matches_results__3__3[Season], all_t20_world_cup_matches_results__3__3[[#This Row],[Season]])</f>
        <v>8</v>
      </c>
      <c r="S525" s="8">
        <f>all_t20_world_cup_matches_results__3__3[[#This Row],[Total matches played]]-all_t20_world_cup_matches_results__3__3[[#This Row],[Total matches won]]</f>
        <v>5</v>
      </c>
      <c r="T525" s="16">
        <f>IFERROR(all_t20_world_cup_matches_results__3__3[[#This Row],[Total matches won]]/all_t20_world_cup_matches_results__3__3[[#This Row],[Total matches played]],"")</f>
        <v>0.375</v>
      </c>
      <c r="U525" s="16">
        <f>IF(T:T=$T$3,"",100%-all_t20_world_cup_matches_results__3__3[[#This Row],[Winning %]])</f>
        <v>0.625</v>
      </c>
    </row>
    <row r="526" spans="1:21" x14ac:dyDescent="0.25">
      <c r="A526" t="s">
        <v>171</v>
      </c>
      <c r="B526" t="s">
        <v>11</v>
      </c>
      <c r="C526" t="s">
        <v>14</v>
      </c>
      <c r="D526" t="s">
        <v>198</v>
      </c>
      <c r="E526" t="s">
        <v>14</v>
      </c>
      <c r="F526" t="s">
        <v>31</v>
      </c>
      <c r="G526" t="s">
        <v>130</v>
      </c>
      <c r="H526" s="9">
        <v>44874</v>
      </c>
      <c r="I526">
        <v>1877</v>
      </c>
      <c r="J526">
        <v>7</v>
      </c>
      <c r="K526" t="s">
        <v>156</v>
      </c>
      <c r="L526" t="s">
        <v>857</v>
      </c>
      <c r="M526" t="s">
        <v>11</v>
      </c>
      <c r="N526">
        <f>IF(all_t20_world_cup_matches_results__3__3[[#This Row],[Teams ID]]=all_t20_world_cup_matches_results__3__3[[#This Row],[Winner]], 1, 0)</f>
        <v>0</v>
      </c>
      <c r="O526" t="str">
        <f>IF(all_t20_world_cup_matches_results__3__3[[#This Row],[Team1]]=all_t20_world_cup_matches_results__3__3[[#This Row],[Winner]],all_t20_world_cup_matches_results__3__3[[#This Row],[Team2]],all_t20_world_cup_matches_results__3__3[[#This Row],[Team1]])</f>
        <v>New Zealand</v>
      </c>
      <c r="P526" s="8">
        <f>IF(all_t20_world_cup_matches_results__3__3[[#This Row],[Teams ID]]=all_t20_world_cup_matches_results__3__3[[#This Row],[Losers]],1,0)</f>
        <v>1</v>
      </c>
      <c r="Q526" s="8">
        <f>SUMIFS(all_t20_world_cup_matches_results__3__3[Winner Count], all_t20_world_cup_matches_results__3__3[Teams ID], all_t20_world_cup_matches_results__3__3[[#This Row],[Teams ID]], all_t20_world_cup_matches_results__3__3[Season], all_t20_world_cup_matches_results__3__3[[#This Row],[Season]])</f>
        <v>3</v>
      </c>
      <c r="R526" s="8">
        <f>COUNTIFS(all_t20_world_cup_matches_results__3__3[Teams ID], all_t20_world_cup_matches_results__3__3[[#This Row],[Teams ID]], all_t20_world_cup_matches_results__3__3[Season], all_t20_world_cup_matches_results__3__3[[#This Row],[Season]])</f>
        <v>5</v>
      </c>
      <c r="S526" s="8">
        <f>all_t20_world_cup_matches_results__3__3[[#This Row],[Total matches played]]-all_t20_world_cup_matches_results__3__3[[#This Row],[Total matches won]]</f>
        <v>2</v>
      </c>
      <c r="T526" s="16">
        <f>IFERROR(all_t20_world_cup_matches_results__3__3[[#This Row],[Total matches won]]/all_t20_world_cup_matches_results__3__3[[#This Row],[Total matches played]],"")</f>
        <v>0.6</v>
      </c>
      <c r="U526" s="16">
        <f>IF(T:T=$T$3,"",100%-all_t20_world_cup_matches_results__3__3[[#This Row],[Winning %]])</f>
        <v>0.4</v>
      </c>
    </row>
    <row r="527" spans="1:21" x14ac:dyDescent="0.25">
      <c r="A527" t="s">
        <v>171</v>
      </c>
      <c r="B527" t="s">
        <v>11</v>
      </c>
      <c r="C527" t="s">
        <v>14</v>
      </c>
      <c r="D527" t="s">
        <v>198</v>
      </c>
      <c r="E527" t="s">
        <v>14</v>
      </c>
      <c r="F527" t="s">
        <v>31</v>
      </c>
      <c r="G527" t="s">
        <v>130</v>
      </c>
      <c r="H527" s="9">
        <v>44874</v>
      </c>
      <c r="I527">
        <v>1877</v>
      </c>
      <c r="J527">
        <v>7</v>
      </c>
      <c r="K527" t="s">
        <v>156</v>
      </c>
      <c r="L527" t="s">
        <v>858</v>
      </c>
      <c r="M527" t="s">
        <v>14</v>
      </c>
      <c r="N527">
        <f>IF(all_t20_world_cup_matches_results__3__3[[#This Row],[Teams ID]]=all_t20_world_cup_matches_results__3__3[[#This Row],[Winner]], 1, 0)</f>
        <v>1</v>
      </c>
      <c r="O527" t="str">
        <f>IF(all_t20_world_cup_matches_results__3__3[[#This Row],[Team1]]=all_t20_world_cup_matches_results__3__3[[#This Row],[Winner]],all_t20_world_cup_matches_results__3__3[[#This Row],[Team2]],all_t20_world_cup_matches_results__3__3[[#This Row],[Team1]])</f>
        <v>New Zealand</v>
      </c>
      <c r="P527" s="8">
        <f>IF(all_t20_world_cup_matches_results__3__3[[#This Row],[Teams ID]]=all_t20_world_cup_matches_results__3__3[[#This Row],[Losers]],1,0)</f>
        <v>0</v>
      </c>
      <c r="Q527" s="8">
        <f>SUMIFS(all_t20_world_cup_matches_results__3__3[Winner Count], all_t20_world_cup_matches_results__3__3[Teams ID], all_t20_world_cup_matches_results__3__3[[#This Row],[Teams ID]], all_t20_world_cup_matches_results__3__3[Season], all_t20_world_cup_matches_results__3__3[[#This Row],[Season]])</f>
        <v>4</v>
      </c>
      <c r="R527" s="8">
        <f>COUNTIFS(all_t20_world_cup_matches_results__3__3[Teams ID], all_t20_world_cup_matches_results__3__3[[#This Row],[Teams ID]], all_t20_world_cup_matches_results__3__3[Season], all_t20_world_cup_matches_results__3__3[[#This Row],[Season]])</f>
        <v>7</v>
      </c>
      <c r="S527" s="8">
        <f>all_t20_world_cup_matches_results__3__3[[#This Row],[Total matches played]]-all_t20_world_cup_matches_results__3__3[[#This Row],[Total matches won]]</f>
        <v>3</v>
      </c>
      <c r="T527" s="16">
        <f>IFERROR(all_t20_world_cup_matches_results__3__3[[#This Row],[Total matches won]]/all_t20_world_cup_matches_results__3__3[[#This Row],[Total matches played]],"")</f>
        <v>0.5714285714285714</v>
      </c>
      <c r="U527" s="16">
        <f>IF(T:T=$T$3,"",100%-all_t20_world_cup_matches_results__3__3[[#This Row],[Winning %]])</f>
        <v>0.4285714285714286</v>
      </c>
    </row>
    <row r="528" spans="1:21" x14ac:dyDescent="0.25">
      <c r="A528" t="s">
        <v>171</v>
      </c>
      <c r="B528" t="s">
        <v>23</v>
      </c>
      <c r="C528" t="s">
        <v>25</v>
      </c>
      <c r="D528" t="s">
        <v>194</v>
      </c>
      <c r="E528" t="s">
        <v>23</v>
      </c>
      <c r="F528" t="s">
        <v>38</v>
      </c>
      <c r="G528" t="s">
        <v>137</v>
      </c>
      <c r="H528" s="9">
        <v>44875</v>
      </c>
      <c r="I528">
        <v>1878</v>
      </c>
      <c r="J528">
        <v>10</v>
      </c>
      <c r="K528" t="s">
        <v>156</v>
      </c>
      <c r="L528" t="s">
        <v>859</v>
      </c>
      <c r="M528" t="s">
        <v>23</v>
      </c>
      <c r="N528">
        <f>IF(all_t20_world_cup_matches_results__3__3[[#This Row],[Teams ID]]=all_t20_world_cup_matches_results__3__3[[#This Row],[Winner]], 1, 0)</f>
        <v>1</v>
      </c>
      <c r="O528" t="str">
        <f>IF(all_t20_world_cup_matches_results__3__3[[#This Row],[Team1]]=all_t20_world_cup_matches_results__3__3[[#This Row],[Winner]],all_t20_world_cup_matches_results__3__3[[#This Row],[Team2]],all_t20_world_cup_matches_results__3__3[[#This Row],[Team1]])</f>
        <v>India</v>
      </c>
      <c r="P528" s="8">
        <f>IF(all_t20_world_cup_matches_results__3__3[[#This Row],[Teams ID]]=all_t20_world_cup_matches_results__3__3[[#This Row],[Losers]],1,0)</f>
        <v>0</v>
      </c>
      <c r="Q528" s="8">
        <f>SUMIFS(all_t20_world_cup_matches_results__3__3[Winner Count], all_t20_world_cup_matches_results__3__3[Teams ID], all_t20_world_cup_matches_results__3__3[[#This Row],[Teams ID]], all_t20_world_cup_matches_results__3__3[Season], all_t20_world_cup_matches_results__3__3[[#This Row],[Season]])</f>
        <v>5</v>
      </c>
      <c r="R528" s="8">
        <f>COUNTIFS(all_t20_world_cup_matches_results__3__3[Teams ID], all_t20_world_cup_matches_results__3__3[[#This Row],[Teams ID]], all_t20_world_cup_matches_results__3__3[Season], all_t20_world_cup_matches_results__3__3[[#This Row],[Season]])</f>
        <v>6</v>
      </c>
      <c r="S528" s="8">
        <f>all_t20_world_cup_matches_results__3__3[[#This Row],[Total matches played]]-all_t20_world_cup_matches_results__3__3[[#This Row],[Total matches won]]</f>
        <v>1</v>
      </c>
      <c r="T528" s="16">
        <f>IFERROR(all_t20_world_cup_matches_results__3__3[[#This Row],[Total matches won]]/all_t20_world_cup_matches_results__3__3[[#This Row],[Total matches played]],"")</f>
        <v>0.83333333333333337</v>
      </c>
      <c r="U528" s="16">
        <f>IF(T:T=$T$3,"",100%-all_t20_world_cup_matches_results__3__3[[#This Row],[Winning %]])</f>
        <v>0.16666666666666663</v>
      </c>
    </row>
    <row r="529" spans="1:21" x14ac:dyDescent="0.25">
      <c r="A529" t="s">
        <v>171</v>
      </c>
      <c r="B529" t="s">
        <v>23</v>
      </c>
      <c r="C529" t="s">
        <v>25</v>
      </c>
      <c r="D529" t="s">
        <v>194</v>
      </c>
      <c r="E529" t="s">
        <v>23</v>
      </c>
      <c r="F529" t="s">
        <v>38</v>
      </c>
      <c r="G529" t="s">
        <v>137</v>
      </c>
      <c r="H529" s="9">
        <v>44875</v>
      </c>
      <c r="I529">
        <v>1878</v>
      </c>
      <c r="J529">
        <v>10</v>
      </c>
      <c r="K529" t="s">
        <v>156</v>
      </c>
      <c r="L529" t="s">
        <v>860</v>
      </c>
      <c r="M529" t="s">
        <v>25</v>
      </c>
      <c r="N529">
        <f>IF(all_t20_world_cup_matches_results__3__3[[#This Row],[Teams ID]]=all_t20_world_cup_matches_results__3__3[[#This Row],[Winner]], 1, 0)</f>
        <v>0</v>
      </c>
      <c r="O529" t="str">
        <f>IF(all_t20_world_cup_matches_results__3__3[[#This Row],[Team1]]=all_t20_world_cup_matches_results__3__3[[#This Row],[Winner]],all_t20_world_cup_matches_results__3__3[[#This Row],[Team2]],all_t20_world_cup_matches_results__3__3[[#This Row],[Team1]])</f>
        <v>India</v>
      </c>
      <c r="P529" s="8">
        <f>IF(all_t20_world_cup_matches_results__3__3[[#This Row],[Teams ID]]=all_t20_world_cup_matches_results__3__3[[#This Row],[Losers]],1,0)</f>
        <v>1</v>
      </c>
      <c r="Q529" s="8">
        <f>SUMIFS(all_t20_world_cup_matches_results__3__3[Winner Count], all_t20_world_cup_matches_results__3__3[Teams ID], all_t20_world_cup_matches_results__3__3[[#This Row],[Teams ID]], all_t20_world_cup_matches_results__3__3[Season], all_t20_world_cup_matches_results__3__3[[#This Row],[Season]])</f>
        <v>4</v>
      </c>
      <c r="R529" s="8">
        <f>COUNTIFS(all_t20_world_cup_matches_results__3__3[Teams ID], all_t20_world_cup_matches_results__3__3[[#This Row],[Teams ID]], all_t20_world_cup_matches_results__3__3[Season], all_t20_world_cup_matches_results__3__3[[#This Row],[Season]])</f>
        <v>6</v>
      </c>
      <c r="S529" s="8">
        <f>all_t20_world_cup_matches_results__3__3[[#This Row],[Total matches played]]-all_t20_world_cup_matches_results__3__3[[#This Row],[Total matches won]]</f>
        <v>2</v>
      </c>
      <c r="T529" s="16">
        <f>IFERROR(all_t20_world_cup_matches_results__3__3[[#This Row],[Total matches won]]/all_t20_world_cup_matches_results__3__3[[#This Row],[Total matches played]],"")</f>
        <v>0.66666666666666663</v>
      </c>
      <c r="U529" s="16">
        <f>IF(T:T=$T$3,"",100%-all_t20_world_cup_matches_results__3__3[[#This Row],[Winning %]])</f>
        <v>0.33333333333333337</v>
      </c>
    </row>
    <row r="530" spans="1:21" x14ac:dyDescent="0.25">
      <c r="A530" t="s">
        <v>171</v>
      </c>
      <c r="B530" t="s">
        <v>23</v>
      </c>
      <c r="C530" t="s">
        <v>14</v>
      </c>
      <c r="D530" t="s">
        <v>205</v>
      </c>
      <c r="E530" t="s">
        <v>23</v>
      </c>
      <c r="F530" t="s">
        <v>19</v>
      </c>
      <c r="G530" t="s">
        <v>132</v>
      </c>
      <c r="H530" s="9">
        <v>44878</v>
      </c>
      <c r="I530">
        <v>1879</v>
      </c>
      <c r="J530">
        <v>5</v>
      </c>
      <c r="K530" t="s">
        <v>156</v>
      </c>
      <c r="L530" t="s">
        <v>861</v>
      </c>
      <c r="M530" t="s">
        <v>23</v>
      </c>
      <c r="N530">
        <f>IF(all_t20_world_cup_matches_results__3__3[[#This Row],[Teams ID]]=all_t20_world_cup_matches_results__3__3[[#This Row],[Winner]], 1, 0)</f>
        <v>1</v>
      </c>
      <c r="O530" t="str">
        <f>IF(all_t20_world_cup_matches_results__3__3[[#This Row],[Team1]]=all_t20_world_cup_matches_results__3__3[[#This Row],[Winner]],all_t20_world_cup_matches_results__3__3[[#This Row],[Team2]],all_t20_world_cup_matches_results__3__3[[#This Row],[Team1]])</f>
        <v>Pakistan</v>
      </c>
      <c r="P530" s="8">
        <f>IF(all_t20_world_cup_matches_results__3__3[[#This Row],[Teams ID]]=all_t20_world_cup_matches_results__3__3[[#This Row],[Losers]],1,0)</f>
        <v>0</v>
      </c>
      <c r="Q530" s="8">
        <f>SUMIFS(all_t20_world_cup_matches_results__3__3[Winner Count], all_t20_world_cup_matches_results__3__3[Teams ID], all_t20_world_cup_matches_results__3__3[[#This Row],[Teams ID]], all_t20_world_cup_matches_results__3__3[Season], all_t20_world_cup_matches_results__3__3[[#This Row],[Season]])</f>
        <v>5</v>
      </c>
      <c r="R530" s="8">
        <f>COUNTIFS(all_t20_world_cup_matches_results__3__3[Teams ID], all_t20_world_cup_matches_results__3__3[[#This Row],[Teams ID]], all_t20_world_cup_matches_results__3__3[Season], all_t20_world_cup_matches_results__3__3[[#This Row],[Season]])</f>
        <v>6</v>
      </c>
      <c r="S530" s="8">
        <f>all_t20_world_cup_matches_results__3__3[[#This Row],[Total matches played]]-all_t20_world_cup_matches_results__3__3[[#This Row],[Total matches won]]</f>
        <v>1</v>
      </c>
      <c r="T530" s="16">
        <f>IFERROR(all_t20_world_cup_matches_results__3__3[[#This Row],[Total matches won]]/all_t20_world_cup_matches_results__3__3[[#This Row],[Total matches played]],"")</f>
        <v>0.83333333333333337</v>
      </c>
      <c r="U530" s="16">
        <f>IF(T:T=$T$3,"",100%-all_t20_world_cup_matches_results__3__3[[#This Row],[Winning %]])</f>
        <v>0.16666666666666663</v>
      </c>
    </row>
    <row r="531" spans="1:21" x14ac:dyDescent="0.25">
      <c r="A531" t="s">
        <v>171</v>
      </c>
      <c r="B531" t="s">
        <v>23</v>
      </c>
      <c r="C531" t="s">
        <v>14</v>
      </c>
      <c r="D531" t="s">
        <v>205</v>
      </c>
      <c r="E531" t="s">
        <v>23</v>
      </c>
      <c r="F531" t="s">
        <v>19</v>
      </c>
      <c r="G531" t="s">
        <v>132</v>
      </c>
      <c r="H531" s="9">
        <v>44878</v>
      </c>
      <c r="I531">
        <v>1879</v>
      </c>
      <c r="J531">
        <v>5</v>
      </c>
      <c r="K531" t="s">
        <v>156</v>
      </c>
      <c r="L531" t="s">
        <v>862</v>
      </c>
      <c r="M531" t="s">
        <v>14</v>
      </c>
      <c r="N531">
        <f>IF(all_t20_world_cup_matches_results__3__3[[#This Row],[Teams ID]]=all_t20_world_cup_matches_results__3__3[[#This Row],[Winner]], 1, 0)</f>
        <v>0</v>
      </c>
      <c r="O531" t="str">
        <f>IF(all_t20_world_cup_matches_results__3__3[[#This Row],[Team1]]=all_t20_world_cup_matches_results__3__3[[#This Row],[Winner]],all_t20_world_cup_matches_results__3__3[[#This Row],[Team2]],all_t20_world_cup_matches_results__3__3[[#This Row],[Team1]])</f>
        <v>Pakistan</v>
      </c>
      <c r="P531" s="8">
        <f>IF(all_t20_world_cup_matches_results__3__3[[#This Row],[Teams ID]]=all_t20_world_cup_matches_results__3__3[[#This Row],[Losers]],1,0)</f>
        <v>1</v>
      </c>
      <c r="Q531" s="8">
        <f>SUMIFS(all_t20_world_cup_matches_results__3__3[Winner Count], all_t20_world_cup_matches_results__3__3[Teams ID], all_t20_world_cup_matches_results__3__3[[#This Row],[Teams ID]], all_t20_world_cup_matches_results__3__3[Season], all_t20_world_cup_matches_results__3__3[[#This Row],[Season]])</f>
        <v>4</v>
      </c>
      <c r="R531" s="8">
        <f>COUNTIFS(all_t20_world_cup_matches_results__3__3[Teams ID], all_t20_world_cup_matches_results__3__3[[#This Row],[Teams ID]], all_t20_world_cup_matches_results__3__3[Season], all_t20_world_cup_matches_results__3__3[[#This Row],[Season]])</f>
        <v>7</v>
      </c>
      <c r="S531" s="8">
        <f>all_t20_world_cup_matches_results__3__3[[#This Row],[Total matches played]]-all_t20_world_cup_matches_results__3__3[[#This Row],[Total matches won]]</f>
        <v>3</v>
      </c>
      <c r="T531" s="16">
        <f>IFERROR(all_t20_world_cup_matches_results__3__3[[#This Row],[Total matches won]]/all_t20_world_cup_matches_results__3__3[[#This Row],[Total matches played]],"")</f>
        <v>0.5714285714285714</v>
      </c>
      <c r="U531" s="16">
        <f>IF(T:T=$T$3,"",100%-all_t20_world_cup_matches_results__3__3[[#This Row],[Winning %]])</f>
        <v>0.4285714285714286</v>
      </c>
    </row>
    <row r="532" spans="1:21" x14ac:dyDescent="0.25">
      <c r="A532" t="s">
        <v>172</v>
      </c>
      <c r="B532" t="s">
        <v>141</v>
      </c>
      <c r="C532" t="s">
        <v>142</v>
      </c>
      <c r="D532" t="s">
        <v>302</v>
      </c>
      <c r="E532" t="s">
        <v>141</v>
      </c>
      <c r="F532" t="s">
        <v>31</v>
      </c>
      <c r="G532" t="s">
        <v>143</v>
      </c>
      <c r="H532" s="9">
        <v>45444</v>
      </c>
      <c r="I532">
        <v>2632</v>
      </c>
      <c r="J532">
        <v>7</v>
      </c>
      <c r="K532" t="s">
        <v>156</v>
      </c>
      <c r="L532" t="s">
        <v>863</v>
      </c>
      <c r="M532" t="s">
        <v>141</v>
      </c>
      <c r="N532">
        <f>IF(all_t20_world_cup_matches_results__3__3[[#This Row],[Teams ID]]=all_t20_world_cup_matches_results__3__3[[#This Row],[Winner]], 1, 0)</f>
        <v>1</v>
      </c>
      <c r="O532" t="str">
        <f>IF(all_t20_world_cup_matches_results__3__3[[#This Row],[Team1]]=all_t20_world_cup_matches_results__3__3[[#This Row],[Winner]],all_t20_world_cup_matches_results__3__3[[#This Row],[Team2]],all_t20_world_cup_matches_results__3__3[[#This Row],[Team1]])</f>
        <v>Canada</v>
      </c>
      <c r="P532" s="8">
        <f>IF(all_t20_world_cup_matches_results__3__3[[#This Row],[Teams ID]]=all_t20_world_cup_matches_results__3__3[[#This Row],[Losers]],1,0)</f>
        <v>0</v>
      </c>
      <c r="Q532" s="8">
        <f>SUMIFS(all_t20_world_cup_matches_results__3__3[Winner Count], all_t20_world_cup_matches_results__3__3[Teams ID], all_t20_world_cup_matches_results__3__3[[#This Row],[Teams ID]], all_t20_world_cup_matches_results__3__3[Season], all_t20_world_cup_matches_results__3__3[[#This Row],[Season]])</f>
        <v>1</v>
      </c>
      <c r="R532" s="8">
        <f>COUNTIFS(all_t20_world_cup_matches_results__3__3[Teams ID], all_t20_world_cup_matches_results__3__3[[#This Row],[Teams ID]], all_t20_world_cup_matches_results__3__3[Season], all_t20_world_cup_matches_results__3__3[[#This Row],[Season]])</f>
        <v>6</v>
      </c>
      <c r="S532" s="8">
        <f>all_t20_world_cup_matches_results__3__3[[#This Row],[Total matches played]]-all_t20_world_cup_matches_results__3__3[[#This Row],[Total matches won]]</f>
        <v>5</v>
      </c>
      <c r="T532" s="16">
        <f>IFERROR(all_t20_world_cup_matches_results__3__3[[#This Row],[Total matches won]]/all_t20_world_cup_matches_results__3__3[[#This Row],[Total matches played]],"")</f>
        <v>0.16666666666666666</v>
      </c>
      <c r="U532" s="16">
        <f>IF(T:T=$T$3,"",100%-all_t20_world_cup_matches_results__3__3[[#This Row],[Winning %]])</f>
        <v>0.83333333333333337</v>
      </c>
    </row>
    <row r="533" spans="1:21" x14ac:dyDescent="0.25">
      <c r="A533" t="s">
        <v>172</v>
      </c>
      <c r="B533" t="s">
        <v>141</v>
      </c>
      <c r="C533" t="s">
        <v>142</v>
      </c>
      <c r="D533" t="s">
        <v>302</v>
      </c>
      <c r="E533" t="s">
        <v>141</v>
      </c>
      <c r="F533" t="s">
        <v>31</v>
      </c>
      <c r="G533" t="s">
        <v>143</v>
      </c>
      <c r="H533" s="9">
        <v>45444</v>
      </c>
      <c r="I533">
        <v>2632</v>
      </c>
      <c r="J533">
        <v>7</v>
      </c>
      <c r="K533" t="s">
        <v>156</v>
      </c>
      <c r="L533" t="s">
        <v>864</v>
      </c>
      <c r="M533" t="s">
        <v>142</v>
      </c>
      <c r="N533">
        <f>IF(all_t20_world_cup_matches_results__3__3[[#This Row],[Teams ID]]=all_t20_world_cup_matches_results__3__3[[#This Row],[Winner]], 1, 0)</f>
        <v>0</v>
      </c>
      <c r="O533" t="str">
        <f>IF(all_t20_world_cup_matches_results__3__3[[#This Row],[Team1]]=all_t20_world_cup_matches_results__3__3[[#This Row],[Winner]],all_t20_world_cup_matches_results__3__3[[#This Row],[Team2]],all_t20_world_cup_matches_results__3__3[[#This Row],[Team1]])</f>
        <v>Canada</v>
      </c>
      <c r="P533" s="8">
        <f>IF(all_t20_world_cup_matches_results__3__3[[#This Row],[Teams ID]]=all_t20_world_cup_matches_results__3__3[[#This Row],[Losers]],1,0)</f>
        <v>1</v>
      </c>
      <c r="Q533" s="8">
        <f>SUMIFS(all_t20_world_cup_matches_results__3__3[Winner Count], all_t20_world_cup_matches_results__3__3[Teams ID], all_t20_world_cup_matches_results__3__3[[#This Row],[Teams ID]], all_t20_world_cup_matches_results__3__3[Season], all_t20_world_cup_matches_results__3__3[[#This Row],[Season]])</f>
        <v>1</v>
      </c>
      <c r="R533" s="8">
        <f>COUNTIFS(all_t20_world_cup_matches_results__3__3[Teams ID], all_t20_world_cup_matches_results__3__3[[#This Row],[Teams ID]], all_t20_world_cup_matches_results__3__3[Season], all_t20_world_cup_matches_results__3__3[[#This Row],[Season]])</f>
        <v>3</v>
      </c>
      <c r="S533" s="8">
        <f>all_t20_world_cup_matches_results__3__3[[#This Row],[Total matches played]]-all_t20_world_cup_matches_results__3__3[[#This Row],[Total matches won]]</f>
        <v>2</v>
      </c>
      <c r="T533" s="16">
        <f>IFERROR(all_t20_world_cup_matches_results__3__3[[#This Row],[Total matches won]]/all_t20_world_cup_matches_results__3__3[[#This Row],[Total matches played]],"")</f>
        <v>0.33333333333333331</v>
      </c>
      <c r="U533" s="16">
        <f>IF(T:T=$T$3,"",100%-all_t20_world_cup_matches_results__3__3[[#This Row],[Winning %]])</f>
        <v>0.66666666666666674</v>
      </c>
    </row>
    <row r="534" spans="1:21" x14ac:dyDescent="0.25">
      <c r="A534" t="s">
        <v>172</v>
      </c>
      <c r="B534" t="s">
        <v>7</v>
      </c>
      <c r="C534" t="s">
        <v>113</v>
      </c>
      <c r="D534" t="s">
        <v>303</v>
      </c>
      <c r="E534" t="s">
        <v>7</v>
      </c>
      <c r="F534" t="s">
        <v>19</v>
      </c>
      <c r="G534" t="s">
        <v>61</v>
      </c>
      <c r="H534" s="9">
        <v>45445</v>
      </c>
      <c r="I534">
        <v>2633</v>
      </c>
      <c r="J534">
        <v>5</v>
      </c>
      <c r="K534" t="s">
        <v>156</v>
      </c>
      <c r="L534" t="s">
        <v>865</v>
      </c>
      <c r="M534" t="s">
        <v>7</v>
      </c>
      <c r="N534">
        <f>IF(all_t20_world_cup_matches_results__3__3[[#This Row],[Teams ID]]=all_t20_world_cup_matches_results__3__3[[#This Row],[Winner]], 1, 0)</f>
        <v>1</v>
      </c>
      <c r="O534" t="str">
        <f>IF(all_t20_world_cup_matches_results__3__3[[#This Row],[Team1]]=all_t20_world_cup_matches_results__3__3[[#This Row],[Winner]],all_t20_world_cup_matches_results__3__3[[#This Row],[Team2]],all_t20_world_cup_matches_results__3__3[[#This Row],[Team1]])</f>
        <v>P.N.G.</v>
      </c>
      <c r="P534" s="8">
        <f>IF(all_t20_world_cup_matches_results__3__3[[#This Row],[Teams ID]]=all_t20_world_cup_matches_results__3__3[[#This Row],[Losers]],1,0)</f>
        <v>0</v>
      </c>
      <c r="Q534" s="8">
        <f>SUMIFS(all_t20_world_cup_matches_results__3__3[Winner Count], all_t20_world_cup_matches_results__3__3[Teams ID], all_t20_world_cup_matches_results__3__3[[#This Row],[Teams ID]], all_t20_world_cup_matches_results__3__3[Season], all_t20_world_cup_matches_results__3__3[[#This Row],[Season]])</f>
        <v>5</v>
      </c>
      <c r="R534" s="8">
        <f>COUNTIFS(all_t20_world_cup_matches_results__3__3[Teams ID], all_t20_world_cup_matches_results__3__3[[#This Row],[Teams ID]], all_t20_world_cup_matches_results__3__3[Season], all_t20_world_cup_matches_results__3__3[[#This Row],[Season]])</f>
        <v>7</v>
      </c>
      <c r="S534" s="8">
        <f>all_t20_world_cup_matches_results__3__3[[#This Row],[Total matches played]]-all_t20_world_cup_matches_results__3__3[[#This Row],[Total matches won]]</f>
        <v>2</v>
      </c>
      <c r="T534" s="16">
        <f>IFERROR(all_t20_world_cup_matches_results__3__3[[#This Row],[Total matches won]]/all_t20_world_cup_matches_results__3__3[[#This Row],[Total matches played]],"")</f>
        <v>0.7142857142857143</v>
      </c>
      <c r="U534" s="16">
        <f>IF(T:T=$T$3,"",100%-all_t20_world_cup_matches_results__3__3[[#This Row],[Winning %]])</f>
        <v>0.2857142857142857</v>
      </c>
    </row>
    <row r="535" spans="1:21" x14ac:dyDescent="0.25">
      <c r="A535" t="s">
        <v>172</v>
      </c>
      <c r="B535" t="s">
        <v>7</v>
      </c>
      <c r="C535" t="s">
        <v>113</v>
      </c>
      <c r="D535" t="s">
        <v>303</v>
      </c>
      <c r="E535" t="s">
        <v>7</v>
      </c>
      <c r="F535" t="s">
        <v>19</v>
      </c>
      <c r="G535" t="s">
        <v>61</v>
      </c>
      <c r="H535" s="9">
        <v>45445</v>
      </c>
      <c r="I535">
        <v>2633</v>
      </c>
      <c r="J535">
        <v>5</v>
      </c>
      <c r="K535" t="s">
        <v>156</v>
      </c>
      <c r="L535" t="s">
        <v>866</v>
      </c>
      <c r="M535" t="s">
        <v>113</v>
      </c>
      <c r="N535">
        <f>IF(all_t20_world_cup_matches_results__3__3[[#This Row],[Teams ID]]=all_t20_world_cup_matches_results__3__3[[#This Row],[Winner]], 1, 0)</f>
        <v>0</v>
      </c>
      <c r="O535" t="str">
        <f>IF(all_t20_world_cup_matches_results__3__3[[#This Row],[Team1]]=all_t20_world_cup_matches_results__3__3[[#This Row],[Winner]],all_t20_world_cup_matches_results__3__3[[#This Row],[Team2]],all_t20_world_cup_matches_results__3__3[[#This Row],[Team1]])</f>
        <v>P.N.G.</v>
      </c>
      <c r="P535" s="8">
        <f>IF(all_t20_world_cup_matches_results__3__3[[#This Row],[Teams ID]]=all_t20_world_cup_matches_results__3__3[[#This Row],[Losers]],1,0)</f>
        <v>1</v>
      </c>
      <c r="Q535" s="8">
        <f>SUMIFS(all_t20_world_cup_matches_results__3__3[Winner Count], all_t20_world_cup_matches_results__3__3[Teams ID], all_t20_world_cup_matches_results__3__3[[#This Row],[Teams ID]], all_t20_world_cup_matches_results__3__3[Season], all_t20_world_cup_matches_results__3__3[[#This Row],[Season]])</f>
        <v>0</v>
      </c>
      <c r="R535" s="8">
        <f>COUNTIFS(all_t20_world_cup_matches_results__3__3[Teams ID], all_t20_world_cup_matches_results__3__3[[#This Row],[Teams ID]], all_t20_world_cup_matches_results__3__3[Season], all_t20_world_cup_matches_results__3__3[[#This Row],[Season]])</f>
        <v>4</v>
      </c>
      <c r="S535" s="8">
        <f>all_t20_world_cup_matches_results__3__3[[#This Row],[Total matches played]]-all_t20_world_cup_matches_results__3__3[[#This Row],[Total matches won]]</f>
        <v>4</v>
      </c>
      <c r="T535" s="16">
        <f>IFERROR(all_t20_world_cup_matches_results__3__3[[#This Row],[Total matches won]]/all_t20_world_cup_matches_results__3__3[[#This Row],[Total matches played]],"")</f>
        <v>0</v>
      </c>
      <c r="U535" s="16" t="str">
        <f>IF(T:T=$T$3,"",100%-all_t20_world_cup_matches_results__3__3[[#This Row],[Winning %]])</f>
        <v/>
      </c>
    </row>
    <row r="536" spans="1:21" x14ac:dyDescent="0.25">
      <c r="A536" t="s">
        <v>172</v>
      </c>
      <c r="B536" t="s">
        <v>116</v>
      </c>
      <c r="C536" t="s">
        <v>102</v>
      </c>
      <c r="D536" t="s">
        <v>304</v>
      </c>
      <c r="E536" t="s">
        <v>30</v>
      </c>
      <c r="F536" t="s">
        <v>988</v>
      </c>
      <c r="G536" t="s">
        <v>69</v>
      </c>
      <c r="H536" s="9">
        <v>45445</v>
      </c>
      <c r="I536">
        <v>2634</v>
      </c>
      <c r="J536" t="s">
        <v>988</v>
      </c>
      <c r="L536" t="s">
        <v>867</v>
      </c>
      <c r="M536" t="s">
        <v>116</v>
      </c>
      <c r="N536">
        <f>IF(all_t20_world_cup_matches_results__3__3[[#This Row],[Teams ID]]=all_t20_world_cup_matches_results__3__3[[#This Row],[Winner]], 1, 0)</f>
        <v>0</v>
      </c>
      <c r="O536" t="str">
        <f>IF(all_t20_world_cup_matches_results__3__3[[#This Row],[Team1]]=all_t20_world_cup_matches_results__3__3[[#This Row],[Winner]],all_t20_world_cup_matches_results__3__3[[#This Row],[Team2]],all_t20_world_cup_matches_results__3__3[[#This Row],[Team1]])</f>
        <v>Namibia</v>
      </c>
      <c r="P536" s="8">
        <f>IF(all_t20_world_cup_matches_results__3__3[[#This Row],[Teams ID]]=all_t20_world_cup_matches_results__3__3[[#This Row],[Losers]],1,0)</f>
        <v>1</v>
      </c>
      <c r="Q536" s="8">
        <f>SUMIFS(all_t20_world_cup_matches_results__3__3[Winner Count], all_t20_world_cup_matches_results__3__3[Teams ID], all_t20_world_cup_matches_results__3__3[[#This Row],[Teams ID]], all_t20_world_cup_matches_results__3__3[Season], all_t20_world_cup_matches_results__3__3[[#This Row],[Season]])</f>
        <v>0</v>
      </c>
      <c r="R536" s="8">
        <f>COUNTIFS(all_t20_world_cup_matches_results__3__3[Teams ID], all_t20_world_cup_matches_results__3__3[[#This Row],[Teams ID]], all_t20_world_cup_matches_results__3__3[Season], all_t20_world_cup_matches_results__3__3[[#This Row],[Season]])</f>
        <v>4</v>
      </c>
      <c r="S536" s="8">
        <f>all_t20_world_cup_matches_results__3__3[[#This Row],[Total matches played]]-all_t20_world_cup_matches_results__3__3[[#This Row],[Total matches won]]</f>
        <v>4</v>
      </c>
      <c r="T536" s="16">
        <f>IFERROR(all_t20_world_cup_matches_results__3__3[[#This Row],[Total matches won]]/all_t20_world_cup_matches_results__3__3[[#This Row],[Total matches played]],"")</f>
        <v>0</v>
      </c>
      <c r="U536" s="16" t="str">
        <f>IF(T:T=$T$3,"",100%-all_t20_world_cup_matches_results__3__3[[#This Row],[Winning %]])</f>
        <v/>
      </c>
    </row>
    <row r="537" spans="1:21" x14ac:dyDescent="0.25">
      <c r="A537" t="s">
        <v>172</v>
      </c>
      <c r="B537" t="s">
        <v>116</v>
      </c>
      <c r="C537" t="s">
        <v>102</v>
      </c>
      <c r="D537" t="s">
        <v>304</v>
      </c>
      <c r="E537" t="s">
        <v>30</v>
      </c>
      <c r="F537" t="s">
        <v>988</v>
      </c>
      <c r="G537" t="s">
        <v>69</v>
      </c>
      <c r="H537" s="9">
        <v>45445</v>
      </c>
      <c r="I537">
        <v>2634</v>
      </c>
      <c r="J537" t="s">
        <v>988</v>
      </c>
      <c r="L537" t="s">
        <v>868</v>
      </c>
      <c r="M537" t="s">
        <v>102</v>
      </c>
      <c r="N537">
        <f>IF(all_t20_world_cup_matches_results__3__3[[#This Row],[Teams ID]]=all_t20_world_cup_matches_results__3__3[[#This Row],[Winner]], 1, 0)</f>
        <v>0</v>
      </c>
      <c r="O537" t="str">
        <f>IF(all_t20_world_cup_matches_results__3__3[[#This Row],[Team1]]=all_t20_world_cup_matches_results__3__3[[#This Row],[Winner]],all_t20_world_cup_matches_results__3__3[[#This Row],[Team2]],all_t20_world_cup_matches_results__3__3[[#This Row],[Team1]])</f>
        <v>Namibia</v>
      </c>
      <c r="P537" s="8">
        <f>IF(all_t20_world_cup_matches_results__3__3[[#This Row],[Teams ID]]=all_t20_world_cup_matches_results__3__3[[#This Row],[Losers]],1,0)</f>
        <v>0</v>
      </c>
      <c r="Q537" s="8">
        <f>SUMIFS(all_t20_world_cup_matches_results__3__3[Winner Count], all_t20_world_cup_matches_results__3__3[Teams ID], all_t20_world_cup_matches_results__3__3[[#This Row],[Teams ID]], all_t20_world_cup_matches_results__3__3[Season], all_t20_world_cup_matches_results__3__3[[#This Row],[Season]])</f>
        <v>0</v>
      </c>
      <c r="R537" s="8">
        <f>COUNTIFS(all_t20_world_cup_matches_results__3__3[Teams ID], all_t20_world_cup_matches_results__3__3[[#This Row],[Teams ID]], all_t20_world_cup_matches_results__3__3[Season], all_t20_world_cup_matches_results__3__3[[#This Row],[Season]])</f>
        <v>4</v>
      </c>
      <c r="S537" s="8">
        <f>all_t20_world_cup_matches_results__3__3[[#This Row],[Total matches played]]-all_t20_world_cup_matches_results__3__3[[#This Row],[Total matches won]]</f>
        <v>4</v>
      </c>
      <c r="T537" s="16">
        <f>IFERROR(all_t20_world_cup_matches_results__3__3[[#This Row],[Total matches won]]/all_t20_world_cup_matches_results__3__3[[#This Row],[Total matches played]],"")</f>
        <v>0</v>
      </c>
      <c r="U537" s="16" t="str">
        <f>IF(T:T=$T$3,"",100%-all_t20_world_cup_matches_results__3__3[[#This Row],[Winning %]])</f>
        <v/>
      </c>
    </row>
    <row r="538" spans="1:21" x14ac:dyDescent="0.25">
      <c r="A538" t="s">
        <v>172</v>
      </c>
      <c r="B538" t="s">
        <v>6</v>
      </c>
      <c r="C538" t="s">
        <v>28</v>
      </c>
      <c r="D538" t="s">
        <v>254</v>
      </c>
      <c r="E538" t="s">
        <v>6</v>
      </c>
      <c r="F538" t="s">
        <v>22</v>
      </c>
      <c r="G538" t="s">
        <v>144</v>
      </c>
      <c r="H538" s="9">
        <v>45446</v>
      </c>
      <c r="I538">
        <v>2635</v>
      </c>
      <c r="J538">
        <v>6</v>
      </c>
      <c r="K538" t="s">
        <v>156</v>
      </c>
      <c r="L538" t="s">
        <v>869</v>
      </c>
      <c r="M538" t="s">
        <v>6</v>
      </c>
      <c r="N538">
        <f>IF(all_t20_world_cup_matches_results__3__3[[#This Row],[Teams ID]]=all_t20_world_cup_matches_results__3__3[[#This Row],[Winner]], 1, 0)</f>
        <v>1</v>
      </c>
      <c r="O538" t="str">
        <f>IF(all_t20_world_cup_matches_results__3__3[[#This Row],[Team1]]=all_t20_world_cup_matches_results__3__3[[#This Row],[Winner]],all_t20_world_cup_matches_results__3__3[[#This Row],[Team2]],all_t20_world_cup_matches_results__3__3[[#This Row],[Team1]])</f>
        <v>Sri Lanka</v>
      </c>
      <c r="P538" s="8">
        <f>IF(all_t20_world_cup_matches_results__3__3[[#This Row],[Teams ID]]=all_t20_world_cup_matches_results__3__3[[#This Row],[Losers]],1,0)</f>
        <v>0</v>
      </c>
      <c r="Q538" s="8">
        <f>SUMIFS(all_t20_world_cup_matches_results__3__3[Winner Count], all_t20_world_cup_matches_results__3__3[Teams ID], all_t20_world_cup_matches_results__3__3[[#This Row],[Teams ID]], all_t20_world_cup_matches_results__3__3[Season], all_t20_world_cup_matches_results__3__3[[#This Row],[Season]])</f>
        <v>8</v>
      </c>
      <c r="R538" s="8">
        <f>COUNTIFS(all_t20_world_cup_matches_results__3__3[Teams ID], all_t20_world_cup_matches_results__3__3[[#This Row],[Teams ID]], all_t20_world_cup_matches_results__3__3[Season], all_t20_world_cup_matches_results__3__3[[#This Row],[Season]])</f>
        <v>9</v>
      </c>
      <c r="S538" s="8">
        <f>all_t20_world_cup_matches_results__3__3[[#This Row],[Total matches played]]-all_t20_world_cup_matches_results__3__3[[#This Row],[Total matches won]]</f>
        <v>1</v>
      </c>
      <c r="T538" s="16">
        <f>IFERROR(all_t20_world_cup_matches_results__3__3[[#This Row],[Total matches won]]/all_t20_world_cup_matches_results__3__3[[#This Row],[Total matches played]],"")</f>
        <v>0.88888888888888884</v>
      </c>
      <c r="U538" s="16">
        <f>IF(T:T=$T$3,"",100%-all_t20_world_cup_matches_results__3__3[[#This Row],[Winning %]])</f>
        <v>0.11111111111111116</v>
      </c>
    </row>
    <row r="539" spans="1:21" x14ac:dyDescent="0.25">
      <c r="A539" t="s">
        <v>172</v>
      </c>
      <c r="B539" t="s">
        <v>6</v>
      </c>
      <c r="C539" t="s">
        <v>28</v>
      </c>
      <c r="D539" t="s">
        <v>254</v>
      </c>
      <c r="E539" t="s">
        <v>6</v>
      </c>
      <c r="F539" t="s">
        <v>22</v>
      </c>
      <c r="G539" t="s">
        <v>144</v>
      </c>
      <c r="H539" s="9">
        <v>45446</v>
      </c>
      <c r="I539">
        <v>2635</v>
      </c>
      <c r="J539">
        <v>6</v>
      </c>
      <c r="K539" t="s">
        <v>156</v>
      </c>
      <c r="L539" t="s">
        <v>870</v>
      </c>
      <c r="M539" t="s">
        <v>28</v>
      </c>
      <c r="N539">
        <f>IF(all_t20_world_cup_matches_results__3__3[[#This Row],[Teams ID]]=all_t20_world_cup_matches_results__3__3[[#This Row],[Winner]], 1, 0)</f>
        <v>0</v>
      </c>
      <c r="O539" t="str">
        <f>IF(all_t20_world_cup_matches_results__3__3[[#This Row],[Team1]]=all_t20_world_cup_matches_results__3__3[[#This Row],[Winner]],all_t20_world_cup_matches_results__3__3[[#This Row],[Team2]],all_t20_world_cup_matches_results__3__3[[#This Row],[Team1]])</f>
        <v>Sri Lanka</v>
      </c>
      <c r="P539" s="8">
        <f>IF(all_t20_world_cup_matches_results__3__3[[#This Row],[Teams ID]]=all_t20_world_cup_matches_results__3__3[[#This Row],[Losers]],1,0)</f>
        <v>1</v>
      </c>
      <c r="Q539" s="8">
        <f>SUMIFS(all_t20_world_cup_matches_results__3__3[Winner Count], all_t20_world_cup_matches_results__3__3[Teams ID], all_t20_world_cup_matches_results__3__3[[#This Row],[Teams ID]], all_t20_world_cup_matches_results__3__3[Season], all_t20_world_cup_matches_results__3__3[[#This Row],[Season]])</f>
        <v>1</v>
      </c>
      <c r="R539" s="8">
        <f>COUNTIFS(all_t20_world_cup_matches_results__3__3[Teams ID], all_t20_world_cup_matches_results__3__3[[#This Row],[Teams ID]], all_t20_world_cup_matches_results__3__3[Season], all_t20_world_cup_matches_results__3__3[[#This Row],[Season]])</f>
        <v>3</v>
      </c>
      <c r="S539" s="8">
        <f>all_t20_world_cup_matches_results__3__3[[#This Row],[Total matches played]]-all_t20_world_cup_matches_results__3__3[[#This Row],[Total matches won]]</f>
        <v>2</v>
      </c>
      <c r="T539" s="16">
        <f>IFERROR(all_t20_world_cup_matches_results__3__3[[#This Row],[Total matches won]]/all_t20_world_cup_matches_results__3__3[[#This Row],[Total matches played]],"")</f>
        <v>0.33333333333333331</v>
      </c>
      <c r="U539" s="16">
        <f>IF(T:T=$T$3,"",100%-all_t20_world_cup_matches_results__3__3[[#This Row],[Winning %]])</f>
        <v>0.66666666666666674</v>
      </c>
    </row>
    <row r="540" spans="1:21" x14ac:dyDescent="0.25">
      <c r="A540" t="s">
        <v>172</v>
      </c>
      <c r="B540" t="s">
        <v>63</v>
      </c>
      <c r="C540" t="s">
        <v>145</v>
      </c>
      <c r="D540" t="s">
        <v>305</v>
      </c>
      <c r="E540" t="s">
        <v>63</v>
      </c>
      <c r="F540" t="s">
        <v>146</v>
      </c>
      <c r="G540" t="s">
        <v>61</v>
      </c>
      <c r="H540" s="9">
        <v>45446</v>
      </c>
      <c r="I540">
        <v>2636</v>
      </c>
      <c r="J540">
        <v>125</v>
      </c>
      <c r="K540" t="s">
        <v>157</v>
      </c>
      <c r="L540" t="s">
        <v>871</v>
      </c>
      <c r="M540" t="s">
        <v>63</v>
      </c>
      <c r="N540">
        <f>IF(all_t20_world_cup_matches_results__3__3[[#This Row],[Teams ID]]=all_t20_world_cup_matches_results__3__3[[#This Row],[Winner]], 1, 0)</f>
        <v>1</v>
      </c>
      <c r="O540" t="str">
        <f>IF(all_t20_world_cup_matches_results__3__3[[#This Row],[Team1]]=all_t20_world_cup_matches_results__3__3[[#This Row],[Winner]],all_t20_world_cup_matches_results__3__3[[#This Row],[Team2]],all_t20_world_cup_matches_results__3__3[[#This Row],[Team1]])</f>
        <v>Uganda</v>
      </c>
      <c r="P540" s="8">
        <f>IF(all_t20_world_cup_matches_results__3__3[[#This Row],[Teams ID]]=all_t20_world_cup_matches_results__3__3[[#This Row],[Losers]],1,0)</f>
        <v>0</v>
      </c>
      <c r="Q540" s="8">
        <f>SUMIFS(all_t20_world_cup_matches_results__3__3[Winner Count], all_t20_world_cup_matches_results__3__3[Teams ID], all_t20_world_cup_matches_results__3__3[[#This Row],[Teams ID]], all_t20_world_cup_matches_results__3__3[Season], all_t20_world_cup_matches_results__3__3[[#This Row],[Season]])</f>
        <v>5</v>
      </c>
      <c r="R540" s="8">
        <f>COUNTIFS(all_t20_world_cup_matches_results__3__3[Teams ID], all_t20_world_cup_matches_results__3__3[[#This Row],[Teams ID]], all_t20_world_cup_matches_results__3__3[Season], all_t20_world_cup_matches_results__3__3[[#This Row],[Season]])</f>
        <v>8</v>
      </c>
      <c r="S540" s="8">
        <f>all_t20_world_cup_matches_results__3__3[[#This Row],[Total matches played]]-all_t20_world_cup_matches_results__3__3[[#This Row],[Total matches won]]</f>
        <v>3</v>
      </c>
      <c r="T540" s="16">
        <f>IFERROR(all_t20_world_cup_matches_results__3__3[[#This Row],[Total matches won]]/all_t20_world_cup_matches_results__3__3[[#This Row],[Total matches played]],"")</f>
        <v>0.625</v>
      </c>
      <c r="U540" s="16">
        <f>IF(T:T=$T$3,"",100%-all_t20_world_cup_matches_results__3__3[[#This Row],[Winning %]])</f>
        <v>0.375</v>
      </c>
    </row>
    <row r="541" spans="1:21" x14ac:dyDescent="0.25">
      <c r="A541" t="s">
        <v>172</v>
      </c>
      <c r="B541" t="s">
        <v>63</v>
      </c>
      <c r="C541" t="s">
        <v>145</v>
      </c>
      <c r="D541" t="s">
        <v>305</v>
      </c>
      <c r="E541" t="s">
        <v>63</v>
      </c>
      <c r="F541" t="s">
        <v>146</v>
      </c>
      <c r="G541" t="s">
        <v>61</v>
      </c>
      <c r="H541" s="9">
        <v>45446</v>
      </c>
      <c r="I541">
        <v>2636</v>
      </c>
      <c r="J541">
        <v>125</v>
      </c>
      <c r="K541" t="s">
        <v>157</v>
      </c>
      <c r="L541" t="s">
        <v>872</v>
      </c>
      <c r="M541" t="s">
        <v>145</v>
      </c>
      <c r="N541">
        <f>IF(all_t20_world_cup_matches_results__3__3[[#This Row],[Teams ID]]=all_t20_world_cup_matches_results__3__3[[#This Row],[Winner]], 1, 0)</f>
        <v>0</v>
      </c>
      <c r="O541" t="str">
        <f>IF(all_t20_world_cup_matches_results__3__3[[#This Row],[Team1]]=all_t20_world_cup_matches_results__3__3[[#This Row],[Winner]],all_t20_world_cup_matches_results__3__3[[#This Row],[Team2]],all_t20_world_cup_matches_results__3__3[[#This Row],[Team1]])</f>
        <v>Uganda</v>
      </c>
      <c r="P541" s="8">
        <f>IF(all_t20_world_cup_matches_results__3__3[[#This Row],[Teams ID]]=all_t20_world_cup_matches_results__3__3[[#This Row],[Losers]],1,0)</f>
        <v>1</v>
      </c>
      <c r="Q541" s="8">
        <f>SUMIFS(all_t20_world_cup_matches_results__3__3[Winner Count], all_t20_world_cup_matches_results__3__3[Teams ID], all_t20_world_cup_matches_results__3__3[[#This Row],[Teams ID]], all_t20_world_cup_matches_results__3__3[Season], all_t20_world_cup_matches_results__3__3[[#This Row],[Season]])</f>
        <v>1</v>
      </c>
      <c r="R541" s="8">
        <f>COUNTIFS(all_t20_world_cup_matches_results__3__3[Teams ID], all_t20_world_cup_matches_results__3__3[[#This Row],[Teams ID]], all_t20_world_cup_matches_results__3__3[Season], all_t20_world_cup_matches_results__3__3[[#This Row],[Season]])</f>
        <v>4</v>
      </c>
      <c r="S541" s="8">
        <f>all_t20_world_cup_matches_results__3__3[[#This Row],[Total matches played]]-all_t20_world_cup_matches_results__3__3[[#This Row],[Total matches won]]</f>
        <v>3</v>
      </c>
      <c r="T541" s="16">
        <f>IFERROR(all_t20_world_cup_matches_results__3__3[[#This Row],[Total matches won]]/all_t20_world_cup_matches_results__3__3[[#This Row],[Total matches played]],"")</f>
        <v>0.25</v>
      </c>
      <c r="U541" s="16">
        <f>IF(T:T=$T$3,"",100%-all_t20_world_cup_matches_results__3__3[[#This Row],[Winning %]])</f>
        <v>0.75</v>
      </c>
    </row>
    <row r="542" spans="1:21" x14ac:dyDescent="0.25">
      <c r="A542" t="s">
        <v>172</v>
      </c>
      <c r="B542" t="s">
        <v>23</v>
      </c>
      <c r="C542" t="s">
        <v>15</v>
      </c>
      <c r="D542" t="s">
        <v>306</v>
      </c>
      <c r="E542" t="s">
        <v>26</v>
      </c>
      <c r="F542" t="s">
        <v>988</v>
      </c>
      <c r="G542" t="s">
        <v>69</v>
      </c>
      <c r="H542" s="9">
        <v>45447</v>
      </c>
      <c r="I542">
        <v>2637</v>
      </c>
      <c r="J542" t="s">
        <v>988</v>
      </c>
      <c r="L542" t="s">
        <v>873</v>
      </c>
      <c r="M542" t="s">
        <v>23</v>
      </c>
      <c r="N542">
        <f>IF(all_t20_world_cup_matches_results__3__3[[#This Row],[Teams ID]]=all_t20_world_cup_matches_results__3__3[[#This Row],[Winner]], 1, 0)</f>
        <v>0</v>
      </c>
      <c r="O542" t="str">
        <f>IF(all_t20_world_cup_matches_results__3__3[[#This Row],[Team1]]=all_t20_world_cup_matches_results__3__3[[#This Row],[Winner]],all_t20_world_cup_matches_results__3__3[[#This Row],[Team2]],all_t20_world_cup_matches_results__3__3[[#This Row],[Team1]])</f>
        <v>England</v>
      </c>
      <c r="P542" s="8">
        <f>IF(all_t20_world_cup_matches_results__3__3[[#This Row],[Teams ID]]=all_t20_world_cup_matches_results__3__3[[#This Row],[Losers]],1,0)</f>
        <v>1</v>
      </c>
      <c r="Q542" s="8">
        <f>SUMIFS(all_t20_world_cup_matches_results__3__3[Winner Count], all_t20_world_cup_matches_results__3__3[Teams ID], all_t20_world_cup_matches_results__3__3[[#This Row],[Teams ID]], all_t20_world_cup_matches_results__3__3[Season], all_t20_world_cup_matches_results__3__3[[#This Row],[Season]])</f>
        <v>4</v>
      </c>
      <c r="R542" s="8">
        <f>COUNTIFS(all_t20_world_cup_matches_results__3__3[Teams ID], all_t20_world_cup_matches_results__3__3[[#This Row],[Teams ID]], all_t20_world_cup_matches_results__3__3[Season], all_t20_world_cup_matches_results__3__3[[#This Row],[Season]])</f>
        <v>8</v>
      </c>
      <c r="S542" s="8">
        <f>all_t20_world_cup_matches_results__3__3[[#This Row],[Total matches played]]-all_t20_world_cup_matches_results__3__3[[#This Row],[Total matches won]]</f>
        <v>4</v>
      </c>
      <c r="T542" s="16">
        <f>IFERROR(all_t20_world_cup_matches_results__3__3[[#This Row],[Total matches won]]/all_t20_world_cup_matches_results__3__3[[#This Row],[Total matches played]],"")</f>
        <v>0.5</v>
      </c>
      <c r="U542" s="16">
        <f>IF(T:T=$T$3,"",100%-all_t20_world_cup_matches_results__3__3[[#This Row],[Winning %]])</f>
        <v>0.5</v>
      </c>
    </row>
    <row r="543" spans="1:21" x14ac:dyDescent="0.25">
      <c r="A543" t="s">
        <v>172</v>
      </c>
      <c r="B543" t="s">
        <v>23</v>
      </c>
      <c r="C543" t="s">
        <v>15</v>
      </c>
      <c r="D543" t="s">
        <v>306</v>
      </c>
      <c r="E543" t="s">
        <v>26</v>
      </c>
      <c r="F543" t="s">
        <v>988</v>
      </c>
      <c r="G543" t="s">
        <v>69</v>
      </c>
      <c r="H543" s="9">
        <v>45447</v>
      </c>
      <c r="I543">
        <v>2637</v>
      </c>
      <c r="J543" t="s">
        <v>988</v>
      </c>
      <c r="L543" t="s">
        <v>874</v>
      </c>
      <c r="M543" t="s">
        <v>15</v>
      </c>
      <c r="N543">
        <f>IF(all_t20_world_cup_matches_results__3__3[[#This Row],[Teams ID]]=all_t20_world_cup_matches_results__3__3[[#This Row],[Winner]], 1, 0)</f>
        <v>0</v>
      </c>
      <c r="O543" t="str">
        <f>IF(all_t20_world_cup_matches_results__3__3[[#This Row],[Team1]]=all_t20_world_cup_matches_results__3__3[[#This Row],[Winner]],all_t20_world_cup_matches_results__3__3[[#This Row],[Team2]],all_t20_world_cup_matches_results__3__3[[#This Row],[Team1]])</f>
        <v>England</v>
      </c>
      <c r="P543" s="8">
        <f>IF(all_t20_world_cup_matches_results__3__3[[#This Row],[Teams ID]]=all_t20_world_cup_matches_results__3__3[[#This Row],[Losers]],1,0)</f>
        <v>0</v>
      </c>
      <c r="Q543" s="8">
        <f>SUMIFS(all_t20_world_cup_matches_results__3__3[Winner Count], all_t20_world_cup_matches_results__3__3[Teams ID], all_t20_world_cup_matches_results__3__3[[#This Row],[Teams ID]], all_t20_world_cup_matches_results__3__3[Season], all_t20_world_cup_matches_results__3__3[[#This Row],[Season]])</f>
        <v>2</v>
      </c>
      <c r="R543" s="8">
        <f>COUNTIFS(all_t20_world_cup_matches_results__3__3[Teams ID], all_t20_world_cup_matches_results__3__3[[#This Row],[Teams ID]], all_t20_world_cup_matches_results__3__3[Season], all_t20_world_cup_matches_results__3__3[[#This Row],[Season]])</f>
        <v>4</v>
      </c>
      <c r="S543" s="8">
        <f>all_t20_world_cup_matches_results__3__3[[#This Row],[Total matches played]]-all_t20_world_cup_matches_results__3__3[[#This Row],[Total matches won]]</f>
        <v>2</v>
      </c>
      <c r="T543" s="16">
        <f>IFERROR(all_t20_world_cup_matches_results__3__3[[#This Row],[Total matches won]]/all_t20_world_cup_matches_results__3__3[[#This Row],[Total matches played]],"")</f>
        <v>0.5</v>
      </c>
      <c r="U543" s="16">
        <f>IF(T:T=$T$3,"",100%-all_t20_world_cup_matches_results__3__3[[#This Row],[Winning %]])</f>
        <v>0.5</v>
      </c>
    </row>
    <row r="544" spans="1:21" x14ac:dyDescent="0.25">
      <c r="A544" t="s">
        <v>172</v>
      </c>
      <c r="B544" t="s">
        <v>89</v>
      </c>
      <c r="C544" t="s">
        <v>42</v>
      </c>
      <c r="D544" t="s">
        <v>307</v>
      </c>
      <c r="E544" t="s">
        <v>42</v>
      </c>
      <c r="F544" t="s">
        <v>22</v>
      </c>
      <c r="G544" t="s">
        <v>143</v>
      </c>
      <c r="H544" s="9">
        <v>45447</v>
      </c>
      <c r="I544">
        <v>2638</v>
      </c>
      <c r="J544">
        <v>6</v>
      </c>
      <c r="K544" t="s">
        <v>156</v>
      </c>
      <c r="L544" t="s">
        <v>875</v>
      </c>
      <c r="M544" t="s">
        <v>89</v>
      </c>
      <c r="N544">
        <f>IF(all_t20_world_cup_matches_results__3__3[[#This Row],[Teams ID]]=all_t20_world_cup_matches_results__3__3[[#This Row],[Winner]], 1, 0)</f>
        <v>0</v>
      </c>
      <c r="O544" t="str">
        <f>IF(all_t20_world_cup_matches_results__3__3[[#This Row],[Team1]]=all_t20_world_cup_matches_results__3__3[[#This Row],[Winner]],all_t20_world_cup_matches_results__3__3[[#This Row],[Team2]],all_t20_world_cup_matches_results__3__3[[#This Row],[Team1]])</f>
        <v>Nepal</v>
      </c>
      <c r="P544" s="8">
        <f>IF(all_t20_world_cup_matches_results__3__3[[#This Row],[Teams ID]]=all_t20_world_cup_matches_results__3__3[[#This Row],[Losers]],1,0)</f>
        <v>1</v>
      </c>
      <c r="Q544" s="8">
        <f>SUMIFS(all_t20_world_cup_matches_results__3__3[Winner Count], all_t20_world_cup_matches_results__3__3[Teams ID], all_t20_world_cup_matches_results__3__3[[#This Row],[Teams ID]], all_t20_world_cup_matches_results__3__3[Season], all_t20_world_cup_matches_results__3__3[[#This Row],[Season]])</f>
        <v>0</v>
      </c>
      <c r="R544" s="8">
        <f>COUNTIFS(all_t20_world_cup_matches_results__3__3[Teams ID], all_t20_world_cup_matches_results__3__3[[#This Row],[Teams ID]], all_t20_world_cup_matches_results__3__3[Season], all_t20_world_cup_matches_results__3__3[[#This Row],[Season]])</f>
        <v>3</v>
      </c>
      <c r="S544" s="8">
        <f>all_t20_world_cup_matches_results__3__3[[#This Row],[Total matches played]]-all_t20_world_cup_matches_results__3__3[[#This Row],[Total matches won]]</f>
        <v>3</v>
      </c>
      <c r="T544" s="16">
        <f>IFERROR(all_t20_world_cup_matches_results__3__3[[#This Row],[Total matches won]]/all_t20_world_cup_matches_results__3__3[[#This Row],[Total matches played]],"")</f>
        <v>0</v>
      </c>
      <c r="U544" s="16" t="str">
        <f>IF(T:T=$T$3,"",100%-all_t20_world_cup_matches_results__3__3[[#This Row],[Winning %]])</f>
        <v/>
      </c>
    </row>
    <row r="545" spans="1:21" x14ac:dyDescent="0.25">
      <c r="A545" t="s">
        <v>172</v>
      </c>
      <c r="B545" t="s">
        <v>89</v>
      </c>
      <c r="C545" t="s">
        <v>42</v>
      </c>
      <c r="D545" t="s">
        <v>307</v>
      </c>
      <c r="E545" t="s">
        <v>42</v>
      </c>
      <c r="F545" t="s">
        <v>22</v>
      </c>
      <c r="G545" t="s">
        <v>143</v>
      </c>
      <c r="H545" s="9">
        <v>45447</v>
      </c>
      <c r="I545">
        <v>2638</v>
      </c>
      <c r="J545">
        <v>6</v>
      </c>
      <c r="K545" t="s">
        <v>156</v>
      </c>
      <c r="L545" t="s">
        <v>876</v>
      </c>
      <c r="M545" t="s">
        <v>42</v>
      </c>
      <c r="N545">
        <f>IF(all_t20_world_cup_matches_results__3__3[[#This Row],[Teams ID]]=all_t20_world_cup_matches_results__3__3[[#This Row],[Winner]], 1, 0)</f>
        <v>1</v>
      </c>
      <c r="O545" t="str">
        <f>IF(all_t20_world_cup_matches_results__3__3[[#This Row],[Team1]]=all_t20_world_cup_matches_results__3__3[[#This Row],[Winner]],all_t20_world_cup_matches_results__3__3[[#This Row],[Team2]],all_t20_world_cup_matches_results__3__3[[#This Row],[Team1]])</f>
        <v>Nepal</v>
      </c>
      <c r="P545" s="8">
        <f>IF(all_t20_world_cup_matches_results__3__3[[#This Row],[Teams ID]]=all_t20_world_cup_matches_results__3__3[[#This Row],[Losers]],1,0)</f>
        <v>0</v>
      </c>
      <c r="Q545" s="8">
        <f>SUMIFS(all_t20_world_cup_matches_results__3__3[Winner Count], all_t20_world_cup_matches_results__3__3[Teams ID], all_t20_world_cup_matches_results__3__3[[#This Row],[Teams ID]], all_t20_world_cup_matches_results__3__3[Season], all_t20_world_cup_matches_results__3__3[[#This Row],[Season]])</f>
        <v>1</v>
      </c>
      <c r="R545" s="8">
        <f>COUNTIFS(all_t20_world_cup_matches_results__3__3[Teams ID], all_t20_world_cup_matches_results__3__3[[#This Row],[Teams ID]], all_t20_world_cup_matches_results__3__3[Season], all_t20_world_cup_matches_results__3__3[[#This Row],[Season]])</f>
        <v>4</v>
      </c>
      <c r="S545" s="8">
        <f>all_t20_world_cup_matches_results__3__3[[#This Row],[Total matches played]]-all_t20_world_cup_matches_results__3__3[[#This Row],[Total matches won]]</f>
        <v>3</v>
      </c>
      <c r="T545" s="16">
        <f>IFERROR(all_t20_world_cup_matches_results__3__3[[#This Row],[Total matches won]]/all_t20_world_cup_matches_results__3__3[[#This Row],[Total matches played]],"")</f>
        <v>0.25</v>
      </c>
      <c r="U545" s="16">
        <f>IF(T:T=$T$3,"",100%-all_t20_world_cup_matches_results__3__3[[#This Row],[Winning %]])</f>
        <v>0.75</v>
      </c>
    </row>
    <row r="546" spans="1:21" x14ac:dyDescent="0.25">
      <c r="A546" t="s">
        <v>172</v>
      </c>
      <c r="B546" t="s">
        <v>25</v>
      </c>
      <c r="C546" t="s">
        <v>49</v>
      </c>
      <c r="D546" t="s">
        <v>210</v>
      </c>
      <c r="E546" t="s">
        <v>25</v>
      </c>
      <c r="F546" t="s">
        <v>8</v>
      </c>
      <c r="G546" t="s">
        <v>144</v>
      </c>
      <c r="H546" s="9">
        <v>45448</v>
      </c>
      <c r="I546">
        <v>2639</v>
      </c>
      <c r="J546">
        <v>8</v>
      </c>
      <c r="K546" t="s">
        <v>156</v>
      </c>
      <c r="L546" t="s">
        <v>877</v>
      </c>
      <c r="M546" t="s">
        <v>25</v>
      </c>
      <c r="N546">
        <f>IF(all_t20_world_cup_matches_results__3__3[[#This Row],[Teams ID]]=all_t20_world_cup_matches_results__3__3[[#This Row],[Winner]], 1, 0)</f>
        <v>1</v>
      </c>
      <c r="O546" t="str">
        <f>IF(all_t20_world_cup_matches_results__3__3[[#This Row],[Team1]]=all_t20_world_cup_matches_results__3__3[[#This Row],[Winner]],all_t20_world_cup_matches_results__3__3[[#This Row],[Team2]],all_t20_world_cup_matches_results__3__3[[#This Row],[Team1]])</f>
        <v>Ireland</v>
      </c>
      <c r="P546" s="8">
        <f>IF(all_t20_world_cup_matches_results__3__3[[#This Row],[Teams ID]]=all_t20_world_cup_matches_results__3__3[[#This Row],[Losers]],1,0)</f>
        <v>0</v>
      </c>
      <c r="Q546" s="8">
        <f>SUMIFS(all_t20_world_cup_matches_results__3__3[Winner Count], all_t20_world_cup_matches_results__3__3[Teams ID], all_t20_world_cup_matches_results__3__3[[#This Row],[Teams ID]], all_t20_world_cup_matches_results__3__3[Season], all_t20_world_cup_matches_results__3__3[[#This Row],[Season]])</f>
        <v>8</v>
      </c>
      <c r="R546" s="8">
        <f>COUNTIFS(all_t20_world_cup_matches_results__3__3[Teams ID], all_t20_world_cup_matches_results__3__3[[#This Row],[Teams ID]], all_t20_world_cup_matches_results__3__3[Season], all_t20_world_cup_matches_results__3__3[[#This Row],[Season]])</f>
        <v>8</v>
      </c>
      <c r="S546" s="8">
        <f>all_t20_world_cup_matches_results__3__3[[#This Row],[Total matches played]]-all_t20_world_cup_matches_results__3__3[[#This Row],[Total matches won]]</f>
        <v>0</v>
      </c>
      <c r="T546" s="16">
        <f>IFERROR(all_t20_world_cup_matches_results__3__3[[#This Row],[Total matches won]]/all_t20_world_cup_matches_results__3__3[[#This Row],[Total matches played]],"")</f>
        <v>1</v>
      </c>
      <c r="U546" s="16">
        <f>IF(T:T=$T$3,"",100%-all_t20_world_cup_matches_results__3__3[[#This Row],[Winning %]])</f>
        <v>0</v>
      </c>
    </row>
    <row r="547" spans="1:21" x14ac:dyDescent="0.25">
      <c r="A547" t="s">
        <v>172</v>
      </c>
      <c r="B547" t="s">
        <v>25</v>
      </c>
      <c r="C547" t="s">
        <v>49</v>
      </c>
      <c r="D547" t="s">
        <v>210</v>
      </c>
      <c r="E547" t="s">
        <v>25</v>
      </c>
      <c r="F547" t="s">
        <v>8</v>
      </c>
      <c r="G547" t="s">
        <v>144</v>
      </c>
      <c r="H547" s="9">
        <v>45448</v>
      </c>
      <c r="I547">
        <v>2639</v>
      </c>
      <c r="J547">
        <v>8</v>
      </c>
      <c r="K547" t="s">
        <v>156</v>
      </c>
      <c r="L547" t="s">
        <v>878</v>
      </c>
      <c r="M547" t="s">
        <v>49</v>
      </c>
      <c r="N547">
        <f>IF(all_t20_world_cup_matches_results__3__3[[#This Row],[Teams ID]]=all_t20_world_cup_matches_results__3__3[[#This Row],[Winner]], 1, 0)</f>
        <v>0</v>
      </c>
      <c r="O547" t="str">
        <f>IF(all_t20_world_cup_matches_results__3__3[[#This Row],[Team1]]=all_t20_world_cup_matches_results__3__3[[#This Row],[Winner]],all_t20_world_cup_matches_results__3__3[[#This Row],[Team2]],all_t20_world_cup_matches_results__3__3[[#This Row],[Team1]])</f>
        <v>Ireland</v>
      </c>
      <c r="P547" s="8">
        <f>IF(all_t20_world_cup_matches_results__3__3[[#This Row],[Teams ID]]=all_t20_world_cup_matches_results__3__3[[#This Row],[Losers]],1,0)</f>
        <v>1</v>
      </c>
      <c r="Q547" s="8">
        <f>SUMIFS(all_t20_world_cup_matches_results__3__3[Winner Count], all_t20_world_cup_matches_results__3__3[Teams ID], all_t20_world_cup_matches_results__3__3[[#This Row],[Teams ID]], all_t20_world_cup_matches_results__3__3[Season], all_t20_world_cup_matches_results__3__3[[#This Row],[Season]])</f>
        <v>0</v>
      </c>
      <c r="R547" s="8">
        <f>COUNTIFS(all_t20_world_cup_matches_results__3__3[Teams ID], all_t20_world_cup_matches_results__3__3[[#This Row],[Teams ID]], all_t20_world_cup_matches_results__3__3[Season], all_t20_world_cup_matches_results__3__3[[#This Row],[Season]])</f>
        <v>3</v>
      </c>
      <c r="S547" s="8">
        <f>all_t20_world_cup_matches_results__3__3[[#This Row],[Total matches played]]-all_t20_world_cup_matches_results__3__3[[#This Row],[Total matches won]]</f>
        <v>3</v>
      </c>
      <c r="T547" s="16">
        <f>IFERROR(all_t20_world_cup_matches_results__3__3[[#This Row],[Total matches won]]/all_t20_world_cup_matches_results__3__3[[#This Row],[Total matches played]],"")</f>
        <v>0</v>
      </c>
      <c r="U547" s="16" t="str">
        <f>IF(T:T=$T$3,"",100%-all_t20_world_cup_matches_results__3__3[[#This Row],[Winning %]])</f>
        <v/>
      </c>
    </row>
    <row r="548" spans="1:21" x14ac:dyDescent="0.25">
      <c r="A548" t="s">
        <v>172</v>
      </c>
      <c r="B548" t="s">
        <v>113</v>
      </c>
      <c r="C548" t="s">
        <v>145</v>
      </c>
      <c r="D548" t="s">
        <v>308</v>
      </c>
      <c r="E548" t="s">
        <v>145</v>
      </c>
      <c r="F548" t="s">
        <v>75</v>
      </c>
      <c r="G548" t="s">
        <v>61</v>
      </c>
      <c r="H548" s="9">
        <v>45448</v>
      </c>
      <c r="I548">
        <v>2640</v>
      </c>
      <c r="J548">
        <v>3</v>
      </c>
      <c r="K548" t="s">
        <v>156</v>
      </c>
      <c r="L548" t="s">
        <v>879</v>
      </c>
      <c r="M548" t="s">
        <v>113</v>
      </c>
      <c r="N548">
        <f>IF(all_t20_world_cup_matches_results__3__3[[#This Row],[Teams ID]]=all_t20_world_cup_matches_results__3__3[[#This Row],[Winner]], 1, 0)</f>
        <v>0</v>
      </c>
      <c r="O548" t="str">
        <f>IF(all_t20_world_cup_matches_results__3__3[[#This Row],[Team1]]=all_t20_world_cup_matches_results__3__3[[#This Row],[Winner]],all_t20_world_cup_matches_results__3__3[[#This Row],[Team2]],all_t20_world_cup_matches_results__3__3[[#This Row],[Team1]])</f>
        <v>P.N.G.</v>
      </c>
      <c r="P548" s="8">
        <f>IF(all_t20_world_cup_matches_results__3__3[[#This Row],[Teams ID]]=all_t20_world_cup_matches_results__3__3[[#This Row],[Losers]],1,0)</f>
        <v>1</v>
      </c>
      <c r="Q548" s="8">
        <f>SUMIFS(all_t20_world_cup_matches_results__3__3[Winner Count], all_t20_world_cup_matches_results__3__3[Teams ID], all_t20_world_cup_matches_results__3__3[[#This Row],[Teams ID]], all_t20_world_cup_matches_results__3__3[Season], all_t20_world_cup_matches_results__3__3[[#This Row],[Season]])</f>
        <v>0</v>
      </c>
      <c r="R548" s="8">
        <f>COUNTIFS(all_t20_world_cup_matches_results__3__3[Teams ID], all_t20_world_cup_matches_results__3__3[[#This Row],[Teams ID]], all_t20_world_cup_matches_results__3__3[Season], all_t20_world_cup_matches_results__3__3[[#This Row],[Season]])</f>
        <v>4</v>
      </c>
      <c r="S548" s="8">
        <f>all_t20_world_cup_matches_results__3__3[[#This Row],[Total matches played]]-all_t20_world_cup_matches_results__3__3[[#This Row],[Total matches won]]</f>
        <v>4</v>
      </c>
      <c r="T548" s="16">
        <f>IFERROR(all_t20_world_cup_matches_results__3__3[[#This Row],[Total matches won]]/all_t20_world_cup_matches_results__3__3[[#This Row],[Total matches played]],"")</f>
        <v>0</v>
      </c>
      <c r="U548" s="16" t="str">
        <f>IF(T:T=$T$3,"",100%-all_t20_world_cup_matches_results__3__3[[#This Row],[Winning %]])</f>
        <v/>
      </c>
    </row>
    <row r="549" spans="1:21" x14ac:dyDescent="0.25">
      <c r="A549" t="s">
        <v>172</v>
      </c>
      <c r="B549" t="s">
        <v>113</v>
      </c>
      <c r="C549" t="s">
        <v>145</v>
      </c>
      <c r="D549" t="s">
        <v>308</v>
      </c>
      <c r="E549" t="s">
        <v>145</v>
      </c>
      <c r="F549" t="s">
        <v>75</v>
      </c>
      <c r="G549" t="s">
        <v>61</v>
      </c>
      <c r="H549" s="9">
        <v>45448</v>
      </c>
      <c r="I549">
        <v>2640</v>
      </c>
      <c r="J549">
        <v>3</v>
      </c>
      <c r="K549" t="s">
        <v>156</v>
      </c>
      <c r="L549" t="s">
        <v>880</v>
      </c>
      <c r="M549" t="s">
        <v>145</v>
      </c>
      <c r="N549">
        <f>IF(all_t20_world_cup_matches_results__3__3[[#This Row],[Teams ID]]=all_t20_world_cup_matches_results__3__3[[#This Row],[Winner]], 1, 0)</f>
        <v>1</v>
      </c>
      <c r="O549" t="str">
        <f>IF(all_t20_world_cup_matches_results__3__3[[#This Row],[Team1]]=all_t20_world_cup_matches_results__3__3[[#This Row],[Winner]],all_t20_world_cup_matches_results__3__3[[#This Row],[Team2]],all_t20_world_cup_matches_results__3__3[[#This Row],[Team1]])</f>
        <v>P.N.G.</v>
      </c>
      <c r="P549" s="8">
        <f>IF(all_t20_world_cup_matches_results__3__3[[#This Row],[Teams ID]]=all_t20_world_cup_matches_results__3__3[[#This Row],[Losers]],1,0)</f>
        <v>0</v>
      </c>
      <c r="Q549" s="8">
        <f>SUMIFS(all_t20_world_cup_matches_results__3__3[Winner Count], all_t20_world_cup_matches_results__3__3[Teams ID], all_t20_world_cup_matches_results__3__3[[#This Row],[Teams ID]], all_t20_world_cup_matches_results__3__3[Season], all_t20_world_cup_matches_results__3__3[[#This Row],[Season]])</f>
        <v>1</v>
      </c>
      <c r="R549" s="8">
        <f>COUNTIFS(all_t20_world_cup_matches_results__3__3[Teams ID], all_t20_world_cup_matches_results__3__3[[#This Row],[Teams ID]], all_t20_world_cup_matches_results__3__3[Season], all_t20_world_cup_matches_results__3__3[[#This Row],[Season]])</f>
        <v>4</v>
      </c>
      <c r="S549" s="8">
        <f>all_t20_world_cup_matches_results__3__3[[#This Row],[Total matches played]]-all_t20_world_cup_matches_results__3__3[[#This Row],[Total matches won]]</f>
        <v>3</v>
      </c>
      <c r="T549" s="16">
        <f>IFERROR(all_t20_world_cup_matches_results__3__3[[#This Row],[Total matches won]]/all_t20_world_cup_matches_results__3__3[[#This Row],[Total matches played]],"")</f>
        <v>0.25</v>
      </c>
      <c r="U549" s="16">
        <f>IF(T:T=$T$3,"",100%-all_t20_world_cup_matches_results__3__3[[#This Row],[Winning %]])</f>
        <v>0.75</v>
      </c>
    </row>
    <row r="550" spans="1:21" x14ac:dyDescent="0.25">
      <c r="A550" t="s">
        <v>172</v>
      </c>
      <c r="B550" t="s">
        <v>17</v>
      </c>
      <c r="C550" t="s">
        <v>102</v>
      </c>
      <c r="D550" t="s">
        <v>309</v>
      </c>
      <c r="E550" t="s">
        <v>17</v>
      </c>
      <c r="F550" t="s">
        <v>56</v>
      </c>
      <c r="G550" t="s">
        <v>69</v>
      </c>
      <c r="H550" s="9">
        <v>45448</v>
      </c>
      <c r="I550">
        <v>2641</v>
      </c>
      <c r="J550">
        <v>39</v>
      </c>
      <c r="K550" t="s">
        <v>157</v>
      </c>
      <c r="L550" t="s">
        <v>881</v>
      </c>
      <c r="M550" t="s">
        <v>17</v>
      </c>
      <c r="N550">
        <f>IF(all_t20_world_cup_matches_results__3__3[[#This Row],[Teams ID]]=all_t20_world_cup_matches_results__3__3[[#This Row],[Winner]], 1, 0)</f>
        <v>1</v>
      </c>
      <c r="O550" t="str">
        <f>IF(all_t20_world_cup_matches_results__3__3[[#This Row],[Team1]]=all_t20_world_cup_matches_results__3__3[[#This Row],[Winner]],all_t20_world_cup_matches_results__3__3[[#This Row],[Team2]],all_t20_world_cup_matches_results__3__3[[#This Row],[Team1]])</f>
        <v>Oman</v>
      </c>
      <c r="P550" s="8">
        <f>IF(all_t20_world_cup_matches_results__3__3[[#This Row],[Teams ID]]=all_t20_world_cup_matches_results__3__3[[#This Row],[Losers]],1,0)</f>
        <v>0</v>
      </c>
      <c r="Q550" s="8">
        <f>SUMIFS(all_t20_world_cup_matches_results__3__3[Winner Count], all_t20_world_cup_matches_results__3__3[Teams ID], all_t20_world_cup_matches_results__3__3[[#This Row],[Teams ID]], all_t20_world_cup_matches_results__3__3[Season], all_t20_world_cup_matches_results__3__3[[#This Row],[Season]])</f>
        <v>5</v>
      </c>
      <c r="R550" s="8">
        <f>COUNTIFS(all_t20_world_cup_matches_results__3__3[Teams ID], all_t20_world_cup_matches_results__3__3[[#This Row],[Teams ID]], all_t20_world_cup_matches_results__3__3[Season], all_t20_world_cup_matches_results__3__3[[#This Row],[Season]])</f>
        <v>7</v>
      </c>
      <c r="S550" s="8">
        <f>all_t20_world_cup_matches_results__3__3[[#This Row],[Total matches played]]-all_t20_world_cup_matches_results__3__3[[#This Row],[Total matches won]]</f>
        <v>2</v>
      </c>
      <c r="T550" s="16">
        <f>IFERROR(all_t20_world_cup_matches_results__3__3[[#This Row],[Total matches won]]/all_t20_world_cup_matches_results__3__3[[#This Row],[Total matches played]],"")</f>
        <v>0.7142857142857143</v>
      </c>
      <c r="U550" s="16">
        <f>IF(T:T=$T$3,"",100%-all_t20_world_cup_matches_results__3__3[[#This Row],[Winning %]])</f>
        <v>0.2857142857142857</v>
      </c>
    </row>
    <row r="551" spans="1:21" x14ac:dyDescent="0.25">
      <c r="A551" t="s">
        <v>172</v>
      </c>
      <c r="B551" t="s">
        <v>17</v>
      </c>
      <c r="C551" t="s">
        <v>102</v>
      </c>
      <c r="D551" t="s">
        <v>309</v>
      </c>
      <c r="E551" t="s">
        <v>17</v>
      </c>
      <c r="F551" t="s">
        <v>56</v>
      </c>
      <c r="G551" t="s">
        <v>69</v>
      </c>
      <c r="H551" s="9">
        <v>45448</v>
      </c>
      <c r="I551">
        <v>2641</v>
      </c>
      <c r="J551">
        <v>39</v>
      </c>
      <c r="K551" t="s">
        <v>157</v>
      </c>
      <c r="L551" t="s">
        <v>882</v>
      </c>
      <c r="M551" t="s">
        <v>102</v>
      </c>
      <c r="N551">
        <f>IF(all_t20_world_cup_matches_results__3__3[[#This Row],[Teams ID]]=all_t20_world_cup_matches_results__3__3[[#This Row],[Winner]], 1, 0)</f>
        <v>0</v>
      </c>
      <c r="O551" t="str">
        <f>IF(all_t20_world_cup_matches_results__3__3[[#This Row],[Team1]]=all_t20_world_cup_matches_results__3__3[[#This Row],[Winner]],all_t20_world_cup_matches_results__3__3[[#This Row],[Team2]],all_t20_world_cup_matches_results__3__3[[#This Row],[Team1]])</f>
        <v>Oman</v>
      </c>
      <c r="P551" s="8">
        <f>IF(all_t20_world_cup_matches_results__3__3[[#This Row],[Teams ID]]=all_t20_world_cup_matches_results__3__3[[#This Row],[Losers]],1,0)</f>
        <v>1</v>
      </c>
      <c r="Q551" s="8">
        <f>SUMIFS(all_t20_world_cup_matches_results__3__3[Winner Count], all_t20_world_cup_matches_results__3__3[Teams ID], all_t20_world_cup_matches_results__3__3[[#This Row],[Teams ID]], all_t20_world_cup_matches_results__3__3[Season], all_t20_world_cup_matches_results__3__3[[#This Row],[Season]])</f>
        <v>0</v>
      </c>
      <c r="R551" s="8">
        <f>COUNTIFS(all_t20_world_cup_matches_results__3__3[Teams ID], all_t20_world_cup_matches_results__3__3[[#This Row],[Teams ID]], all_t20_world_cup_matches_results__3__3[Season], all_t20_world_cup_matches_results__3__3[[#This Row],[Season]])</f>
        <v>4</v>
      </c>
      <c r="S551" s="8">
        <f>all_t20_world_cup_matches_results__3__3[[#This Row],[Total matches played]]-all_t20_world_cup_matches_results__3__3[[#This Row],[Total matches won]]</f>
        <v>4</v>
      </c>
      <c r="T551" s="16">
        <f>IFERROR(all_t20_world_cup_matches_results__3__3[[#This Row],[Total matches won]]/all_t20_world_cup_matches_results__3__3[[#This Row],[Total matches played]],"")</f>
        <v>0</v>
      </c>
      <c r="U551" s="16" t="str">
        <f>IF(T:T=$T$3,"",100%-all_t20_world_cup_matches_results__3__3[[#This Row],[Winning %]])</f>
        <v/>
      </c>
    </row>
    <row r="552" spans="1:21" x14ac:dyDescent="0.25">
      <c r="A552" t="s">
        <v>172</v>
      </c>
      <c r="B552" t="s">
        <v>141</v>
      </c>
      <c r="C552" t="s">
        <v>14</v>
      </c>
      <c r="D552" t="s">
        <v>310</v>
      </c>
      <c r="E552" t="s">
        <v>30</v>
      </c>
      <c r="F552" t="s">
        <v>988</v>
      </c>
      <c r="G552" t="s">
        <v>143</v>
      </c>
      <c r="H552" s="9">
        <v>45449</v>
      </c>
      <c r="I552">
        <v>2642</v>
      </c>
      <c r="J552" t="s">
        <v>988</v>
      </c>
      <c r="L552" t="s">
        <v>883</v>
      </c>
      <c r="M552" t="s">
        <v>141</v>
      </c>
      <c r="N552">
        <f>IF(all_t20_world_cup_matches_results__3__3[[#This Row],[Teams ID]]=all_t20_world_cup_matches_results__3__3[[#This Row],[Winner]], 1, 0)</f>
        <v>0</v>
      </c>
      <c r="O552" t="str">
        <f>IF(all_t20_world_cup_matches_results__3__3[[#This Row],[Team1]]=all_t20_world_cup_matches_results__3__3[[#This Row],[Winner]],all_t20_world_cup_matches_results__3__3[[#This Row],[Team2]],all_t20_world_cup_matches_results__3__3[[#This Row],[Team1]])</f>
        <v>U.S.A.</v>
      </c>
      <c r="P552" s="8">
        <f>IF(all_t20_world_cup_matches_results__3__3[[#This Row],[Teams ID]]=all_t20_world_cup_matches_results__3__3[[#This Row],[Losers]],1,0)</f>
        <v>1</v>
      </c>
      <c r="Q552" s="8">
        <f>SUMIFS(all_t20_world_cup_matches_results__3__3[Winner Count], all_t20_world_cup_matches_results__3__3[Teams ID], all_t20_world_cup_matches_results__3__3[[#This Row],[Teams ID]], all_t20_world_cup_matches_results__3__3[Season], all_t20_world_cup_matches_results__3__3[[#This Row],[Season]])</f>
        <v>1</v>
      </c>
      <c r="R552" s="8">
        <f>COUNTIFS(all_t20_world_cup_matches_results__3__3[Teams ID], all_t20_world_cup_matches_results__3__3[[#This Row],[Teams ID]], all_t20_world_cup_matches_results__3__3[Season], all_t20_world_cup_matches_results__3__3[[#This Row],[Season]])</f>
        <v>6</v>
      </c>
      <c r="S552" s="8">
        <f>all_t20_world_cup_matches_results__3__3[[#This Row],[Total matches played]]-all_t20_world_cup_matches_results__3__3[[#This Row],[Total matches won]]</f>
        <v>5</v>
      </c>
      <c r="T552" s="16">
        <f>IFERROR(all_t20_world_cup_matches_results__3__3[[#This Row],[Total matches won]]/all_t20_world_cup_matches_results__3__3[[#This Row],[Total matches played]],"")</f>
        <v>0.16666666666666666</v>
      </c>
      <c r="U552" s="16">
        <f>IF(T:T=$T$3,"",100%-all_t20_world_cup_matches_results__3__3[[#This Row],[Winning %]])</f>
        <v>0.83333333333333337</v>
      </c>
    </row>
    <row r="553" spans="1:21" x14ac:dyDescent="0.25">
      <c r="A553" t="s">
        <v>172</v>
      </c>
      <c r="B553" t="s">
        <v>141</v>
      </c>
      <c r="C553" t="s">
        <v>14</v>
      </c>
      <c r="D553" t="s">
        <v>310</v>
      </c>
      <c r="E553" t="s">
        <v>30</v>
      </c>
      <c r="F553" t="s">
        <v>988</v>
      </c>
      <c r="G553" t="s">
        <v>143</v>
      </c>
      <c r="H553" s="9">
        <v>45449</v>
      </c>
      <c r="I553">
        <v>2642</v>
      </c>
      <c r="J553" t="s">
        <v>988</v>
      </c>
      <c r="L553" t="s">
        <v>884</v>
      </c>
      <c r="M553" t="s">
        <v>14</v>
      </c>
      <c r="N553">
        <f>IF(all_t20_world_cup_matches_results__3__3[[#This Row],[Teams ID]]=all_t20_world_cup_matches_results__3__3[[#This Row],[Winner]], 1, 0)</f>
        <v>0</v>
      </c>
      <c r="O553" t="str">
        <f>IF(all_t20_world_cup_matches_results__3__3[[#This Row],[Team1]]=all_t20_world_cup_matches_results__3__3[[#This Row],[Winner]],all_t20_world_cup_matches_results__3__3[[#This Row],[Team2]],all_t20_world_cup_matches_results__3__3[[#This Row],[Team1]])</f>
        <v>U.S.A.</v>
      </c>
      <c r="P553" s="8">
        <f>IF(all_t20_world_cup_matches_results__3__3[[#This Row],[Teams ID]]=all_t20_world_cup_matches_results__3__3[[#This Row],[Losers]],1,0)</f>
        <v>0</v>
      </c>
      <c r="Q553" s="8">
        <f>SUMIFS(all_t20_world_cup_matches_results__3__3[Winner Count], all_t20_world_cup_matches_results__3__3[Teams ID], all_t20_world_cup_matches_results__3__3[[#This Row],[Teams ID]], all_t20_world_cup_matches_results__3__3[Season], all_t20_world_cup_matches_results__3__3[[#This Row],[Season]])</f>
        <v>2</v>
      </c>
      <c r="R553" s="8">
        <f>COUNTIFS(all_t20_world_cup_matches_results__3__3[Teams ID], all_t20_world_cup_matches_results__3__3[[#This Row],[Teams ID]], all_t20_world_cup_matches_results__3__3[Season], all_t20_world_cup_matches_results__3__3[[#This Row],[Season]])</f>
        <v>4</v>
      </c>
      <c r="S553" s="8">
        <f>all_t20_world_cup_matches_results__3__3[[#This Row],[Total matches played]]-all_t20_world_cup_matches_results__3__3[[#This Row],[Total matches won]]</f>
        <v>2</v>
      </c>
      <c r="T553" s="16">
        <f>IFERROR(all_t20_world_cup_matches_results__3__3[[#This Row],[Total matches won]]/all_t20_world_cup_matches_results__3__3[[#This Row],[Total matches played]],"")</f>
        <v>0.5</v>
      </c>
      <c r="U553" s="16">
        <f>IF(T:T=$T$3,"",100%-all_t20_world_cup_matches_results__3__3[[#This Row],[Winning %]])</f>
        <v>0.5</v>
      </c>
    </row>
    <row r="554" spans="1:21" x14ac:dyDescent="0.25">
      <c r="A554" t="s">
        <v>172</v>
      </c>
      <c r="B554" t="s">
        <v>116</v>
      </c>
      <c r="C554" t="s">
        <v>15</v>
      </c>
      <c r="D554" t="s">
        <v>284</v>
      </c>
      <c r="E554" t="s">
        <v>15</v>
      </c>
      <c r="F554" t="s">
        <v>19</v>
      </c>
      <c r="G554" t="s">
        <v>69</v>
      </c>
      <c r="H554" s="9">
        <v>45449</v>
      </c>
      <c r="I554">
        <v>2643</v>
      </c>
      <c r="J554">
        <v>5</v>
      </c>
      <c r="K554" t="s">
        <v>156</v>
      </c>
      <c r="L554" t="s">
        <v>885</v>
      </c>
      <c r="M554" t="s">
        <v>116</v>
      </c>
      <c r="N554">
        <f>IF(all_t20_world_cup_matches_results__3__3[[#This Row],[Teams ID]]=all_t20_world_cup_matches_results__3__3[[#This Row],[Winner]], 1, 0)</f>
        <v>0</v>
      </c>
      <c r="O554" t="str">
        <f>IF(all_t20_world_cup_matches_results__3__3[[#This Row],[Team1]]=all_t20_world_cup_matches_results__3__3[[#This Row],[Winner]],all_t20_world_cup_matches_results__3__3[[#This Row],[Team2]],all_t20_world_cup_matches_results__3__3[[#This Row],[Team1]])</f>
        <v>Namibia</v>
      </c>
      <c r="P554" s="8">
        <f>IF(all_t20_world_cup_matches_results__3__3[[#This Row],[Teams ID]]=all_t20_world_cup_matches_results__3__3[[#This Row],[Losers]],1,0)</f>
        <v>1</v>
      </c>
      <c r="Q554" s="8">
        <f>SUMIFS(all_t20_world_cup_matches_results__3__3[Winner Count], all_t20_world_cup_matches_results__3__3[Teams ID], all_t20_world_cup_matches_results__3__3[[#This Row],[Teams ID]], all_t20_world_cup_matches_results__3__3[Season], all_t20_world_cup_matches_results__3__3[[#This Row],[Season]])</f>
        <v>0</v>
      </c>
      <c r="R554" s="8">
        <f>COUNTIFS(all_t20_world_cup_matches_results__3__3[Teams ID], all_t20_world_cup_matches_results__3__3[[#This Row],[Teams ID]], all_t20_world_cup_matches_results__3__3[Season], all_t20_world_cup_matches_results__3__3[[#This Row],[Season]])</f>
        <v>4</v>
      </c>
      <c r="S554" s="8">
        <f>all_t20_world_cup_matches_results__3__3[[#This Row],[Total matches played]]-all_t20_world_cup_matches_results__3__3[[#This Row],[Total matches won]]</f>
        <v>4</v>
      </c>
      <c r="T554" s="16">
        <f>IFERROR(all_t20_world_cup_matches_results__3__3[[#This Row],[Total matches won]]/all_t20_world_cup_matches_results__3__3[[#This Row],[Total matches played]],"")</f>
        <v>0</v>
      </c>
      <c r="U554" s="16" t="str">
        <f>IF(T:T=$T$3,"",100%-all_t20_world_cup_matches_results__3__3[[#This Row],[Winning %]])</f>
        <v/>
      </c>
    </row>
    <row r="555" spans="1:21" x14ac:dyDescent="0.25">
      <c r="A555" t="s">
        <v>172</v>
      </c>
      <c r="B555" t="s">
        <v>116</v>
      </c>
      <c r="C555" t="s">
        <v>15</v>
      </c>
      <c r="D555" t="s">
        <v>284</v>
      </c>
      <c r="E555" t="s">
        <v>15</v>
      </c>
      <c r="F555" t="s">
        <v>19</v>
      </c>
      <c r="G555" t="s">
        <v>69</v>
      </c>
      <c r="H555" s="9">
        <v>45449</v>
      </c>
      <c r="I555">
        <v>2643</v>
      </c>
      <c r="J555">
        <v>5</v>
      </c>
      <c r="K555" t="s">
        <v>156</v>
      </c>
      <c r="L555" t="s">
        <v>886</v>
      </c>
      <c r="M555" t="s">
        <v>15</v>
      </c>
      <c r="N555">
        <f>IF(all_t20_world_cup_matches_results__3__3[[#This Row],[Teams ID]]=all_t20_world_cup_matches_results__3__3[[#This Row],[Winner]], 1, 0)</f>
        <v>1</v>
      </c>
      <c r="O555" t="str">
        <f>IF(all_t20_world_cup_matches_results__3__3[[#This Row],[Team1]]=all_t20_world_cup_matches_results__3__3[[#This Row],[Winner]],all_t20_world_cup_matches_results__3__3[[#This Row],[Team2]],all_t20_world_cup_matches_results__3__3[[#This Row],[Team1]])</f>
        <v>Namibia</v>
      </c>
      <c r="P555" s="8">
        <f>IF(all_t20_world_cup_matches_results__3__3[[#This Row],[Teams ID]]=all_t20_world_cup_matches_results__3__3[[#This Row],[Losers]],1,0)</f>
        <v>0</v>
      </c>
      <c r="Q555" s="8">
        <f>SUMIFS(all_t20_world_cup_matches_results__3__3[Winner Count], all_t20_world_cup_matches_results__3__3[Teams ID], all_t20_world_cup_matches_results__3__3[[#This Row],[Teams ID]], all_t20_world_cup_matches_results__3__3[Season], all_t20_world_cup_matches_results__3__3[[#This Row],[Season]])</f>
        <v>2</v>
      </c>
      <c r="R555" s="8">
        <f>COUNTIFS(all_t20_world_cup_matches_results__3__3[Teams ID], all_t20_world_cup_matches_results__3__3[[#This Row],[Teams ID]], all_t20_world_cup_matches_results__3__3[Season], all_t20_world_cup_matches_results__3__3[[#This Row],[Season]])</f>
        <v>4</v>
      </c>
      <c r="S555" s="8">
        <f>all_t20_world_cup_matches_results__3__3[[#This Row],[Total matches played]]-all_t20_world_cup_matches_results__3__3[[#This Row],[Total matches won]]</f>
        <v>2</v>
      </c>
      <c r="T555" s="16">
        <f>IFERROR(all_t20_world_cup_matches_results__3__3[[#This Row],[Total matches won]]/all_t20_world_cup_matches_results__3__3[[#This Row],[Total matches played]],"")</f>
        <v>0.5</v>
      </c>
      <c r="U555" s="16">
        <f>IF(T:T=$T$3,"",100%-all_t20_world_cup_matches_results__3__3[[#This Row],[Winning %]])</f>
        <v>0.5</v>
      </c>
    </row>
    <row r="556" spans="1:21" x14ac:dyDescent="0.25">
      <c r="A556" t="s">
        <v>172</v>
      </c>
      <c r="B556" t="s">
        <v>142</v>
      </c>
      <c r="C556" t="s">
        <v>49</v>
      </c>
      <c r="D556" t="s">
        <v>311</v>
      </c>
      <c r="E556" t="s">
        <v>142</v>
      </c>
      <c r="F556" t="s">
        <v>57</v>
      </c>
      <c r="G556" t="s">
        <v>144</v>
      </c>
      <c r="H556" s="9">
        <v>45450</v>
      </c>
      <c r="I556">
        <v>2644</v>
      </c>
      <c r="J556">
        <v>12</v>
      </c>
      <c r="K556" t="s">
        <v>157</v>
      </c>
      <c r="L556" t="s">
        <v>887</v>
      </c>
      <c r="M556" t="s">
        <v>142</v>
      </c>
      <c r="N556">
        <f>IF(all_t20_world_cup_matches_results__3__3[[#This Row],[Teams ID]]=all_t20_world_cup_matches_results__3__3[[#This Row],[Winner]], 1, 0)</f>
        <v>1</v>
      </c>
      <c r="O556" t="str">
        <f>IF(all_t20_world_cup_matches_results__3__3[[#This Row],[Team1]]=all_t20_world_cup_matches_results__3__3[[#This Row],[Winner]],all_t20_world_cup_matches_results__3__3[[#This Row],[Team2]],all_t20_world_cup_matches_results__3__3[[#This Row],[Team1]])</f>
        <v>Ireland</v>
      </c>
      <c r="P556" s="8">
        <f>IF(all_t20_world_cup_matches_results__3__3[[#This Row],[Teams ID]]=all_t20_world_cup_matches_results__3__3[[#This Row],[Losers]],1,0)</f>
        <v>0</v>
      </c>
      <c r="Q556" s="8">
        <f>SUMIFS(all_t20_world_cup_matches_results__3__3[Winner Count], all_t20_world_cup_matches_results__3__3[Teams ID], all_t20_world_cup_matches_results__3__3[[#This Row],[Teams ID]], all_t20_world_cup_matches_results__3__3[Season], all_t20_world_cup_matches_results__3__3[[#This Row],[Season]])</f>
        <v>1</v>
      </c>
      <c r="R556" s="8">
        <f>COUNTIFS(all_t20_world_cup_matches_results__3__3[Teams ID], all_t20_world_cup_matches_results__3__3[[#This Row],[Teams ID]], all_t20_world_cup_matches_results__3__3[Season], all_t20_world_cup_matches_results__3__3[[#This Row],[Season]])</f>
        <v>3</v>
      </c>
      <c r="S556" s="8">
        <f>all_t20_world_cup_matches_results__3__3[[#This Row],[Total matches played]]-all_t20_world_cup_matches_results__3__3[[#This Row],[Total matches won]]</f>
        <v>2</v>
      </c>
      <c r="T556" s="16">
        <f>IFERROR(all_t20_world_cup_matches_results__3__3[[#This Row],[Total matches won]]/all_t20_world_cup_matches_results__3__3[[#This Row],[Total matches played]],"")</f>
        <v>0.33333333333333331</v>
      </c>
      <c r="U556" s="16">
        <f>IF(T:T=$T$3,"",100%-all_t20_world_cup_matches_results__3__3[[#This Row],[Winning %]])</f>
        <v>0.66666666666666674</v>
      </c>
    </row>
    <row r="557" spans="1:21" x14ac:dyDescent="0.25">
      <c r="A557" t="s">
        <v>172</v>
      </c>
      <c r="B557" t="s">
        <v>142</v>
      </c>
      <c r="C557" t="s">
        <v>49</v>
      </c>
      <c r="D557" t="s">
        <v>311</v>
      </c>
      <c r="E557" t="s">
        <v>142</v>
      </c>
      <c r="F557" t="s">
        <v>57</v>
      </c>
      <c r="G557" t="s">
        <v>144</v>
      </c>
      <c r="H557" s="9">
        <v>45450</v>
      </c>
      <c r="I557">
        <v>2644</v>
      </c>
      <c r="J557">
        <v>12</v>
      </c>
      <c r="K557" t="s">
        <v>157</v>
      </c>
      <c r="L557" t="s">
        <v>888</v>
      </c>
      <c r="M557" t="s">
        <v>49</v>
      </c>
      <c r="N557">
        <f>IF(all_t20_world_cup_matches_results__3__3[[#This Row],[Teams ID]]=all_t20_world_cup_matches_results__3__3[[#This Row],[Winner]], 1, 0)</f>
        <v>0</v>
      </c>
      <c r="O557" t="str">
        <f>IF(all_t20_world_cup_matches_results__3__3[[#This Row],[Team1]]=all_t20_world_cup_matches_results__3__3[[#This Row],[Winner]],all_t20_world_cup_matches_results__3__3[[#This Row],[Team2]],all_t20_world_cup_matches_results__3__3[[#This Row],[Team1]])</f>
        <v>Ireland</v>
      </c>
      <c r="P557" s="8">
        <f>IF(all_t20_world_cup_matches_results__3__3[[#This Row],[Teams ID]]=all_t20_world_cup_matches_results__3__3[[#This Row],[Losers]],1,0)</f>
        <v>1</v>
      </c>
      <c r="Q557" s="8">
        <f>SUMIFS(all_t20_world_cup_matches_results__3__3[Winner Count], all_t20_world_cup_matches_results__3__3[Teams ID], all_t20_world_cup_matches_results__3__3[[#This Row],[Teams ID]], all_t20_world_cup_matches_results__3__3[Season], all_t20_world_cup_matches_results__3__3[[#This Row],[Season]])</f>
        <v>0</v>
      </c>
      <c r="R557" s="8">
        <f>COUNTIFS(all_t20_world_cup_matches_results__3__3[Teams ID], all_t20_world_cup_matches_results__3__3[[#This Row],[Teams ID]], all_t20_world_cup_matches_results__3__3[Season], all_t20_world_cup_matches_results__3__3[[#This Row],[Season]])</f>
        <v>3</v>
      </c>
      <c r="S557" s="8">
        <f>all_t20_world_cup_matches_results__3__3[[#This Row],[Total matches played]]-all_t20_world_cup_matches_results__3__3[[#This Row],[Total matches won]]</f>
        <v>3</v>
      </c>
      <c r="T557" s="16">
        <f>IFERROR(all_t20_world_cup_matches_results__3__3[[#This Row],[Total matches won]]/all_t20_world_cup_matches_results__3__3[[#This Row],[Total matches played]],"")</f>
        <v>0</v>
      </c>
      <c r="U557" s="16" t="str">
        <f>IF(T:T=$T$3,"",100%-all_t20_world_cup_matches_results__3__3[[#This Row],[Winning %]])</f>
        <v/>
      </c>
    </row>
    <row r="558" spans="1:21" x14ac:dyDescent="0.25">
      <c r="A558" t="s">
        <v>172</v>
      </c>
      <c r="B558" t="s">
        <v>63</v>
      </c>
      <c r="C558" t="s">
        <v>11</v>
      </c>
      <c r="D558" t="s">
        <v>290</v>
      </c>
      <c r="E558" t="s">
        <v>63</v>
      </c>
      <c r="F558" t="s">
        <v>98</v>
      </c>
      <c r="G558" t="s">
        <v>61</v>
      </c>
      <c r="H558" s="9">
        <v>45450</v>
      </c>
      <c r="I558">
        <v>2645</v>
      </c>
      <c r="J558">
        <v>84</v>
      </c>
      <c r="K558" t="s">
        <v>157</v>
      </c>
      <c r="L558" t="s">
        <v>889</v>
      </c>
      <c r="M558" t="s">
        <v>63</v>
      </c>
      <c r="N558">
        <f>IF(all_t20_world_cup_matches_results__3__3[[#This Row],[Teams ID]]=all_t20_world_cup_matches_results__3__3[[#This Row],[Winner]], 1, 0)</f>
        <v>1</v>
      </c>
      <c r="O558" t="str">
        <f>IF(all_t20_world_cup_matches_results__3__3[[#This Row],[Team1]]=all_t20_world_cup_matches_results__3__3[[#This Row],[Winner]],all_t20_world_cup_matches_results__3__3[[#This Row],[Team2]],all_t20_world_cup_matches_results__3__3[[#This Row],[Team1]])</f>
        <v>New Zealand</v>
      </c>
      <c r="P558" s="8">
        <f>IF(all_t20_world_cup_matches_results__3__3[[#This Row],[Teams ID]]=all_t20_world_cup_matches_results__3__3[[#This Row],[Losers]],1,0)</f>
        <v>0</v>
      </c>
      <c r="Q558" s="8">
        <f>SUMIFS(all_t20_world_cup_matches_results__3__3[Winner Count], all_t20_world_cup_matches_results__3__3[Teams ID], all_t20_world_cup_matches_results__3__3[[#This Row],[Teams ID]], all_t20_world_cup_matches_results__3__3[Season], all_t20_world_cup_matches_results__3__3[[#This Row],[Season]])</f>
        <v>5</v>
      </c>
      <c r="R558" s="8">
        <f>COUNTIFS(all_t20_world_cup_matches_results__3__3[Teams ID], all_t20_world_cup_matches_results__3__3[[#This Row],[Teams ID]], all_t20_world_cup_matches_results__3__3[Season], all_t20_world_cup_matches_results__3__3[[#This Row],[Season]])</f>
        <v>8</v>
      </c>
      <c r="S558" s="8">
        <f>all_t20_world_cup_matches_results__3__3[[#This Row],[Total matches played]]-all_t20_world_cup_matches_results__3__3[[#This Row],[Total matches won]]</f>
        <v>3</v>
      </c>
      <c r="T558" s="16">
        <f>IFERROR(all_t20_world_cup_matches_results__3__3[[#This Row],[Total matches won]]/all_t20_world_cup_matches_results__3__3[[#This Row],[Total matches played]],"")</f>
        <v>0.625</v>
      </c>
      <c r="U558" s="16">
        <f>IF(T:T=$T$3,"",100%-all_t20_world_cup_matches_results__3__3[[#This Row],[Winning %]])</f>
        <v>0.375</v>
      </c>
    </row>
    <row r="559" spans="1:21" x14ac:dyDescent="0.25">
      <c r="A559" t="s">
        <v>172</v>
      </c>
      <c r="B559" t="s">
        <v>63</v>
      </c>
      <c r="C559" t="s">
        <v>11</v>
      </c>
      <c r="D559" t="s">
        <v>290</v>
      </c>
      <c r="E559" t="s">
        <v>63</v>
      </c>
      <c r="F559" t="s">
        <v>98</v>
      </c>
      <c r="G559" t="s">
        <v>61</v>
      </c>
      <c r="H559" s="9">
        <v>45450</v>
      </c>
      <c r="I559">
        <v>2645</v>
      </c>
      <c r="J559">
        <v>84</v>
      </c>
      <c r="K559" t="s">
        <v>157</v>
      </c>
      <c r="L559" t="s">
        <v>890</v>
      </c>
      <c r="M559" t="s">
        <v>11</v>
      </c>
      <c r="N559">
        <f>IF(all_t20_world_cup_matches_results__3__3[[#This Row],[Teams ID]]=all_t20_world_cup_matches_results__3__3[[#This Row],[Winner]], 1, 0)</f>
        <v>0</v>
      </c>
      <c r="O559" t="str">
        <f>IF(all_t20_world_cup_matches_results__3__3[[#This Row],[Team1]]=all_t20_world_cup_matches_results__3__3[[#This Row],[Winner]],all_t20_world_cup_matches_results__3__3[[#This Row],[Team2]],all_t20_world_cup_matches_results__3__3[[#This Row],[Team1]])</f>
        <v>New Zealand</v>
      </c>
      <c r="P559" s="8">
        <f>IF(all_t20_world_cup_matches_results__3__3[[#This Row],[Teams ID]]=all_t20_world_cup_matches_results__3__3[[#This Row],[Losers]],1,0)</f>
        <v>1</v>
      </c>
      <c r="Q559" s="8">
        <f>SUMIFS(all_t20_world_cup_matches_results__3__3[Winner Count], all_t20_world_cup_matches_results__3__3[Teams ID], all_t20_world_cup_matches_results__3__3[[#This Row],[Teams ID]], all_t20_world_cup_matches_results__3__3[Season], all_t20_world_cup_matches_results__3__3[[#This Row],[Season]])</f>
        <v>2</v>
      </c>
      <c r="R559" s="8">
        <f>COUNTIFS(all_t20_world_cup_matches_results__3__3[Teams ID], all_t20_world_cup_matches_results__3__3[[#This Row],[Teams ID]], all_t20_world_cup_matches_results__3__3[Season], all_t20_world_cup_matches_results__3__3[[#This Row],[Season]])</f>
        <v>4</v>
      </c>
      <c r="S559" s="8">
        <f>all_t20_world_cup_matches_results__3__3[[#This Row],[Total matches played]]-all_t20_world_cup_matches_results__3__3[[#This Row],[Total matches won]]</f>
        <v>2</v>
      </c>
      <c r="T559" s="16">
        <f>IFERROR(all_t20_world_cup_matches_results__3__3[[#This Row],[Total matches won]]/all_t20_world_cup_matches_results__3__3[[#This Row],[Total matches played]],"")</f>
        <v>0.5</v>
      </c>
      <c r="U559" s="16">
        <f>IF(T:T=$T$3,"",100%-all_t20_world_cup_matches_results__3__3[[#This Row],[Winning %]])</f>
        <v>0.5</v>
      </c>
    </row>
    <row r="560" spans="1:21" x14ac:dyDescent="0.25">
      <c r="A560" t="s">
        <v>172</v>
      </c>
      <c r="B560" t="s">
        <v>21</v>
      </c>
      <c r="C560" t="s">
        <v>28</v>
      </c>
      <c r="D560" t="s">
        <v>192</v>
      </c>
      <c r="E560" t="s">
        <v>21</v>
      </c>
      <c r="F560" t="s">
        <v>60</v>
      </c>
      <c r="G560" t="s">
        <v>143</v>
      </c>
      <c r="H560" s="9">
        <v>45450</v>
      </c>
      <c r="I560">
        <v>2646</v>
      </c>
      <c r="J560">
        <v>2</v>
      </c>
      <c r="K560" t="s">
        <v>156</v>
      </c>
      <c r="L560" t="s">
        <v>891</v>
      </c>
      <c r="M560" t="s">
        <v>21</v>
      </c>
      <c r="N560">
        <f>IF(all_t20_world_cup_matches_results__3__3[[#This Row],[Teams ID]]=all_t20_world_cup_matches_results__3__3[[#This Row],[Winner]], 1, 0)</f>
        <v>1</v>
      </c>
      <c r="O560" t="str">
        <f>IF(all_t20_world_cup_matches_results__3__3[[#This Row],[Team1]]=all_t20_world_cup_matches_results__3__3[[#This Row],[Winner]],all_t20_world_cup_matches_results__3__3[[#This Row],[Team2]],all_t20_world_cup_matches_results__3__3[[#This Row],[Team1]])</f>
        <v>Sri Lanka</v>
      </c>
      <c r="P560" s="8">
        <f>IF(all_t20_world_cup_matches_results__3__3[[#This Row],[Teams ID]]=all_t20_world_cup_matches_results__3__3[[#This Row],[Losers]],1,0)</f>
        <v>0</v>
      </c>
      <c r="Q560" s="8">
        <f>SUMIFS(all_t20_world_cup_matches_results__3__3[Winner Count], all_t20_world_cup_matches_results__3__3[Teams ID], all_t20_world_cup_matches_results__3__3[[#This Row],[Teams ID]], all_t20_world_cup_matches_results__3__3[Season], all_t20_world_cup_matches_results__3__3[[#This Row],[Season]])</f>
        <v>3</v>
      </c>
      <c r="R560" s="8">
        <f>COUNTIFS(all_t20_world_cup_matches_results__3__3[Teams ID], all_t20_world_cup_matches_results__3__3[[#This Row],[Teams ID]], all_t20_world_cup_matches_results__3__3[Season], all_t20_world_cup_matches_results__3__3[[#This Row],[Season]])</f>
        <v>7</v>
      </c>
      <c r="S560" s="8">
        <f>all_t20_world_cup_matches_results__3__3[[#This Row],[Total matches played]]-all_t20_world_cup_matches_results__3__3[[#This Row],[Total matches won]]</f>
        <v>4</v>
      </c>
      <c r="T560" s="16">
        <f>IFERROR(all_t20_world_cup_matches_results__3__3[[#This Row],[Total matches won]]/all_t20_world_cup_matches_results__3__3[[#This Row],[Total matches played]],"")</f>
        <v>0.42857142857142855</v>
      </c>
      <c r="U560" s="16">
        <f>IF(T:T=$T$3,"",100%-all_t20_world_cup_matches_results__3__3[[#This Row],[Winning %]])</f>
        <v>0.5714285714285714</v>
      </c>
    </row>
    <row r="561" spans="1:21" x14ac:dyDescent="0.25">
      <c r="A561" t="s">
        <v>172</v>
      </c>
      <c r="B561" t="s">
        <v>21</v>
      </c>
      <c r="C561" t="s">
        <v>28</v>
      </c>
      <c r="D561" t="s">
        <v>192</v>
      </c>
      <c r="E561" t="s">
        <v>21</v>
      </c>
      <c r="F561" t="s">
        <v>60</v>
      </c>
      <c r="G561" t="s">
        <v>143</v>
      </c>
      <c r="H561" s="9">
        <v>45450</v>
      </c>
      <c r="I561">
        <v>2646</v>
      </c>
      <c r="J561">
        <v>2</v>
      </c>
      <c r="K561" t="s">
        <v>156</v>
      </c>
      <c r="L561" t="s">
        <v>892</v>
      </c>
      <c r="M561" t="s">
        <v>28</v>
      </c>
      <c r="N561">
        <f>IF(all_t20_world_cup_matches_results__3__3[[#This Row],[Teams ID]]=all_t20_world_cup_matches_results__3__3[[#This Row],[Winner]], 1, 0)</f>
        <v>0</v>
      </c>
      <c r="O561" t="str">
        <f>IF(all_t20_world_cup_matches_results__3__3[[#This Row],[Team1]]=all_t20_world_cup_matches_results__3__3[[#This Row],[Winner]],all_t20_world_cup_matches_results__3__3[[#This Row],[Team2]],all_t20_world_cup_matches_results__3__3[[#This Row],[Team1]])</f>
        <v>Sri Lanka</v>
      </c>
      <c r="P561" s="8">
        <f>IF(all_t20_world_cup_matches_results__3__3[[#This Row],[Teams ID]]=all_t20_world_cup_matches_results__3__3[[#This Row],[Losers]],1,0)</f>
        <v>1</v>
      </c>
      <c r="Q561" s="8">
        <f>SUMIFS(all_t20_world_cup_matches_results__3__3[Winner Count], all_t20_world_cup_matches_results__3__3[Teams ID], all_t20_world_cup_matches_results__3__3[[#This Row],[Teams ID]], all_t20_world_cup_matches_results__3__3[Season], all_t20_world_cup_matches_results__3__3[[#This Row],[Season]])</f>
        <v>1</v>
      </c>
      <c r="R561" s="8">
        <f>COUNTIFS(all_t20_world_cup_matches_results__3__3[Teams ID], all_t20_world_cup_matches_results__3__3[[#This Row],[Teams ID]], all_t20_world_cup_matches_results__3__3[Season], all_t20_world_cup_matches_results__3__3[[#This Row],[Season]])</f>
        <v>3</v>
      </c>
      <c r="S561" s="8">
        <f>all_t20_world_cup_matches_results__3__3[[#This Row],[Total matches played]]-all_t20_world_cup_matches_results__3__3[[#This Row],[Total matches won]]</f>
        <v>2</v>
      </c>
      <c r="T561" s="16">
        <f>IFERROR(all_t20_world_cup_matches_results__3__3[[#This Row],[Total matches won]]/all_t20_world_cup_matches_results__3__3[[#This Row],[Total matches played]],"")</f>
        <v>0.33333333333333331</v>
      </c>
      <c r="U561" s="16">
        <f>IF(T:T=$T$3,"",100%-all_t20_world_cup_matches_results__3__3[[#This Row],[Winning %]])</f>
        <v>0.66666666666666674</v>
      </c>
    </row>
    <row r="562" spans="1:21" x14ac:dyDescent="0.25">
      <c r="A562" t="s">
        <v>172</v>
      </c>
      <c r="B562" t="s">
        <v>42</v>
      </c>
      <c r="C562" t="s">
        <v>6</v>
      </c>
      <c r="D562" t="s">
        <v>256</v>
      </c>
      <c r="E562" t="s">
        <v>6</v>
      </c>
      <c r="F562" t="s">
        <v>39</v>
      </c>
      <c r="G562" t="s">
        <v>144</v>
      </c>
      <c r="H562" s="9">
        <v>45451</v>
      </c>
      <c r="I562">
        <v>2649</v>
      </c>
      <c r="J562">
        <v>4</v>
      </c>
      <c r="K562" t="s">
        <v>156</v>
      </c>
      <c r="L562" t="s">
        <v>893</v>
      </c>
      <c r="M562" t="s">
        <v>42</v>
      </c>
      <c r="N562">
        <f>IF(all_t20_world_cup_matches_results__3__3[[#This Row],[Teams ID]]=all_t20_world_cup_matches_results__3__3[[#This Row],[Winner]], 1, 0)</f>
        <v>0</v>
      </c>
      <c r="O562" t="str">
        <f>IF(all_t20_world_cup_matches_results__3__3[[#This Row],[Team1]]=all_t20_world_cup_matches_results__3__3[[#This Row],[Winner]],all_t20_world_cup_matches_results__3__3[[#This Row],[Team2]],all_t20_world_cup_matches_results__3__3[[#This Row],[Team1]])</f>
        <v>Netherlands</v>
      </c>
      <c r="P562" s="8">
        <f>IF(all_t20_world_cup_matches_results__3__3[[#This Row],[Teams ID]]=all_t20_world_cup_matches_results__3__3[[#This Row],[Losers]],1,0)</f>
        <v>1</v>
      </c>
      <c r="Q562" s="8">
        <f>SUMIFS(all_t20_world_cup_matches_results__3__3[Winner Count], all_t20_world_cup_matches_results__3__3[Teams ID], all_t20_world_cup_matches_results__3__3[[#This Row],[Teams ID]], all_t20_world_cup_matches_results__3__3[Season], all_t20_world_cup_matches_results__3__3[[#This Row],[Season]])</f>
        <v>1</v>
      </c>
      <c r="R562" s="8">
        <f>COUNTIFS(all_t20_world_cup_matches_results__3__3[Teams ID], all_t20_world_cup_matches_results__3__3[[#This Row],[Teams ID]], all_t20_world_cup_matches_results__3__3[Season], all_t20_world_cup_matches_results__3__3[[#This Row],[Season]])</f>
        <v>4</v>
      </c>
      <c r="S562" s="8">
        <f>all_t20_world_cup_matches_results__3__3[[#This Row],[Total matches played]]-all_t20_world_cup_matches_results__3__3[[#This Row],[Total matches won]]</f>
        <v>3</v>
      </c>
      <c r="T562" s="16">
        <f>IFERROR(all_t20_world_cup_matches_results__3__3[[#This Row],[Total matches won]]/all_t20_world_cup_matches_results__3__3[[#This Row],[Total matches played]],"")</f>
        <v>0.25</v>
      </c>
      <c r="U562" s="16">
        <f>IF(T:T=$T$3,"",100%-all_t20_world_cup_matches_results__3__3[[#This Row],[Winning %]])</f>
        <v>0.75</v>
      </c>
    </row>
    <row r="563" spans="1:21" x14ac:dyDescent="0.25">
      <c r="A563" t="s">
        <v>172</v>
      </c>
      <c r="B563" t="s">
        <v>42</v>
      </c>
      <c r="C563" t="s">
        <v>6</v>
      </c>
      <c r="D563" t="s">
        <v>256</v>
      </c>
      <c r="E563" t="s">
        <v>6</v>
      </c>
      <c r="F563" t="s">
        <v>39</v>
      </c>
      <c r="G563" t="s">
        <v>144</v>
      </c>
      <c r="H563" s="9">
        <v>45451</v>
      </c>
      <c r="I563">
        <v>2649</v>
      </c>
      <c r="J563">
        <v>4</v>
      </c>
      <c r="K563" t="s">
        <v>156</v>
      </c>
      <c r="L563" t="s">
        <v>894</v>
      </c>
      <c r="M563" t="s">
        <v>6</v>
      </c>
      <c r="N563">
        <f>IF(all_t20_world_cup_matches_results__3__3[[#This Row],[Teams ID]]=all_t20_world_cup_matches_results__3__3[[#This Row],[Winner]], 1, 0)</f>
        <v>1</v>
      </c>
      <c r="O563" t="str">
        <f>IF(all_t20_world_cup_matches_results__3__3[[#This Row],[Team1]]=all_t20_world_cup_matches_results__3__3[[#This Row],[Winner]],all_t20_world_cup_matches_results__3__3[[#This Row],[Team2]],all_t20_world_cup_matches_results__3__3[[#This Row],[Team1]])</f>
        <v>Netherlands</v>
      </c>
      <c r="P563" s="8">
        <f>IF(all_t20_world_cup_matches_results__3__3[[#This Row],[Teams ID]]=all_t20_world_cup_matches_results__3__3[[#This Row],[Losers]],1,0)</f>
        <v>0</v>
      </c>
      <c r="Q563" s="8">
        <f>SUMIFS(all_t20_world_cup_matches_results__3__3[Winner Count], all_t20_world_cup_matches_results__3__3[Teams ID], all_t20_world_cup_matches_results__3__3[[#This Row],[Teams ID]], all_t20_world_cup_matches_results__3__3[Season], all_t20_world_cup_matches_results__3__3[[#This Row],[Season]])</f>
        <v>8</v>
      </c>
      <c r="R563" s="8">
        <f>COUNTIFS(all_t20_world_cup_matches_results__3__3[Teams ID], all_t20_world_cup_matches_results__3__3[[#This Row],[Teams ID]], all_t20_world_cup_matches_results__3__3[Season], all_t20_world_cup_matches_results__3__3[[#This Row],[Season]])</f>
        <v>9</v>
      </c>
      <c r="S563" s="8">
        <f>all_t20_world_cup_matches_results__3__3[[#This Row],[Total matches played]]-all_t20_world_cup_matches_results__3__3[[#This Row],[Total matches won]]</f>
        <v>1</v>
      </c>
      <c r="T563" s="16">
        <f>IFERROR(all_t20_world_cup_matches_results__3__3[[#This Row],[Total matches won]]/all_t20_world_cup_matches_results__3__3[[#This Row],[Total matches played]],"")</f>
        <v>0.88888888888888884</v>
      </c>
      <c r="U563" s="16">
        <f>IF(T:T=$T$3,"",100%-all_t20_world_cup_matches_results__3__3[[#This Row],[Winning %]])</f>
        <v>0.11111111111111116</v>
      </c>
    </row>
    <row r="564" spans="1:21" x14ac:dyDescent="0.25">
      <c r="A564" t="s">
        <v>172</v>
      </c>
      <c r="B564" t="s">
        <v>17</v>
      </c>
      <c r="C564" t="s">
        <v>23</v>
      </c>
      <c r="D564" t="s">
        <v>182</v>
      </c>
      <c r="E564" t="s">
        <v>17</v>
      </c>
      <c r="F564" t="s">
        <v>86</v>
      </c>
      <c r="G564" t="s">
        <v>69</v>
      </c>
      <c r="H564" s="9">
        <v>45451</v>
      </c>
      <c r="I564">
        <v>2650</v>
      </c>
      <c r="J564">
        <v>36</v>
      </c>
      <c r="K564" t="s">
        <v>157</v>
      </c>
      <c r="L564" t="s">
        <v>895</v>
      </c>
      <c r="M564" t="s">
        <v>17</v>
      </c>
      <c r="N564">
        <f>IF(all_t20_world_cup_matches_results__3__3[[#This Row],[Teams ID]]=all_t20_world_cup_matches_results__3__3[[#This Row],[Winner]], 1, 0)</f>
        <v>1</v>
      </c>
      <c r="O564" t="str">
        <f>IF(all_t20_world_cup_matches_results__3__3[[#This Row],[Team1]]=all_t20_world_cup_matches_results__3__3[[#This Row],[Winner]],all_t20_world_cup_matches_results__3__3[[#This Row],[Team2]],all_t20_world_cup_matches_results__3__3[[#This Row],[Team1]])</f>
        <v>England</v>
      </c>
      <c r="P564" s="8">
        <f>IF(all_t20_world_cup_matches_results__3__3[[#This Row],[Teams ID]]=all_t20_world_cup_matches_results__3__3[[#This Row],[Losers]],1,0)</f>
        <v>0</v>
      </c>
      <c r="Q564" s="8">
        <f>SUMIFS(all_t20_world_cup_matches_results__3__3[Winner Count], all_t20_world_cup_matches_results__3__3[Teams ID], all_t20_world_cup_matches_results__3__3[[#This Row],[Teams ID]], all_t20_world_cup_matches_results__3__3[Season], all_t20_world_cup_matches_results__3__3[[#This Row],[Season]])</f>
        <v>5</v>
      </c>
      <c r="R564" s="8">
        <f>COUNTIFS(all_t20_world_cup_matches_results__3__3[Teams ID], all_t20_world_cup_matches_results__3__3[[#This Row],[Teams ID]], all_t20_world_cup_matches_results__3__3[Season], all_t20_world_cup_matches_results__3__3[[#This Row],[Season]])</f>
        <v>7</v>
      </c>
      <c r="S564" s="8">
        <f>all_t20_world_cup_matches_results__3__3[[#This Row],[Total matches played]]-all_t20_world_cup_matches_results__3__3[[#This Row],[Total matches won]]</f>
        <v>2</v>
      </c>
      <c r="T564" s="16">
        <f>IFERROR(all_t20_world_cup_matches_results__3__3[[#This Row],[Total matches won]]/all_t20_world_cup_matches_results__3__3[[#This Row],[Total matches played]],"")</f>
        <v>0.7142857142857143</v>
      </c>
      <c r="U564" s="16">
        <f>IF(T:T=$T$3,"",100%-all_t20_world_cup_matches_results__3__3[[#This Row],[Winning %]])</f>
        <v>0.2857142857142857</v>
      </c>
    </row>
    <row r="565" spans="1:21" x14ac:dyDescent="0.25">
      <c r="A565" t="s">
        <v>172</v>
      </c>
      <c r="B565" t="s">
        <v>17</v>
      </c>
      <c r="C565" t="s">
        <v>23</v>
      </c>
      <c r="D565" t="s">
        <v>182</v>
      </c>
      <c r="E565" t="s">
        <v>17</v>
      </c>
      <c r="F565" t="s">
        <v>86</v>
      </c>
      <c r="G565" t="s">
        <v>69</v>
      </c>
      <c r="H565" s="9">
        <v>45451</v>
      </c>
      <c r="I565">
        <v>2650</v>
      </c>
      <c r="J565">
        <v>36</v>
      </c>
      <c r="K565" t="s">
        <v>157</v>
      </c>
      <c r="L565" t="s">
        <v>896</v>
      </c>
      <c r="M565" t="s">
        <v>23</v>
      </c>
      <c r="N565">
        <f>IF(all_t20_world_cup_matches_results__3__3[[#This Row],[Teams ID]]=all_t20_world_cup_matches_results__3__3[[#This Row],[Winner]], 1, 0)</f>
        <v>0</v>
      </c>
      <c r="O565" t="str">
        <f>IF(all_t20_world_cup_matches_results__3__3[[#This Row],[Team1]]=all_t20_world_cup_matches_results__3__3[[#This Row],[Winner]],all_t20_world_cup_matches_results__3__3[[#This Row],[Team2]],all_t20_world_cup_matches_results__3__3[[#This Row],[Team1]])</f>
        <v>England</v>
      </c>
      <c r="P565" s="8">
        <f>IF(all_t20_world_cup_matches_results__3__3[[#This Row],[Teams ID]]=all_t20_world_cup_matches_results__3__3[[#This Row],[Losers]],1,0)</f>
        <v>1</v>
      </c>
      <c r="Q565" s="8">
        <f>SUMIFS(all_t20_world_cup_matches_results__3__3[Winner Count], all_t20_world_cup_matches_results__3__3[Teams ID], all_t20_world_cup_matches_results__3__3[[#This Row],[Teams ID]], all_t20_world_cup_matches_results__3__3[Season], all_t20_world_cup_matches_results__3__3[[#This Row],[Season]])</f>
        <v>4</v>
      </c>
      <c r="R565" s="8">
        <f>COUNTIFS(all_t20_world_cup_matches_results__3__3[Teams ID], all_t20_world_cup_matches_results__3__3[[#This Row],[Teams ID]], all_t20_world_cup_matches_results__3__3[Season], all_t20_world_cup_matches_results__3__3[[#This Row],[Season]])</f>
        <v>8</v>
      </c>
      <c r="S565" s="8">
        <f>all_t20_world_cup_matches_results__3__3[[#This Row],[Total matches played]]-all_t20_world_cup_matches_results__3__3[[#This Row],[Total matches won]]</f>
        <v>4</v>
      </c>
      <c r="T565" s="16">
        <f>IFERROR(all_t20_world_cup_matches_results__3__3[[#This Row],[Total matches won]]/all_t20_world_cup_matches_results__3__3[[#This Row],[Total matches played]],"")</f>
        <v>0.5</v>
      </c>
      <c r="U565" s="16">
        <f>IF(T:T=$T$3,"",100%-all_t20_world_cup_matches_results__3__3[[#This Row],[Winning %]])</f>
        <v>0.5</v>
      </c>
    </row>
    <row r="566" spans="1:21" x14ac:dyDescent="0.25">
      <c r="A566" t="s">
        <v>172</v>
      </c>
      <c r="B566" t="s">
        <v>7</v>
      </c>
      <c r="C566" t="s">
        <v>145</v>
      </c>
      <c r="D566" t="s">
        <v>312</v>
      </c>
      <c r="E566" t="s">
        <v>7</v>
      </c>
      <c r="F566" t="s">
        <v>147</v>
      </c>
      <c r="G566" t="s">
        <v>61</v>
      </c>
      <c r="H566" s="9">
        <v>45451</v>
      </c>
      <c r="I566">
        <v>2651</v>
      </c>
      <c r="J566">
        <v>134</v>
      </c>
      <c r="K566" t="s">
        <v>157</v>
      </c>
      <c r="L566" t="s">
        <v>897</v>
      </c>
      <c r="M566" t="s">
        <v>7</v>
      </c>
      <c r="N566">
        <f>IF(all_t20_world_cup_matches_results__3__3[[#This Row],[Teams ID]]=all_t20_world_cup_matches_results__3__3[[#This Row],[Winner]], 1, 0)</f>
        <v>1</v>
      </c>
      <c r="O566" t="str">
        <f>IF(all_t20_world_cup_matches_results__3__3[[#This Row],[Team1]]=all_t20_world_cup_matches_results__3__3[[#This Row],[Winner]],all_t20_world_cup_matches_results__3__3[[#This Row],[Team2]],all_t20_world_cup_matches_results__3__3[[#This Row],[Team1]])</f>
        <v>Uganda</v>
      </c>
      <c r="P566" s="8">
        <f>IF(all_t20_world_cup_matches_results__3__3[[#This Row],[Teams ID]]=all_t20_world_cup_matches_results__3__3[[#This Row],[Losers]],1,0)</f>
        <v>0</v>
      </c>
      <c r="Q566" s="8">
        <f>SUMIFS(all_t20_world_cup_matches_results__3__3[Winner Count], all_t20_world_cup_matches_results__3__3[Teams ID], all_t20_world_cup_matches_results__3__3[[#This Row],[Teams ID]], all_t20_world_cup_matches_results__3__3[Season], all_t20_world_cup_matches_results__3__3[[#This Row],[Season]])</f>
        <v>5</v>
      </c>
      <c r="R566" s="8">
        <f>COUNTIFS(all_t20_world_cup_matches_results__3__3[Teams ID], all_t20_world_cup_matches_results__3__3[[#This Row],[Teams ID]], all_t20_world_cup_matches_results__3__3[Season], all_t20_world_cup_matches_results__3__3[[#This Row],[Season]])</f>
        <v>7</v>
      </c>
      <c r="S566" s="8">
        <f>all_t20_world_cup_matches_results__3__3[[#This Row],[Total matches played]]-all_t20_world_cup_matches_results__3__3[[#This Row],[Total matches won]]</f>
        <v>2</v>
      </c>
      <c r="T566" s="16">
        <f>IFERROR(all_t20_world_cup_matches_results__3__3[[#This Row],[Total matches won]]/all_t20_world_cup_matches_results__3__3[[#This Row],[Total matches played]],"")</f>
        <v>0.7142857142857143</v>
      </c>
      <c r="U566" s="16">
        <f>IF(T:T=$T$3,"",100%-all_t20_world_cup_matches_results__3__3[[#This Row],[Winning %]])</f>
        <v>0.2857142857142857</v>
      </c>
    </row>
    <row r="567" spans="1:21" x14ac:dyDescent="0.25">
      <c r="A567" t="s">
        <v>172</v>
      </c>
      <c r="B567" t="s">
        <v>7</v>
      </c>
      <c r="C567" t="s">
        <v>145</v>
      </c>
      <c r="D567" t="s">
        <v>312</v>
      </c>
      <c r="E567" t="s">
        <v>7</v>
      </c>
      <c r="F567" t="s">
        <v>147</v>
      </c>
      <c r="G567" t="s">
        <v>61</v>
      </c>
      <c r="H567" s="9">
        <v>45451</v>
      </c>
      <c r="I567">
        <v>2651</v>
      </c>
      <c r="J567">
        <v>134</v>
      </c>
      <c r="K567" t="s">
        <v>157</v>
      </c>
      <c r="L567" t="s">
        <v>898</v>
      </c>
      <c r="M567" t="s">
        <v>145</v>
      </c>
      <c r="N567">
        <f>IF(all_t20_world_cup_matches_results__3__3[[#This Row],[Teams ID]]=all_t20_world_cup_matches_results__3__3[[#This Row],[Winner]], 1, 0)</f>
        <v>0</v>
      </c>
      <c r="O567" t="str">
        <f>IF(all_t20_world_cup_matches_results__3__3[[#This Row],[Team1]]=all_t20_world_cup_matches_results__3__3[[#This Row],[Winner]],all_t20_world_cup_matches_results__3__3[[#This Row],[Team2]],all_t20_world_cup_matches_results__3__3[[#This Row],[Team1]])</f>
        <v>Uganda</v>
      </c>
      <c r="P567" s="8">
        <f>IF(all_t20_world_cup_matches_results__3__3[[#This Row],[Teams ID]]=all_t20_world_cup_matches_results__3__3[[#This Row],[Losers]],1,0)</f>
        <v>1</v>
      </c>
      <c r="Q567" s="8">
        <f>SUMIFS(all_t20_world_cup_matches_results__3__3[Winner Count], all_t20_world_cup_matches_results__3__3[Teams ID], all_t20_world_cup_matches_results__3__3[[#This Row],[Teams ID]], all_t20_world_cup_matches_results__3__3[Season], all_t20_world_cup_matches_results__3__3[[#This Row],[Season]])</f>
        <v>1</v>
      </c>
      <c r="R567" s="8">
        <f>COUNTIFS(all_t20_world_cup_matches_results__3__3[Teams ID], all_t20_world_cup_matches_results__3__3[[#This Row],[Teams ID]], all_t20_world_cup_matches_results__3__3[Season], all_t20_world_cup_matches_results__3__3[[#This Row],[Season]])</f>
        <v>4</v>
      </c>
      <c r="S567" s="8">
        <f>all_t20_world_cup_matches_results__3__3[[#This Row],[Total matches played]]-all_t20_world_cup_matches_results__3__3[[#This Row],[Total matches won]]</f>
        <v>3</v>
      </c>
      <c r="T567" s="16">
        <f>IFERROR(all_t20_world_cup_matches_results__3__3[[#This Row],[Total matches won]]/all_t20_world_cup_matches_results__3__3[[#This Row],[Total matches played]],"")</f>
        <v>0.25</v>
      </c>
      <c r="U567" s="16">
        <f>IF(T:T=$T$3,"",100%-all_t20_world_cup_matches_results__3__3[[#This Row],[Winning %]])</f>
        <v>0.75</v>
      </c>
    </row>
    <row r="568" spans="1:21" x14ac:dyDescent="0.25">
      <c r="A568" t="s">
        <v>172</v>
      </c>
      <c r="B568" t="s">
        <v>25</v>
      </c>
      <c r="C568" t="s">
        <v>14</v>
      </c>
      <c r="D568" t="s">
        <v>183</v>
      </c>
      <c r="E568" t="s">
        <v>25</v>
      </c>
      <c r="F568" t="s">
        <v>96</v>
      </c>
      <c r="G568" t="s">
        <v>144</v>
      </c>
      <c r="H568" s="9">
        <v>45452</v>
      </c>
      <c r="I568">
        <v>2658</v>
      </c>
      <c r="J568">
        <v>6</v>
      </c>
      <c r="K568" t="s">
        <v>157</v>
      </c>
      <c r="L568" t="s">
        <v>899</v>
      </c>
      <c r="M568" t="s">
        <v>25</v>
      </c>
      <c r="N568">
        <f>IF(all_t20_world_cup_matches_results__3__3[[#This Row],[Teams ID]]=all_t20_world_cup_matches_results__3__3[[#This Row],[Winner]], 1, 0)</f>
        <v>1</v>
      </c>
      <c r="O568" t="str">
        <f>IF(all_t20_world_cup_matches_results__3__3[[#This Row],[Team1]]=all_t20_world_cup_matches_results__3__3[[#This Row],[Winner]],all_t20_world_cup_matches_results__3__3[[#This Row],[Team2]],all_t20_world_cup_matches_results__3__3[[#This Row],[Team1]])</f>
        <v>Pakistan</v>
      </c>
      <c r="P568" s="8">
        <f>IF(all_t20_world_cup_matches_results__3__3[[#This Row],[Teams ID]]=all_t20_world_cup_matches_results__3__3[[#This Row],[Losers]],1,0)</f>
        <v>0</v>
      </c>
      <c r="Q568" s="8">
        <f>SUMIFS(all_t20_world_cup_matches_results__3__3[Winner Count], all_t20_world_cup_matches_results__3__3[Teams ID], all_t20_world_cup_matches_results__3__3[[#This Row],[Teams ID]], all_t20_world_cup_matches_results__3__3[Season], all_t20_world_cup_matches_results__3__3[[#This Row],[Season]])</f>
        <v>8</v>
      </c>
      <c r="R568" s="8">
        <f>COUNTIFS(all_t20_world_cup_matches_results__3__3[Teams ID], all_t20_world_cup_matches_results__3__3[[#This Row],[Teams ID]], all_t20_world_cup_matches_results__3__3[Season], all_t20_world_cup_matches_results__3__3[[#This Row],[Season]])</f>
        <v>8</v>
      </c>
      <c r="S568" s="8">
        <f>all_t20_world_cup_matches_results__3__3[[#This Row],[Total matches played]]-all_t20_world_cup_matches_results__3__3[[#This Row],[Total matches won]]</f>
        <v>0</v>
      </c>
      <c r="T568" s="16">
        <f>IFERROR(all_t20_world_cup_matches_results__3__3[[#This Row],[Total matches won]]/all_t20_world_cup_matches_results__3__3[[#This Row],[Total matches played]],"")</f>
        <v>1</v>
      </c>
      <c r="U568" s="16">
        <f>IF(T:T=$T$3,"",100%-all_t20_world_cup_matches_results__3__3[[#This Row],[Winning %]])</f>
        <v>0</v>
      </c>
    </row>
    <row r="569" spans="1:21" x14ac:dyDescent="0.25">
      <c r="A569" t="s">
        <v>172</v>
      </c>
      <c r="B569" t="s">
        <v>25</v>
      </c>
      <c r="C569" t="s">
        <v>14</v>
      </c>
      <c r="D569" t="s">
        <v>183</v>
      </c>
      <c r="E569" t="s">
        <v>25</v>
      </c>
      <c r="F569" t="s">
        <v>96</v>
      </c>
      <c r="G569" t="s">
        <v>144</v>
      </c>
      <c r="H569" s="9">
        <v>45452</v>
      </c>
      <c r="I569">
        <v>2658</v>
      </c>
      <c r="J569">
        <v>6</v>
      </c>
      <c r="K569" t="s">
        <v>157</v>
      </c>
      <c r="L569" t="s">
        <v>900</v>
      </c>
      <c r="M569" t="s">
        <v>14</v>
      </c>
      <c r="N569">
        <f>IF(all_t20_world_cup_matches_results__3__3[[#This Row],[Teams ID]]=all_t20_world_cup_matches_results__3__3[[#This Row],[Winner]], 1, 0)</f>
        <v>0</v>
      </c>
      <c r="O569" t="str">
        <f>IF(all_t20_world_cup_matches_results__3__3[[#This Row],[Team1]]=all_t20_world_cup_matches_results__3__3[[#This Row],[Winner]],all_t20_world_cup_matches_results__3__3[[#This Row],[Team2]],all_t20_world_cup_matches_results__3__3[[#This Row],[Team1]])</f>
        <v>Pakistan</v>
      </c>
      <c r="P569" s="8">
        <f>IF(all_t20_world_cup_matches_results__3__3[[#This Row],[Teams ID]]=all_t20_world_cup_matches_results__3__3[[#This Row],[Losers]],1,0)</f>
        <v>1</v>
      </c>
      <c r="Q569" s="8">
        <f>SUMIFS(all_t20_world_cup_matches_results__3__3[Winner Count], all_t20_world_cup_matches_results__3__3[Teams ID], all_t20_world_cup_matches_results__3__3[[#This Row],[Teams ID]], all_t20_world_cup_matches_results__3__3[Season], all_t20_world_cup_matches_results__3__3[[#This Row],[Season]])</f>
        <v>2</v>
      </c>
      <c r="R569" s="8">
        <f>COUNTIFS(all_t20_world_cup_matches_results__3__3[Teams ID], all_t20_world_cup_matches_results__3__3[[#This Row],[Teams ID]], all_t20_world_cup_matches_results__3__3[Season], all_t20_world_cup_matches_results__3__3[[#This Row],[Season]])</f>
        <v>4</v>
      </c>
      <c r="S569" s="8">
        <f>all_t20_world_cup_matches_results__3__3[[#This Row],[Total matches played]]-all_t20_world_cup_matches_results__3__3[[#This Row],[Total matches won]]</f>
        <v>2</v>
      </c>
      <c r="T569" s="16">
        <f>IFERROR(all_t20_world_cup_matches_results__3__3[[#This Row],[Total matches won]]/all_t20_world_cup_matches_results__3__3[[#This Row],[Total matches played]],"")</f>
        <v>0.5</v>
      </c>
      <c r="U569" s="16">
        <f>IF(T:T=$T$3,"",100%-all_t20_world_cup_matches_results__3__3[[#This Row],[Winning %]])</f>
        <v>0.5</v>
      </c>
    </row>
    <row r="570" spans="1:21" x14ac:dyDescent="0.25">
      <c r="A570" t="s">
        <v>172</v>
      </c>
      <c r="B570" t="s">
        <v>102</v>
      </c>
      <c r="C570" t="s">
        <v>15</v>
      </c>
      <c r="D570" t="s">
        <v>281</v>
      </c>
      <c r="E570" t="s">
        <v>15</v>
      </c>
      <c r="F570" t="s">
        <v>31</v>
      </c>
      <c r="G570" t="s">
        <v>148</v>
      </c>
      <c r="H570" s="9">
        <v>45452</v>
      </c>
      <c r="I570">
        <v>2659</v>
      </c>
      <c r="J570">
        <v>7</v>
      </c>
      <c r="K570" t="s">
        <v>156</v>
      </c>
      <c r="L570" t="s">
        <v>901</v>
      </c>
      <c r="M570" t="s">
        <v>102</v>
      </c>
      <c r="N570">
        <f>IF(all_t20_world_cup_matches_results__3__3[[#This Row],[Teams ID]]=all_t20_world_cup_matches_results__3__3[[#This Row],[Winner]], 1, 0)</f>
        <v>0</v>
      </c>
      <c r="O570" t="str">
        <f>IF(all_t20_world_cup_matches_results__3__3[[#This Row],[Team1]]=all_t20_world_cup_matches_results__3__3[[#This Row],[Winner]],all_t20_world_cup_matches_results__3__3[[#This Row],[Team2]],all_t20_world_cup_matches_results__3__3[[#This Row],[Team1]])</f>
        <v>Oman</v>
      </c>
      <c r="P570" s="8">
        <f>IF(all_t20_world_cup_matches_results__3__3[[#This Row],[Teams ID]]=all_t20_world_cup_matches_results__3__3[[#This Row],[Losers]],1,0)</f>
        <v>1</v>
      </c>
      <c r="Q570" s="8">
        <f>SUMIFS(all_t20_world_cup_matches_results__3__3[Winner Count], all_t20_world_cup_matches_results__3__3[Teams ID], all_t20_world_cup_matches_results__3__3[[#This Row],[Teams ID]], all_t20_world_cup_matches_results__3__3[Season], all_t20_world_cup_matches_results__3__3[[#This Row],[Season]])</f>
        <v>0</v>
      </c>
      <c r="R570" s="8">
        <f>COUNTIFS(all_t20_world_cup_matches_results__3__3[Teams ID], all_t20_world_cup_matches_results__3__3[[#This Row],[Teams ID]], all_t20_world_cup_matches_results__3__3[Season], all_t20_world_cup_matches_results__3__3[[#This Row],[Season]])</f>
        <v>4</v>
      </c>
      <c r="S570" s="8">
        <f>all_t20_world_cup_matches_results__3__3[[#This Row],[Total matches played]]-all_t20_world_cup_matches_results__3__3[[#This Row],[Total matches won]]</f>
        <v>4</v>
      </c>
      <c r="T570" s="16">
        <f>IFERROR(all_t20_world_cup_matches_results__3__3[[#This Row],[Total matches won]]/all_t20_world_cup_matches_results__3__3[[#This Row],[Total matches played]],"")</f>
        <v>0</v>
      </c>
      <c r="U570" s="16" t="str">
        <f>IF(T:T=$T$3,"",100%-all_t20_world_cup_matches_results__3__3[[#This Row],[Winning %]])</f>
        <v/>
      </c>
    </row>
    <row r="571" spans="1:21" x14ac:dyDescent="0.25">
      <c r="A571" t="s">
        <v>172</v>
      </c>
      <c r="B571" t="s">
        <v>102</v>
      </c>
      <c r="C571" t="s">
        <v>15</v>
      </c>
      <c r="D571" t="s">
        <v>281</v>
      </c>
      <c r="E571" t="s">
        <v>15</v>
      </c>
      <c r="F571" t="s">
        <v>31</v>
      </c>
      <c r="G571" t="s">
        <v>148</v>
      </c>
      <c r="H571" s="9">
        <v>45452</v>
      </c>
      <c r="I571">
        <v>2659</v>
      </c>
      <c r="J571">
        <v>7</v>
      </c>
      <c r="K571" t="s">
        <v>156</v>
      </c>
      <c r="L571" t="s">
        <v>902</v>
      </c>
      <c r="M571" t="s">
        <v>15</v>
      </c>
      <c r="N571">
        <f>IF(all_t20_world_cup_matches_results__3__3[[#This Row],[Teams ID]]=all_t20_world_cup_matches_results__3__3[[#This Row],[Winner]], 1, 0)</f>
        <v>1</v>
      </c>
      <c r="O571" t="str">
        <f>IF(all_t20_world_cup_matches_results__3__3[[#This Row],[Team1]]=all_t20_world_cup_matches_results__3__3[[#This Row],[Winner]],all_t20_world_cup_matches_results__3__3[[#This Row],[Team2]],all_t20_world_cup_matches_results__3__3[[#This Row],[Team1]])</f>
        <v>Oman</v>
      </c>
      <c r="P571" s="8">
        <f>IF(all_t20_world_cup_matches_results__3__3[[#This Row],[Teams ID]]=all_t20_world_cup_matches_results__3__3[[#This Row],[Losers]],1,0)</f>
        <v>0</v>
      </c>
      <c r="Q571" s="8">
        <f>SUMIFS(all_t20_world_cup_matches_results__3__3[Winner Count], all_t20_world_cup_matches_results__3__3[Teams ID], all_t20_world_cup_matches_results__3__3[[#This Row],[Teams ID]], all_t20_world_cup_matches_results__3__3[Season], all_t20_world_cup_matches_results__3__3[[#This Row],[Season]])</f>
        <v>2</v>
      </c>
      <c r="R571" s="8">
        <f>COUNTIFS(all_t20_world_cup_matches_results__3__3[Teams ID], all_t20_world_cup_matches_results__3__3[[#This Row],[Teams ID]], all_t20_world_cup_matches_results__3__3[Season], all_t20_world_cup_matches_results__3__3[[#This Row],[Season]])</f>
        <v>4</v>
      </c>
      <c r="S571" s="8">
        <f>all_t20_world_cup_matches_results__3__3[[#This Row],[Total matches played]]-all_t20_world_cup_matches_results__3__3[[#This Row],[Total matches won]]</f>
        <v>2</v>
      </c>
      <c r="T571" s="16">
        <f>IFERROR(all_t20_world_cup_matches_results__3__3[[#This Row],[Total matches won]]/all_t20_world_cup_matches_results__3__3[[#This Row],[Total matches played]],"")</f>
        <v>0.5</v>
      </c>
      <c r="U571" s="16">
        <f>IF(T:T=$T$3,"",100%-all_t20_world_cup_matches_results__3__3[[#This Row],[Winning %]])</f>
        <v>0.5</v>
      </c>
    </row>
    <row r="572" spans="1:21" x14ac:dyDescent="0.25">
      <c r="A572" t="s">
        <v>172</v>
      </c>
      <c r="B572" t="s">
        <v>21</v>
      </c>
      <c r="C572" t="s">
        <v>6</v>
      </c>
      <c r="D572" t="s">
        <v>287</v>
      </c>
      <c r="E572" t="s">
        <v>6</v>
      </c>
      <c r="F572" t="s">
        <v>139</v>
      </c>
      <c r="G572" t="s">
        <v>144</v>
      </c>
      <c r="H572" s="9">
        <v>45453</v>
      </c>
      <c r="I572">
        <v>2664</v>
      </c>
      <c r="J572">
        <v>4</v>
      </c>
      <c r="K572" t="s">
        <v>157</v>
      </c>
      <c r="L572" t="s">
        <v>903</v>
      </c>
      <c r="M572" t="s">
        <v>21</v>
      </c>
      <c r="N572">
        <f>IF(all_t20_world_cup_matches_results__3__3[[#This Row],[Teams ID]]=all_t20_world_cup_matches_results__3__3[[#This Row],[Winner]], 1, 0)</f>
        <v>0</v>
      </c>
      <c r="O572" t="str">
        <f>IF(all_t20_world_cup_matches_results__3__3[[#This Row],[Team1]]=all_t20_world_cup_matches_results__3__3[[#This Row],[Winner]],all_t20_world_cup_matches_results__3__3[[#This Row],[Team2]],all_t20_world_cup_matches_results__3__3[[#This Row],[Team1]])</f>
        <v>Bangladesh</v>
      </c>
      <c r="P572" s="8">
        <f>IF(all_t20_world_cup_matches_results__3__3[[#This Row],[Teams ID]]=all_t20_world_cup_matches_results__3__3[[#This Row],[Losers]],1,0)</f>
        <v>1</v>
      </c>
      <c r="Q572" s="8">
        <f>SUMIFS(all_t20_world_cup_matches_results__3__3[Winner Count], all_t20_world_cup_matches_results__3__3[Teams ID], all_t20_world_cup_matches_results__3__3[[#This Row],[Teams ID]], all_t20_world_cup_matches_results__3__3[Season], all_t20_world_cup_matches_results__3__3[[#This Row],[Season]])</f>
        <v>3</v>
      </c>
      <c r="R572" s="8">
        <f>COUNTIFS(all_t20_world_cup_matches_results__3__3[Teams ID], all_t20_world_cup_matches_results__3__3[[#This Row],[Teams ID]], all_t20_world_cup_matches_results__3__3[Season], all_t20_world_cup_matches_results__3__3[[#This Row],[Season]])</f>
        <v>7</v>
      </c>
      <c r="S572" s="8">
        <f>all_t20_world_cup_matches_results__3__3[[#This Row],[Total matches played]]-all_t20_world_cup_matches_results__3__3[[#This Row],[Total matches won]]</f>
        <v>4</v>
      </c>
      <c r="T572" s="16">
        <f>IFERROR(all_t20_world_cup_matches_results__3__3[[#This Row],[Total matches won]]/all_t20_world_cup_matches_results__3__3[[#This Row],[Total matches played]],"")</f>
        <v>0.42857142857142855</v>
      </c>
      <c r="U572" s="16">
        <f>IF(T:T=$T$3,"",100%-all_t20_world_cup_matches_results__3__3[[#This Row],[Winning %]])</f>
        <v>0.5714285714285714</v>
      </c>
    </row>
    <row r="573" spans="1:21" x14ac:dyDescent="0.25">
      <c r="A573" t="s">
        <v>172</v>
      </c>
      <c r="B573" t="s">
        <v>21</v>
      </c>
      <c r="C573" t="s">
        <v>6</v>
      </c>
      <c r="D573" t="s">
        <v>287</v>
      </c>
      <c r="E573" t="s">
        <v>6</v>
      </c>
      <c r="F573" t="s">
        <v>139</v>
      </c>
      <c r="G573" t="s">
        <v>144</v>
      </c>
      <c r="H573" s="9">
        <v>45453</v>
      </c>
      <c r="I573">
        <v>2664</v>
      </c>
      <c r="J573">
        <v>4</v>
      </c>
      <c r="K573" t="s">
        <v>157</v>
      </c>
      <c r="L573" t="s">
        <v>904</v>
      </c>
      <c r="M573" t="s">
        <v>6</v>
      </c>
      <c r="N573">
        <f>IF(all_t20_world_cup_matches_results__3__3[[#This Row],[Teams ID]]=all_t20_world_cup_matches_results__3__3[[#This Row],[Winner]], 1, 0)</f>
        <v>1</v>
      </c>
      <c r="O573" t="str">
        <f>IF(all_t20_world_cup_matches_results__3__3[[#This Row],[Team1]]=all_t20_world_cup_matches_results__3__3[[#This Row],[Winner]],all_t20_world_cup_matches_results__3__3[[#This Row],[Team2]],all_t20_world_cup_matches_results__3__3[[#This Row],[Team1]])</f>
        <v>Bangladesh</v>
      </c>
      <c r="P573" s="8">
        <f>IF(all_t20_world_cup_matches_results__3__3[[#This Row],[Teams ID]]=all_t20_world_cup_matches_results__3__3[[#This Row],[Losers]],1,0)</f>
        <v>0</v>
      </c>
      <c r="Q573" s="8">
        <f>SUMIFS(all_t20_world_cup_matches_results__3__3[Winner Count], all_t20_world_cup_matches_results__3__3[Teams ID], all_t20_world_cup_matches_results__3__3[[#This Row],[Teams ID]], all_t20_world_cup_matches_results__3__3[Season], all_t20_world_cup_matches_results__3__3[[#This Row],[Season]])</f>
        <v>8</v>
      </c>
      <c r="R573" s="8">
        <f>COUNTIFS(all_t20_world_cup_matches_results__3__3[Teams ID], all_t20_world_cup_matches_results__3__3[[#This Row],[Teams ID]], all_t20_world_cup_matches_results__3__3[Season], all_t20_world_cup_matches_results__3__3[[#This Row],[Season]])</f>
        <v>9</v>
      </c>
      <c r="S573" s="8">
        <f>all_t20_world_cup_matches_results__3__3[[#This Row],[Total matches played]]-all_t20_world_cup_matches_results__3__3[[#This Row],[Total matches won]]</f>
        <v>1</v>
      </c>
      <c r="T573" s="16">
        <f>IFERROR(all_t20_world_cup_matches_results__3__3[[#This Row],[Total matches won]]/all_t20_world_cup_matches_results__3__3[[#This Row],[Total matches played]],"")</f>
        <v>0.88888888888888884</v>
      </c>
      <c r="U573" s="16">
        <f>IF(T:T=$T$3,"",100%-all_t20_world_cup_matches_results__3__3[[#This Row],[Winning %]])</f>
        <v>0.11111111111111116</v>
      </c>
    </row>
    <row r="574" spans="1:21" x14ac:dyDescent="0.25">
      <c r="A574" t="s">
        <v>172</v>
      </c>
      <c r="B574" t="s">
        <v>142</v>
      </c>
      <c r="C574" t="s">
        <v>14</v>
      </c>
      <c r="D574" t="s">
        <v>313</v>
      </c>
      <c r="E574" t="s">
        <v>14</v>
      </c>
      <c r="F574" t="s">
        <v>31</v>
      </c>
      <c r="G574" t="s">
        <v>144</v>
      </c>
      <c r="H574" s="9">
        <v>45454</v>
      </c>
      <c r="I574">
        <v>2665</v>
      </c>
      <c r="J574">
        <v>7</v>
      </c>
      <c r="K574" t="s">
        <v>156</v>
      </c>
      <c r="L574" t="s">
        <v>905</v>
      </c>
      <c r="M574" t="s">
        <v>142</v>
      </c>
      <c r="N574">
        <f>IF(all_t20_world_cup_matches_results__3__3[[#This Row],[Teams ID]]=all_t20_world_cup_matches_results__3__3[[#This Row],[Winner]], 1, 0)</f>
        <v>0</v>
      </c>
      <c r="O574" t="str">
        <f>IF(all_t20_world_cup_matches_results__3__3[[#This Row],[Team1]]=all_t20_world_cup_matches_results__3__3[[#This Row],[Winner]],all_t20_world_cup_matches_results__3__3[[#This Row],[Team2]],all_t20_world_cup_matches_results__3__3[[#This Row],[Team1]])</f>
        <v>Canada</v>
      </c>
      <c r="P574" s="8">
        <f>IF(all_t20_world_cup_matches_results__3__3[[#This Row],[Teams ID]]=all_t20_world_cup_matches_results__3__3[[#This Row],[Losers]],1,0)</f>
        <v>1</v>
      </c>
      <c r="Q574" s="8">
        <f>SUMIFS(all_t20_world_cup_matches_results__3__3[Winner Count], all_t20_world_cup_matches_results__3__3[Teams ID], all_t20_world_cup_matches_results__3__3[[#This Row],[Teams ID]], all_t20_world_cup_matches_results__3__3[Season], all_t20_world_cup_matches_results__3__3[[#This Row],[Season]])</f>
        <v>1</v>
      </c>
      <c r="R574" s="8">
        <f>COUNTIFS(all_t20_world_cup_matches_results__3__3[Teams ID], all_t20_world_cup_matches_results__3__3[[#This Row],[Teams ID]], all_t20_world_cup_matches_results__3__3[Season], all_t20_world_cup_matches_results__3__3[[#This Row],[Season]])</f>
        <v>3</v>
      </c>
      <c r="S574" s="8">
        <f>all_t20_world_cup_matches_results__3__3[[#This Row],[Total matches played]]-all_t20_world_cup_matches_results__3__3[[#This Row],[Total matches won]]</f>
        <v>2</v>
      </c>
      <c r="T574" s="16">
        <f>IFERROR(all_t20_world_cup_matches_results__3__3[[#This Row],[Total matches won]]/all_t20_world_cup_matches_results__3__3[[#This Row],[Total matches played]],"")</f>
        <v>0.33333333333333331</v>
      </c>
      <c r="U574" s="16">
        <f>IF(T:T=$T$3,"",100%-all_t20_world_cup_matches_results__3__3[[#This Row],[Winning %]])</f>
        <v>0.66666666666666674</v>
      </c>
    </row>
    <row r="575" spans="1:21" x14ac:dyDescent="0.25">
      <c r="A575" t="s">
        <v>172</v>
      </c>
      <c r="B575" t="s">
        <v>142</v>
      </c>
      <c r="C575" t="s">
        <v>14</v>
      </c>
      <c r="D575" t="s">
        <v>313</v>
      </c>
      <c r="E575" t="s">
        <v>14</v>
      </c>
      <c r="F575" t="s">
        <v>31</v>
      </c>
      <c r="G575" t="s">
        <v>144</v>
      </c>
      <c r="H575" s="9">
        <v>45454</v>
      </c>
      <c r="I575">
        <v>2665</v>
      </c>
      <c r="J575">
        <v>7</v>
      </c>
      <c r="K575" t="s">
        <v>156</v>
      </c>
      <c r="L575" t="s">
        <v>906</v>
      </c>
      <c r="M575" t="s">
        <v>14</v>
      </c>
      <c r="N575">
        <f>IF(all_t20_world_cup_matches_results__3__3[[#This Row],[Teams ID]]=all_t20_world_cup_matches_results__3__3[[#This Row],[Winner]], 1, 0)</f>
        <v>1</v>
      </c>
      <c r="O575" t="str">
        <f>IF(all_t20_world_cup_matches_results__3__3[[#This Row],[Team1]]=all_t20_world_cup_matches_results__3__3[[#This Row],[Winner]],all_t20_world_cup_matches_results__3__3[[#This Row],[Team2]],all_t20_world_cup_matches_results__3__3[[#This Row],[Team1]])</f>
        <v>Canada</v>
      </c>
      <c r="P575" s="8">
        <f>IF(all_t20_world_cup_matches_results__3__3[[#This Row],[Teams ID]]=all_t20_world_cup_matches_results__3__3[[#This Row],[Losers]],1,0)</f>
        <v>0</v>
      </c>
      <c r="Q575" s="8">
        <f>SUMIFS(all_t20_world_cup_matches_results__3__3[Winner Count], all_t20_world_cup_matches_results__3__3[Teams ID], all_t20_world_cup_matches_results__3__3[[#This Row],[Teams ID]], all_t20_world_cup_matches_results__3__3[Season], all_t20_world_cup_matches_results__3__3[[#This Row],[Season]])</f>
        <v>2</v>
      </c>
      <c r="R575" s="8">
        <f>COUNTIFS(all_t20_world_cup_matches_results__3__3[Teams ID], all_t20_world_cup_matches_results__3__3[[#This Row],[Teams ID]], all_t20_world_cup_matches_results__3__3[Season], all_t20_world_cup_matches_results__3__3[[#This Row],[Season]])</f>
        <v>4</v>
      </c>
      <c r="S575" s="8">
        <f>all_t20_world_cup_matches_results__3__3[[#This Row],[Total matches played]]-all_t20_world_cup_matches_results__3__3[[#This Row],[Total matches won]]</f>
        <v>2</v>
      </c>
      <c r="T575" s="16">
        <f>IFERROR(all_t20_world_cup_matches_results__3__3[[#This Row],[Total matches won]]/all_t20_world_cup_matches_results__3__3[[#This Row],[Total matches played]],"")</f>
        <v>0.5</v>
      </c>
      <c r="U575" s="16">
        <f>IF(T:T=$T$3,"",100%-all_t20_world_cup_matches_results__3__3[[#This Row],[Winning %]])</f>
        <v>0.5</v>
      </c>
    </row>
    <row r="576" spans="1:21" x14ac:dyDescent="0.25">
      <c r="A576" t="s">
        <v>172</v>
      </c>
      <c r="B576" t="s">
        <v>17</v>
      </c>
      <c r="C576" t="s">
        <v>116</v>
      </c>
      <c r="D576" t="s">
        <v>314</v>
      </c>
      <c r="E576" t="s">
        <v>17</v>
      </c>
      <c r="F576" t="s">
        <v>12</v>
      </c>
      <c r="G576" t="s">
        <v>148</v>
      </c>
      <c r="H576" s="9">
        <v>45454</v>
      </c>
      <c r="I576">
        <v>2666</v>
      </c>
      <c r="J576">
        <v>9</v>
      </c>
      <c r="K576" t="s">
        <v>156</v>
      </c>
      <c r="L576" t="s">
        <v>907</v>
      </c>
      <c r="M576" t="s">
        <v>17</v>
      </c>
      <c r="N576">
        <f>IF(all_t20_world_cup_matches_results__3__3[[#This Row],[Teams ID]]=all_t20_world_cup_matches_results__3__3[[#This Row],[Winner]], 1, 0)</f>
        <v>1</v>
      </c>
      <c r="O576" t="str">
        <f>IF(all_t20_world_cup_matches_results__3__3[[#This Row],[Team1]]=all_t20_world_cup_matches_results__3__3[[#This Row],[Winner]],all_t20_world_cup_matches_results__3__3[[#This Row],[Team2]],all_t20_world_cup_matches_results__3__3[[#This Row],[Team1]])</f>
        <v>Namibia</v>
      </c>
      <c r="P576" s="8">
        <f>IF(all_t20_world_cup_matches_results__3__3[[#This Row],[Teams ID]]=all_t20_world_cup_matches_results__3__3[[#This Row],[Losers]],1,0)</f>
        <v>0</v>
      </c>
      <c r="Q576" s="8">
        <f>SUMIFS(all_t20_world_cup_matches_results__3__3[Winner Count], all_t20_world_cup_matches_results__3__3[Teams ID], all_t20_world_cup_matches_results__3__3[[#This Row],[Teams ID]], all_t20_world_cup_matches_results__3__3[Season], all_t20_world_cup_matches_results__3__3[[#This Row],[Season]])</f>
        <v>5</v>
      </c>
      <c r="R576" s="8">
        <f>COUNTIFS(all_t20_world_cup_matches_results__3__3[Teams ID], all_t20_world_cup_matches_results__3__3[[#This Row],[Teams ID]], all_t20_world_cup_matches_results__3__3[Season], all_t20_world_cup_matches_results__3__3[[#This Row],[Season]])</f>
        <v>7</v>
      </c>
      <c r="S576" s="8">
        <f>all_t20_world_cup_matches_results__3__3[[#This Row],[Total matches played]]-all_t20_world_cup_matches_results__3__3[[#This Row],[Total matches won]]</f>
        <v>2</v>
      </c>
      <c r="T576" s="16">
        <f>IFERROR(all_t20_world_cup_matches_results__3__3[[#This Row],[Total matches won]]/all_t20_world_cup_matches_results__3__3[[#This Row],[Total matches played]],"")</f>
        <v>0.7142857142857143</v>
      </c>
      <c r="U576" s="16">
        <f>IF(T:T=$T$3,"",100%-all_t20_world_cup_matches_results__3__3[[#This Row],[Winning %]])</f>
        <v>0.2857142857142857</v>
      </c>
    </row>
    <row r="577" spans="1:21" x14ac:dyDescent="0.25">
      <c r="A577" t="s">
        <v>172</v>
      </c>
      <c r="B577" t="s">
        <v>17</v>
      </c>
      <c r="C577" t="s">
        <v>116</v>
      </c>
      <c r="D577" t="s">
        <v>314</v>
      </c>
      <c r="E577" t="s">
        <v>17</v>
      </c>
      <c r="F577" t="s">
        <v>12</v>
      </c>
      <c r="G577" t="s">
        <v>148</v>
      </c>
      <c r="H577" s="9">
        <v>45454</v>
      </c>
      <c r="I577">
        <v>2666</v>
      </c>
      <c r="J577">
        <v>9</v>
      </c>
      <c r="K577" t="s">
        <v>156</v>
      </c>
      <c r="L577" t="s">
        <v>908</v>
      </c>
      <c r="M577" t="s">
        <v>116</v>
      </c>
      <c r="N577">
        <f>IF(all_t20_world_cup_matches_results__3__3[[#This Row],[Teams ID]]=all_t20_world_cup_matches_results__3__3[[#This Row],[Winner]], 1, 0)</f>
        <v>0</v>
      </c>
      <c r="O577" t="str">
        <f>IF(all_t20_world_cup_matches_results__3__3[[#This Row],[Team1]]=all_t20_world_cup_matches_results__3__3[[#This Row],[Winner]],all_t20_world_cup_matches_results__3__3[[#This Row],[Team2]],all_t20_world_cup_matches_results__3__3[[#This Row],[Team1]])</f>
        <v>Namibia</v>
      </c>
      <c r="P577" s="8">
        <f>IF(all_t20_world_cup_matches_results__3__3[[#This Row],[Teams ID]]=all_t20_world_cup_matches_results__3__3[[#This Row],[Losers]],1,0)</f>
        <v>1</v>
      </c>
      <c r="Q577" s="8">
        <f>SUMIFS(all_t20_world_cup_matches_results__3__3[Winner Count], all_t20_world_cup_matches_results__3__3[Teams ID], all_t20_world_cup_matches_results__3__3[[#This Row],[Teams ID]], all_t20_world_cup_matches_results__3__3[Season], all_t20_world_cup_matches_results__3__3[[#This Row],[Season]])</f>
        <v>0</v>
      </c>
      <c r="R577" s="8">
        <f>COUNTIFS(all_t20_world_cup_matches_results__3__3[Teams ID], all_t20_world_cup_matches_results__3__3[[#This Row],[Teams ID]], all_t20_world_cup_matches_results__3__3[Season], all_t20_world_cup_matches_results__3__3[[#This Row],[Season]])</f>
        <v>4</v>
      </c>
      <c r="S577" s="8">
        <f>all_t20_world_cup_matches_results__3__3[[#This Row],[Total matches played]]-all_t20_world_cup_matches_results__3__3[[#This Row],[Total matches won]]</f>
        <v>4</v>
      </c>
      <c r="T577" s="16">
        <f>IFERROR(all_t20_world_cup_matches_results__3__3[[#This Row],[Total matches won]]/all_t20_world_cup_matches_results__3__3[[#This Row],[Total matches played]],"")</f>
        <v>0</v>
      </c>
      <c r="U577" s="16" t="str">
        <f>IF(T:T=$T$3,"",100%-all_t20_world_cup_matches_results__3__3[[#This Row],[Winning %]])</f>
        <v/>
      </c>
    </row>
    <row r="578" spans="1:21" x14ac:dyDescent="0.25">
      <c r="A578" t="s">
        <v>172</v>
      </c>
      <c r="B578" t="s">
        <v>141</v>
      </c>
      <c r="C578" t="s">
        <v>25</v>
      </c>
      <c r="D578" t="s">
        <v>315</v>
      </c>
      <c r="E578" t="s">
        <v>25</v>
      </c>
      <c r="F578" t="s">
        <v>31</v>
      </c>
      <c r="G578" t="s">
        <v>144</v>
      </c>
      <c r="H578" s="9">
        <v>45455</v>
      </c>
      <c r="I578">
        <v>2671</v>
      </c>
      <c r="J578">
        <v>7</v>
      </c>
      <c r="K578" t="s">
        <v>156</v>
      </c>
      <c r="L578" t="s">
        <v>909</v>
      </c>
      <c r="M578" t="s">
        <v>141</v>
      </c>
      <c r="N578">
        <f>IF(all_t20_world_cup_matches_results__3__3[[#This Row],[Teams ID]]=all_t20_world_cup_matches_results__3__3[[#This Row],[Winner]], 1, 0)</f>
        <v>0</v>
      </c>
      <c r="O578" t="str">
        <f>IF(all_t20_world_cup_matches_results__3__3[[#This Row],[Team1]]=all_t20_world_cup_matches_results__3__3[[#This Row],[Winner]],all_t20_world_cup_matches_results__3__3[[#This Row],[Team2]],all_t20_world_cup_matches_results__3__3[[#This Row],[Team1]])</f>
        <v>U.S.A.</v>
      </c>
      <c r="P578" s="8">
        <f>IF(all_t20_world_cup_matches_results__3__3[[#This Row],[Teams ID]]=all_t20_world_cup_matches_results__3__3[[#This Row],[Losers]],1,0)</f>
        <v>1</v>
      </c>
      <c r="Q578" s="8">
        <f>SUMIFS(all_t20_world_cup_matches_results__3__3[Winner Count], all_t20_world_cup_matches_results__3__3[Teams ID], all_t20_world_cup_matches_results__3__3[[#This Row],[Teams ID]], all_t20_world_cup_matches_results__3__3[Season], all_t20_world_cup_matches_results__3__3[[#This Row],[Season]])</f>
        <v>1</v>
      </c>
      <c r="R578" s="8">
        <f>COUNTIFS(all_t20_world_cup_matches_results__3__3[Teams ID], all_t20_world_cup_matches_results__3__3[[#This Row],[Teams ID]], all_t20_world_cup_matches_results__3__3[Season], all_t20_world_cup_matches_results__3__3[[#This Row],[Season]])</f>
        <v>6</v>
      </c>
      <c r="S578" s="8">
        <f>all_t20_world_cup_matches_results__3__3[[#This Row],[Total matches played]]-all_t20_world_cup_matches_results__3__3[[#This Row],[Total matches won]]</f>
        <v>5</v>
      </c>
      <c r="T578" s="16">
        <f>IFERROR(all_t20_world_cup_matches_results__3__3[[#This Row],[Total matches won]]/all_t20_world_cup_matches_results__3__3[[#This Row],[Total matches played]],"")</f>
        <v>0.16666666666666666</v>
      </c>
      <c r="U578" s="16">
        <f>IF(T:T=$T$3,"",100%-all_t20_world_cup_matches_results__3__3[[#This Row],[Winning %]])</f>
        <v>0.83333333333333337</v>
      </c>
    </row>
    <row r="579" spans="1:21" x14ac:dyDescent="0.25">
      <c r="A579" t="s">
        <v>172</v>
      </c>
      <c r="B579" t="s">
        <v>141</v>
      </c>
      <c r="C579" t="s">
        <v>25</v>
      </c>
      <c r="D579" t="s">
        <v>315</v>
      </c>
      <c r="E579" t="s">
        <v>25</v>
      </c>
      <c r="F579" t="s">
        <v>31</v>
      </c>
      <c r="G579" t="s">
        <v>144</v>
      </c>
      <c r="H579" s="9">
        <v>45455</v>
      </c>
      <c r="I579">
        <v>2671</v>
      </c>
      <c r="J579">
        <v>7</v>
      </c>
      <c r="K579" t="s">
        <v>156</v>
      </c>
      <c r="L579" t="s">
        <v>910</v>
      </c>
      <c r="M579" t="s">
        <v>25</v>
      </c>
      <c r="N579">
        <f>IF(all_t20_world_cup_matches_results__3__3[[#This Row],[Teams ID]]=all_t20_world_cup_matches_results__3__3[[#This Row],[Winner]], 1, 0)</f>
        <v>1</v>
      </c>
      <c r="O579" t="str">
        <f>IF(all_t20_world_cup_matches_results__3__3[[#This Row],[Team1]]=all_t20_world_cup_matches_results__3__3[[#This Row],[Winner]],all_t20_world_cup_matches_results__3__3[[#This Row],[Team2]],all_t20_world_cup_matches_results__3__3[[#This Row],[Team1]])</f>
        <v>U.S.A.</v>
      </c>
      <c r="P579" s="8">
        <f>IF(all_t20_world_cup_matches_results__3__3[[#This Row],[Teams ID]]=all_t20_world_cup_matches_results__3__3[[#This Row],[Losers]],1,0)</f>
        <v>0</v>
      </c>
      <c r="Q579" s="8">
        <f>SUMIFS(all_t20_world_cup_matches_results__3__3[Winner Count], all_t20_world_cup_matches_results__3__3[Teams ID], all_t20_world_cup_matches_results__3__3[[#This Row],[Teams ID]], all_t20_world_cup_matches_results__3__3[Season], all_t20_world_cup_matches_results__3__3[[#This Row],[Season]])</f>
        <v>8</v>
      </c>
      <c r="R579" s="8">
        <f>COUNTIFS(all_t20_world_cup_matches_results__3__3[Teams ID], all_t20_world_cup_matches_results__3__3[[#This Row],[Teams ID]], all_t20_world_cup_matches_results__3__3[Season], all_t20_world_cup_matches_results__3__3[[#This Row],[Season]])</f>
        <v>8</v>
      </c>
      <c r="S579" s="8">
        <f>all_t20_world_cup_matches_results__3__3[[#This Row],[Total matches played]]-all_t20_world_cup_matches_results__3__3[[#This Row],[Total matches won]]</f>
        <v>0</v>
      </c>
      <c r="T579" s="16">
        <f>IFERROR(all_t20_world_cup_matches_results__3__3[[#This Row],[Total matches won]]/all_t20_world_cup_matches_results__3__3[[#This Row],[Total matches played]],"")</f>
        <v>1</v>
      </c>
      <c r="U579" s="16">
        <f>IF(T:T=$T$3,"",100%-all_t20_world_cup_matches_results__3__3[[#This Row],[Winning %]])</f>
        <v>0</v>
      </c>
    </row>
    <row r="580" spans="1:21" x14ac:dyDescent="0.25">
      <c r="A580" t="s">
        <v>172</v>
      </c>
      <c r="B580" t="s">
        <v>7</v>
      </c>
      <c r="C580" t="s">
        <v>11</v>
      </c>
      <c r="D580" t="s">
        <v>316</v>
      </c>
      <c r="E580" t="s">
        <v>7</v>
      </c>
      <c r="F580" t="s">
        <v>71</v>
      </c>
      <c r="G580" t="s">
        <v>149</v>
      </c>
      <c r="H580" s="9">
        <v>45455</v>
      </c>
      <c r="I580">
        <v>2672</v>
      </c>
      <c r="J580">
        <v>13</v>
      </c>
      <c r="K580" t="s">
        <v>157</v>
      </c>
      <c r="L580" t="s">
        <v>911</v>
      </c>
      <c r="M580" t="s">
        <v>7</v>
      </c>
      <c r="N580">
        <f>IF(all_t20_world_cup_matches_results__3__3[[#This Row],[Teams ID]]=all_t20_world_cup_matches_results__3__3[[#This Row],[Winner]], 1, 0)</f>
        <v>1</v>
      </c>
      <c r="O580" t="str">
        <f>IF(all_t20_world_cup_matches_results__3__3[[#This Row],[Team1]]=all_t20_world_cup_matches_results__3__3[[#This Row],[Winner]],all_t20_world_cup_matches_results__3__3[[#This Row],[Team2]],all_t20_world_cup_matches_results__3__3[[#This Row],[Team1]])</f>
        <v>New Zealand</v>
      </c>
      <c r="P580" s="8">
        <f>IF(all_t20_world_cup_matches_results__3__3[[#This Row],[Teams ID]]=all_t20_world_cup_matches_results__3__3[[#This Row],[Losers]],1,0)</f>
        <v>0</v>
      </c>
      <c r="Q580" s="8">
        <f>SUMIFS(all_t20_world_cup_matches_results__3__3[Winner Count], all_t20_world_cup_matches_results__3__3[Teams ID], all_t20_world_cup_matches_results__3__3[[#This Row],[Teams ID]], all_t20_world_cup_matches_results__3__3[Season], all_t20_world_cup_matches_results__3__3[[#This Row],[Season]])</f>
        <v>5</v>
      </c>
      <c r="R580" s="8">
        <f>COUNTIFS(all_t20_world_cup_matches_results__3__3[Teams ID], all_t20_world_cup_matches_results__3__3[[#This Row],[Teams ID]], all_t20_world_cup_matches_results__3__3[Season], all_t20_world_cup_matches_results__3__3[[#This Row],[Season]])</f>
        <v>7</v>
      </c>
      <c r="S580" s="8">
        <f>all_t20_world_cup_matches_results__3__3[[#This Row],[Total matches played]]-all_t20_world_cup_matches_results__3__3[[#This Row],[Total matches won]]</f>
        <v>2</v>
      </c>
      <c r="T580" s="16">
        <f>IFERROR(all_t20_world_cup_matches_results__3__3[[#This Row],[Total matches won]]/all_t20_world_cup_matches_results__3__3[[#This Row],[Total matches played]],"")</f>
        <v>0.7142857142857143</v>
      </c>
      <c r="U580" s="16">
        <f>IF(T:T=$T$3,"",100%-all_t20_world_cup_matches_results__3__3[[#This Row],[Winning %]])</f>
        <v>0.2857142857142857</v>
      </c>
    </row>
    <row r="581" spans="1:21" x14ac:dyDescent="0.25">
      <c r="A581" t="s">
        <v>172</v>
      </c>
      <c r="B581" t="s">
        <v>7</v>
      </c>
      <c r="C581" t="s">
        <v>11</v>
      </c>
      <c r="D581" t="s">
        <v>316</v>
      </c>
      <c r="E581" t="s">
        <v>7</v>
      </c>
      <c r="F581" t="s">
        <v>71</v>
      </c>
      <c r="G581" t="s">
        <v>149</v>
      </c>
      <c r="H581" s="9">
        <v>45455</v>
      </c>
      <c r="I581">
        <v>2672</v>
      </c>
      <c r="J581">
        <v>13</v>
      </c>
      <c r="K581" t="s">
        <v>157</v>
      </c>
      <c r="L581" t="s">
        <v>912</v>
      </c>
      <c r="M581" t="s">
        <v>11</v>
      </c>
      <c r="N581">
        <f>IF(all_t20_world_cup_matches_results__3__3[[#This Row],[Teams ID]]=all_t20_world_cup_matches_results__3__3[[#This Row],[Winner]], 1, 0)</f>
        <v>0</v>
      </c>
      <c r="O581" t="str">
        <f>IF(all_t20_world_cup_matches_results__3__3[[#This Row],[Team1]]=all_t20_world_cup_matches_results__3__3[[#This Row],[Winner]],all_t20_world_cup_matches_results__3__3[[#This Row],[Team2]],all_t20_world_cup_matches_results__3__3[[#This Row],[Team1]])</f>
        <v>New Zealand</v>
      </c>
      <c r="P581" s="8">
        <f>IF(all_t20_world_cup_matches_results__3__3[[#This Row],[Teams ID]]=all_t20_world_cup_matches_results__3__3[[#This Row],[Losers]],1,0)</f>
        <v>1</v>
      </c>
      <c r="Q581" s="8">
        <f>SUMIFS(all_t20_world_cup_matches_results__3__3[Winner Count], all_t20_world_cup_matches_results__3__3[Teams ID], all_t20_world_cup_matches_results__3__3[[#This Row],[Teams ID]], all_t20_world_cup_matches_results__3__3[Season], all_t20_world_cup_matches_results__3__3[[#This Row],[Season]])</f>
        <v>2</v>
      </c>
      <c r="R581" s="8">
        <f>COUNTIFS(all_t20_world_cup_matches_results__3__3[Teams ID], all_t20_world_cup_matches_results__3__3[[#This Row],[Teams ID]], all_t20_world_cup_matches_results__3__3[Season], all_t20_world_cup_matches_results__3__3[[#This Row],[Season]])</f>
        <v>4</v>
      </c>
      <c r="S581" s="8">
        <f>all_t20_world_cup_matches_results__3__3[[#This Row],[Total matches played]]-all_t20_world_cup_matches_results__3__3[[#This Row],[Total matches won]]</f>
        <v>2</v>
      </c>
      <c r="T581" s="16">
        <f>IFERROR(all_t20_world_cup_matches_results__3__3[[#This Row],[Total matches won]]/all_t20_world_cup_matches_results__3__3[[#This Row],[Total matches played]],"")</f>
        <v>0.5</v>
      </c>
      <c r="U581" s="16">
        <f>IF(T:T=$T$3,"",100%-all_t20_world_cup_matches_results__3__3[[#This Row],[Winning %]])</f>
        <v>0.5</v>
      </c>
    </row>
    <row r="582" spans="1:21" x14ac:dyDescent="0.25">
      <c r="A582" t="s">
        <v>172</v>
      </c>
      <c r="B582" t="s">
        <v>21</v>
      </c>
      <c r="C582" t="s">
        <v>42</v>
      </c>
      <c r="D582" t="s">
        <v>262</v>
      </c>
      <c r="E582" t="s">
        <v>21</v>
      </c>
      <c r="F582" t="s">
        <v>45</v>
      </c>
      <c r="G582" t="s">
        <v>150</v>
      </c>
      <c r="H582" s="9">
        <v>45456</v>
      </c>
      <c r="I582">
        <v>2677</v>
      </c>
      <c r="J582">
        <v>25</v>
      </c>
      <c r="K582" t="s">
        <v>157</v>
      </c>
      <c r="L582" t="s">
        <v>913</v>
      </c>
      <c r="M582" t="s">
        <v>21</v>
      </c>
      <c r="N582">
        <f>IF(all_t20_world_cup_matches_results__3__3[[#This Row],[Teams ID]]=all_t20_world_cup_matches_results__3__3[[#This Row],[Winner]], 1, 0)</f>
        <v>1</v>
      </c>
      <c r="O582" t="str">
        <f>IF(all_t20_world_cup_matches_results__3__3[[#This Row],[Team1]]=all_t20_world_cup_matches_results__3__3[[#This Row],[Winner]],all_t20_world_cup_matches_results__3__3[[#This Row],[Team2]],all_t20_world_cup_matches_results__3__3[[#This Row],[Team1]])</f>
        <v>Netherlands</v>
      </c>
      <c r="P582" s="8">
        <f>IF(all_t20_world_cup_matches_results__3__3[[#This Row],[Teams ID]]=all_t20_world_cup_matches_results__3__3[[#This Row],[Losers]],1,0)</f>
        <v>0</v>
      </c>
      <c r="Q582" s="8">
        <f>SUMIFS(all_t20_world_cup_matches_results__3__3[Winner Count], all_t20_world_cup_matches_results__3__3[Teams ID], all_t20_world_cup_matches_results__3__3[[#This Row],[Teams ID]], all_t20_world_cup_matches_results__3__3[Season], all_t20_world_cup_matches_results__3__3[[#This Row],[Season]])</f>
        <v>3</v>
      </c>
      <c r="R582" s="8">
        <f>COUNTIFS(all_t20_world_cup_matches_results__3__3[Teams ID], all_t20_world_cup_matches_results__3__3[[#This Row],[Teams ID]], all_t20_world_cup_matches_results__3__3[Season], all_t20_world_cup_matches_results__3__3[[#This Row],[Season]])</f>
        <v>7</v>
      </c>
      <c r="S582" s="8">
        <f>all_t20_world_cup_matches_results__3__3[[#This Row],[Total matches played]]-all_t20_world_cup_matches_results__3__3[[#This Row],[Total matches won]]</f>
        <v>4</v>
      </c>
      <c r="T582" s="16">
        <f>IFERROR(all_t20_world_cup_matches_results__3__3[[#This Row],[Total matches won]]/all_t20_world_cup_matches_results__3__3[[#This Row],[Total matches played]],"")</f>
        <v>0.42857142857142855</v>
      </c>
      <c r="U582" s="16">
        <f>IF(T:T=$T$3,"",100%-all_t20_world_cup_matches_results__3__3[[#This Row],[Winning %]])</f>
        <v>0.5714285714285714</v>
      </c>
    </row>
    <row r="583" spans="1:21" x14ac:dyDescent="0.25">
      <c r="A583" t="s">
        <v>172</v>
      </c>
      <c r="B583" t="s">
        <v>21</v>
      </c>
      <c r="C583" t="s">
        <v>42</v>
      </c>
      <c r="D583" t="s">
        <v>262</v>
      </c>
      <c r="E583" t="s">
        <v>21</v>
      </c>
      <c r="F583" t="s">
        <v>45</v>
      </c>
      <c r="G583" t="s">
        <v>150</v>
      </c>
      <c r="H583" s="9">
        <v>45456</v>
      </c>
      <c r="I583">
        <v>2677</v>
      </c>
      <c r="J583">
        <v>25</v>
      </c>
      <c r="K583" t="s">
        <v>157</v>
      </c>
      <c r="L583" t="s">
        <v>914</v>
      </c>
      <c r="M583" t="s">
        <v>42</v>
      </c>
      <c r="N583">
        <f>IF(all_t20_world_cup_matches_results__3__3[[#This Row],[Teams ID]]=all_t20_world_cup_matches_results__3__3[[#This Row],[Winner]], 1, 0)</f>
        <v>0</v>
      </c>
      <c r="O583" t="str">
        <f>IF(all_t20_world_cup_matches_results__3__3[[#This Row],[Team1]]=all_t20_world_cup_matches_results__3__3[[#This Row],[Winner]],all_t20_world_cup_matches_results__3__3[[#This Row],[Team2]],all_t20_world_cup_matches_results__3__3[[#This Row],[Team1]])</f>
        <v>Netherlands</v>
      </c>
      <c r="P583" s="8">
        <f>IF(all_t20_world_cup_matches_results__3__3[[#This Row],[Teams ID]]=all_t20_world_cup_matches_results__3__3[[#This Row],[Losers]],1,0)</f>
        <v>1</v>
      </c>
      <c r="Q583" s="8">
        <f>SUMIFS(all_t20_world_cup_matches_results__3__3[Winner Count], all_t20_world_cup_matches_results__3__3[Teams ID], all_t20_world_cup_matches_results__3__3[[#This Row],[Teams ID]], all_t20_world_cup_matches_results__3__3[Season], all_t20_world_cup_matches_results__3__3[[#This Row],[Season]])</f>
        <v>1</v>
      </c>
      <c r="R583" s="8">
        <f>COUNTIFS(all_t20_world_cup_matches_results__3__3[Teams ID], all_t20_world_cup_matches_results__3__3[[#This Row],[Teams ID]], all_t20_world_cup_matches_results__3__3[Season], all_t20_world_cup_matches_results__3__3[[#This Row],[Season]])</f>
        <v>4</v>
      </c>
      <c r="S583" s="8">
        <f>all_t20_world_cup_matches_results__3__3[[#This Row],[Total matches played]]-all_t20_world_cup_matches_results__3__3[[#This Row],[Total matches won]]</f>
        <v>3</v>
      </c>
      <c r="T583" s="16">
        <f>IFERROR(all_t20_world_cup_matches_results__3__3[[#This Row],[Total matches won]]/all_t20_world_cup_matches_results__3__3[[#This Row],[Total matches played]],"")</f>
        <v>0.25</v>
      </c>
      <c r="U583" s="16">
        <f>IF(T:T=$T$3,"",100%-all_t20_world_cup_matches_results__3__3[[#This Row],[Winning %]])</f>
        <v>0.75</v>
      </c>
    </row>
    <row r="584" spans="1:21" x14ac:dyDescent="0.25">
      <c r="A584" t="s">
        <v>172</v>
      </c>
      <c r="B584" t="s">
        <v>23</v>
      </c>
      <c r="C584" t="s">
        <v>102</v>
      </c>
      <c r="D584" t="s">
        <v>317</v>
      </c>
      <c r="E584" t="s">
        <v>23</v>
      </c>
      <c r="F584" t="s">
        <v>8</v>
      </c>
      <c r="G584" t="s">
        <v>148</v>
      </c>
      <c r="H584" s="9">
        <v>45456</v>
      </c>
      <c r="I584">
        <v>2678</v>
      </c>
      <c r="J584">
        <v>8</v>
      </c>
      <c r="K584" t="s">
        <v>156</v>
      </c>
      <c r="L584" t="s">
        <v>915</v>
      </c>
      <c r="M584" t="s">
        <v>23</v>
      </c>
      <c r="N584">
        <f>IF(all_t20_world_cup_matches_results__3__3[[#This Row],[Teams ID]]=all_t20_world_cup_matches_results__3__3[[#This Row],[Winner]], 1, 0)</f>
        <v>1</v>
      </c>
      <c r="O584" t="str">
        <f>IF(all_t20_world_cup_matches_results__3__3[[#This Row],[Team1]]=all_t20_world_cup_matches_results__3__3[[#This Row],[Winner]],all_t20_world_cup_matches_results__3__3[[#This Row],[Team2]],all_t20_world_cup_matches_results__3__3[[#This Row],[Team1]])</f>
        <v>Oman</v>
      </c>
      <c r="P584" s="8">
        <f>IF(all_t20_world_cup_matches_results__3__3[[#This Row],[Teams ID]]=all_t20_world_cup_matches_results__3__3[[#This Row],[Losers]],1,0)</f>
        <v>0</v>
      </c>
      <c r="Q584" s="8">
        <f>SUMIFS(all_t20_world_cup_matches_results__3__3[Winner Count], all_t20_world_cup_matches_results__3__3[Teams ID], all_t20_world_cup_matches_results__3__3[[#This Row],[Teams ID]], all_t20_world_cup_matches_results__3__3[Season], all_t20_world_cup_matches_results__3__3[[#This Row],[Season]])</f>
        <v>4</v>
      </c>
      <c r="R584" s="8">
        <f>COUNTIFS(all_t20_world_cup_matches_results__3__3[Teams ID], all_t20_world_cup_matches_results__3__3[[#This Row],[Teams ID]], all_t20_world_cup_matches_results__3__3[Season], all_t20_world_cup_matches_results__3__3[[#This Row],[Season]])</f>
        <v>8</v>
      </c>
      <c r="S584" s="8">
        <f>all_t20_world_cup_matches_results__3__3[[#This Row],[Total matches played]]-all_t20_world_cup_matches_results__3__3[[#This Row],[Total matches won]]</f>
        <v>4</v>
      </c>
      <c r="T584" s="16">
        <f>IFERROR(all_t20_world_cup_matches_results__3__3[[#This Row],[Total matches won]]/all_t20_world_cup_matches_results__3__3[[#This Row],[Total matches played]],"")</f>
        <v>0.5</v>
      </c>
      <c r="U584" s="16">
        <f>IF(T:T=$T$3,"",100%-all_t20_world_cup_matches_results__3__3[[#This Row],[Winning %]])</f>
        <v>0.5</v>
      </c>
    </row>
    <row r="585" spans="1:21" x14ac:dyDescent="0.25">
      <c r="A585" t="s">
        <v>172</v>
      </c>
      <c r="B585" t="s">
        <v>23</v>
      </c>
      <c r="C585" t="s">
        <v>102</v>
      </c>
      <c r="D585" t="s">
        <v>317</v>
      </c>
      <c r="E585" t="s">
        <v>23</v>
      </c>
      <c r="F585" t="s">
        <v>8</v>
      </c>
      <c r="G585" t="s">
        <v>148</v>
      </c>
      <c r="H585" s="9">
        <v>45456</v>
      </c>
      <c r="I585">
        <v>2678</v>
      </c>
      <c r="J585">
        <v>8</v>
      </c>
      <c r="K585" t="s">
        <v>156</v>
      </c>
      <c r="L585" t="s">
        <v>916</v>
      </c>
      <c r="M585" t="s">
        <v>102</v>
      </c>
      <c r="N585">
        <f>IF(all_t20_world_cup_matches_results__3__3[[#This Row],[Teams ID]]=all_t20_world_cup_matches_results__3__3[[#This Row],[Winner]], 1, 0)</f>
        <v>0</v>
      </c>
      <c r="O585" t="str">
        <f>IF(all_t20_world_cup_matches_results__3__3[[#This Row],[Team1]]=all_t20_world_cup_matches_results__3__3[[#This Row],[Winner]],all_t20_world_cup_matches_results__3__3[[#This Row],[Team2]],all_t20_world_cup_matches_results__3__3[[#This Row],[Team1]])</f>
        <v>Oman</v>
      </c>
      <c r="P585" s="8">
        <f>IF(all_t20_world_cup_matches_results__3__3[[#This Row],[Teams ID]]=all_t20_world_cup_matches_results__3__3[[#This Row],[Losers]],1,0)</f>
        <v>1</v>
      </c>
      <c r="Q585" s="8">
        <f>SUMIFS(all_t20_world_cup_matches_results__3__3[Winner Count], all_t20_world_cup_matches_results__3__3[Teams ID], all_t20_world_cup_matches_results__3__3[[#This Row],[Teams ID]], all_t20_world_cup_matches_results__3__3[Season], all_t20_world_cup_matches_results__3__3[[#This Row],[Season]])</f>
        <v>0</v>
      </c>
      <c r="R585" s="8">
        <f>COUNTIFS(all_t20_world_cup_matches_results__3__3[Teams ID], all_t20_world_cup_matches_results__3__3[[#This Row],[Teams ID]], all_t20_world_cup_matches_results__3__3[Season], all_t20_world_cup_matches_results__3__3[[#This Row],[Season]])</f>
        <v>4</v>
      </c>
      <c r="S585" s="8">
        <f>all_t20_world_cup_matches_results__3__3[[#This Row],[Total matches played]]-all_t20_world_cup_matches_results__3__3[[#This Row],[Total matches won]]</f>
        <v>4</v>
      </c>
      <c r="T585" s="16">
        <f>IFERROR(all_t20_world_cup_matches_results__3__3[[#This Row],[Total matches won]]/all_t20_world_cup_matches_results__3__3[[#This Row],[Total matches played]],"")</f>
        <v>0</v>
      </c>
      <c r="U585" s="16" t="str">
        <f>IF(T:T=$T$3,"",100%-all_t20_world_cup_matches_results__3__3[[#This Row],[Winning %]])</f>
        <v/>
      </c>
    </row>
    <row r="586" spans="1:21" x14ac:dyDescent="0.25">
      <c r="A586" t="s">
        <v>172</v>
      </c>
      <c r="B586" t="s">
        <v>63</v>
      </c>
      <c r="C586" t="s">
        <v>113</v>
      </c>
      <c r="D586" t="s">
        <v>318</v>
      </c>
      <c r="E586" t="s">
        <v>63</v>
      </c>
      <c r="F586" t="s">
        <v>31</v>
      </c>
      <c r="G586" t="s">
        <v>149</v>
      </c>
      <c r="H586" s="9">
        <v>45456</v>
      </c>
      <c r="I586">
        <v>2679</v>
      </c>
      <c r="J586">
        <v>7</v>
      </c>
      <c r="K586" t="s">
        <v>156</v>
      </c>
      <c r="L586" t="s">
        <v>917</v>
      </c>
      <c r="M586" t="s">
        <v>63</v>
      </c>
      <c r="N586">
        <f>IF(all_t20_world_cup_matches_results__3__3[[#This Row],[Teams ID]]=all_t20_world_cup_matches_results__3__3[[#This Row],[Winner]], 1, 0)</f>
        <v>1</v>
      </c>
      <c r="O586" t="str">
        <f>IF(all_t20_world_cup_matches_results__3__3[[#This Row],[Team1]]=all_t20_world_cup_matches_results__3__3[[#This Row],[Winner]],all_t20_world_cup_matches_results__3__3[[#This Row],[Team2]],all_t20_world_cup_matches_results__3__3[[#This Row],[Team1]])</f>
        <v>P.N.G.</v>
      </c>
      <c r="P586" s="8">
        <f>IF(all_t20_world_cup_matches_results__3__3[[#This Row],[Teams ID]]=all_t20_world_cup_matches_results__3__3[[#This Row],[Losers]],1,0)</f>
        <v>0</v>
      </c>
      <c r="Q586" s="8">
        <f>SUMIFS(all_t20_world_cup_matches_results__3__3[Winner Count], all_t20_world_cup_matches_results__3__3[Teams ID], all_t20_world_cup_matches_results__3__3[[#This Row],[Teams ID]], all_t20_world_cup_matches_results__3__3[Season], all_t20_world_cup_matches_results__3__3[[#This Row],[Season]])</f>
        <v>5</v>
      </c>
      <c r="R586" s="8">
        <f>COUNTIFS(all_t20_world_cup_matches_results__3__3[Teams ID], all_t20_world_cup_matches_results__3__3[[#This Row],[Teams ID]], all_t20_world_cup_matches_results__3__3[Season], all_t20_world_cup_matches_results__3__3[[#This Row],[Season]])</f>
        <v>8</v>
      </c>
      <c r="S586" s="8">
        <f>all_t20_world_cup_matches_results__3__3[[#This Row],[Total matches played]]-all_t20_world_cup_matches_results__3__3[[#This Row],[Total matches won]]</f>
        <v>3</v>
      </c>
      <c r="T586" s="16">
        <f>IFERROR(all_t20_world_cup_matches_results__3__3[[#This Row],[Total matches won]]/all_t20_world_cup_matches_results__3__3[[#This Row],[Total matches played]],"")</f>
        <v>0.625</v>
      </c>
      <c r="U586" s="16">
        <f>IF(T:T=$T$3,"",100%-all_t20_world_cup_matches_results__3__3[[#This Row],[Winning %]])</f>
        <v>0.375</v>
      </c>
    </row>
    <row r="587" spans="1:21" x14ac:dyDescent="0.25">
      <c r="A587" t="s">
        <v>172</v>
      </c>
      <c r="B587" t="s">
        <v>63</v>
      </c>
      <c r="C587" t="s">
        <v>113</v>
      </c>
      <c r="D587" t="s">
        <v>318</v>
      </c>
      <c r="E587" t="s">
        <v>63</v>
      </c>
      <c r="F587" t="s">
        <v>31</v>
      </c>
      <c r="G587" t="s">
        <v>149</v>
      </c>
      <c r="H587" s="9">
        <v>45456</v>
      </c>
      <c r="I587">
        <v>2679</v>
      </c>
      <c r="J587">
        <v>7</v>
      </c>
      <c r="K587" t="s">
        <v>156</v>
      </c>
      <c r="L587" t="s">
        <v>918</v>
      </c>
      <c r="M587" t="s">
        <v>113</v>
      </c>
      <c r="N587">
        <f>IF(all_t20_world_cup_matches_results__3__3[[#This Row],[Teams ID]]=all_t20_world_cup_matches_results__3__3[[#This Row],[Winner]], 1, 0)</f>
        <v>0</v>
      </c>
      <c r="O587" t="str">
        <f>IF(all_t20_world_cup_matches_results__3__3[[#This Row],[Team1]]=all_t20_world_cup_matches_results__3__3[[#This Row],[Winner]],all_t20_world_cup_matches_results__3__3[[#This Row],[Team2]],all_t20_world_cup_matches_results__3__3[[#This Row],[Team1]])</f>
        <v>P.N.G.</v>
      </c>
      <c r="P587" s="8">
        <f>IF(all_t20_world_cup_matches_results__3__3[[#This Row],[Teams ID]]=all_t20_world_cup_matches_results__3__3[[#This Row],[Losers]],1,0)</f>
        <v>1</v>
      </c>
      <c r="Q587" s="8">
        <f>SUMIFS(all_t20_world_cup_matches_results__3__3[Winner Count], all_t20_world_cup_matches_results__3__3[Teams ID], all_t20_world_cup_matches_results__3__3[[#This Row],[Teams ID]], all_t20_world_cup_matches_results__3__3[Season], all_t20_world_cup_matches_results__3__3[[#This Row],[Season]])</f>
        <v>0</v>
      </c>
      <c r="R587" s="8">
        <f>COUNTIFS(all_t20_world_cup_matches_results__3__3[Teams ID], all_t20_world_cup_matches_results__3__3[[#This Row],[Teams ID]], all_t20_world_cup_matches_results__3__3[Season], all_t20_world_cup_matches_results__3__3[[#This Row],[Season]])</f>
        <v>4</v>
      </c>
      <c r="S587" s="8">
        <f>all_t20_world_cup_matches_results__3__3[[#This Row],[Total matches played]]-all_t20_world_cup_matches_results__3__3[[#This Row],[Total matches won]]</f>
        <v>4</v>
      </c>
      <c r="T587" s="16">
        <f>IFERROR(all_t20_world_cup_matches_results__3__3[[#This Row],[Total matches won]]/all_t20_world_cup_matches_results__3__3[[#This Row],[Total matches played]],"")</f>
        <v>0</v>
      </c>
      <c r="U587" s="16" t="str">
        <f>IF(T:T=$T$3,"",100%-all_t20_world_cup_matches_results__3__3[[#This Row],[Winning %]])</f>
        <v/>
      </c>
    </row>
    <row r="588" spans="1:21" x14ac:dyDescent="0.25">
      <c r="A588" t="s">
        <v>172</v>
      </c>
      <c r="B588" t="s">
        <v>89</v>
      </c>
      <c r="C588" t="s">
        <v>6</v>
      </c>
      <c r="D588" t="s">
        <v>319</v>
      </c>
      <c r="E588" t="s">
        <v>6</v>
      </c>
      <c r="F588" t="s">
        <v>51</v>
      </c>
      <c r="G588" t="s">
        <v>150</v>
      </c>
      <c r="H588" s="9">
        <v>45457</v>
      </c>
      <c r="I588">
        <v>2681</v>
      </c>
      <c r="J588">
        <v>1</v>
      </c>
      <c r="K588" t="s">
        <v>157</v>
      </c>
      <c r="L588" t="s">
        <v>919</v>
      </c>
      <c r="M588" t="s">
        <v>89</v>
      </c>
      <c r="N588">
        <f>IF(all_t20_world_cup_matches_results__3__3[[#This Row],[Teams ID]]=all_t20_world_cup_matches_results__3__3[[#This Row],[Winner]], 1, 0)</f>
        <v>0</v>
      </c>
      <c r="O588" t="str">
        <f>IF(all_t20_world_cup_matches_results__3__3[[#This Row],[Team1]]=all_t20_world_cup_matches_results__3__3[[#This Row],[Winner]],all_t20_world_cup_matches_results__3__3[[#This Row],[Team2]],all_t20_world_cup_matches_results__3__3[[#This Row],[Team1]])</f>
        <v>Nepal</v>
      </c>
      <c r="P588" s="8">
        <f>IF(all_t20_world_cup_matches_results__3__3[[#This Row],[Teams ID]]=all_t20_world_cup_matches_results__3__3[[#This Row],[Losers]],1,0)</f>
        <v>1</v>
      </c>
      <c r="Q588" s="8">
        <f>SUMIFS(all_t20_world_cup_matches_results__3__3[Winner Count], all_t20_world_cup_matches_results__3__3[Teams ID], all_t20_world_cup_matches_results__3__3[[#This Row],[Teams ID]], all_t20_world_cup_matches_results__3__3[Season], all_t20_world_cup_matches_results__3__3[[#This Row],[Season]])</f>
        <v>0</v>
      </c>
      <c r="R588" s="8">
        <f>COUNTIFS(all_t20_world_cup_matches_results__3__3[Teams ID], all_t20_world_cup_matches_results__3__3[[#This Row],[Teams ID]], all_t20_world_cup_matches_results__3__3[Season], all_t20_world_cup_matches_results__3__3[[#This Row],[Season]])</f>
        <v>3</v>
      </c>
      <c r="S588" s="8">
        <f>all_t20_world_cup_matches_results__3__3[[#This Row],[Total matches played]]-all_t20_world_cup_matches_results__3__3[[#This Row],[Total matches won]]</f>
        <v>3</v>
      </c>
      <c r="T588" s="16">
        <f>IFERROR(all_t20_world_cup_matches_results__3__3[[#This Row],[Total matches won]]/all_t20_world_cup_matches_results__3__3[[#This Row],[Total matches played]],"")</f>
        <v>0</v>
      </c>
      <c r="U588" s="16" t="str">
        <f>IF(T:T=$T$3,"",100%-all_t20_world_cup_matches_results__3__3[[#This Row],[Winning %]])</f>
        <v/>
      </c>
    </row>
    <row r="589" spans="1:21" x14ac:dyDescent="0.25">
      <c r="A589" t="s">
        <v>172</v>
      </c>
      <c r="B589" t="s">
        <v>89</v>
      </c>
      <c r="C589" t="s">
        <v>6</v>
      </c>
      <c r="D589" t="s">
        <v>319</v>
      </c>
      <c r="E589" t="s">
        <v>6</v>
      </c>
      <c r="F589" t="s">
        <v>51</v>
      </c>
      <c r="G589" t="s">
        <v>150</v>
      </c>
      <c r="H589" s="9">
        <v>45457</v>
      </c>
      <c r="I589">
        <v>2681</v>
      </c>
      <c r="J589">
        <v>1</v>
      </c>
      <c r="K589" t="s">
        <v>157</v>
      </c>
      <c r="L589" t="s">
        <v>920</v>
      </c>
      <c r="M589" t="s">
        <v>6</v>
      </c>
      <c r="N589">
        <f>IF(all_t20_world_cup_matches_results__3__3[[#This Row],[Teams ID]]=all_t20_world_cup_matches_results__3__3[[#This Row],[Winner]], 1, 0)</f>
        <v>1</v>
      </c>
      <c r="O589" t="str">
        <f>IF(all_t20_world_cup_matches_results__3__3[[#This Row],[Team1]]=all_t20_world_cup_matches_results__3__3[[#This Row],[Winner]],all_t20_world_cup_matches_results__3__3[[#This Row],[Team2]],all_t20_world_cup_matches_results__3__3[[#This Row],[Team1]])</f>
        <v>Nepal</v>
      </c>
      <c r="P589" s="8">
        <f>IF(all_t20_world_cup_matches_results__3__3[[#This Row],[Teams ID]]=all_t20_world_cup_matches_results__3__3[[#This Row],[Losers]],1,0)</f>
        <v>0</v>
      </c>
      <c r="Q589" s="8">
        <f>SUMIFS(all_t20_world_cup_matches_results__3__3[Winner Count], all_t20_world_cup_matches_results__3__3[Teams ID], all_t20_world_cup_matches_results__3__3[[#This Row],[Teams ID]], all_t20_world_cup_matches_results__3__3[Season], all_t20_world_cup_matches_results__3__3[[#This Row],[Season]])</f>
        <v>8</v>
      </c>
      <c r="R589" s="8">
        <f>COUNTIFS(all_t20_world_cup_matches_results__3__3[Teams ID], all_t20_world_cup_matches_results__3__3[[#This Row],[Teams ID]], all_t20_world_cup_matches_results__3__3[Season], all_t20_world_cup_matches_results__3__3[[#This Row],[Season]])</f>
        <v>9</v>
      </c>
      <c r="S589" s="8">
        <f>all_t20_world_cup_matches_results__3__3[[#This Row],[Total matches played]]-all_t20_world_cup_matches_results__3__3[[#This Row],[Total matches won]]</f>
        <v>1</v>
      </c>
      <c r="T589" s="16">
        <f>IFERROR(all_t20_world_cup_matches_results__3__3[[#This Row],[Total matches won]]/all_t20_world_cup_matches_results__3__3[[#This Row],[Total matches played]],"")</f>
        <v>0.88888888888888884</v>
      </c>
      <c r="U589" s="16">
        <f>IF(T:T=$T$3,"",100%-all_t20_world_cup_matches_results__3__3[[#This Row],[Winning %]])</f>
        <v>0.11111111111111116</v>
      </c>
    </row>
    <row r="590" spans="1:21" x14ac:dyDescent="0.25">
      <c r="A590" t="s">
        <v>172</v>
      </c>
      <c r="B590" t="s">
        <v>11</v>
      </c>
      <c r="C590" t="s">
        <v>145</v>
      </c>
      <c r="D590" t="s">
        <v>320</v>
      </c>
      <c r="E590" t="s">
        <v>11</v>
      </c>
      <c r="F590" t="s">
        <v>12</v>
      </c>
      <c r="G590" t="s">
        <v>149</v>
      </c>
      <c r="H590" s="9">
        <v>45457</v>
      </c>
      <c r="I590">
        <v>2682</v>
      </c>
      <c r="J590">
        <v>9</v>
      </c>
      <c r="K590" t="s">
        <v>156</v>
      </c>
      <c r="L590" t="s">
        <v>921</v>
      </c>
      <c r="M590" t="s">
        <v>11</v>
      </c>
      <c r="N590">
        <f>IF(all_t20_world_cup_matches_results__3__3[[#This Row],[Teams ID]]=all_t20_world_cup_matches_results__3__3[[#This Row],[Winner]], 1, 0)</f>
        <v>1</v>
      </c>
      <c r="O590" t="str">
        <f>IF(all_t20_world_cup_matches_results__3__3[[#This Row],[Team1]]=all_t20_world_cup_matches_results__3__3[[#This Row],[Winner]],all_t20_world_cup_matches_results__3__3[[#This Row],[Team2]],all_t20_world_cup_matches_results__3__3[[#This Row],[Team1]])</f>
        <v>Uganda</v>
      </c>
      <c r="P590" s="8">
        <f>IF(all_t20_world_cup_matches_results__3__3[[#This Row],[Teams ID]]=all_t20_world_cup_matches_results__3__3[[#This Row],[Losers]],1,0)</f>
        <v>0</v>
      </c>
      <c r="Q590" s="8">
        <f>SUMIFS(all_t20_world_cup_matches_results__3__3[Winner Count], all_t20_world_cup_matches_results__3__3[Teams ID], all_t20_world_cup_matches_results__3__3[[#This Row],[Teams ID]], all_t20_world_cup_matches_results__3__3[Season], all_t20_world_cup_matches_results__3__3[[#This Row],[Season]])</f>
        <v>2</v>
      </c>
      <c r="R590" s="8">
        <f>COUNTIFS(all_t20_world_cup_matches_results__3__3[Teams ID], all_t20_world_cup_matches_results__3__3[[#This Row],[Teams ID]], all_t20_world_cup_matches_results__3__3[Season], all_t20_world_cup_matches_results__3__3[[#This Row],[Season]])</f>
        <v>4</v>
      </c>
      <c r="S590" s="8">
        <f>all_t20_world_cup_matches_results__3__3[[#This Row],[Total matches played]]-all_t20_world_cup_matches_results__3__3[[#This Row],[Total matches won]]</f>
        <v>2</v>
      </c>
      <c r="T590" s="16">
        <f>IFERROR(all_t20_world_cup_matches_results__3__3[[#This Row],[Total matches won]]/all_t20_world_cup_matches_results__3__3[[#This Row],[Total matches played]],"")</f>
        <v>0.5</v>
      </c>
      <c r="U590" s="16">
        <f>IF(T:T=$T$3,"",100%-all_t20_world_cup_matches_results__3__3[[#This Row],[Winning %]])</f>
        <v>0.5</v>
      </c>
    </row>
    <row r="591" spans="1:21" x14ac:dyDescent="0.25">
      <c r="A591" t="s">
        <v>172</v>
      </c>
      <c r="B591" t="s">
        <v>11</v>
      </c>
      <c r="C591" t="s">
        <v>145</v>
      </c>
      <c r="D591" t="s">
        <v>320</v>
      </c>
      <c r="E591" t="s">
        <v>11</v>
      </c>
      <c r="F591" t="s">
        <v>12</v>
      </c>
      <c r="G591" t="s">
        <v>149</v>
      </c>
      <c r="H591" s="9">
        <v>45457</v>
      </c>
      <c r="I591">
        <v>2682</v>
      </c>
      <c r="J591">
        <v>9</v>
      </c>
      <c r="K591" t="s">
        <v>156</v>
      </c>
      <c r="L591" t="s">
        <v>922</v>
      </c>
      <c r="M591" t="s">
        <v>145</v>
      </c>
      <c r="N591">
        <f>IF(all_t20_world_cup_matches_results__3__3[[#This Row],[Teams ID]]=all_t20_world_cup_matches_results__3__3[[#This Row],[Winner]], 1, 0)</f>
        <v>0</v>
      </c>
      <c r="O591" t="str">
        <f>IF(all_t20_world_cup_matches_results__3__3[[#This Row],[Team1]]=all_t20_world_cup_matches_results__3__3[[#This Row],[Winner]],all_t20_world_cup_matches_results__3__3[[#This Row],[Team2]],all_t20_world_cup_matches_results__3__3[[#This Row],[Team1]])</f>
        <v>Uganda</v>
      </c>
      <c r="P591" s="8">
        <f>IF(all_t20_world_cup_matches_results__3__3[[#This Row],[Teams ID]]=all_t20_world_cup_matches_results__3__3[[#This Row],[Losers]],1,0)</f>
        <v>1</v>
      </c>
      <c r="Q591" s="8">
        <f>SUMIFS(all_t20_world_cup_matches_results__3__3[Winner Count], all_t20_world_cup_matches_results__3__3[Teams ID], all_t20_world_cup_matches_results__3__3[[#This Row],[Teams ID]], all_t20_world_cup_matches_results__3__3[Season], all_t20_world_cup_matches_results__3__3[[#This Row],[Season]])</f>
        <v>1</v>
      </c>
      <c r="R591" s="8">
        <f>COUNTIFS(all_t20_world_cup_matches_results__3__3[Teams ID], all_t20_world_cup_matches_results__3__3[[#This Row],[Teams ID]], all_t20_world_cup_matches_results__3__3[Season], all_t20_world_cup_matches_results__3__3[[#This Row],[Season]])</f>
        <v>4</v>
      </c>
      <c r="S591" s="8">
        <f>all_t20_world_cup_matches_results__3__3[[#This Row],[Total matches played]]-all_t20_world_cup_matches_results__3__3[[#This Row],[Total matches won]]</f>
        <v>3</v>
      </c>
      <c r="T591" s="16">
        <f>IFERROR(all_t20_world_cup_matches_results__3__3[[#This Row],[Total matches won]]/all_t20_world_cup_matches_results__3__3[[#This Row],[Total matches played]],"")</f>
        <v>0.25</v>
      </c>
      <c r="U591" s="16">
        <f>IF(T:T=$T$3,"",100%-all_t20_world_cup_matches_results__3__3[[#This Row],[Winning %]])</f>
        <v>0.75</v>
      </c>
    </row>
    <row r="592" spans="1:21" x14ac:dyDescent="0.25">
      <c r="A592" t="s">
        <v>172</v>
      </c>
      <c r="B592" t="s">
        <v>23</v>
      </c>
      <c r="C592" t="s">
        <v>116</v>
      </c>
      <c r="D592" t="s">
        <v>321</v>
      </c>
      <c r="E592" t="s">
        <v>23</v>
      </c>
      <c r="F592" t="s">
        <v>151</v>
      </c>
      <c r="G592" t="s">
        <v>148</v>
      </c>
      <c r="H592" s="9">
        <v>45458</v>
      </c>
      <c r="I592">
        <v>2688</v>
      </c>
      <c r="J592">
        <v>41</v>
      </c>
      <c r="K592" t="s">
        <v>157</v>
      </c>
      <c r="L592" t="s">
        <v>923</v>
      </c>
      <c r="M592" t="s">
        <v>23</v>
      </c>
      <c r="N592">
        <f>IF(all_t20_world_cup_matches_results__3__3[[#This Row],[Teams ID]]=all_t20_world_cup_matches_results__3__3[[#This Row],[Winner]], 1, 0)</f>
        <v>1</v>
      </c>
      <c r="O592" t="str">
        <f>IF(all_t20_world_cup_matches_results__3__3[[#This Row],[Team1]]=all_t20_world_cup_matches_results__3__3[[#This Row],[Winner]],all_t20_world_cup_matches_results__3__3[[#This Row],[Team2]],all_t20_world_cup_matches_results__3__3[[#This Row],[Team1]])</f>
        <v>Namibia</v>
      </c>
      <c r="P592" s="8">
        <f>IF(all_t20_world_cup_matches_results__3__3[[#This Row],[Teams ID]]=all_t20_world_cup_matches_results__3__3[[#This Row],[Losers]],1,0)</f>
        <v>0</v>
      </c>
      <c r="Q592" s="8">
        <f>SUMIFS(all_t20_world_cup_matches_results__3__3[Winner Count], all_t20_world_cup_matches_results__3__3[Teams ID], all_t20_world_cup_matches_results__3__3[[#This Row],[Teams ID]], all_t20_world_cup_matches_results__3__3[Season], all_t20_world_cup_matches_results__3__3[[#This Row],[Season]])</f>
        <v>4</v>
      </c>
      <c r="R592" s="8">
        <f>COUNTIFS(all_t20_world_cup_matches_results__3__3[Teams ID], all_t20_world_cup_matches_results__3__3[[#This Row],[Teams ID]], all_t20_world_cup_matches_results__3__3[Season], all_t20_world_cup_matches_results__3__3[[#This Row],[Season]])</f>
        <v>8</v>
      </c>
      <c r="S592" s="8">
        <f>all_t20_world_cup_matches_results__3__3[[#This Row],[Total matches played]]-all_t20_world_cup_matches_results__3__3[[#This Row],[Total matches won]]</f>
        <v>4</v>
      </c>
      <c r="T592" s="16">
        <f>IFERROR(all_t20_world_cup_matches_results__3__3[[#This Row],[Total matches won]]/all_t20_world_cup_matches_results__3__3[[#This Row],[Total matches played]],"")</f>
        <v>0.5</v>
      </c>
      <c r="U592" s="16">
        <f>IF(T:T=$T$3,"",100%-all_t20_world_cup_matches_results__3__3[[#This Row],[Winning %]])</f>
        <v>0.5</v>
      </c>
    </row>
    <row r="593" spans="1:21" x14ac:dyDescent="0.25">
      <c r="A593" t="s">
        <v>172</v>
      </c>
      <c r="B593" t="s">
        <v>23</v>
      </c>
      <c r="C593" t="s">
        <v>116</v>
      </c>
      <c r="D593" t="s">
        <v>321</v>
      </c>
      <c r="E593" t="s">
        <v>23</v>
      </c>
      <c r="F593" t="s">
        <v>151</v>
      </c>
      <c r="G593" t="s">
        <v>148</v>
      </c>
      <c r="H593" s="9">
        <v>45458</v>
      </c>
      <c r="I593">
        <v>2688</v>
      </c>
      <c r="J593">
        <v>41</v>
      </c>
      <c r="K593" t="s">
        <v>157</v>
      </c>
      <c r="L593" t="s">
        <v>924</v>
      </c>
      <c r="M593" t="s">
        <v>116</v>
      </c>
      <c r="N593">
        <f>IF(all_t20_world_cup_matches_results__3__3[[#This Row],[Teams ID]]=all_t20_world_cup_matches_results__3__3[[#This Row],[Winner]], 1, 0)</f>
        <v>0</v>
      </c>
      <c r="O593" t="str">
        <f>IF(all_t20_world_cup_matches_results__3__3[[#This Row],[Team1]]=all_t20_world_cup_matches_results__3__3[[#This Row],[Winner]],all_t20_world_cup_matches_results__3__3[[#This Row],[Team2]],all_t20_world_cup_matches_results__3__3[[#This Row],[Team1]])</f>
        <v>Namibia</v>
      </c>
      <c r="P593" s="8">
        <f>IF(all_t20_world_cup_matches_results__3__3[[#This Row],[Teams ID]]=all_t20_world_cup_matches_results__3__3[[#This Row],[Losers]],1,0)</f>
        <v>1</v>
      </c>
      <c r="Q593" s="8">
        <f>SUMIFS(all_t20_world_cup_matches_results__3__3[Winner Count], all_t20_world_cup_matches_results__3__3[Teams ID], all_t20_world_cup_matches_results__3__3[[#This Row],[Teams ID]], all_t20_world_cup_matches_results__3__3[Season], all_t20_world_cup_matches_results__3__3[[#This Row],[Season]])</f>
        <v>0</v>
      </c>
      <c r="R593" s="8">
        <f>COUNTIFS(all_t20_world_cup_matches_results__3__3[Teams ID], all_t20_world_cup_matches_results__3__3[[#This Row],[Teams ID]], all_t20_world_cup_matches_results__3__3[Season], all_t20_world_cup_matches_results__3__3[[#This Row],[Season]])</f>
        <v>4</v>
      </c>
      <c r="S593" s="8">
        <f>all_t20_world_cup_matches_results__3__3[[#This Row],[Total matches played]]-all_t20_world_cup_matches_results__3__3[[#This Row],[Total matches won]]</f>
        <v>4</v>
      </c>
      <c r="T593" s="16">
        <f>IFERROR(all_t20_world_cup_matches_results__3__3[[#This Row],[Total matches won]]/all_t20_world_cup_matches_results__3__3[[#This Row],[Total matches played]],"")</f>
        <v>0</v>
      </c>
      <c r="U593" s="16" t="str">
        <f>IF(T:T=$T$3,"",100%-all_t20_world_cup_matches_results__3__3[[#This Row],[Winning %]])</f>
        <v/>
      </c>
    </row>
    <row r="594" spans="1:21" x14ac:dyDescent="0.25">
      <c r="A594" t="s">
        <v>172</v>
      </c>
      <c r="B594" t="s">
        <v>17</v>
      </c>
      <c r="C594" t="s">
        <v>15</v>
      </c>
      <c r="D594" t="s">
        <v>322</v>
      </c>
      <c r="E594" t="s">
        <v>17</v>
      </c>
      <c r="F594" t="s">
        <v>19</v>
      </c>
      <c r="G594" t="s">
        <v>64</v>
      </c>
      <c r="H594" s="9">
        <v>45458</v>
      </c>
      <c r="I594">
        <v>2689</v>
      </c>
      <c r="J594">
        <v>5</v>
      </c>
      <c r="K594" t="s">
        <v>156</v>
      </c>
      <c r="L594" t="s">
        <v>925</v>
      </c>
      <c r="M594" t="s">
        <v>17</v>
      </c>
      <c r="N594">
        <f>IF(all_t20_world_cup_matches_results__3__3[[#This Row],[Teams ID]]=all_t20_world_cup_matches_results__3__3[[#This Row],[Winner]], 1, 0)</f>
        <v>1</v>
      </c>
      <c r="O594" t="str">
        <f>IF(all_t20_world_cup_matches_results__3__3[[#This Row],[Team1]]=all_t20_world_cup_matches_results__3__3[[#This Row],[Winner]],all_t20_world_cup_matches_results__3__3[[#This Row],[Team2]],all_t20_world_cup_matches_results__3__3[[#This Row],[Team1]])</f>
        <v>Scotland</v>
      </c>
      <c r="P594" s="8">
        <f>IF(all_t20_world_cup_matches_results__3__3[[#This Row],[Teams ID]]=all_t20_world_cup_matches_results__3__3[[#This Row],[Losers]],1,0)</f>
        <v>0</v>
      </c>
      <c r="Q594" s="8">
        <f>SUMIFS(all_t20_world_cup_matches_results__3__3[Winner Count], all_t20_world_cup_matches_results__3__3[Teams ID], all_t20_world_cup_matches_results__3__3[[#This Row],[Teams ID]], all_t20_world_cup_matches_results__3__3[Season], all_t20_world_cup_matches_results__3__3[[#This Row],[Season]])</f>
        <v>5</v>
      </c>
      <c r="R594" s="8">
        <f>COUNTIFS(all_t20_world_cup_matches_results__3__3[Teams ID], all_t20_world_cup_matches_results__3__3[[#This Row],[Teams ID]], all_t20_world_cup_matches_results__3__3[Season], all_t20_world_cup_matches_results__3__3[[#This Row],[Season]])</f>
        <v>7</v>
      </c>
      <c r="S594" s="8">
        <f>all_t20_world_cup_matches_results__3__3[[#This Row],[Total matches played]]-all_t20_world_cup_matches_results__3__3[[#This Row],[Total matches won]]</f>
        <v>2</v>
      </c>
      <c r="T594" s="16">
        <f>IFERROR(all_t20_world_cup_matches_results__3__3[[#This Row],[Total matches won]]/all_t20_world_cup_matches_results__3__3[[#This Row],[Total matches played]],"")</f>
        <v>0.7142857142857143</v>
      </c>
      <c r="U594" s="16">
        <f>IF(T:T=$T$3,"",100%-all_t20_world_cup_matches_results__3__3[[#This Row],[Winning %]])</f>
        <v>0.2857142857142857</v>
      </c>
    </row>
    <row r="595" spans="1:21" x14ac:dyDescent="0.25">
      <c r="A595" t="s">
        <v>172</v>
      </c>
      <c r="B595" t="s">
        <v>17</v>
      </c>
      <c r="C595" t="s">
        <v>15</v>
      </c>
      <c r="D595" t="s">
        <v>322</v>
      </c>
      <c r="E595" t="s">
        <v>17</v>
      </c>
      <c r="F595" t="s">
        <v>19</v>
      </c>
      <c r="G595" t="s">
        <v>64</v>
      </c>
      <c r="H595" s="9">
        <v>45458</v>
      </c>
      <c r="I595">
        <v>2689</v>
      </c>
      <c r="J595">
        <v>5</v>
      </c>
      <c r="K595" t="s">
        <v>156</v>
      </c>
      <c r="L595" t="s">
        <v>926</v>
      </c>
      <c r="M595" t="s">
        <v>15</v>
      </c>
      <c r="N595">
        <f>IF(all_t20_world_cup_matches_results__3__3[[#This Row],[Teams ID]]=all_t20_world_cup_matches_results__3__3[[#This Row],[Winner]], 1, 0)</f>
        <v>0</v>
      </c>
      <c r="O595" t="str">
        <f>IF(all_t20_world_cup_matches_results__3__3[[#This Row],[Team1]]=all_t20_world_cup_matches_results__3__3[[#This Row],[Winner]],all_t20_world_cup_matches_results__3__3[[#This Row],[Team2]],all_t20_world_cup_matches_results__3__3[[#This Row],[Team1]])</f>
        <v>Scotland</v>
      </c>
      <c r="P595" s="8">
        <f>IF(all_t20_world_cup_matches_results__3__3[[#This Row],[Teams ID]]=all_t20_world_cup_matches_results__3__3[[#This Row],[Losers]],1,0)</f>
        <v>1</v>
      </c>
      <c r="Q595" s="8">
        <f>SUMIFS(all_t20_world_cup_matches_results__3__3[Winner Count], all_t20_world_cup_matches_results__3__3[Teams ID], all_t20_world_cup_matches_results__3__3[[#This Row],[Teams ID]], all_t20_world_cup_matches_results__3__3[Season], all_t20_world_cup_matches_results__3__3[[#This Row],[Season]])</f>
        <v>2</v>
      </c>
      <c r="R595" s="8">
        <f>COUNTIFS(all_t20_world_cup_matches_results__3__3[Teams ID], all_t20_world_cup_matches_results__3__3[[#This Row],[Teams ID]], all_t20_world_cup_matches_results__3__3[Season], all_t20_world_cup_matches_results__3__3[[#This Row],[Season]])</f>
        <v>4</v>
      </c>
      <c r="S595" s="8">
        <f>all_t20_world_cup_matches_results__3__3[[#This Row],[Total matches played]]-all_t20_world_cup_matches_results__3__3[[#This Row],[Total matches won]]</f>
        <v>2</v>
      </c>
      <c r="T595" s="16">
        <f>IFERROR(all_t20_world_cup_matches_results__3__3[[#This Row],[Total matches won]]/all_t20_world_cup_matches_results__3__3[[#This Row],[Total matches played]],"")</f>
        <v>0.5</v>
      </c>
      <c r="U595" s="16">
        <f>IF(T:T=$T$3,"",100%-all_t20_world_cup_matches_results__3__3[[#This Row],[Winning %]])</f>
        <v>0.5</v>
      </c>
    </row>
    <row r="596" spans="1:21" x14ac:dyDescent="0.25">
      <c r="A596" t="s">
        <v>172</v>
      </c>
      <c r="B596" t="s">
        <v>49</v>
      </c>
      <c r="C596" t="s">
        <v>14</v>
      </c>
      <c r="D596" t="s">
        <v>215</v>
      </c>
      <c r="E596" t="s">
        <v>14</v>
      </c>
      <c r="F596" t="s">
        <v>75</v>
      </c>
      <c r="G596" t="s">
        <v>152</v>
      </c>
      <c r="H596" s="9">
        <v>45459</v>
      </c>
      <c r="I596">
        <v>2697</v>
      </c>
      <c r="J596">
        <v>3</v>
      </c>
      <c r="K596" t="s">
        <v>156</v>
      </c>
      <c r="L596" t="s">
        <v>927</v>
      </c>
      <c r="M596" t="s">
        <v>49</v>
      </c>
      <c r="N596">
        <f>IF(all_t20_world_cup_matches_results__3__3[[#This Row],[Teams ID]]=all_t20_world_cup_matches_results__3__3[[#This Row],[Winner]], 1, 0)</f>
        <v>0</v>
      </c>
      <c r="O596" t="str">
        <f>IF(all_t20_world_cup_matches_results__3__3[[#This Row],[Team1]]=all_t20_world_cup_matches_results__3__3[[#This Row],[Winner]],all_t20_world_cup_matches_results__3__3[[#This Row],[Team2]],all_t20_world_cup_matches_results__3__3[[#This Row],[Team1]])</f>
        <v>Ireland</v>
      </c>
      <c r="P596" s="8">
        <f>IF(all_t20_world_cup_matches_results__3__3[[#This Row],[Teams ID]]=all_t20_world_cup_matches_results__3__3[[#This Row],[Losers]],1,0)</f>
        <v>1</v>
      </c>
      <c r="Q596" s="8">
        <f>SUMIFS(all_t20_world_cup_matches_results__3__3[Winner Count], all_t20_world_cup_matches_results__3__3[Teams ID], all_t20_world_cup_matches_results__3__3[[#This Row],[Teams ID]], all_t20_world_cup_matches_results__3__3[Season], all_t20_world_cup_matches_results__3__3[[#This Row],[Season]])</f>
        <v>0</v>
      </c>
      <c r="R596" s="8">
        <f>COUNTIFS(all_t20_world_cup_matches_results__3__3[Teams ID], all_t20_world_cup_matches_results__3__3[[#This Row],[Teams ID]], all_t20_world_cup_matches_results__3__3[Season], all_t20_world_cup_matches_results__3__3[[#This Row],[Season]])</f>
        <v>3</v>
      </c>
      <c r="S596" s="8">
        <f>all_t20_world_cup_matches_results__3__3[[#This Row],[Total matches played]]-all_t20_world_cup_matches_results__3__3[[#This Row],[Total matches won]]</f>
        <v>3</v>
      </c>
      <c r="T596" s="16">
        <f>IFERROR(all_t20_world_cup_matches_results__3__3[[#This Row],[Total matches won]]/all_t20_world_cup_matches_results__3__3[[#This Row],[Total matches played]],"")</f>
        <v>0</v>
      </c>
      <c r="U596" s="16" t="str">
        <f>IF(T:T=$T$3,"",100%-all_t20_world_cup_matches_results__3__3[[#This Row],[Winning %]])</f>
        <v/>
      </c>
    </row>
    <row r="597" spans="1:21" x14ac:dyDescent="0.25">
      <c r="A597" t="s">
        <v>172</v>
      </c>
      <c r="B597" t="s">
        <v>49</v>
      </c>
      <c r="C597" t="s">
        <v>14</v>
      </c>
      <c r="D597" t="s">
        <v>215</v>
      </c>
      <c r="E597" t="s">
        <v>14</v>
      </c>
      <c r="F597" t="s">
        <v>75</v>
      </c>
      <c r="G597" t="s">
        <v>152</v>
      </c>
      <c r="H597" s="9">
        <v>45459</v>
      </c>
      <c r="I597">
        <v>2697</v>
      </c>
      <c r="J597">
        <v>3</v>
      </c>
      <c r="K597" t="s">
        <v>156</v>
      </c>
      <c r="L597" t="s">
        <v>928</v>
      </c>
      <c r="M597" t="s">
        <v>14</v>
      </c>
      <c r="N597">
        <f>IF(all_t20_world_cup_matches_results__3__3[[#This Row],[Teams ID]]=all_t20_world_cup_matches_results__3__3[[#This Row],[Winner]], 1, 0)</f>
        <v>1</v>
      </c>
      <c r="O597" t="str">
        <f>IF(all_t20_world_cup_matches_results__3__3[[#This Row],[Team1]]=all_t20_world_cup_matches_results__3__3[[#This Row],[Winner]],all_t20_world_cup_matches_results__3__3[[#This Row],[Team2]],all_t20_world_cup_matches_results__3__3[[#This Row],[Team1]])</f>
        <v>Ireland</v>
      </c>
      <c r="P597" s="8">
        <f>IF(all_t20_world_cup_matches_results__3__3[[#This Row],[Teams ID]]=all_t20_world_cup_matches_results__3__3[[#This Row],[Losers]],1,0)</f>
        <v>0</v>
      </c>
      <c r="Q597" s="8">
        <f>SUMIFS(all_t20_world_cup_matches_results__3__3[Winner Count], all_t20_world_cup_matches_results__3__3[Teams ID], all_t20_world_cup_matches_results__3__3[[#This Row],[Teams ID]], all_t20_world_cup_matches_results__3__3[Season], all_t20_world_cup_matches_results__3__3[[#This Row],[Season]])</f>
        <v>2</v>
      </c>
      <c r="R597" s="8">
        <f>COUNTIFS(all_t20_world_cup_matches_results__3__3[Teams ID], all_t20_world_cup_matches_results__3__3[[#This Row],[Teams ID]], all_t20_world_cup_matches_results__3__3[Season], all_t20_world_cup_matches_results__3__3[[#This Row],[Season]])</f>
        <v>4</v>
      </c>
      <c r="S597" s="8">
        <f>all_t20_world_cup_matches_results__3__3[[#This Row],[Total matches played]]-all_t20_world_cup_matches_results__3__3[[#This Row],[Total matches won]]</f>
        <v>2</v>
      </c>
      <c r="T597" s="16">
        <f>IFERROR(all_t20_world_cup_matches_results__3__3[[#This Row],[Total matches won]]/all_t20_world_cup_matches_results__3__3[[#This Row],[Total matches played]],"")</f>
        <v>0.5</v>
      </c>
      <c r="U597" s="16">
        <f>IF(T:T=$T$3,"",100%-all_t20_world_cup_matches_results__3__3[[#This Row],[Winning %]])</f>
        <v>0.5</v>
      </c>
    </row>
    <row r="598" spans="1:21" x14ac:dyDescent="0.25">
      <c r="A598" t="s">
        <v>172</v>
      </c>
      <c r="B598" t="s">
        <v>21</v>
      </c>
      <c r="C598" t="s">
        <v>89</v>
      </c>
      <c r="D598" t="s">
        <v>247</v>
      </c>
      <c r="E598" t="s">
        <v>21</v>
      </c>
      <c r="F598" t="s">
        <v>65</v>
      </c>
      <c r="G598" t="s">
        <v>150</v>
      </c>
      <c r="H598" s="9">
        <v>45459</v>
      </c>
      <c r="I598">
        <v>2698</v>
      </c>
      <c r="J598">
        <v>21</v>
      </c>
      <c r="K598" t="s">
        <v>157</v>
      </c>
      <c r="L598" t="s">
        <v>929</v>
      </c>
      <c r="M598" t="s">
        <v>21</v>
      </c>
      <c r="N598">
        <f>IF(all_t20_world_cup_matches_results__3__3[[#This Row],[Teams ID]]=all_t20_world_cup_matches_results__3__3[[#This Row],[Winner]], 1, 0)</f>
        <v>1</v>
      </c>
      <c r="O598" t="str">
        <f>IF(all_t20_world_cup_matches_results__3__3[[#This Row],[Team1]]=all_t20_world_cup_matches_results__3__3[[#This Row],[Winner]],all_t20_world_cup_matches_results__3__3[[#This Row],[Team2]],all_t20_world_cup_matches_results__3__3[[#This Row],[Team1]])</f>
        <v>Nepal</v>
      </c>
      <c r="P598" s="8">
        <f>IF(all_t20_world_cup_matches_results__3__3[[#This Row],[Teams ID]]=all_t20_world_cup_matches_results__3__3[[#This Row],[Losers]],1,0)</f>
        <v>0</v>
      </c>
      <c r="Q598" s="8">
        <f>SUMIFS(all_t20_world_cup_matches_results__3__3[Winner Count], all_t20_world_cup_matches_results__3__3[Teams ID], all_t20_world_cup_matches_results__3__3[[#This Row],[Teams ID]], all_t20_world_cup_matches_results__3__3[Season], all_t20_world_cup_matches_results__3__3[[#This Row],[Season]])</f>
        <v>3</v>
      </c>
      <c r="R598" s="8">
        <f>COUNTIFS(all_t20_world_cup_matches_results__3__3[Teams ID], all_t20_world_cup_matches_results__3__3[[#This Row],[Teams ID]], all_t20_world_cup_matches_results__3__3[Season], all_t20_world_cup_matches_results__3__3[[#This Row],[Season]])</f>
        <v>7</v>
      </c>
      <c r="S598" s="8">
        <f>all_t20_world_cup_matches_results__3__3[[#This Row],[Total matches played]]-all_t20_world_cup_matches_results__3__3[[#This Row],[Total matches won]]</f>
        <v>4</v>
      </c>
      <c r="T598" s="16">
        <f>IFERROR(all_t20_world_cup_matches_results__3__3[[#This Row],[Total matches won]]/all_t20_world_cup_matches_results__3__3[[#This Row],[Total matches played]],"")</f>
        <v>0.42857142857142855</v>
      </c>
      <c r="U598" s="16">
        <f>IF(T:T=$T$3,"",100%-all_t20_world_cup_matches_results__3__3[[#This Row],[Winning %]])</f>
        <v>0.5714285714285714</v>
      </c>
    </row>
    <row r="599" spans="1:21" x14ac:dyDescent="0.25">
      <c r="A599" t="s">
        <v>172</v>
      </c>
      <c r="B599" t="s">
        <v>21</v>
      </c>
      <c r="C599" t="s">
        <v>89</v>
      </c>
      <c r="D599" t="s">
        <v>247</v>
      </c>
      <c r="E599" t="s">
        <v>21</v>
      </c>
      <c r="F599" t="s">
        <v>65</v>
      </c>
      <c r="G599" t="s">
        <v>150</v>
      </c>
      <c r="H599" s="9">
        <v>45459</v>
      </c>
      <c r="I599">
        <v>2698</v>
      </c>
      <c r="J599">
        <v>21</v>
      </c>
      <c r="K599" t="s">
        <v>157</v>
      </c>
      <c r="L599" t="s">
        <v>930</v>
      </c>
      <c r="M599" t="s">
        <v>89</v>
      </c>
      <c r="N599">
        <f>IF(all_t20_world_cup_matches_results__3__3[[#This Row],[Teams ID]]=all_t20_world_cup_matches_results__3__3[[#This Row],[Winner]], 1, 0)</f>
        <v>0</v>
      </c>
      <c r="O599" t="str">
        <f>IF(all_t20_world_cup_matches_results__3__3[[#This Row],[Team1]]=all_t20_world_cup_matches_results__3__3[[#This Row],[Winner]],all_t20_world_cup_matches_results__3__3[[#This Row],[Team2]],all_t20_world_cup_matches_results__3__3[[#This Row],[Team1]])</f>
        <v>Nepal</v>
      </c>
      <c r="P599" s="8">
        <f>IF(all_t20_world_cup_matches_results__3__3[[#This Row],[Teams ID]]=all_t20_world_cup_matches_results__3__3[[#This Row],[Losers]],1,0)</f>
        <v>1</v>
      </c>
      <c r="Q599" s="8">
        <f>SUMIFS(all_t20_world_cup_matches_results__3__3[Winner Count], all_t20_world_cup_matches_results__3__3[Teams ID], all_t20_world_cup_matches_results__3__3[[#This Row],[Teams ID]], all_t20_world_cup_matches_results__3__3[Season], all_t20_world_cup_matches_results__3__3[[#This Row],[Season]])</f>
        <v>0</v>
      </c>
      <c r="R599" s="8">
        <f>COUNTIFS(all_t20_world_cup_matches_results__3__3[Teams ID], all_t20_world_cup_matches_results__3__3[[#This Row],[Teams ID]], all_t20_world_cup_matches_results__3__3[Season], all_t20_world_cup_matches_results__3__3[[#This Row],[Season]])</f>
        <v>3</v>
      </c>
      <c r="S599" s="8">
        <f>all_t20_world_cup_matches_results__3__3[[#This Row],[Total matches played]]-all_t20_world_cup_matches_results__3__3[[#This Row],[Total matches won]]</f>
        <v>3</v>
      </c>
      <c r="T599" s="16">
        <f>IFERROR(all_t20_world_cup_matches_results__3__3[[#This Row],[Total matches won]]/all_t20_world_cup_matches_results__3__3[[#This Row],[Total matches played]],"")</f>
        <v>0</v>
      </c>
      <c r="U599" s="16" t="str">
        <f>IF(T:T=$T$3,"",100%-all_t20_world_cup_matches_results__3__3[[#This Row],[Winning %]])</f>
        <v/>
      </c>
    </row>
    <row r="600" spans="1:21" x14ac:dyDescent="0.25">
      <c r="A600" t="s">
        <v>172</v>
      </c>
      <c r="B600" t="s">
        <v>42</v>
      </c>
      <c r="C600" t="s">
        <v>28</v>
      </c>
      <c r="D600" t="s">
        <v>255</v>
      </c>
      <c r="E600" t="s">
        <v>28</v>
      </c>
      <c r="F600" t="s">
        <v>52</v>
      </c>
      <c r="G600" t="s">
        <v>64</v>
      </c>
      <c r="H600" s="9">
        <v>45459</v>
      </c>
      <c r="I600">
        <v>2699</v>
      </c>
      <c r="J600">
        <v>83</v>
      </c>
      <c r="K600" t="s">
        <v>157</v>
      </c>
      <c r="L600" t="s">
        <v>931</v>
      </c>
      <c r="M600" t="s">
        <v>42</v>
      </c>
      <c r="N600">
        <f>IF(all_t20_world_cup_matches_results__3__3[[#This Row],[Teams ID]]=all_t20_world_cup_matches_results__3__3[[#This Row],[Winner]], 1, 0)</f>
        <v>0</v>
      </c>
      <c r="O600" t="str">
        <f>IF(all_t20_world_cup_matches_results__3__3[[#This Row],[Team1]]=all_t20_world_cup_matches_results__3__3[[#This Row],[Winner]],all_t20_world_cup_matches_results__3__3[[#This Row],[Team2]],all_t20_world_cup_matches_results__3__3[[#This Row],[Team1]])</f>
        <v>Netherlands</v>
      </c>
      <c r="P600" s="8">
        <f>IF(all_t20_world_cup_matches_results__3__3[[#This Row],[Teams ID]]=all_t20_world_cup_matches_results__3__3[[#This Row],[Losers]],1,0)</f>
        <v>1</v>
      </c>
      <c r="Q600" s="8">
        <f>SUMIFS(all_t20_world_cup_matches_results__3__3[Winner Count], all_t20_world_cup_matches_results__3__3[Teams ID], all_t20_world_cup_matches_results__3__3[[#This Row],[Teams ID]], all_t20_world_cup_matches_results__3__3[Season], all_t20_world_cup_matches_results__3__3[[#This Row],[Season]])</f>
        <v>1</v>
      </c>
      <c r="R600" s="8">
        <f>COUNTIFS(all_t20_world_cup_matches_results__3__3[Teams ID], all_t20_world_cup_matches_results__3__3[[#This Row],[Teams ID]], all_t20_world_cup_matches_results__3__3[Season], all_t20_world_cup_matches_results__3__3[[#This Row],[Season]])</f>
        <v>4</v>
      </c>
      <c r="S600" s="8">
        <f>all_t20_world_cup_matches_results__3__3[[#This Row],[Total matches played]]-all_t20_world_cup_matches_results__3__3[[#This Row],[Total matches won]]</f>
        <v>3</v>
      </c>
      <c r="T600" s="16">
        <f>IFERROR(all_t20_world_cup_matches_results__3__3[[#This Row],[Total matches won]]/all_t20_world_cup_matches_results__3__3[[#This Row],[Total matches played]],"")</f>
        <v>0.25</v>
      </c>
      <c r="U600" s="16">
        <f>IF(T:T=$T$3,"",100%-all_t20_world_cup_matches_results__3__3[[#This Row],[Winning %]])</f>
        <v>0.75</v>
      </c>
    </row>
    <row r="601" spans="1:21" x14ac:dyDescent="0.25">
      <c r="A601" t="s">
        <v>172</v>
      </c>
      <c r="B601" t="s">
        <v>42</v>
      </c>
      <c r="C601" t="s">
        <v>28</v>
      </c>
      <c r="D601" t="s">
        <v>255</v>
      </c>
      <c r="E601" t="s">
        <v>28</v>
      </c>
      <c r="F601" t="s">
        <v>52</v>
      </c>
      <c r="G601" t="s">
        <v>64</v>
      </c>
      <c r="H601" s="9">
        <v>45459</v>
      </c>
      <c r="I601">
        <v>2699</v>
      </c>
      <c r="J601">
        <v>83</v>
      </c>
      <c r="K601" t="s">
        <v>157</v>
      </c>
      <c r="L601" t="s">
        <v>932</v>
      </c>
      <c r="M601" t="s">
        <v>28</v>
      </c>
      <c r="N601">
        <f>IF(all_t20_world_cup_matches_results__3__3[[#This Row],[Teams ID]]=all_t20_world_cup_matches_results__3__3[[#This Row],[Winner]], 1, 0)</f>
        <v>1</v>
      </c>
      <c r="O601" t="str">
        <f>IF(all_t20_world_cup_matches_results__3__3[[#This Row],[Team1]]=all_t20_world_cup_matches_results__3__3[[#This Row],[Winner]],all_t20_world_cup_matches_results__3__3[[#This Row],[Team2]],all_t20_world_cup_matches_results__3__3[[#This Row],[Team1]])</f>
        <v>Netherlands</v>
      </c>
      <c r="P601" s="8">
        <f>IF(all_t20_world_cup_matches_results__3__3[[#This Row],[Teams ID]]=all_t20_world_cup_matches_results__3__3[[#This Row],[Losers]],1,0)</f>
        <v>0</v>
      </c>
      <c r="Q601" s="8">
        <f>SUMIFS(all_t20_world_cup_matches_results__3__3[Winner Count], all_t20_world_cup_matches_results__3__3[Teams ID], all_t20_world_cup_matches_results__3__3[[#This Row],[Teams ID]], all_t20_world_cup_matches_results__3__3[Season], all_t20_world_cup_matches_results__3__3[[#This Row],[Season]])</f>
        <v>1</v>
      </c>
      <c r="R601" s="8">
        <f>COUNTIFS(all_t20_world_cup_matches_results__3__3[Teams ID], all_t20_world_cup_matches_results__3__3[[#This Row],[Teams ID]], all_t20_world_cup_matches_results__3__3[Season], all_t20_world_cup_matches_results__3__3[[#This Row],[Season]])</f>
        <v>3</v>
      </c>
      <c r="S601" s="8">
        <f>all_t20_world_cup_matches_results__3__3[[#This Row],[Total matches played]]-all_t20_world_cup_matches_results__3__3[[#This Row],[Total matches won]]</f>
        <v>2</v>
      </c>
      <c r="T601" s="16">
        <f>IFERROR(all_t20_world_cup_matches_results__3__3[[#This Row],[Total matches won]]/all_t20_world_cup_matches_results__3__3[[#This Row],[Total matches played]],"")</f>
        <v>0.33333333333333331</v>
      </c>
      <c r="U601" s="16">
        <f>IF(T:T=$T$3,"",100%-all_t20_world_cup_matches_results__3__3[[#This Row],[Winning %]])</f>
        <v>0.66666666666666674</v>
      </c>
    </row>
    <row r="602" spans="1:21" x14ac:dyDescent="0.25">
      <c r="A602" t="s">
        <v>172</v>
      </c>
      <c r="B602" t="s">
        <v>11</v>
      </c>
      <c r="C602" t="s">
        <v>113</v>
      </c>
      <c r="D602" t="s">
        <v>323</v>
      </c>
      <c r="E602" t="s">
        <v>11</v>
      </c>
      <c r="F602" t="s">
        <v>31</v>
      </c>
      <c r="G602" t="s">
        <v>149</v>
      </c>
      <c r="H602" s="9">
        <v>45460</v>
      </c>
      <c r="I602">
        <v>2702</v>
      </c>
      <c r="J602">
        <v>7</v>
      </c>
      <c r="K602" t="s">
        <v>156</v>
      </c>
      <c r="L602" t="s">
        <v>933</v>
      </c>
      <c r="M602" t="s">
        <v>11</v>
      </c>
      <c r="N602">
        <f>IF(all_t20_world_cup_matches_results__3__3[[#This Row],[Teams ID]]=all_t20_world_cup_matches_results__3__3[[#This Row],[Winner]], 1, 0)</f>
        <v>1</v>
      </c>
      <c r="O602" t="str">
        <f>IF(all_t20_world_cup_matches_results__3__3[[#This Row],[Team1]]=all_t20_world_cup_matches_results__3__3[[#This Row],[Winner]],all_t20_world_cup_matches_results__3__3[[#This Row],[Team2]],all_t20_world_cup_matches_results__3__3[[#This Row],[Team1]])</f>
        <v>P.N.G.</v>
      </c>
      <c r="P602" s="8">
        <f>IF(all_t20_world_cup_matches_results__3__3[[#This Row],[Teams ID]]=all_t20_world_cup_matches_results__3__3[[#This Row],[Losers]],1,0)</f>
        <v>0</v>
      </c>
      <c r="Q602" s="8">
        <f>SUMIFS(all_t20_world_cup_matches_results__3__3[Winner Count], all_t20_world_cup_matches_results__3__3[Teams ID], all_t20_world_cup_matches_results__3__3[[#This Row],[Teams ID]], all_t20_world_cup_matches_results__3__3[Season], all_t20_world_cup_matches_results__3__3[[#This Row],[Season]])</f>
        <v>2</v>
      </c>
      <c r="R602" s="8">
        <f>COUNTIFS(all_t20_world_cup_matches_results__3__3[Teams ID], all_t20_world_cup_matches_results__3__3[[#This Row],[Teams ID]], all_t20_world_cup_matches_results__3__3[Season], all_t20_world_cup_matches_results__3__3[[#This Row],[Season]])</f>
        <v>4</v>
      </c>
      <c r="S602" s="8">
        <f>all_t20_world_cup_matches_results__3__3[[#This Row],[Total matches played]]-all_t20_world_cup_matches_results__3__3[[#This Row],[Total matches won]]</f>
        <v>2</v>
      </c>
      <c r="T602" s="16">
        <f>IFERROR(all_t20_world_cup_matches_results__3__3[[#This Row],[Total matches won]]/all_t20_world_cup_matches_results__3__3[[#This Row],[Total matches played]],"")</f>
        <v>0.5</v>
      </c>
      <c r="U602" s="16">
        <f>IF(T:T=$T$3,"",100%-all_t20_world_cup_matches_results__3__3[[#This Row],[Winning %]])</f>
        <v>0.5</v>
      </c>
    </row>
    <row r="603" spans="1:21" x14ac:dyDescent="0.25">
      <c r="A603" t="s">
        <v>172</v>
      </c>
      <c r="B603" t="s">
        <v>11</v>
      </c>
      <c r="C603" t="s">
        <v>113</v>
      </c>
      <c r="D603" t="s">
        <v>323</v>
      </c>
      <c r="E603" t="s">
        <v>11</v>
      </c>
      <c r="F603" t="s">
        <v>31</v>
      </c>
      <c r="G603" t="s">
        <v>149</v>
      </c>
      <c r="H603" s="9">
        <v>45460</v>
      </c>
      <c r="I603">
        <v>2702</v>
      </c>
      <c r="J603">
        <v>7</v>
      </c>
      <c r="K603" t="s">
        <v>156</v>
      </c>
      <c r="L603" t="s">
        <v>934</v>
      </c>
      <c r="M603" t="s">
        <v>113</v>
      </c>
      <c r="N603">
        <f>IF(all_t20_world_cup_matches_results__3__3[[#This Row],[Teams ID]]=all_t20_world_cup_matches_results__3__3[[#This Row],[Winner]], 1, 0)</f>
        <v>0</v>
      </c>
      <c r="O603" t="str">
        <f>IF(all_t20_world_cup_matches_results__3__3[[#This Row],[Team1]]=all_t20_world_cup_matches_results__3__3[[#This Row],[Winner]],all_t20_world_cup_matches_results__3__3[[#This Row],[Team2]],all_t20_world_cup_matches_results__3__3[[#This Row],[Team1]])</f>
        <v>P.N.G.</v>
      </c>
      <c r="P603" s="8">
        <f>IF(all_t20_world_cup_matches_results__3__3[[#This Row],[Teams ID]]=all_t20_world_cup_matches_results__3__3[[#This Row],[Losers]],1,0)</f>
        <v>1</v>
      </c>
      <c r="Q603" s="8">
        <f>SUMIFS(all_t20_world_cup_matches_results__3__3[Winner Count], all_t20_world_cup_matches_results__3__3[Teams ID], all_t20_world_cup_matches_results__3__3[[#This Row],[Teams ID]], all_t20_world_cup_matches_results__3__3[Season], all_t20_world_cup_matches_results__3__3[[#This Row],[Season]])</f>
        <v>0</v>
      </c>
      <c r="R603" s="8">
        <f>COUNTIFS(all_t20_world_cup_matches_results__3__3[Teams ID], all_t20_world_cup_matches_results__3__3[[#This Row],[Teams ID]], all_t20_world_cup_matches_results__3__3[Season], all_t20_world_cup_matches_results__3__3[[#This Row],[Season]])</f>
        <v>4</v>
      </c>
      <c r="S603" s="8">
        <f>all_t20_world_cup_matches_results__3__3[[#This Row],[Total matches played]]-all_t20_world_cup_matches_results__3__3[[#This Row],[Total matches won]]</f>
        <v>4</v>
      </c>
      <c r="T603" s="16">
        <f>IFERROR(all_t20_world_cup_matches_results__3__3[[#This Row],[Total matches won]]/all_t20_world_cup_matches_results__3__3[[#This Row],[Total matches played]],"")</f>
        <v>0</v>
      </c>
      <c r="U603" s="16" t="str">
        <f>IF(T:T=$T$3,"",100%-all_t20_world_cup_matches_results__3__3[[#This Row],[Winning %]])</f>
        <v/>
      </c>
    </row>
    <row r="604" spans="1:21" x14ac:dyDescent="0.25">
      <c r="A604" t="s">
        <v>172</v>
      </c>
      <c r="B604" t="s">
        <v>7</v>
      </c>
      <c r="C604" t="s">
        <v>63</v>
      </c>
      <c r="D604" t="s">
        <v>324</v>
      </c>
      <c r="E604" t="s">
        <v>7</v>
      </c>
      <c r="F604" t="s">
        <v>133</v>
      </c>
      <c r="G604" t="s">
        <v>64</v>
      </c>
      <c r="H604" s="9">
        <v>45460</v>
      </c>
      <c r="I604">
        <v>2703</v>
      </c>
      <c r="J604">
        <v>104</v>
      </c>
      <c r="K604" t="s">
        <v>157</v>
      </c>
      <c r="L604" t="s">
        <v>935</v>
      </c>
      <c r="M604" t="s">
        <v>7</v>
      </c>
      <c r="N604">
        <f>IF(all_t20_world_cup_matches_results__3__3[[#This Row],[Teams ID]]=all_t20_world_cup_matches_results__3__3[[#This Row],[Winner]], 1, 0)</f>
        <v>1</v>
      </c>
      <c r="O604" t="str">
        <f>IF(all_t20_world_cup_matches_results__3__3[[#This Row],[Team1]]=all_t20_world_cup_matches_results__3__3[[#This Row],[Winner]],all_t20_world_cup_matches_results__3__3[[#This Row],[Team2]],all_t20_world_cup_matches_results__3__3[[#This Row],[Team1]])</f>
        <v>Afghanistan</v>
      </c>
      <c r="P604" s="8">
        <f>IF(all_t20_world_cup_matches_results__3__3[[#This Row],[Teams ID]]=all_t20_world_cup_matches_results__3__3[[#This Row],[Losers]],1,0)</f>
        <v>0</v>
      </c>
      <c r="Q604" s="8">
        <f>SUMIFS(all_t20_world_cup_matches_results__3__3[Winner Count], all_t20_world_cup_matches_results__3__3[Teams ID], all_t20_world_cup_matches_results__3__3[[#This Row],[Teams ID]], all_t20_world_cup_matches_results__3__3[Season], all_t20_world_cup_matches_results__3__3[[#This Row],[Season]])</f>
        <v>5</v>
      </c>
      <c r="R604" s="8">
        <f>COUNTIFS(all_t20_world_cup_matches_results__3__3[Teams ID], all_t20_world_cup_matches_results__3__3[[#This Row],[Teams ID]], all_t20_world_cup_matches_results__3__3[Season], all_t20_world_cup_matches_results__3__3[[#This Row],[Season]])</f>
        <v>7</v>
      </c>
      <c r="S604" s="8">
        <f>all_t20_world_cup_matches_results__3__3[[#This Row],[Total matches played]]-all_t20_world_cup_matches_results__3__3[[#This Row],[Total matches won]]</f>
        <v>2</v>
      </c>
      <c r="T604" s="16">
        <f>IFERROR(all_t20_world_cup_matches_results__3__3[[#This Row],[Total matches won]]/all_t20_world_cup_matches_results__3__3[[#This Row],[Total matches played]],"")</f>
        <v>0.7142857142857143</v>
      </c>
      <c r="U604" s="16">
        <f>IF(T:T=$T$3,"",100%-all_t20_world_cup_matches_results__3__3[[#This Row],[Winning %]])</f>
        <v>0.2857142857142857</v>
      </c>
    </row>
    <row r="605" spans="1:21" x14ac:dyDescent="0.25">
      <c r="A605" t="s">
        <v>172</v>
      </c>
      <c r="B605" t="s">
        <v>7</v>
      </c>
      <c r="C605" t="s">
        <v>63</v>
      </c>
      <c r="D605" t="s">
        <v>324</v>
      </c>
      <c r="E605" t="s">
        <v>7</v>
      </c>
      <c r="F605" t="s">
        <v>133</v>
      </c>
      <c r="G605" t="s">
        <v>64</v>
      </c>
      <c r="H605" s="9">
        <v>45460</v>
      </c>
      <c r="I605">
        <v>2703</v>
      </c>
      <c r="J605">
        <v>104</v>
      </c>
      <c r="K605" t="s">
        <v>157</v>
      </c>
      <c r="L605" t="s">
        <v>936</v>
      </c>
      <c r="M605" t="s">
        <v>63</v>
      </c>
      <c r="N605">
        <f>IF(all_t20_world_cup_matches_results__3__3[[#This Row],[Teams ID]]=all_t20_world_cup_matches_results__3__3[[#This Row],[Winner]], 1, 0)</f>
        <v>0</v>
      </c>
      <c r="O605" t="str">
        <f>IF(all_t20_world_cup_matches_results__3__3[[#This Row],[Team1]]=all_t20_world_cup_matches_results__3__3[[#This Row],[Winner]],all_t20_world_cup_matches_results__3__3[[#This Row],[Team2]],all_t20_world_cup_matches_results__3__3[[#This Row],[Team1]])</f>
        <v>Afghanistan</v>
      </c>
      <c r="P605" s="8">
        <f>IF(all_t20_world_cup_matches_results__3__3[[#This Row],[Teams ID]]=all_t20_world_cup_matches_results__3__3[[#This Row],[Losers]],1,0)</f>
        <v>1</v>
      </c>
      <c r="Q605" s="8">
        <f>SUMIFS(all_t20_world_cup_matches_results__3__3[Winner Count], all_t20_world_cup_matches_results__3__3[Teams ID], all_t20_world_cup_matches_results__3__3[[#This Row],[Teams ID]], all_t20_world_cup_matches_results__3__3[Season], all_t20_world_cup_matches_results__3__3[[#This Row],[Season]])</f>
        <v>5</v>
      </c>
      <c r="R605" s="8">
        <f>COUNTIFS(all_t20_world_cup_matches_results__3__3[Teams ID], all_t20_world_cup_matches_results__3__3[[#This Row],[Teams ID]], all_t20_world_cup_matches_results__3__3[Season], all_t20_world_cup_matches_results__3__3[[#This Row],[Season]])</f>
        <v>8</v>
      </c>
      <c r="S605" s="8">
        <f>all_t20_world_cup_matches_results__3__3[[#This Row],[Total matches played]]-all_t20_world_cup_matches_results__3__3[[#This Row],[Total matches won]]</f>
        <v>3</v>
      </c>
      <c r="T605" s="16">
        <f>IFERROR(all_t20_world_cup_matches_results__3__3[[#This Row],[Total matches won]]/all_t20_world_cup_matches_results__3__3[[#This Row],[Total matches played]],"")</f>
        <v>0.625</v>
      </c>
      <c r="U605" s="16">
        <f>IF(T:T=$T$3,"",100%-all_t20_world_cup_matches_results__3__3[[#This Row],[Winning %]])</f>
        <v>0.375</v>
      </c>
    </row>
    <row r="606" spans="1:21" x14ac:dyDescent="0.25">
      <c r="A606" t="s">
        <v>172</v>
      </c>
      <c r="B606" t="s">
        <v>6</v>
      </c>
      <c r="C606" t="s">
        <v>141</v>
      </c>
      <c r="D606" t="s">
        <v>325</v>
      </c>
      <c r="E606" t="s">
        <v>6</v>
      </c>
      <c r="F606" t="s">
        <v>37</v>
      </c>
      <c r="G606" t="s">
        <v>148</v>
      </c>
      <c r="H606" s="9">
        <v>45462</v>
      </c>
      <c r="I606">
        <v>2708</v>
      </c>
      <c r="J606">
        <v>18</v>
      </c>
      <c r="K606" t="s">
        <v>157</v>
      </c>
      <c r="L606" t="s">
        <v>937</v>
      </c>
      <c r="M606" t="s">
        <v>6</v>
      </c>
      <c r="N606">
        <f>IF(all_t20_world_cup_matches_results__3__3[[#This Row],[Teams ID]]=all_t20_world_cup_matches_results__3__3[[#This Row],[Winner]], 1, 0)</f>
        <v>1</v>
      </c>
      <c r="O606" t="str">
        <f>IF(all_t20_world_cup_matches_results__3__3[[#This Row],[Team1]]=all_t20_world_cup_matches_results__3__3[[#This Row],[Winner]],all_t20_world_cup_matches_results__3__3[[#This Row],[Team2]],all_t20_world_cup_matches_results__3__3[[#This Row],[Team1]])</f>
        <v>U.S.A.</v>
      </c>
      <c r="P606" s="8">
        <f>IF(all_t20_world_cup_matches_results__3__3[[#This Row],[Teams ID]]=all_t20_world_cup_matches_results__3__3[[#This Row],[Losers]],1,0)</f>
        <v>0</v>
      </c>
      <c r="Q606" s="8">
        <f>SUMIFS(all_t20_world_cup_matches_results__3__3[Winner Count], all_t20_world_cup_matches_results__3__3[Teams ID], all_t20_world_cup_matches_results__3__3[[#This Row],[Teams ID]], all_t20_world_cup_matches_results__3__3[Season], all_t20_world_cup_matches_results__3__3[[#This Row],[Season]])</f>
        <v>8</v>
      </c>
      <c r="R606" s="8">
        <f>COUNTIFS(all_t20_world_cup_matches_results__3__3[Teams ID], all_t20_world_cup_matches_results__3__3[[#This Row],[Teams ID]], all_t20_world_cup_matches_results__3__3[Season], all_t20_world_cup_matches_results__3__3[[#This Row],[Season]])</f>
        <v>9</v>
      </c>
      <c r="S606" s="8">
        <f>all_t20_world_cup_matches_results__3__3[[#This Row],[Total matches played]]-all_t20_world_cup_matches_results__3__3[[#This Row],[Total matches won]]</f>
        <v>1</v>
      </c>
      <c r="T606" s="16">
        <f>IFERROR(all_t20_world_cup_matches_results__3__3[[#This Row],[Total matches won]]/all_t20_world_cup_matches_results__3__3[[#This Row],[Total matches played]],"")</f>
        <v>0.88888888888888884</v>
      </c>
      <c r="U606" s="16">
        <f>IF(T:T=$T$3,"",100%-all_t20_world_cup_matches_results__3__3[[#This Row],[Winning %]])</f>
        <v>0.11111111111111116</v>
      </c>
    </row>
    <row r="607" spans="1:21" x14ac:dyDescent="0.25">
      <c r="A607" t="s">
        <v>172</v>
      </c>
      <c r="B607" t="s">
        <v>6</v>
      </c>
      <c r="C607" t="s">
        <v>141</v>
      </c>
      <c r="D607" t="s">
        <v>325</v>
      </c>
      <c r="E607" t="s">
        <v>6</v>
      </c>
      <c r="F607" t="s">
        <v>37</v>
      </c>
      <c r="G607" t="s">
        <v>148</v>
      </c>
      <c r="H607" s="9">
        <v>45462</v>
      </c>
      <c r="I607">
        <v>2708</v>
      </c>
      <c r="J607">
        <v>18</v>
      </c>
      <c r="K607" t="s">
        <v>157</v>
      </c>
      <c r="L607" t="s">
        <v>938</v>
      </c>
      <c r="M607" t="s">
        <v>141</v>
      </c>
      <c r="N607">
        <f>IF(all_t20_world_cup_matches_results__3__3[[#This Row],[Teams ID]]=all_t20_world_cup_matches_results__3__3[[#This Row],[Winner]], 1, 0)</f>
        <v>0</v>
      </c>
      <c r="O607" t="str">
        <f>IF(all_t20_world_cup_matches_results__3__3[[#This Row],[Team1]]=all_t20_world_cup_matches_results__3__3[[#This Row],[Winner]],all_t20_world_cup_matches_results__3__3[[#This Row],[Team2]],all_t20_world_cup_matches_results__3__3[[#This Row],[Team1]])</f>
        <v>U.S.A.</v>
      </c>
      <c r="P607" s="8">
        <f>IF(all_t20_world_cup_matches_results__3__3[[#This Row],[Teams ID]]=all_t20_world_cup_matches_results__3__3[[#This Row],[Losers]],1,0)</f>
        <v>1</v>
      </c>
      <c r="Q607" s="8">
        <f>SUMIFS(all_t20_world_cup_matches_results__3__3[Winner Count], all_t20_world_cup_matches_results__3__3[Teams ID], all_t20_world_cup_matches_results__3__3[[#This Row],[Teams ID]], all_t20_world_cup_matches_results__3__3[Season], all_t20_world_cup_matches_results__3__3[[#This Row],[Season]])</f>
        <v>1</v>
      </c>
      <c r="R607" s="8">
        <f>COUNTIFS(all_t20_world_cup_matches_results__3__3[Teams ID], all_t20_world_cup_matches_results__3__3[[#This Row],[Teams ID]], all_t20_world_cup_matches_results__3__3[Season], all_t20_world_cup_matches_results__3__3[[#This Row],[Season]])</f>
        <v>6</v>
      </c>
      <c r="S607" s="8">
        <f>all_t20_world_cup_matches_results__3__3[[#This Row],[Total matches played]]-all_t20_world_cup_matches_results__3__3[[#This Row],[Total matches won]]</f>
        <v>5</v>
      </c>
      <c r="T607" s="16">
        <f>IFERROR(all_t20_world_cup_matches_results__3__3[[#This Row],[Total matches won]]/all_t20_world_cup_matches_results__3__3[[#This Row],[Total matches played]],"")</f>
        <v>0.16666666666666666</v>
      </c>
      <c r="U607" s="16">
        <f>IF(T:T=$T$3,"",100%-all_t20_world_cup_matches_results__3__3[[#This Row],[Winning %]])</f>
        <v>0.83333333333333337</v>
      </c>
    </row>
    <row r="608" spans="1:21" x14ac:dyDescent="0.25">
      <c r="A608" t="s">
        <v>172</v>
      </c>
      <c r="B608" t="s">
        <v>7</v>
      </c>
      <c r="C608" t="s">
        <v>23</v>
      </c>
      <c r="D608" t="s">
        <v>222</v>
      </c>
      <c r="E608" t="s">
        <v>23</v>
      </c>
      <c r="F608" t="s">
        <v>8</v>
      </c>
      <c r="G608" t="s">
        <v>64</v>
      </c>
      <c r="H608" s="9">
        <v>45462</v>
      </c>
      <c r="I608">
        <v>2709</v>
      </c>
      <c r="J608">
        <v>8</v>
      </c>
      <c r="K608" t="s">
        <v>156</v>
      </c>
      <c r="L608" t="s">
        <v>939</v>
      </c>
      <c r="M608" t="s">
        <v>7</v>
      </c>
      <c r="N608">
        <f>IF(all_t20_world_cup_matches_results__3__3[[#This Row],[Teams ID]]=all_t20_world_cup_matches_results__3__3[[#This Row],[Winner]], 1, 0)</f>
        <v>0</v>
      </c>
      <c r="O608" t="str">
        <f>IF(all_t20_world_cup_matches_results__3__3[[#This Row],[Team1]]=all_t20_world_cup_matches_results__3__3[[#This Row],[Winner]],all_t20_world_cup_matches_results__3__3[[#This Row],[Team2]],all_t20_world_cup_matches_results__3__3[[#This Row],[Team1]])</f>
        <v>West Indies</v>
      </c>
      <c r="P608" s="8">
        <f>IF(all_t20_world_cup_matches_results__3__3[[#This Row],[Teams ID]]=all_t20_world_cup_matches_results__3__3[[#This Row],[Losers]],1,0)</f>
        <v>1</v>
      </c>
      <c r="Q608" s="8">
        <f>SUMIFS(all_t20_world_cup_matches_results__3__3[Winner Count], all_t20_world_cup_matches_results__3__3[Teams ID], all_t20_world_cup_matches_results__3__3[[#This Row],[Teams ID]], all_t20_world_cup_matches_results__3__3[Season], all_t20_world_cup_matches_results__3__3[[#This Row],[Season]])</f>
        <v>5</v>
      </c>
      <c r="R608" s="8">
        <f>COUNTIFS(all_t20_world_cup_matches_results__3__3[Teams ID], all_t20_world_cup_matches_results__3__3[[#This Row],[Teams ID]], all_t20_world_cup_matches_results__3__3[Season], all_t20_world_cup_matches_results__3__3[[#This Row],[Season]])</f>
        <v>7</v>
      </c>
      <c r="S608" s="8">
        <f>all_t20_world_cup_matches_results__3__3[[#This Row],[Total matches played]]-all_t20_world_cup_matches_results__3__3[[#This Row],[Total matches won]]</f>
        <v>2</v>
      </c>
      <c r="T608" s="16">
        <f>IFERROR(all_t20_world_cup_matches_results__3__3[[#This Row],[Total matches won]]/all_t20_world_cup_matches_results__3__3[[#This Row],[Total matches played]],"")</f>
        <v>0.7142857142857143</v>
      </c>
      <c r="U608" s="16">
        <f>IF(T:T=$T$3,"",100%-all_t20_world_cup_matches_results__3__3[[#This Row],[Winning %]])</f>
        <v>0.2857142857142857</v>
      </c>
    </row>
    <row r="609" spans="1:21" x14ac:dyDescent="0.25">
      <c r="A609" t="s">
        <v>172</v>
      </c>
      <c r="B609" t="s">
        <v>7</v>
      </c>
      <c r="C609" t="s">
        <v>23</v>
      </c>
      <c r="D609" t="s">
        <v>222</v>
      </c>
      <c r="E609" t="s">
        <v>23</v>
      </c>
      <c r="F609" t="s">
        <v>8</v>
      </c>
      <c r="G609" t="s">
        <v>64</v>
      </c>
      <c r="H609" s="9">
        <v>45462</v>
      </c>
      <c r="I609">
        <v>2709</v>
      </c>
      <c r="J609">
        <v>8</v>
      </c>
      <c r="K609" t="s">
        <v>156</v>
      </c>
      <c r="L609" t="s">
        <v>940</v>
      </c>
      <c r="M609" t="s">
        <v>23</v>
      </c>
      <c r="N609">
        <f>IF(all_t20_world_cup_matches_results__3__3[[#This Row],[Teams ID]]=all_t20_world_cup_matches_results__3__3[[#This Row],[Winner]], 1, 0)</f>
        <v>1</v>
      </c>
      <c r="O609" t="str">
        <f>IF(all_t20_world_cup_matches_results__3__3[[#This Row],[Team1]]=all_t20_world_cup_matches_results__3__3[[#This Row],[Winner]],all_t20_world_cup_matches_results__3__3[[#This Row],[Team2]],all_t20_world_cup_matches_results__3__3[[#This Row],[Team1]])</f>
        <v>West Indies</v>
      </c>
      <c r="P609" s="8">
        <f>IF(all_t20_world_cup_matches_results__3__3[[#This Row],[Teams ID]]=all_t20_world_cup_matches_results__3__3[[#This Row],[Losers]],1,0)</f>
        <v>0</v>
      </c>
      <c r="Q609" s="8">
        <f>SUMIFS(all_t20_world_cup_matches_results__3__3[Winner Count], all_t20_world_cup_matches_results__3__3[Teams ID], all_t20_world_cup_matches_results__3__3[[#This Row],[Teams ID]], all_t20_world_cup_matches_results__3__3[Season], all_t20_world_cup_matches_results__3__3[[#This Row],[Season]])</f>
        <v>4</v>
      </c>
      <c r="R609" s="8">
        <f>COUNTIFS(all_t20_world_cup_matches_results__3__3[Teams ID], all_t20_world_cup_matches_results__3__3[[#This Row],[Teams ID]], all_t20_world_cup_matches_results__3__3[Season], all_t20_world_cup_matches_results__3__3[[#This Row],[Season]])</f>
        <v>8</v>
      </c>
      <c r="S609" s="8">
        <f>all_t20_world_cup_matches_results__3__3[[#This Row],[Total matches played]]-all_t20_world_cup_matches_results__3__3[[#This Row],[Total matches won]]</f>
        <v>4</v>
      </c>
      <c r="T609" s="16">
        <f>IFERROR(all_t20_world_cup_matches_results__3__3[[#This Row],[Total matches won]]/all_t20_world_cup_matches_results__3__3[[#This Row],[Total matches played]],"")</f>
        <v>0.5</v>
      </c>
      <c r="U609" s="16">
        <f>IF(T:T=$T$3,"",100%-all_t20_world_cup_matches_results__3__3[[#This Row],[Winning %]])</f>
        <v>0.5</v>
      </c>
    </row>
    <row r="610" spans="1:21" x14ac:dyDescent="0.25">
      <c r="A610" t="s">
        <v>172</v>
      </c>
      <c r="B610" t="s">
        <v>63</v>
      </c>
      <c r="C610" t="s">
        <v>25</v>
      </c>
      <c r="D610" t="s">
        <v>220</v>
      </c>
      <c r="E610" t="s">
        <v>25</v>
      </c>
      <c r="F610" t="s">
        <v>104</v>
      </c>
      <c r="G610" t="s">
        <v>69</v>
      </c>
      <c r="H610" s="9">
        <v>45463</v>
      </c>
      <c r="I610">
        <v>2710</v>
      </c>
      <c r="J610">
        <v>47</v>
      </c>
      <c r="K610" t="s">
        <v>157</v>
      </c>
      <c r="L610" t="s">
        <v>941</v>
      </c>
      <c r="M610" t="s">
        <v>63</v>
      </c>
      <c r="N610">
        <f>IF(all_t20_world_cup_matches_results__3__3[[#This Row],[Teams ID]]=all_t20_world_cup_matches_results__3__3[[#This Row],[Winner]], 1, 0)</f>
        <v>0</v>
      </c>
      <c r="O610" t="str">
        <f>IF(all_t20_world_cup_matches_results__3__3[[#This Row],[Team1]]=all_t20_world_cup_matches_results__3__3[[#This Row],[Winner]],all_t20_world_cup_matches_results__3__3[[#This Row],[Team2]],all_t20_world_cup_matches_results__3__3[[#This Row],[Team1]])</f>
        <v>Afghanistan</v>
      </c>
      <c r="P610" s="8">
        <f>IF(all_t20_world_cup_matches_results__3__3[[#This Row],[Teams ID]]=all_t20_world_cup_matches_results__3__3[[#This Row],[Losers]],1,0)</f>
        <v>1</v>
      </c>
      <c r="Q610" s="8">
        <f>SUMIFS(all_t20_world_cup_matches_results__3__3[Winner Count], all_t20_world_cup_matches_results__3__3[Teams ID], all_t20_world_cup_matches_results__3__3[[#This Row],[Teams ID]], all_t20_world_cup_matches_results__3__3[Season], all_t20_world_cup_matches_results__3__3[[#This Row],[Season]])</f>
        <v>5</v>
      </c>
      <c r="R610" s="8">
        <f>COUNTIFS(all_t20_world_cup_matches_results__3__3[Teams ID], all_t20_world_cup_matches_results__3__3[[#This Row],[Teams ID]], all_t20_world_cup_matches_results__3__3[Season], all_t20_world_cup_matches_results__3__3[[#This Row],[Season]])</f>
        <v>8</v>
      </c>
      <c r="S610" s="8">
        <f>all_t20_world_cup_matches_results__3__3[[#This Row],[Total matches played]]-all_t20_world_cup_matches_results__3__3[[#This Row],[Total matches won]]</f>
        <v>3</v>
      </c>
      <c r="T610" s="16">
        <f>IFERROR(all_t20_world_cup_matches_results__3__3[[#This Row],[Total matches won]]/all_t20_world_cup_matches_results__3__3[[#This Row],[Total matches played]],"")</f>
        <v>0.625</v>
      </c>
      <c r="U610" s="16">
        <f>IF(T:T=$T$3,"",100%-all_t20_world_cup_matches_results__3__3[[#This Row],[Winning %]])</f>
        <v>0.375</v>
      </c>
    </row>
    <row r="611" spans="1:21" x14ac:dyDescent="0.25">
      <c r="A611" t="s">
        <v>172</v>
      </c>
      <c r="B611" t="s">
        <v>63</v>
      </c>
      <c r="C611" t="s">
        <v>25</v>
      </c>
      <c r="D611" t="s">
        <v>220</v>
      </c>
      <c r="E611" t="s">
        <v>25</v>
      </c>
      <c r="F611" t="s">
        <v>104</v>
      </c>
      <c r="G611" t="s">
        <v>69</v>
      </c>
      <c r="H611" s="9">
        <v>45463</v>
      </c>
      <c r="I611">
        <v>2710</v>
      </c>
      <c r="J611">
        <v>47</v>
      </c>
      <c r="K611" t="s">
        <v>157</v>
      </c>
      <c r="L611" t="s">
        <v>942</v>
      </c>
      <c r="M611" t="s">
        <v>25</v>
      </c>
      <c r="N611">
        <f>IF(all_t20_world_cup_matches_results__3__3[[#This Row],[Teams ID]]=all_t20_world_cup_matches_results__3__3[[#This Row],[Winner]], 1, 0)</f>
        <v>1</v>
      </c>
      <c r="O611" t="str">
        <f>IF(all_t20_world_cup_matches_results__3__3[[#This Row],[Team1]]=all_t20_world_cup_matches_results__3__3[[#This Row],[Winner]],all_t20_world_cup_matches_results__3__3[[#This Row],[Team2]],all_t20_world_cup_matches_results__3__3[[#This Row],[Team1]])</f>
        <v>Afghanistan</v>
      </c>
      <c r="P611" s="8">
        <f>IF(all_t20_world_cup_matches_results__3__3[[#This Row],[Teams ID]]=all_t20_world_cup_matches_results__3__3[[#This Row],[Losers]],1,0)</f>
        <v>0</v>
      </c>
      <c r="Q611" s="8">
        <f>SUMIFS(all_t20_world_cup_matches_results__3__3[Winner Count], all_t20_world_cup_matches_results__3__3[Teams ID], all_t20_world_cup_matches_results__3__3[[#This Row],[Teams ID]], all_t20_world_cup_matches_results__3__3[Season], all_t20_world_cup_matches_results__3__3[[#This Row],[Season]])</f>
        <v>8</v>
      </c>
      <c r="R611" s="8">
        <f>COUNTIFS(all_t20_world_cup_matches_results__3__3[Teams ID], all_t20_world_cup_matches_results__3__3[[#This Row],[Teams ID]], all_t20_world_cup_matches_results__3__3[Season], all_t20_world_cup_matches_results__3__3[[#This Row],[Season]])</f>
        <v>8</v>
      </c>
      <c r="S611" s="8">
        <f>all_t20_world_cup_matches_results__3__3[[#This Row],[Total matches played]]-all_t20_world_cup_matches_results__3__3[[#This Row],[Total matches won]]</f>
        <v>0</v>
      </c>
      <c r="T611" s="16">
        <f>IFERROR(all_t20_world_cup_matches_results__3__3[[#This Row],[Total matches won]]/all_t20_world_cup_matches_results__3__3[[#This Row],[Total matches played]],"")</f>
        <v>1</v>
      </c>
      <c r="U611" s="16">
        <f>IF(T:T=$T$3,"",100%-all_t20_world_cup_matches_results__3__3[[#This Row],[Winning %]])</f>
        <v>0</v>
      </c>
    </row>
    <row r="612" spans="1:21" x14ac:dyDescent="0.25">
      <c r="A612" t="s">
        <v>172</v>
      </c>
      <c r="B612" t="s">
        <v>17</v>
      </c>
      <c r="C612" t="s">
        <v>21</v>
      </c>
      <c r="D612" t="s">
        <v>187</v>
      </c>
      <c r="E612" t="s">
        <v>17</v>
      </c>
      <c r="F612" t="s">
        <v>153</v>
      </c>
      <c r="G612" t="s">
        <v>148</v>
      </c>
      <c r="H612" s="9">
        <v>45463</v>
      </c>
      <c r="I612">
        <v>2711</v>
      </c>
      <c r="J612">
        <v>28</v>
      </c>
      <c r="K612" t="s">
        <v>157</v>
      </c>
      <c r="L612" t="s">
        <v>943</v>
      </c>
      <c r="M612" t="s">
        <v>17</v>
      </c>
      <c r="N612">
        <f>IF(all_t20_world_cup_matches_results__3__3[[#This Row],[Teams ID]]=all_t20_world_cup_matches_results__3__3[[#This Row],[Winner]], 1, 0)</f>
        <v>1</v>
      </c>
      <c r="O612" t="str">
        <f>IF(all_t20_world_cup_matches_results__3__3[[#This Row],[Team1]]=all_t20_world_cup_matches_results__3__3[[#This Row],[Winner]],all_t20_world_cup_matches_results__3__3[[#This Row],[Team2]],all_t20_world_cup_matches_results__3__3[[#This Row],[Team1]])</f>
        <v>Bangladesh</v>
      </c>
      <c r="P612" s="8">
        <f>IF(all_t20_world_cup_matches_results__3__3[[#This Row],[Teams ID]]=all_t20_world_cup_matches_results__3__3[[#This Row],[Losers]],1,0)</f>
        <v>0</v>
      </c>
      <c r="Q612" s="8">
        <f>SUMIFS(all_t20_world_cup_matches_results__3__3[Winner Count], all_t20_world_cup_matches_results__3__3[Teams ID], all_t20_world_cup_matches_results__3__3[[#This Row],[Teams ID]], all_t20_world_cup_matches_results__3__3[Season], all_t20_world_cup_matches_results__3__3[[#This Row],[Season]])</f>
        <v>5</v>
      </c>
      <c r="R612" s="8">
        <f>COUNTIFS(all_t20_world_cup_matches_results__3__3[Teams ID], all_t20_world_cup_matches_results__3__3[[#This Row],[Teams ID]], all_t20_world_cup_matches_results__3__3[Season], all_t20_world_cup_matches_results__3__3[[#This Row],[Season]])</f>
        <v>7</v>
      </c>
      <c r="S612" s="8">
        <f>all_t20_world_cup_matches_results__3__3[[#This Row],[Total matches played]]-all_t20_world_cup_matches_results__3__3[[#This Row],[Total matches won]]</f>
        <v>2</v>
      </c>
      <c r="T612" s="16">
        <f>IFERROR(all_t20_world_cup_matches_results__3__3[[#This Row],[Total matches won]]/all_t20_world_cup_matches_results__3__3[[#This Row],[Total matches played]],"")</f>
        <v>0.7142857142857143</v>
      </c>
      <c r="U612" s="16">
        <f>IF(T:T=$T$3,"",100%-all_t20_world_cup_matches_results__3__3[[#This Row],[Winning %]])</f>
        <v>0.2857142857142857</v>
      </c>
    </row>
    <row r="613" spans="1:21" x14ac:dyDescent="0.25">
      <c r="A613" t="s">
        <v>172</v>
      </c>
      <c r="B613" t="s">
        <v>17</v>
      </c>
      <c r="C613" t="s">
        <v>21</v>
      </c>
      <c r="D613" t="s">
        <v>187</v>
      </c>
      <c r="E613" t="s">
        <v>17</v>
      </c>
      <c r="F613" t="s">
        <v>153</v>
      </c>
      <c r="G613" t="s">
        <v>148</v>
      </c>
      <c r="H613" s="9">
        <v>45463</v>
      </c>
      <c r="I613">
        <v>2711</v>
      </c>
      <c r="J613">
        <v>28</v>
      </c>
      <c r="K613" t="s">
        <v>157</v>
      </c>
      <c r="L613" t="s">
        <v>944</v>
      </c>
      <c r="M613" t="s">
        <v>21</v>
      </c>
      <c r="N613">
        <f>IF(all_t20_world_cup_matches_results__3__3[[#This Row],[Teams ID]]=all_t20_world_cup_matches_results__3__3[[#This Row],[Winner]], 1, 0)</f>
        <v>0</v>
      </c>
      <c r="O613" t="str">
        <f>IF(all_t20_world_cup_matches_results__3__3[[#This Row],[Team1]]=all_t20_world_cup_matches_results__3__3[[#This Row],[Winner]],all_t20_world_cup_matches_results__3__3[[#This Row],[Team2]],all_t20_world_cup_matches_results__3__3[[#This Row],[Team1]])</f>
        <v>Bangladesh</v>
      </c>
      <c r="P613" s="8">
        <f>IF(all_t20_world_cup_matches_results__3__3[[#This Row],[Teams ID]]=all_t20_world_cup_matches_results__3__3[[#This Row],[Losers]],1,0)</f>
        <v>1</v>
      </c>
      <c r="Q613" s="8">
        <f>SUMIFS(all_t20_world_cup_matches_results__3__3[Winner Count], all_t20_world_cup_matches_results__3__3[Teams ID], all_t20_world_cup_matches_results__3__3[[#This Row],[Teams ID]], all_t20_world_cup_matches_results__3__3[Season], all_t20_world_cup_matches_results__3__3[[#This Row],[Season]])</f>
        <v>3</v>
      </c>
      <c r="R613" s="8">
        <f>COUNTIFS(all_t20_world_cup_matches_results__3__3[Teams ID], all_t20_world_cup_matches_results__3__3[[#This Row],[Teams ID]], all_t20_world_cup_matches_results__3__3[Season], all_t20_world_cup_matches_results__3__3[[#This Row],[Season]])</f>
        <v>7</v>
      </c>
      <c r="S613" s="8">
        <f>all_t20_world_cup_matches_results__3__3[[#This Row],[Total matches played]]-all_t20_world_cup_matches_results__3__3[[#This Row],[Total matches won]]</f>
        <v>4</v>
      </c>
      <c r="T613" s="16">
        <f>IFERROR(all_t20_world_cup_matches_results__3__3[[#This Row],[Total matches won]]/all_t20_world_cup_matches_results__3__3[[#This Row],[Total matches played]],"")</f>
        <v>0.42857142857142855</v>
      </c>
      <c r="U613" s="16">
        <f>IF(T:T=$T$3,"",100%-all_t20_world_cup_matches_results__3__3[[#This Row],[Winning %]])</f>
        <v>0.5714285714285714</v>
      </c>
    </row>
    <row r="614" spans="1:21" x14ac:dyDescent="0.25">
      <c r="A614" t="s">
        <v>172</v>
      </c>
      <c r="B614" t="s">
        <v>23</v>
      </c>
      <c r="C614" t="s">
        <v>6</v>
      </c>
      <c r="D614" t="s">
        <v>212</v>
      </c>
      <c r="E614" t="s">
        <v>6</v>
      </c>
      <c r="F614" t="s">
        <v>58</v>
      </c>
      <c r="G614" t="s">
        <v>64</v>
      </c>
      <c r="H614" s="9">
        <v>45464</v>
      </c>
      <c r="I614">
        <v>2712</v>
      </c>
      <c r="J614">
        <v>7</v>
      </c>
      <c r="K614" t="s">
        <v>157</v>
      </c>
      <c r="L614" t="s">
        <v>945</v>
      </c>
      <c r="M614" t="s">
        <v>23</v>
      </c>
      <c r="N614">
        <f>IF(all_t20_world_cup_matches_results__3__3[[#This Row],[Teams ID]]=all_t20_world_cup_matches_results__3__3[[#This Row],[Winner]], 1, 0)</f>
        <v>0</v>
      </c>
      <c r="O614" t="str">
        <f>IF(all_t20_world_cup_matches_results__3__3[[#This Row],[Team1]]=all_t20_world_cup_matches_results__3__3[[#This Row],[Winner]],all_t20_world_cup_matches_results__3__3[[#This Row],[Team2]],all_t20_world_cup_matches_results__3__3[[#This Row],[Team1]])</f>
        <v>England</v>
      </c>
      <c r="P614" s="8">
        <f>IF(all_t20_world_cup_matches_results__3__3[[#This Row],[Teams ID]]=all_t20_world_cup_matches_results__3__3[[#This Row],[Losers]],1,0)</f>
        <v>1</v>
      </c>
      <c r="Q614" s="8">
        <f>SUMIFS(all_t20_world_cup_matches_results__3__3[Winner Count], all_t20_world_cup_matches_results__3__3[Teams ID], all_t20_world_cup_matches_results__3__3[[#This Row],[Teams ID]], all_t20_world_cup_matches_results__3__3[Season], all_t20_world_cup_matches_results__3__3[[#This Row],[Season]])</f>
        <v>4</v>
      </c>
      <c r="R614" s="8">
        <f>COUNTIFS(all_t20_world_cup_matches_results__3__3[Teams ID], all_t20_world_cup_matches_results__3__3[[#This Row],[Teams ID]], all_t20_world_cup_matches_results__3__3[Season], all_t20_world_cup_matches_results__3__3[[#This Row],[Season]])</f>
        <v>8</v>
      </c>
      <c r="S614" s="8">
        <f>all_t20_world_cup_matches_results__3__3[[#This Row],[Total matches played]]-all_t20_world_cup_matches_results__3__3[[#This Row],[Total matches won]]</f>
        <v>4</v>
      </c>
      <c r="T614" s="16">
        <f>IFERROR(all_t20_world_cup_matches_results__3__3[[#This Row],[Total matches won]]/all_t20_world_cup_matches_results__3__3[[#This Row],[Total matches played]],"")</f>
        <v>0.5</v>
      </c>
      <c r="U614" s="16">
        <f>IF(T:T=$T$3,"",100%-all_t20_world_cup_matches_results__3__3[[#This Row],[Winning %]])</f>
        <v>0.5</v>
      </c>
    </row>
    <row r="615" spans="1:21" x14ac:dyDescent="0.25">
      <c r="A615" t="s">
        <v>172</v>
      </c>
      <c r="B615" t="s">
        <v>23</v>
      </c>
      <c r="C615" t="s">
        <v>6</v>
      </c>
      <c r="D615" t="s">
        <v>212</v>
      </c>
      <c r="E615" t="s">
        <v>6</v>
      </c>
      <c r="F615" t="s">
        <v>58</v>
      </c>
      <c r="G615" t="s">
        <v>64</v>
      </c>
      <c r="H615" s="9">
        <v>45464</v>
      </c>
      <c r="I615">
        <v>2712</v>
      </c>
      <c r="J615">
        <v>7</v>
      </c>
      <c r="K615" t="s">
        <v>157</v>
      </c>
      <c r="L615" t="s">
        <v>946</v>
      </c>
      <c r="M615" t="s">
        <v>6</v>
      </c>
      <c r="N615">
        <f>IF(all_t20_world_cup_matches_results__3__3[[#This Row],[Teams ID]]=all_t20_world_cup_matches_results__3__3[[#This Row],[Winner]], 1, 0)</f>
        <v>1</v>
      </c>
      <c r="O615" t="str">
        <f>IF(all_t20_world_cup_matches_results__3__3[[#This Row],[Team1]]=all_t20_world_cup_matches_results__3__3[[#This Row],[Winner]],all_t20_world_cup_matches_results__3__3[[#This Row],[Team2]],all_t20_world_cup_matches_results__3__3[[#This Row],[Team1]])</f>
        <v>England</v>
      </c>
      <c r="P615" s="8">
        <f>IF(all_t20_world_cup_matches_results__3__3[[#This Row],[Teams ID]]=all_t20_world_cup_matches_results__3__3[[#This Row],[Losers]],1,0)</f>
        <v>0</v>
      </c>
      <c r="Q615" s="8">
        <f>SUMIFS(all_t20_world_cup_matches_results__3__3[Winner Count], all_t20_world_cup_matches_results__3__3[Teams ID], all_t20_world_cup_matches_results__3__3[[#This Row],[Teams ID]], all_t20_world_cup_matches_results__3__3[Season], all_t20_world_cup_matches_results__3__3[[#This Row],[Season]])</f>
        <v>8</v>
      </c>
      <c r="R615" s="8">
        <f>COUNTIFS(all_t20_world_cup_matches_results__3__3[Teams ID], all_t20_world_cup_matches_results__3__3[[#This Row],[Teams ID]], all_t20_world_cup_matches_results__3__3[Season], all_t20_world_cup_matches_results__3__3[[#This Row],[Season]])</f>
        <v>9</v>
      </c>
      <c r="S615" s="8">
        <f>all_t20_world_cup_matches_results__3__3[[#This Row],[Total matches played]]-all_t20_world_cup_matches_results__3__3[[#This Row],[Total matches won]]</f>
        <v>1</v>
      </c>
      <c r="T615" s="16">
        <f>IFERROR(all_t20_world_cup_matches_results__3__3[[#This Row],[Total matches won]]/all_t20_world_cup_matches_results__3__3[[#This Row],[Total matches played]],"")</f>
        <v>0.88888888888888884</v>
      </c>
      <c r="U615" s="16">
        <f>IF(T:T=$T$3,"",100%-all_t20_world_cup_matches_results__3__3[[#This Row],[Winning %]])</f>
        <v>0.11111111111111116</v>
      </c>
    </row>
    <row r="616" spans="1:21" x14ac:dyDescent="0.25">
      <c r="A616" t="s">
        <v>172</v>
      </c>
      <c r="B616" t="s">
        <v>7</v>
      </c>
      <c r="C616" t="s">
        <v>141</v>
      </c>
      <c r="D616" t="s">
        <v>326</v>
      </c>
      <c r="E616" t="s">
        <v>7</v>
      </c>
      <c r="F616" t="s">
        <v>12</v>
      </c>
      <c r="G616" t="s">
        <v>69</v>
      </c>
      <c r="H616" s="9">
        <v>45464</v>
      </c>
      <c r="I616">
        <v>2713</v>
      </c>
      <c r="J616">
        <v>9</v>
      </c>
      <c r="K616" t="s">
        <v>156</v>
      </c>
      <c r="L616" t="s">
        <v>947</v>
      </c>
      <c r="M616" t="s">
        <v>7</v>
      </c>
      <c r="N616">
        <f>IF(all_t20_world_cup_matches_results__3__3[[#This Row],[Teams ID]]=all_t20_world_cup_matches_results__3__3[[#This Row],[Winner]], 1, 0)</f>
        <v>1</v>
      </c>
      <c r="O616" t="str">
        <f>IF(all_t20_world_cup_matches_results__3__3[[#This Row],[Team1]]=all_t20_world_cup_matches_results__3__3[[#This Row],[Winner]],all_t20_world_cup_matches_results__3__3[[#This Row],[Team2]],all_t20_world_cup_matches_results__3__3[[#This Row],[Team1]])</f>
        <v>U.S.A.</v>
      </c>
      <c r="P616" s="8">
        <f>IF(all_t20_world_cup_matches_results__3__3[[#This Row],[Teams ID]]=all_t20_world_cup_matches_results__3__3[[#This Row],[Losers]],1,0)</f>
        <v>0</v>
      </c>
      <c r="Q616" s="8">
        <f>SUMIFS(all_t20_world_cup_matches_results__3__3[Winner Count], all_t20_world_cup_matches_results__3__3[Teams ID], all_t20_world_cup_matches_results__3__3[[#This Row],[Teams ID]], all_t20_world_cup_matches_results__3__3[Season], all_t20_world_cup_matches_results__3__3[[#This Row],[Season]])</f>
        <v>5</v>
      </c>
      <c r="R616" s="8">
        <f>COUNTIFS(all_t20_world_cup_matches_results__3__3[Teams ID], all_t20_world_cup_matches_results__3__3[[#This Row],[Teams ID]], all_t20_world_cup_matches_results__3__3[Season], all_t20_world_cup_matches_results__3__3[[#This Row],[Season]])</f>
        <v>7</v>
      </c>
      <c r="S616" s="8">
        <f>all_t20_world_cup_matches_results__3__3[[#This Row],[Total matches played]]-all_t20_world_cup_matches_results__3__3[[#This Row],[Total matches won]]</f>
        <v>2</v>
      </c>
      <c r="T616" s="16">
        <f>IFERROR(all_t20_world_cup_matches_results__3__3[[#This Row],[Total matches won]]/all_t20_world_cup_matches_results__3__3[[#This Row],[Total matches played]],"")</f>
        <v>0.7142857142857143</v>
      </c>
      <c r="U616" s="16">
        <f>IF(T:T=$T$3,"",100%-all_t20_world_cup_matches_results__3__3[[#This Row],[Winning %]])</f>
        <v>0.2857142857142857</v>
      </c>
    </row>
    <row r="617" spans="1:21" x14ac:dyDescent="0.25">
      <c r="A617" t="s">
        <v>172</v>
      </c>
      <c r="B617" t="s">
        <v>7</v>
      </c>
      <c r="C617" t="s">
        <v>141</v>
      </c>
      <c r="D617" t="s">
        <v>326</v>
      </c>
      <c r="E617" t="s">
        <v>7</v>
      </c>
      <c r="F617" t="s">
        <v>12</v>
      </c>
      <c r="G617" t="s">
        <v>69</v>
      </c>
      <c r="H617" s="9">
        <v>45464</v>
      </c>
      <c r="I617">
        <v>2713</v>
      </c>
      <c r="J617">
        <v>9</v>
      </c>
      <c r="K617" t="s">
        <v>156</v>
      </c>
      <c r="L617" t="s">
        <v>948</v>
      </c>
      <c r="M617" t="s">
        <v>141</v>
      </c>
      <c r="N617">
        <f>IF(all_t20_world_cup_matches_results__3__3[[#This Row],[Teams ID]]=all_t20_world_cup_matches_results__3__3[[#This Row],[Winner]], 1, 0)</f>
        <v>0</v>
      </c>
      <c r="O617" t="str">
        <f>IF(all_t20_world_cup_matches_results__3__3[[#This Row],[Team1]]=all_t20_world_cup_matches_results__3__3[[#This Row],[Winner]],all_t20_world_cup_matches_results__3__3[[#This Row],[Team2]],all_t20_world_cup_matches_results__3__3[[#This Row],[Team1]])</f>
        <v>U.S.A.</v>
      </c>
      <c r="P617" s="8">
        <f>IF(all_t20_world_cup_matches_results__3__3[[#This Row],[Teams ID]]=all_t20_world_cup_matches_results__3__3[[#This Row],[Losers]],1,0)</f>
        <v>1</v>
      </c>
      <c r="Q617" s="8">
        <f>SUMIFS(all_t20_world_cup_matches_results__3__3[Winner Count], all_t20_world_cup_matches_results__3__3[Teams ID], all_t20_world_cup_matches_results__3__3[[#This Row],[Teams ID]], all_t20_world_cup_matches_results__3__3[Season], all_t20_world_cup_matches_results__3__3[[#This Row],[Season]])</f>
        <v>1</v>
      </c>
      <c r="R617" s="8">
        <f>COUNTIFS(all_t20_world_cup_matches_results__3__3[Teams ID], all_t20_world_cup_matches_results__3__3[[#This Row],[Teams ID]], all_t20_world_cup_matches_results__3__3[Season], all_t20_world_cup_matches_results__3__3[[#This Row],[Season]])</f>
        <v>6</v>
      </c>
      <c r="S617" s="8">
        <f>all_t20_world_cup_matches_results__3__3[[#This Row],[Total matches played]]-all_t20_world_cup_matches_results__3__3[[#This Row],[Total matches won]]</f>
        <v>5</v>
      </c>
      <c r="T617" s="16">
        <f>IFERROR(all_t20_world_cup_matches_results__3__3[[#This Row],[Total matches won]]/all_t20_world_cup_matches_results__3__3[[#This Row],[Total matches played]],"")</f>
        <v>0.16666666666666666</v>
      </c>
      <c r="U617" s="16">
        <f>IF(T:T=$T$3,"",100%-all_t20_world_cup_matches_results__3__3[[#This Row],[Winning %]])</f>
        <v>0.83333333333333337</v>
      </c>
    </row>
    <row r="618" spans="1:21" x14ac:dyDescent="0.25">
      <c r="A618" t="s">
        <v>172</v>
      </c>
      <c r="B618" t="s">
        <v>21</v>
      </c>
      <c r="C618" t="s">
        <v>25</v>
      </c>
      <c r="D618" t="s">
        <v>203</v>
      </c>
      <c r="E618" t="s">
        <v>25</v>
      </c>
      <c r="F618" t="s">
        <v>24</v>
      </c>
      <c r="G618" t="s">
        <v>148</v>
      </c>
      <c r="H618" s="9">
        <v>45465</v>
      </c>
      <c r="I618">
        <v>2716</v>
      </c>
      <c r="J618">
        <v>50</v>
      </c>
      <c r="K618" t="s">
        <v>157</v>
      </c>
      <c r="L618" t="s">
        <v>949</v>
      </c>
      <c r="M618" t="s">
        <v>21</v>
      </c>
      <c r="N618">
        <f>IF(all_t20_world_cup_matches_results__3__3[[#This Row],[Teams ID]]=all_t20_world_cup_matches_results__3__3[[#This Row],[Winner]], 1, 0)</f>
        <v>0</v>
      </c>
      <c r="O618" t="str">
        <f>IF(all_t20_world_cup_matches_results__3__3[[#This Row],[Team1]]=all_t20_world_cup_matches_results__3__3[[#This Row],[Winner]],all_t20_world_cup_matches_results__3__3[[#This Row],[Team2]],all_t20_world_cup_matches_results__3__3[[#This Row],[Team1]])</f>
        <v>Bangladesh</v>
      </c>
      <c r="P618" s="8">
        <f>IF(all_t20_world_cup_matches_results__3__3[[#This Row],[Teams ID]]=all_t20_world_cup_matches_results__3__3[[#This Row],[Losers]],1,0)</f>
        <v>1</v>
      </c>
      <c r="Q618" s="8">
        <f>SUMIFS(all_t20_world_cup_matches_results__3__3[Winner Count], all_t20_world_cup_matches_results__3__3[Teams ID], all_t20_world_cup_matches_results__3__3[[#This Row],[Teams ID]], all_t20_world_cup_matches_results__3__3[Season], all_t20_world_cup_matches_results__3__3[[#This Row],[Season]])</f>
        <v>3</v>
      </c>
      <c r="R618" s="8">
        <f>COUNTIFS(all_t20_world_cup_matches_results__3__3[Teams ID], all_t20_world_cup_matches_results__3__3[[#This Row],[Teams ID]], all_t20_world_cup_matches_results__3__3[Season], all_t20_world_cup_matches_results__3__3[[#This Row],[Season]])</f>
        <v>7</v>
      </c>
      <c r="S618" s="8">
        <f>all_t20_world_cup_matches_results__3__3[[#This Row],[Total matches played]]-all_t20_world_cup_matches_results__3__3[[#This Row],[Total matches won]]</f>
        <v>4</v>
      </c>
      <c r="T618" s="16">
        <f>IFERROR(all_t20_world_cup_matches_results__3__3[[#This Row],[Total matches won]]/all_t20_world_cup_matches_results__3__3[[#This Row],[Total matches played]],"")</f>
        <v>0.42857142857142855</v>
      </c>
      <c r="U618" s="16">
        <f>IF(T:T=$T$3,"",100%-all_t20_world_cup_matches_results__3__3[[#This Row],[Winning %]])</f>
        <v>0.5714285714285714</v>
      </c>
    </row>
    <row r="619" spans="1:21" x14ac:dyDescent="0.25">
      <c r="A619" t="s">
        <v>172</v>
      </c>
      <c r="B619" t="s">
        <v>21</v>
      </c>
      <c r="C619" t="s">
        <v>25</v>
      </c>
      <c r="D619" t="s">
        <v>203</v>
      </c>
      <c r="E619" t="s">
        <v>25</v>
      </c>
      <c r="F619" t="s">
        <v>24</v>
      </c>
      <c r="G619" t="s">
        <v>148</v>
      </c>
      <c r="H619" s="9">
        <v>45465</v>
      </c>
      <c r="I619">
        <v>2716</v>
      </c>
      <c r="J619">
        <v>50</v>
      </c>
      <c r="K619" t="s">
        <v>157</v>
      </c>
      <c r="L619" t="s">
        <v>950</v>
      </c>
      <c r="M619" t="s">
        <v>25</v>
      </c>
      <c r="N619">
        <f>IF(all_t20_world_cup_matches_results__3__3[[#This Row],[Teams ID]]=all_t20_world_cup_matches_results__3__3[[#This Row],[Winner]], 1, 0)</f>
        <v>1</v>
      </c>
      <c r="O619" t="str">
        <f>IF(all_t20_world_cup_matches_results__3__3[[#This Row],[Team1]]=all_t20_world_cup_matches_results__3__3[[#This Row],[Winner]],all_t20_world_cup_matches_results__3__3[[#This Row],[Team2]],all_t20_world_cup_matches_results__3__3[[#This Row],[Team1]])</f>
        <v>Bangladesh</v>
      </c>
      <c r="P619" s="8">
        <f>IF(all_t20_world_cup_matches_results__3__3[[#This Row],[Teams ID]]=all_t20_world_cup_matches_results__3__3[[#This Row],[Losers]],1,0)</f>
        <v>0</v>
      </c>
      <c r="Q619" s="8">
        <f>SUMIFS(all_t20_world_cup_matches_results__3__3[Winner Count], all_t20_world_cup_matches_results__3__3[Teams ID], all_t20_world_cup_matches_results__3__3[[#This Row],[Teams ID]], all_t20_world_cup_matches_results__3__3[Season], all_t20_world_cup_matches_results__3__3[[#This Row],[Season]])</f>
        <v>8</v>
      </c>
      <c r="R619" s="8">
        <f>COUNTIFS(all_t20_world_cup_matches_results__3__3[Teams ID], all_t20_world_cup_matches_results__3__3[[#This Row],[Teams ID]], all_t20_world_cup_matches_results__3__3[Season], all_t20_world_cup_matches_results__3__3[[#This Row],[Season]])</f>
        <v>8</v>
      </c>
      <c r="S619" s="8">
        <f>all_t20_world_cup_matches_results__3__3[[#This Row],[Total matches played]]-all_t20_world_cup_matches_results__3__3[[#This Row],[Total matches won]]</f>
        <v>0</v>
      </c>
      <c r="T619" s="16">
        <f>IFERROR(all_t20_world_cup_matches_results__3__3[[#This Row],[Total matches won]]/all_t20_world_cup_matches_results__3__3[[#This Row],[Total matches played]],"")</f>
        <v>1</v>
      </c>
      <c r="U619" s="16">
        <f>IF(T:T=$T$3,"",100%-all_t20_world_cup_matches_results__3__3[[#This Row],[Winning %]])</f>
        <v>0</v>
      </c>
    </row>
    <row r="620" spans="1:21" x14ac:dyDescent="0.25">
      <c r="A620" t="s">
        <v>172</v>
      </c>
      <c r="B620" t="s">
        <v>63</v>
      </c>
      <c r="C620" t="s">
        <v>17</v>
      </c>
      <c r="D620" t="s">
        <v>327</v>
      </c>
      <c r="E620" t="s">
        <v>63</v>
      </c>
      <c r="F620" t="s">
        <v>65</v>
      </c>
      <c r="G620" t="s">
        <v>150</v>
      </c>
      <c r="H620" s="9">
        <v>45465</v>
      </c>
      <c r="I620">
        <v>2717</v>
      </c>
      <c r="J620">
        <v>21</v>
      </c>
      <c r="K620" t="s">
        <v>157</v>
      </c>
      <c r="L620" t="s">
        <v>951</v>
      </c>
      <c r="M620" t="s">
        <v>63</v>
      </c>
      <c r="N620">
        <f>IF(all_t20_world_cup_matches_results__3__3[[#This Row],[Teams ID]]=all_t20_world_cup_matches_results__3__3[[#This Row],[Winner]], 1, 0)</f>
        <v>1</v>
      </c>
      <c r="O620" t="str">
        <f>IF(all_t20_world_cup_matches_results__3__3[[#This Row],[Team1]]=all_t20_world_cup_matches_results__3__3[[#This Row],[Winner]],all_t20_world_cup_matches_results__3__3[[#This Row],[Team2]],all_t20_world_cup_matches_results__3__3[[#This Row],[Team1]])</f>
        <v>Australia</v>
      </c>
      <c r="P620" s="8">
        <f>IF(all_t20_world_cup_matches_results__3__3[[#This Row],[Teams ID]]=all_t20_world_cup_matches_results__3__3[[#This Row],[Losers]],1,0)</f>
        <v>0</v>
      </c>
      <c r="Q620" s="8">
        <f>SUMIFS(all_t20_world_cup_matches_results__3__3[Winner Count], all_t20_world_cup_matches_results__3__3[Teams ID], all_t20_world_cup_matches_results__3__3[[#This Row],[Teams ID]], all_t20_world_cup_matches_results__3__3[Season], all_t20_world_cup_matches_results__3__3[[#This Row],[Season]])</f>
        <v>5</v>
      </c>
      <c r="R620" s="8">
        <f>COUNTIFS(all_t20_world_cup_matches_results__3__3[Teams ID], all_t20_world_cup_matches_results__3__3[[#This Row],[Teams ID]], all_t20_world_cup_matches_results__3__3[Season], all_t20_world_cup_matches_results__3__3[[#This Row],[Season]])</f>
        <v>8</v>
      </c>
      <c r="S620" s="8">
        <f>all_t20_world_cup_matches_results__3__3[[#This Row],[Total matches played]]-all_t20_world_cup_matches_results__3__3[[#This Row],[Total matches won]]</f>
        <v>3</v>
      </c>
      <c r="T620" s="16">
        <f>IFERROR(all_t20_world_cup_matches_results__3__3[[#This Row],[Total matches won]]/all_t20_world_cup_matches_results__3__3[[#This Row],[Total matches played]],"")</f>
        <v>0.625</v>
      </c>
      <c r="U620" s="16">
        <f>IF(T:T=$T$3,"",100%-all_t20_world_cup_matches_results__3__3[[#This Row],[Winning %]])</f>
        <v>0.375</v>
      </c>
    </row>
    <row r="621" spans="1:21" x14ac:dyDescent="0.25">
      <c r="A621" t="s">
        <v>172</v>
      </c>
      <c r="B621" t="s">
        <v>63</v>
      </c>
      <c r="C621" t="s">
        <v>17</v>
      </c>
      <c r="D621" t="s">
        <v>327</v>
      </c>
      <c r="E621" t="s">
        <v>63</v>
      </c>
      <c r="F621" t="s">
        <v>65</v>
      </c>
      <c r="G621" t="s">
        <v>150</v>
      </c>
      <c r="H621" s="9">
        <v>45465</v>
      </c>
      <c r="I621">
        <v>2717</v>
      </c>
      <c r="J621">
        <v>21</v>
      </c>
      <c r="K621" t="s">
        <v>157</v>
      </c>
      <c r="L621" t="s">
        <v>952</v>
      </c>
      <c r="M621" t="s">
        <v>17</v>
      </c>
      <c r="N621">
        <f>IF(all_t20_world_cup_matches_results__3__3[[#This Row],[Teams ID]]=all_t20_world_cup_matches_results__3__3[[#This Row],[Winner]], 1, 0)</f>
        <v>0</v>
      </c>
      <c r="O621" t="str">
        <f>IF(all_t20_world_cup_matches_results__3__3[[#This Row],[Team1]]=all_t20_world_cup_matches_results__3__3[[#This Row],[Winner]],all_t20_world_cup_matches_results__3__3[[#This Row],[Team2]],all_t20_world_cup_matches_results__3__3[[#This Row],[Team1]])</f>
        <v>Australia</v>
      </c>
      <c r="P621" s="8">
        <f>IF(all_t20_world_cup_matches_results__3__3[[#This Row],[Teams ID]]=all_t20_world_cup_matches_results__3__3[[#This Row],[Losers]],1,0)</f>
        <v>1</v>
      </c>
      <c r="Q621" s="8">
        <f>SUMIFS(all_t20_world_cup_matches_results__3__3[Winner Count], all_t20_world_cup_matches_results__3__3[Teams ID], all_t20_world_cup_matches_results__3__3[[#This Row],[Teams ID]], all_t20_world_cup_matches_results__3__3[Season], all_t20_world_cup_matches_results__3__3[[#This Row],[Season]])</f>
        <v>5</v>
      </c>
      <c r="R621" s="8">
        <f>COUNTIFS(all_t20_world_cup_matches_results__3__3[Teams ID], all_t20_world_cup_matches_results__3__3[[#This Row],[Teams ID]], all_t20_world_cup_matches_results__3__3[Season], all_t20_world_cup_matches_results__3__3[[#This Row],[Season]])</f>
        <v>7</v>
      </c>
      <c r="S621" s="8">
        <f>all_t20_world_cup_matches_results__3__3[[#This Row],[Total matches played]]-all_t20_world_cup_matches_results__3__3[[#This Row],[Total matches won]]</f>
        <v>2</v>
      </c>
      <c r="T621" s="16">
        <f>IFERROR(all_t20_world_cup_matches_results__3__3[[#This Row],[Total matches won]]/all_t20_world_cup_matches_results__3__3[[#This Row],[Total matches played]],"")</f>
        <v>0.7142857142857143</v>
      </c>
      <c r="U621" s="16">
        <f>IF(T:T=$T$3,"",100%-all_t20_world_cup_matches_results__3__3[[#This Row],[Winning %]])</f>
        <v>0.2857142857142857</v>
      </c>
    </row>
    <row r="622" spans="1:21" x14ac:dyDescent="0.25">
      <c r="A622" t="s">
        <v>172</v>
      </c>
      <c r="B622" t="s">
        <v>23</v>
      </c>
      <c r="C622" t="s">
        <v>141</v>
      </c>
      <c r="D622" t="s">
        <v>328</v>
      </c>
      <c r="E622" t="s">
        <v>23</v>
      </c>
      <c r="F622" t="s">
        <v>38</v>
      </c>
      <c r="G622" t="s">
        <v>69</v>
      </c>
      <c r="H622" s="9">
        <v>45466</v>
      </c>
      <c r="I622">
        <v>2719</v>
      </c>
      <c r="J622">
        <v>10</v>
      </c>
      <c r="K622" t="s">
        <v>156</v>
      </c>
      <c r="L622" t="s">
        <v>953</v>
      </c>
      <c r="M622" t="s">
        <v>23</v>
      </c>
      <c r="N622">
        <f>IF(all_t20_world_cup_matches_results__3__3[[#This Row],[Teams ID]]=all_t20_world_cup_matches_results__3__3[[#This Row],[Winner]], 1, 0)</f>
        <v>1</v>
      </c>
      <c r="O622" t="str">
        <f>IF(all_t20_world_cup_matches_results__3__3[[#This Row],[Team1]]=all_t20_world_cup_matches_results__3__3[[#This Row],[Winner]],all_t20_world_cup_matches_results__3__3[[#This Row],[Team2]],all_t20_world_cup_matches_results__3__3[[#This Row],[Team1]])</f>
        <v>U.S.A.</v>
      </c>
      <c r="P622" s="8">
        <f>IF(all_t20_world_cup_matches_results__3__3[[#This Row],[Teams ID]]=all_t20_world_cup_matches_results__3__3[[#This Row],[Losers]],1,0)</f>
        <v>0</v>
      </c>
      <c r="Q622" s="8">
        <f>SUMIFS(all_t20_world_cup_matches_results__3__3[Winner Count], all_t20_world_cup_matches_results__3__3[Teams ID], all_t20_world_cup_matches_results__3__3[[#This Row],[Teams ID]], all_t20_world_cup_matches_results__3__3[Season], all_t20_world_cup_matches_results__3__3[[#This Row],[Season]])</f>
        <v>4</v>
      </c>
      <c r="R622" s="8">
        <f>COUNTIFS(all_t20_world_cup_matches_results__3__3[Teams ID], all_t20_world_cup_matches_results__3__3[[#This Row],[Teams ID]], all_t20_world_cup_matches_results__3__3[Season], all_t20_world_cup_matches_results__3__3[[#This Row],[Season]])</f>
        <v>8</v>
      </c>
      <c r="S622" s="8">
        <f>all_t20_world_cup_matches_results__3__3[[#This Row],[Total matches played]]-all_t20_world_cup_matches_results__3__3[[#This Row],[Total matches won]]</f>
        <v>4</v>
      </c>
      <c r="T622" s="16">
        <f>IFERROR(all_t20_world_cup_matches_results__3__3[[#This Row],[Total matches won]]/all_t20_world_cup_matches_results__3__3[[#This Row],[Total matches played]],"")</f>
        <v>0.5</v>
      </c>
      <c r="U622" s="16">
        <f>IF(T:T=$T$3,"",100%-all_t20_world_cup_matches_results__3__3[[#This Row],[Winning %]])</f>
        <v>0.5</v>
      </c>
    </row>
    <row r="623" spans="1:21" x14ac:dyDescent="0.25">
      <c r="A623" t="s">
        <v>172</v>
      </c>
      <c r="B623" t="s">
        <v>23</v>
      </c>
      <c r="C623" t="s">
        <v>141</v>
      </c>
      <c r="D623" t="s">
        <v>328</v>
      </c>
      <c r="E623" t="s">
        <v>23</v>
      </c>
      <c r="F623" t="s">
        <v>38</v>
      </c>
      <c r="G623" t="s">
        <v>69</v>
      </c>
      <c r="H623" s="9">
        <v>45466</v>
      </c>
      <c r="I623">
        <v>2719</v>
      </c>
      <c r="J623">
        <v>10</v>
      </c>
      <c r="K623" t="s">
        <v>156</v>
      </c>
      <c r="L623" t="s">
        <v>954</v>
      </c>
      <c r="M623" t="s">
        <v>141</v>
      </c>
      <c r="N623">
        <f>IF(all_t20_world_cup_matches_results__3__3[[#This Row],[Teams ID]]=all_t20_world_cup_matches_results__3__3[[#This Row],[Winner]], 1, 0)</f>
        <v>0</v>
      </c>
      <c r="O623" t="str">
        <f>IF(all_t20_world_cup_matches_results__3__3[[#This Row],[Team1]]=all_t20_world_cup_matches_results__3__3[[#This Row],[Winner]],all_t20_world_cup_matches_results__3__3[[#This Row],[Team2]],all_t20_world_cup_matches_results__3__3[[#This Row],[Team1]])</f>
        <v>U.S.A.</v>
      </c>
      <c r="P623" s="8">
        <f>IF(all_t20_world_cup_matches_results__3__3[[#This Row],[Teams ID]]=all_t20_world_cup_matches_results__3__3[[#This Row],[Losers]],1,0)</f>
        <v>1</v>
      </c>
      <c r="Q623" s="8">
        <f>SUMIFS(all_t20_world_cup_matches_results__3__3[Winner Count], all_t20_world_cup_matches_results__3__3[Teams ID], all_t20_world_cup_matches_results__3__3[[#This Row],[Teams ID]], all_t20_world_cup_matches_results__3__3[Season], all_t20_world_cup_matches_results__3__3[[#This Row],[Season]])</f>
        <v>1</v>
      </c>
      <c r="R623" s="8">
        <f>COUNTIFS(all_t20_world_cup_matches_results__3__3[Teams ID], all_t20_world_cup_matches_results__3__3[[#This Row],[Teams ID]], all_t20_world_cup_matches_results__3__3[Season], all_t20_world_cup_matches_results__3__3[[#This Row],[Season]])</f>
        <v>6</v>
      </c>
      <c r="S623" s="8">
        <f>all_t20_world_cup_matches_results__3__3[[#This Row],[Total matches played]]-all_t20_world_cup_matches_results__3__3[[#This Row],[Total matches won]]</f>
        <v>5</v>
      </c>
      <c r="T623" s="16">
        <f>IFERROR(all_t20_world_cup_matches_results__3__3[[#This Row],[Total matches won]]/all_t20_world_cup_matches_results__3__3[[#This Row],[Total matches played]],"")</f>
        <v>0.16666666666666666</v>
      </c>
      <c r="U623" s="16">
        <f>IF(T:T=$T$3,"",100%-all_t20_world_cup_matches_results__3__3[[#This Row],[Winning %]])</f>
        <v>0.83333333333333337</v>
      </c>
    </row>
    <row r="624" spans="1:21" x14ac:dyDescent="0.25">
      <c r="A624" t="s">
        <v>172</v>
      </c>
      <c r="B624" t="s">
        <v>7</v>
      </c>
      <c r="C624" t="s">
        <v>6</v>
      </c>
      <c r="D624" t="s">
        <v>329</v>
      </c>
      <c r="E624" t="s">
        <v>6</v>
      </c>
      <c r="F624" t="s">
        <v>75</v>
      </c>
      <c r="G624" t="s">
        <v>148</v>
      </c>
      <c r="H624" s="9">
        <v>45466</v>
      </c>
      <c r="I624">
        <v>2720</v>
      </c>
      <c r="J624">
        <v>3</v>
      </c>
      <c r="K624" t="s">
        <v>156</v>
      </c>
      <c r="L624" t="s">
        <v>955</v>
      </c>
      <c r="M624" t="s">
        <v>7</v>
      </c>
      <c r="N624">
        <f>IF(all_t20_world_cup_matches_results__3__3[[#This Row],[Teams ID]]=all_t20_world_cup_matches_results__3__3[[#This Row],[Winner]], 1, 0)</f>
        <v>0</v>
      </c>
      <c r="O624" t="str">
        <f>IF(all_t20_world_cup_matches_results__3__3[[#This Row],[Team1]]=all_t20_world_cup_matches_results__3__3[[#This Row],[Winner]],all_t20_world_cup_matches_results__3__3[[#This Row],[Team2]],all_t20_world_cup_matches_results__3__3[[#This Row],[Team1]])</f>
        <v>West Indies</v>
      </c>
      <c r="P624" s="8">
        <f>IF(all_t20_world_cup_matches_results__3__3[[#This Row],[Teams ID]]=all_t20_world_cup_matches_results__3__3[[#This Row],[Losers]],1,0)</f>
        <v>1</v>
      </c>
      <c r="Q624" s="8">
        <f>SUMIFS(all_t20_world_cup_matches_results__3__3[Winner Count], all_t20_world_cup_matches_results__3__3[Teams ID], all_t20_world_cup_matches_results__3__3[[#This Row],[Teams ID]], all_t20_world_cup_matches_results__3__3[Season], all_t20_world_cup_matches_results__3__3[[#This Row],[Season]])</f>
        <v>5</v>
      </c>
      <c r="R624" s="8">
        <f>COUNTIFS(all_t20_world_cup_matches_results__3__3[Teams ID], all_t20_world_cup_matches_results__3__3[[#This Row],[Teams ID]], all_t20_world_cup_matches_results__3__3[Season], all_t20_world_cup_matches_results__3__3[[#This Row],[Season]])</f>
        <v>7</v>
      </c>
      <c r="S624" s="8">
        <f>all_t20_world_cup_matches_results__3__3[[#This Row],[Total matches played]]-all_t20_world_cup_matches_results__3__3[[#This Row],[Total matches won]]</f>
        <v>2</v>
      </c>
      <c r="T624" s="16">
        <f>IFERROR(all_t20_world_cup_matches_results__3__3[[#This Row],[Total matches won]]/all_t20_world_cup_matches_results__3__3[[#This Row],[Total matches played]],"")</f>
        <v>0.7142857142857143</v>
      </c>
      <c r="U624" s="16">
        <f>IF(T:T=$T$3,"",100%-all_t20_world_cup_matches_results__3__3[[#This Row],[Winning %]])</f>
        <v>0.2857142857142857</v>
      </c>
    </row>
    <row r="625" spans="1:21" x14ac:dyDescent="0.25">
      <c r="A625" t="s">
        <v>172</v>
      </c>
      <c r="B625" t="s">
        <v>7</v>
      </c>
      <c r="C625" t="s">
        <v>6</v>
      </c>
      <c r="D625" t="s">
        <v>329</v>
      </c>
      <c r="E625" t="s">
        <v>6</v>
      </c>
      <c r="F625" t="s">
        <v>75</v>
      </c>
      <c r="G625" t="s">
        <v>148</v>
      </c>
      <c r="H625" s="9">
        <v>45466</v>
      </c>
      <c r="I625">
        <v>2720</v>
      </c>
      <c r="J625">
        <v>3</v>
      </c>
      <c r="K625" t="s">
        <v>156</v>
      </c>
      <c r="L625" t="s">
        <v>956</v>
      </c>
      <c r="M625" t="s">
        <v>6</v>
      </c>
      <c r="N625">
        <f>IF(all_t20_world_cup_matches_results__3__3[[#This Row],[Teams ID]]=all_t20_world_cup_matches_results__3__3[[#This Row],[Winner]], 1, 0)</f>
        <v>1</v>
      </c>
      <c r="O625" t="str">
        <f>IF(all_t20_world_cup_matches_results__3__3[[#This Row],[Team1]]=all_t20_world_cup_matches_results__3__3[[#This Row],[Winner]],all_t20_world_cup_matches_results__3__3[[#This Row],[Team2]],all_t20_world_cup_matches_results__3__3[[#This Row],[Team1]])</f>
        <v>West Indies</v>
      </c>
      <c r="P625" s="8">
        <f>IF(all_t20_world_cup_matches_results__3__3[[#This Row],[Teams ID]]=all_t20_world_cup_matches_results__3__3[[#This Row],[Losers]],1,0)</f>
        <v>0</v>
      </c>
      <c r="Q625" s="8">
        <f>SUMIFS(all_t20_world_cup_matches_results__3__3[Winner Count], all_t20_world_cup_matches_results__3__3[Teams ID], all_t20_world_cup_matches_results__3__3[[#This Row],[Teams ID]], all_t20_world_cup_matches_results__3__3[Season], all_t20_world_cup_matches_results__3__3[[#This Row],[Season]])</f>
        <v>8</v>
      </c>
      <c r="R625" s="8">
        <f>COUNTIFS(all_t20_world_cup_matches_results__3__3[Teams ID], all_t20_world_cup_matches_results__3__3[[#This Row],[Teams ID]], all_t20_world_cup_matches_results__3__3[Season], all_t20_world_cup_matches_results__3__3[[#This Row],[Season]])</f>
        <v>9</v>
      </c>
      <c r="S625" s="8">
        <f>all_t20_world_cup_matches_results__3__3[[#This Row],[Total matches played]]-all_t20_world_cup_matches_results__3__3[[#This Row],[Total matches won]]</f>
        <v>1</v>
      </c>
      <c r="T625" s="16">
        <f>IFERROR(all_t20_world_cup_matches_results__3__3[[#This Row],[Total matches won]]/all_t20_world_cup_matches_results__3__3[[#This Row],[Total matches played]],"")</f>
        <v>0.88888888888888884</v>
      </c>
      <c r="U625" s="16">
        <f>IF(T:T=$T$3,"",100%-all_t20_world_cup_matches_results__3__3[[#This Row],[Winning %]])</f>
        <v>0.11111111111111116</v>
      </c>
    </row>
    <row r="626" spans="1:21" x14ac:dyDescent="0.25">
      <c r="A626" t="s">
        <v>172</v>
      </c>
      <c r="B626" t="s">
        <v>17</v>
      </c>
      <c r="C626" t="s">
        <v>25</v>
      </c>
      <c r="D626" t="s">
        <v>199</v>
      </c>
      <c r="E626" t="s">
        <v>25</v>
      </c>
      <c r="F626" t="s">
        <v>154</v>
      </c>
      <c r="G626" t="s">
        <v>64</v>
      </c>
      <c r="H626" s="9">
        <v>45467</v>
      </c>
      <c r="I626">
        <v>2721</v>
      </c>
      <c r="J626">
        <v>24</v>
      </c>
      <c r="K626" t="s">
        <v>157</v>
      </c>
      <c r="L626" t="s">
        <v>957</v>
      </c>
      <c r="M626" t="s">
        <v>17</v>
      </c>
      <c r="N626">
        <f>IF(all_t20_world_cup_matches_results__3__3[[#This Row],[Teams ID]]=all_t20_world_cup_matches_results__3__3[[#This Row],[Winner]], 1, 0)</f>
        <v>0</v>
      </c>
      <c r="O626" t="str">
        <f>IF(all_t20_world_cup_matches_results__3__3[[#This Row],[Team1]]=all_t20_world_cup_matches_results__3__3[[#This Row],[Winner]],all_t20_world_cup_matches_results__3__3[[#This Row],[Team2]],all_t20_world_cup_matches_results__3__3[[#This Row],[Team1]])</f>
        <v>Australia</v>
      </c>
      <c r="P626" s="8">
        <f>IF(all_t20_world_cup_matches_results__3__3[[#This Row],[Teams ID]]=all_t20_world_cup_matches_results__3__3[[#This Row],[Losers]],1,0)</f>
        <v>1</v>
      </c>
      <c r="Q626" s="8">
        <f>SUMIFS(all_t20_world_cup_matches_results__3__3[Winner Count], all_t20_world_cup_matches_results__3__3[Teams ID], all_t20_world_cup_matches_results__3__3[[#This Row],[Teams ID]], all_t20_world_cup_matches_results__3__3[Season], all_t20_world_cup_matches_results__3__3[[#This Row],[Season]])</f>
        <v>5</v>
      </c>
      <c r="R626" s="8">
        <f>COUNTIFS(all_t20_world_cup_matches_results__3__3[Teams ID], all_t20_world_cup_matches_results__3__3[[#This Row],[Teams ID]], all_t20_world_cup_matches_results__3__3[Season], all_t20_world_cup_matches_results__3__3[[#This Row],[Season]])</f>
        <v>7</v>
      </c>
      <c r="S626" s="8">
        <f>all_t20_world_cup_matches_results__3__3[[#This Row],[Total matches played]]-all_t20_world_cup_matches_results__3__3[[#This Row],[Total matches won]]</f>
        <v>2</v>
      </c>
      <c r="T626" s="16">
        <f>IFERROR(all_t20_world_cup_matches_results__3__3[[#This Row],[Total matches won]]/all_t20_world_cup_matches_results__3__3[[#This Row],[Total matches played]],"")</f>
        <v>0.7142857142857143</v>
      </c>
      <c r="U626" s="16">
        <f>IF(T:T=$T$3,"",100%-all_t20_world_cup_matches_results__3__3[[#This Row],[Winning %]])</f>
        <v>0.2857142857142857</v>
      </c>
    </row>
    <row r="627" spans="1:21" x14ac:dyDescent="0.25">
      <c r="A627" t="s">
        <v>172</v>
      </c>
      <c r="B627" t="s">
        <v>17</v>
      </c>
      <c r="C627" t="s">
        <v>25</v>
      </c>
      <c r="D627" t="s">
        <v>199</v>
      </c>
      <c r="E627" t="s">
        <v>25</v>
      </c>
      <c r="F627" t="s">
        <v>154</v>
      </c>
      <c r="G627" t="s">
        <v>64</v>
      </c>
      <c r="H627" s="9">
        <v>45467</v>
      </c>
      <c r="I627">
        <v>2721</v>
      </c>
      <c r="J627">
        <v>24</v>
      </c>
      <c r="K627" t="s">
        <v>157</v>
      </c>
      <c r="L627" t="s">
        <v>958</v>
      </c>
      <c r="M627" t="s">
        <v>25</v>
      </c>
      <c r="N627">
        <f>IF(all_t20_world_cup_matches_results__3__3[[#This Row],[Teams ID]]=all_t20_world_cup_matches_results__3__3[[#This Row],[Winner]], 1, 0)</f>
        <v>1</v>
      </c>
      <c r="O627" t="str">
        <f>IF(all_t20_world_cup_matches_results__3__3[[#This Row],[Team1]]=all_t20_world_cup_matches_results__3__3[[#This Row],[Winner]],all_t20_world_cup_matches_results__3__3[[#This Row],[Team2]],all_t20_world_cup_matches_results__3__3[[#This Row],[Team1]])</f>
        <v>Australia</v>
      </c>
      <c r="P627" s="8">
        <f>IF(all_t20_world_cup_matches_results__3__3[[#This Row],[Teams ID]]=all_t20_world_cup_matches_results__3__3[[#This Row],[Losers]],1,0)</f>
        <v>0</v>
      </c>
      <c r="Q627" s="8">
        <f>SUMIFS(all_t20_world_cup_matches_results__3__3[Winner Count], all_t20_world_cup_matches_results__3__3[Teams ID], all_t20_world_cup_matches_results__3__3[[#This Row],[Teams ID]], all_t20_world_cup_matches_results__3__3[Season], all_t20_world_cup_matches_results__3__3[[#This Row],[Season]])</f>
        <v>8</v>
      </c>
      <c r="R627" s="8">
        <f>COUNTIFS(all_t20_world_cup_matches_results__3__3[Teams ID], all_t20_world_cup_matches_results__3__3[[#This Row],[Teams ID]], all_t20_world_cup_matches_results__3__3[Season], all_t20_world_cup_matches_results__3__3[[#This Row],[Season]])</f>
        <v>8</v>
      </c>
      <c r="S627" s="8">
        <f>all_t20_world_cup_matches_results__3__3[[#This Row],[Total matches played]]-all_t20_world_cup_matches_results__3__3[[#This Row],[Total matches won]]</f>
        <v>0</v>
      </c>
      <c r="T627" s="16">
        <f>IFERROR(all_t20_world_cup_matches_results__3__3[[#This Row],[Total matches won]]/all_t20_world_cup_matches_results__3__3[[#This Row],[Total matches played]],"")</f>
        <v>1</v>
      </c>
      <c r="U627" s="16">
        <f>IF(T:T=$T$3,"",100%-all_t20_world_cup_matches_results__3__3[[#This Row],[Winning %]])</f>
        <v>0</v>
      </c>
    </row>
    <row r="628" spans="1:21" x14ac:dyDescent="0.25">
      <c r="A628" t="s">
        <v>172</v>
      </c>
      <c r="B628" t="s">
        <v>63</v>
      </c>
      <c r="C628" t="s">
        <v>21</v>
      </c>
      <c r="D628" t="s">
        <v>330</v>
      </c>
      <c r="E628" t="s">
        <v>63</v>
      </c>
      <c r="F628" t="s">
        <v>100</v>
      </c>
      <c r="G628" t="s">
        <v>150</v>
      </c>
      <c r="H628" s="9">
        <v>45467</v>
      </c>
      <c r="I628">
        <v>2722</v>
      </c>
      <c r="J628">
        <v>8</v>
      </c>
      <c r="K628" t="s">
        <v>157</v>
      </c>
      <c r="L628" t="s">
        <v>959</v>
      </c>
      <c r="M628" t="s">
        <v>63</v>
      </c>
      <c r="N628">
        <f>IF(all_t20_world_cup_matches_results__3__3[[#This Row],[Teams ID]]=all_t20_world_cup_matches_results__3__3[[#This Row],[Winner]], 1, 0)</f>
        <v>1</v>
      </c>
      <c r="O628" t="str">
        <f>IF(all_t20_world_cup_matches_results__3__3[[#This Row],[Team1]]=all_t20_world_cup_matches_results__3__3[[#This Row],[Winner]],all_t20_world_cup_matches_results__3__3[[#This Row],[Team2]],all_t20_world_cup_matches_results__3__3[[#This Row],[Team1]])</f>
        <v>Bangladesh</v>
      </c>
      <c r="P628" s="8">
        <f>IF(all_t20_world_cup_matches_results__3__3[[#This Row],[Teams ID]]=all_t20_world_cup_matches_results__3__3[[#This Row],[Losers]],1,0)</f>
        <v>0</v>
      </c>
      <c r="Q628" s="8">
        <f>SUMIFS(all_t20_world_cup_matches_results__3__3[Winner Count], all_t20_world_cup_matches_results__3__3[Teams ID], all_t20_world_cup_matches_results__3__3[[#This Row],[Teams ID]], all_t20_world_cup_matches_results__3__3[Season], all_t20_world_cup_matches_results__3__3[[#This Row],[Season]])</f>
        <v>5</v>
      </c>
      <c r="R628" s="8">
        <f>COUNTIFS(all_t20_world_cup_matches_results__3__3[Teams ID], all_t20_world_cup_matches_results__3__3[[#This Row],[Teams ID]], all_t20_world_cup_matches_results__3__3[Season], all_t20_world_cup_matches_results__3__3[[#This Row],[Season]])</f>
        <v>8</v>
      </c>
      <c r="S628" s="8">
        <f>all_t20_world_cup_matches_results__3__3[[#This Row],[Total matches played]]-all_t20_world_cup_matches_results__3__3[[#This Row],[Total matches won]]</f>
        <v>3</v>
      </c>
      <c r="T628" s="16">
        <f>IFERROR(all_t20_world_cup_matches_results__3__3[[#This Row],[Total matches won]]/all_t20_world_cup_matches_results__3__3[[#This Row],[Total matches played]],"")</f>
        <v>0.625</v>
      </c>
      <c r="U628" s="16">
        <f>IF(T:T=$T$3,"",100%-all_t20_world_cup_matches_results__3__3[[#This Row],[Winning %]])</f>
        <v>0.375</v>
      </c>
    </row>
    <row r="629" spans="1:21" x14ac:dyDescent="0.25">
      <c r="A629" t="s">
        <v>172</v>
      </c>
      <c r="B629" t="s">
        <v>63</v>
      </c>
      <c r="C629" t="s">
        <v>21</v>
      </c>
      <c r="D629" t="s">
        <v>330</v>
      </c>
      <c r="E629" t="s">
        <v>63</v>
      </c>
      <c r="F629" t="s">
        <v>100</v>
      </c>
      <c r="G629" t="s">
        <v>150</v>
      </c>
      <c r="H629" s="9">
        <v>45467</v>
      </c>
      <c r="I629">
        <v>2722</v>
      </c>
      <c r="J629">
        <v>8</v>
      </c>
      <c r="K629" t="s">
        <v>157</v>
      </c>
      <c r="L629" t="s">
        <v>960</v>
      </c>
      <c r="M629" t="s">
        <v>21</v>
      </c>
      <c r="N629">
        <f>IF(all_t20_world_cup_matches_results__3__3[[#This Row],[Teams ID]]=all_t20_world_cup_matches_results__3__3[[#This Row],[Winner]], 1, 0)</f>
        <v>0</v>
      </c>
      <c r="O629" t="str">
        <f>IF(all_t20_world_cup_matches_results__3__3[[#This Row],[Team1]]=all_t20_world_cup_matches_results__3__3[[#This Row],[Winner]],all_t20_world_cup_matches_results__3__3[[#This Row],[Team2]],all_t20_world_cup_matches_results__3__3[[#This Row],[Team1]])</f>
        <v>Bangladesh</v>
      </c>
      <c r="P629" s="8">
        <f>IF(all_t20_world_cup_matches_results__3__3[[#This Row],[Teams ID]]=all_t20_world_cup_matches_results__3__3[[#This Row],[Losers]],1,0)</f>
        <v>1</v>
      </c>
      <c r="Q629" s="8">
        <f>SUMIFS(all_t20_world_cup_matches_results__3__3[Winner Count], all_t20_world_cup_matches_results__3__3[Teams ID], all_t20_world_cup_matches_results__3__3[[#This Row],[Teams ID]], all_t20_world_cup_matches_results__3__3[Season], all_t20_world_cup_matches_results__3__3[[#This Row],[Season]])</f>
        <v>3</v>
      </c>
      <c r="R629" s="8">
        <f>COUNTIFS(all_t20_world_cup_matches_results__3__3[Teams ID], all_t20_world_cup_matches_results__3__3[[#This Row],[Teams ID]], all_t20_world_cup_matches_results__3__3[Season], all_t20_world_cup_matches_results__3__3[[#This Row],[Season]])</f>
        <v>7</v>
      </c>
      <c r="S629" s="8">
        <f>all_t20_world_cup_matches_results__3__3[[#This Row],[Total matches played]]-all_t20_world_cup_matches_results__3__3[[#This Row],[Total matches won]]</f>
        <v>4</v>
      </c>
      <c r="T629" s="16">
        <f>IFERROR(all_t20_world_cup_matches_results__3__3[[#This Row],[Total matches won]]/all_t20_world_cup_matches_results__3__3[[#This Row],[Total matches played]],"")</f>
        <v>0.42857142857142855</v>
      </c>
      <c r="U629" s="16">
        <f>IF(T:T=$T$3,"",100%-all_t20_world_cup_matches_results__3__3[[#This Row],[Winning %]])</f>
        <v>0.5714285714285714</v>
      </c>
    </row>
    <row r="630" spans="1:21" x14ac:dyDescent="0.25">
      <c r="A630" t="s">
        <v>172</v>
      </c>
      <c r="B630" t="s">
        <v>63</v>
      </c>
      <c r="C630" t="s">
        <v>6</v>
      </c>
      <c r="D630" t="s">
        <v>225</v>
      </c>
      <c r="E630" t="s">
        <v>6</v>
      </c>
      <c r="F630" t="s">
        <v>12</v>
      </c>
      <c r="G630" t="s">
        <v>149</v>
      </c>
      <c r="H630" s="9">
        <v>45469</v>
      </c>
      <c r="I630">
        <v>2723</v>
      </c>
      <c r="J630">
        <v>9</v>
      </c>
      <c r="K630" t="s">
        <v>156</v>
      </c>
      <c r="L630" t="s">
        <v>961</v>
      </c>
      <c r="M630" t="s">
        <v>63</v>
      </c>
      <c r="N630">
        <f>IF(all_t20_world_cup_matches_results__3__3[[#This Row],[Teams ID]]=all_t20_world_cup_matches_results__3__3[[#This Row],[Winner]], 1, 0)</f>
        <v>0</v>
      </c>
      <c r="O630" t="str">
        <f>IF(all_t20_world_cup_matches_results__3__3[[#This Row],[Team1]]=all_t20_world_cup_matches_results__3__3[[#This Row],[Winner]],all_t20_world_cup_matches_results__3__3[[#This Row],[Team2]],all_t20_world_cup_matches_results__3__3[[#This Row],[Team1]])</f>
        <v>Afghanistan</v>
      </c>
      <c r="P630" s="8">
        <f>IF(all_t20_world_cup_matches_results__3__3[[#This Row],[Teams ID]]=all_t20_world_cup_matches_results__3__3[[#This Row],[Losers]],1,0)</f>
        <v>1</v>
      </c>
      <c r="Q630" s="8">
        <f>SUMIFS(all_t20_world_cup_matches_results__3__3[Winner Count], all_t20_world_cup_matches_results__3__3[Teams ID], all_t20_world_cup_matches_results__3__3[[#This Row],[Teams ID]], all_t20_world_cup_matches_results__3__3[Season], all_t20_world_cup_matches_results__3__3[[#This Row],[Season]])</f>
        <v>5</v>
      </c>
      <c r="R630" s="8">
        <f>COUNTIFS(all_t20_world_cup_matches_results__3__3[Teams ID], all_t20_world_cup_matches_results__3__3[[#This Row],[Teams ID]], all_t20_world_cup_matches_results__3__3[Season], all_t20_world_cup_matches_results__3__3[[#This Row],[Season]])</f>
        <v>8</v>
      </c>
      <c r="S630" s="8">
        <f>all_t20_world_cup_matches_results__3__3[[#This Row],[Total matches played]]-all_t20_world_cup_matches_results__3__3[[#This Row],[Total matches won]]</f>
        <v>3</v>
      </c>
      <c r="T630" s="16">
        <f>IFERROR(all_t20_world_cup_matches_results__3__3[[#This Row],[Total matches won]]/all_t20_world_cup_matches_results__3__3[[#This Row],[Total matches played]],"")</f>
        <v>0.625</v>
      </c>
      <c r="U630" s="16">
        <f>IF(T:T=$T$3,"",100%-all_t20_world_cup_matches_results__3__3[[#This Row],[Winning %]])</f>
        <v>0.375</v>
      </c>
    </row>
    <row r="631" spans="1:21" x14ac:dyDescent="0.25">
      <c r="A631" t="s">
        <v>172</v>
      </c>
      <c r="B631" t="s">
        <v>63</v>
      </c>
      <c r="C631" t="s">
        <v>6</v>
      </c>
      <c r="D631" t="s">
        <v>225</v>
      </c>
      <c r="E631" t="s">
        <v>6</v>
      </c>
      <c r="F631" t="s">
        <v>12</v>
      </c>
      <c r="G631" t="s">
        <v>149</v>
      </c>
      <c r="H631" s="9">
        <v>45469</v>
      </c>
      <c r="I631">
        <v>2723</v>
      </c>
      <c r="J631">
        <v>9</v>
      </c>
      <c r="K631" t="s">
        <v>156</v>
      </c>
      <c r="L631" t="s">
        <v>962</v>
      </c>
      <c r="M631" t="s">
        <v>6</v>
      </c>
      <c r="N631">
        <f>IF(all_t20_world_cup_matches_results__3__3[[#This Row],[Teams ID]]=all_t20_world_cup_matches_results__3__3[[#This Row],[Winner]], 1, 0)</f>
        <v>1</v>
      </c>
      <c r="O631" t="str">
        <f>IF(all_t20_world_cup_matches_results__3__3[[#This Row],[Team1]]=all_t20_world_cup_matches_results__3__3[[#This Row],[Winner]],all_t20_world_cup_matches_results__3__3[[#This Row],[Team2]],all_t20_world_cup_matches_results__3__3[[#This Row],[Team1]])</f>
        <v>Afghanistan</v>
      </c>
      <c r="P631" s="8">
        <f>IF(all_t20_world_cup_matches_results__3__3[[#This Row],[Teams ID]]=all_t20_world_cup_matches_results__3__3[[#This Row],[Losers]],1,0)</f>
        <v>0</v>
      </c>
      <c r="Q631" s="8">
        <f>SUMIFS(all_t20_world_cup_matches_results__3__3[Winner Count], all_t20_world_cup_matches_results__3__3[Teams ID], all_t20_world_cup_matches_results__3__3[[#This Row],[Teams ID]], all_t20_world_cup_matches_results__3__3[Season], all_t20_world_cup_matches_results__3__3[[#This Row],[Season]])</f>
        <v>8</v>
      </c>
      <c r="R631" s="8">
        <f>COUNTIFS(all_t20_world_cup_matches_results__3__3[Teams ID], all_t20_world_cup_matches_results__3__3[[#This Row],[Teams ID]], all_t20_world_cup_matches_results__3__3[Season], all_t20_world_cup_matches_results__3__3[[#This Row],[Season]])</f>
        <v>9</v>
      </c>
      <c r="S631" s="8">
        <f>all_t20_world_cup_matches_results__3__3[[#This Row],[Total matches played]]-all_t20_world_cup_matches_results__3__3[[#This Row],[Total matches won]]</f>
        <v>1</v>
      </c>
      <c r="T631" s="16">
        <f>IFERROR(all_t20_world_cup_matches_results__3__3[[#This Row],[Total matches won]]/all_t20_world_cup_matches_results__3__3[[#This Row],[Total matches played]],"")</f>
        <v>0.88888888888888884</v>
      </c>
      <c r="U631" s="16">
        <f>IF(T:T=$T$3,"",100%-all_t20_world_cup_matches_results__3__3[[#This Row],[Winning %]])</f>
        <v>0.11111111111111116</v>
      </c>
    </row>
    <row r="632" spans="1:21" x14ac:dyDescent="0.25">
      <c r="A632" t="s">
        <v>172</v>
      </c>
      <c r="B632" t="s">
        <v>23</v>
      </c>
      <c r="C632" t="s">
        <v>25</v>
      </c>
      <c r="D632" t="s">
        <v>194</v>
      </c>
      <c r="E632" t="s">
        <v>25</v>
      </c>
      <c r="F632" t="s">
        <v>155</v>
      </c>
      <c r="G632" t="s">
        <v>61</v>
      </c>
      <c r="H632" s="9">
        <v>45470</v>
      </c>
      <c r="I632">
        <v>2724</v>
      </c>
      <c r="J632">
        <v>68</v>
      </c>
      <c r="K632" t="s">
        <v>157</v>
      </c>
      <c r="L632" t="s">
        <v>963</v>
      </c>
      <c r="M632" t="s">
        <v>23</v>
      </c>
      <c r="N632">
        <f>IF(all_t20_world_cup_matches_results__3__3[[#This Row],[Teams ID]]=all_t20_world_cup_matches_results__3__3[[#This Row],[Winner]], 1, 0)</f>
        <v>0</v>
      </c>
      <c r="O632" t="str">
        <f>IF(all_t20_world_cup_matches_results__3__3[[#This Row],[Team1]]=all_t20_world_cup_matches_results__3__3[[#This Row],[Winner]],all_t20_world_cup_matches_results__3__3[[#This Row],[Team2]],all_t20_world_cup_matches_results__3__3[[#This Row],[Team1]])</f>
        <v>England</v>
      </c>
      <c r="P632" s="8">
        <f>IF(all_t20_world_cup_matches_results__3__3[[#This Row],[Teams ID]]=all_t20_world_cup_matches_results__3__3[[#This Row],[Losers]],1,0)</f>
        <v>1</v>
      </c>
      <c r="Q632" s="8">
        <f>SUMIFS(all_t20_world_cup_matches_results__3__3[Winner Count], all_t20_world_cup_matches_results__3__3[Teams ID], all_t20_world_cup_matches_results__3__3[[#This Row],[Teams ID]], all_t20_world_cup_matches_results__3__3[Season], all_t20_world_cup_matches_results__3__3[[#This Row],[Season]])</f>
        <v>4</v>
      </c>
      <c r="R632" s="8">
        <f>COUNTIFS(all_t20_world_cup_matches_results__3__3[Teams ID], all_t20_world_cup_matches_results__3__3[[#This Row],[Teams ID]], all_t20_world_cup_matches_results__3__3[Season], all_t20_world_cup_matches_results__3__3[[#This Row],[Season]])</f>
        <v>8</v>
      </c>
      <c r="S632" s="8">
        <f>all_t20_world_cup_matches_results__3__3[[#This Row],[Total matches played]]-all_t20_world_cup_matches_results__3__3[[#This Row],[Total matches won]]</f>
        <v>4</v>
      </c>
      <c r="T632" s="16">
        <f>IFERROR(all_t20_world_cup_matches_results__3__3[[#This Row],[Total matches won]]/all_t20_world_cup_matches_results__3__3[[#This Row],[Total matches played]],"")</f>
        <v>0.5</v>
      </c>
      <c r="U632" s="16">
        <f>IF(T:T=$T$3,"",100%-all_t20_world_cup_matches_results__3__3[[#This Row],[Winning %]])</f>
        <v>0.5</v>
      </c>
    </row>
    <row r="633" spans="1:21" x14ac:dyDescent="0.25">
      <c r="A633" t="s">
        <v>172</v>
      </c>
      <c r="B633" t="s">
        <v>23</v>
      </c>
      <c r="C633" t="s">
        <v>25</v>
      </c>
      <c r="D633" t="s">
        <v>194</v>
      </c>
      <c r="E633" t="s">
        <v>25</v>
      </c>
      <c r="F633" t="s">
        <v>155</v>
      </c>
      <c r="G633" t="s">
        <v>61</v>
      </c>
      <c r="H633" s="9">
        <v>45470</v>
      </c>
      <c r="I633">
        <v>2724</v>
      </c>
      <c r="J633">
        <v>68</v>
      </c>
      <c r="K633" t="s">
        <v>157</v>
      </c>
      <c r="L633" t="s">
        <v>964</v>
      </c>
      <c r="M633" t="s">
        <v>25</v>
      </c>
      <c r="N633">
        <f>IF(all_t20_world_cup_matches_results__3__3[[#This Row],[Teams ID]]=all_t20_world_cup_matches_results__3__3[[#This Row],[Winner]], 1, 0)</f>
        <v>1</v>
      </c>
      <c r="O633" t="str">
        <f>IF(all_t20_world_cup_matches_results__3__3[[#This Row],[Team1]]=all_t20_world_cup_matches_results__3__3[[#This Row],[Winner]],all_t20_world_cup_matches_results__3__3[[#This Row],[Team2]],all_t20_world_cup_matches_results__3__3[[#This Row],[Team1]])</f>
        <v>England</v>
      </c>
      <c r="P633" s="8">
        <f>IF(all_t20_world_cup_matches_results__3__3[[#This Row],[Teams ID]]=all_t20_world_cup_matches_results__3__3[[#This Row],[Losers]],1,0)</f>
        <v>0</v>
      </c>
      <c r="Q633" s="8">
        <f>SUMIFS(all_t20_world_cup_matches_results__3__3[Winner Count], all_t20_world_cup_matches_results__3__3[Teams ID], all_t20_world_cup_matches_results__3__3[[#This Row],[Teams ID]], all_t20_world_cup_matches_results__3__3[Season], all_t20_world_cup_matches_results__3__3[[#This Row],[Season]])</f>
        <v>8</v>
      </c>
      <c r="R633" s="8">
        <f>COUNTIFS(all_t20_world_cup_matches_results__3__3[Teams ID], all_t20_world_cup_matches_results__3__3[[#This Row],[Teams ID]], all_t20_world_cup_matches_results__3__3[Season], all_t20_world_cup_matches_results__3__3[[#This Row],[Season]])</f>
        <v>8</v>
      </c>
      <c r="S633" s="8">
        <f>all_t20_world_cup_matches_results__3__3[[#This Row],[Total matches played]]-all_t20_world_cup_matches_results__3__3[[#This Row],[Total matches won]]</f>
        <v>0</v>
      </c>
      <c r="T633" s="16">
        <f>IFERROR(all_t20_world_cup_matches_results__3__3[[#This Row],[Total matches won]]/all_t20_world_cup_matches_results__3__3[[#This Row],[Total matches played]],"")</f>
        <v>1</v>
      </c>
      <c r="U633" s="16">
        <f>IF(T:T=$T$3,"",100%-all_t20_world_cup_matches_results__3__3[[#This Row],[Winning %]])</f>
        <v>0</v>
      </c>
    </row>
    <row r="634" spans="1:21" x14ac:dyDescent="0.25">
      <c r="A634" t="s">
        <v>172</v>
      </c>
      <c r="B634" t="s">
        <v>25</v>
      </c>
      <c r="C634" t="s">
        <v>6</v>
      </c>
      <c r="D634" t="s">
        <v>217</v>
      </c>
      <c r="E634" t="s">
        <v>25</v>
      </c>
      <c r="F634" t="s">
        <v>58</v>
      </c>
      <c r="G634" t="s">
        <v>69</v>
      </c>
      <c r="H634" s="9">
        <v>45472</v>
      </c>
      <c r="I634">
        <v>2729</v>
      </c>
      <c r="J634">
        <v>7</v>
      </c>
      <c r="K634" t="s">
        <v>157</v>
      </c>
      <c r="L634" t="s">
        <v>965</v>
      </c>
      <c r="M634" t="s">
        <v>25</v>
      </c>
      <c r="N634">
        <f>IF(all_t20_world_cup_matches_results__3__3[[#This Row],[Teams ID]]=all_t20_world_cup_matches_results__3__3[[#This Row],[Winner]], 1, 0)</f>
        <v>1</v>
      </c>
      <c r="O634" t="str">
        <f>IF(all_t20_world_cup_matches_results__3__3[[#This Row],[Team1]]=all_t20_world_cup_matches_results__3__3[[#This Row],[Winner]],all_t20_world_cup_matches_results__3__3[[#This Row],[Team2]],all_t20_world_cup_matches_results__3__3[[#This Row],[Team1]])</f>
        <v>South Africa</v>
      </c>
      <c r="P634" s="8">
        <f>IF(all_t20_world_cup_matches_results__3__3[[#This Row],[Teams ID]]=all_t20_world_cup_matches_results__3__3[[#This Row],[Losers]],1,0)</f>
        <v>0</v>
      </c>
      <c r="Q634" s="8">
        <f>SUMIFS(all_t20_world_cup_matches_results__3__3[Winner Count], all_t20_world_cup_matches_results__3__3[Teams ID], all_t20_world_cup_matches_results__3__3[[#This Row],[Teams ID]], all_t20_world_cup_matches_results__3__3[Season], all_t20_world_cup_matches_results__3__3[[#This Row],[Season]])</f>
        <v>8</v>
      </c>
      <c r="R634" s="8">
        <f>COUNTIFS(all_t20_world_cup_matches_results__3__3[Teams ID], all_t20_world_cup_matches_results__3__3[[#This Row],[Teams ID]], all_t20_world_cup_matches_results__3__3[Season], all_t20_world_cup_matches_results__3__3[[#This Row],[Season]])</f>
        <v>8</v>
      </c>
      <c r="S634" s="8">
        <f>all_t20_world_cup_matches_results__3__3[[#This Row],[Total matches played]]-all_t20_world_cup_matches_results__3__3[[#This Row],[Total matches won]]</f>
        <v>0</v>
      </c>
      <c r="T634" s="16">
        <f>IFERROR(all_t20_world_cup_matches_results__3__3[[#This Row],[Total matches won]]/all_t20_world_cup_matches_results__3__3[[#This Row],[Total matches played]],"")</f>
        <v>1</v>
      </c>
      <c r="U634" s="16">
        <f>IF(T:T=$T$3,"",100%-all_t20_world_cup_matches_results__3__3[[#This Row],[Winning %]])</f>
        <v>0</v>
      </c>
    </row>
    <row r="635" spans="1:21" x14ac:dyDescent="0.25">
      <c r="A635" t="s">
        <v>172</v>
      </c>
      <c r="B635" t="s">
        <v>25</v>
      </c>
      <c r="C635" t="s">
        <v>6</v>
      </c>
      <c r="D635" t="s">
        <v>217</v>
      </c>
      <c r="E635" t="s">
        <v>25</v>
      </c>
      <c r="F635" t="s">
        <v>58</v>
      </c>
      <c r="G635" t="s">
        <v>69</v>
      </c>
      <c r="H635" s="9">
        <v>45472</v>
      </c>
      <c r="I635">
        <v>2729</v>
      </c>
      <c r="J635">
        <v>7</v>
      </c>
      <c r="K635" t="s">
        <v>157</v>
      </c>
      <c r="L635" t="s">
        <v>966</v>
      </c>
      <c r="M635" t="s">
        <v>6</v>
      </c>
      <c r="N635">
        <f>IF(all_t20_world_cup_matches_results__3__3[[#This Row],[Teams ID]]=all_t20_world_cup_matches_results__3__3[[#This Row],[Winner]], 1, 0)</f>
        <v>0</v>
      </c>
      <c r="O635" t="str">
        <f>IF(all_t20_world_cup_matches_results__3__3[[#This Row],[Team1]]=all_t20_world_cup_matches_results__3__3[[#This Row],[Winner]],all_t20_world_cup_matches_results__3__3[[#This Row],[Team2]],all_t20_world_cup_matches_results__3__3[[#This Row],[Team1]])</f>
        <v>South Africa</v>
      </c>
      <c r="P635" s="8">
        <f>IF(all_t20_world_cup_matches_results__3__3[[#This Row],[Teams ID]]=all_t20_world_cup_matches_results__3__3[[#This Row],[Losers]],1,0)</f>
        <v>1</v>
      </c>
      <c r="Q635" s="8">
        <f>SUMIFS(all_t20_world_cup_matches_results__3__3[Winner Count], all_t20_world_cup_matches_results__3__3[Teams ID], all_t20_world_cup_matches_results__3__3[[#This Row],[Teams ID]], all_t20_world_cup_matches_results__3__3[Season], all_t20_world_cup_matches_results__3__3[[#This Row],[Season]])</f>
        <v>8</v>
      </c>
      <c r="R635" s="8">
        <f>COUNTIFS(all_t20_world_cup_matches_results__3__3[Teams ID], all_t20_world_cup_matches_results__3__3[[#This Row],[Teams ID]], all_t20_world_cup_matches_results__3__3[Season], all_t20_world_cup_matches_results__3__3[[#This Row],[Season]])</f>
        <v>9</v>
      </c>
      <c r="S635" s="8">
        <f>all_t20_world_cup_matches_results__3__3[[#This Row],[Total matches played]]-all_t20_world_cup_matches_results__3__3[[#This Row],[Total matches won]]</f>
        <v>1</v>
      </c>
      <c r="T635" s="16">
        <f>IFERROR(all_t20_world_cup_matches_results__3__3[[#This Row],[Total matches won]]/all_t20_world_cup_matches_results__3__3[[#This Row],[Total matches played]],"")</f>
        <v>0.88888888888888884</v>
      </c>
      <c r="U635" s="16">
        <f>IF(T:T=$T$3,"",100%-all_t20_world_cup_matches_results__3__3[[#This Row],[Winning %]])</f>
        <v>0.11111111111111116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088AE-0137-47B1-9F28-44BFC91C64C2}">
  <dimension ref="A1:AI92"/>
  <sheetViews>
    <sheetView topLeftCell="Q57" workbookViewId="0">
      <selection activeCell="S76" sqref="S76"/>
    </sheetView>
  </sheetViews>
  <sheetFormatPr defaultRowHeight="15" x14ac:dyDescent="0.25"/>
  <cols>
    <col min="1" max="1" width="13.140625" bestFit="1" customWidth="1"/>
    <col min="2" max="2" width="15.140625" bestFit="1" customWidth="1"/>
    <col min="3" max="3" width="12.85546875" bestFit="1" customWidth="1"/>
    <col min="4" max="4" width="24.5703125" bestFit="1" customWidth="1"/>
    <col min="5" max="5" width="27.85546875" bestFit="1" customWidth="1"/>
    <col min="6" max="6" width="16.28515625" bestFit="1" customWidth="1"/>
    <col min="7" max="7" width="7.7109375" bestFit="1" customWidth="1"/>
    <col min="8" max="10" width="11.28515625" bestFit="1" customWidth="1"/>
    <col min="11" max="11" width="13.140625" bestFit="1" customWidth="1"/>
    <col min="12" max="12" width="12.28515625" bestFit="1" customWidth="1"/>
    <col min="13" max="13" width="14" bestFit="1" customWidth="1"/>
    <col min="14" max="14" width="13.140625" bestFit="1" customWidth="1"/>
    <col min="15" max="15" width="22.140625" bestFit="1" customWidth="1"/>
    <col min="16" max="16" width="24" bestFit="1" customWidth="1"/>
    <col min="17" max="17" width="22.42578125" bestFit="1" customWidth="1"/>
    <col min="18" max="18" width="24.5703125" bestFit="1" customWidth="1"/>
    <col min="19" max="19" width="28.42578125" customWidth="1"/>
    <col min="20" max="20" width="13.140625" bestFit="1" customWidth="1"/>
    <col min="21" max="21" width="27" bestFit="1" customWidth="1"/>
    <col min="22" max="22" width="17.28515625" bestFit="1" customWidth="1"/>
    <col min="23" max="23" width="18.42578125" bestFit="1" customWidth="1"/>
    <col min="24" max="24" width="13.7109375" customWidth="1"/>
    <col min="25" max="27" width="23.85546875" bestFit="1" customWidth="1"/>
    <col min="28" max="28" width="24.5703125" bestFit="1" customWidth="1"/>
    <col min="29" max="29" width="27.42578125" bestFit="1" customWidth="1"/>
    <col min="30" max="30" width="29.7109375" bestFit="1" customWidth="1"/>
    <col min="31" max="31" width="22.42578125" bestFit="1" customWidth="1"/>
    <col min="32" max="32" width="24.5703125" bestFit="1" customWidth="1"/>
    <col min="33" max="33" width="13.140625" bestFit="1" customWidth="1"/>
    <col min="34" max="34" width="15.140625" bestFit="1" customWidth="1"/>
    <col min="35" max="35" width="12.85546875" bestFit="1" customWidth="1"/>
    <col min="36" max="36" width="17" bestFit="1" customWidth="1"/>
    <col min="37" max="37" width="27.42578125" bestFit="1" customWidth="1"/>
    <col min="38" max="38" width="29.7109375" bestFit="1" customWidth="1"/>
    <col min="39" max="39" width="10.5703125" customWidth="1"/>
    <col min="40" max="40" width="10.7109375" customWidth="1"/>
    <col min="41" max="41" width="13.85546875" customWidth="1"/>
    <col min="42" max="42" width="10.85546875" customWidth="1"/>
    <col min="45" max="45" width="9.85546875" customWidth="1"/>
    <col min="46" max="46" width="13.7109375" customWidth="1"/>
    <col min="47" max="47" width="12.42578125" customWidth="1"/>
  </cols>
  <sheetData>
    <row r="1" spans="1:35" ht="18" thickTop="1" thickBot="1" x14ac:dyDescent="0.3">
      <c r="A1" s="3" t="s">
        <v>160</v>
      </c>
      <c r="B1" t="s">
        <v>1002</v>
      </c>
      <c r="C1" t="s">
        <v>1001</v>
      </c>
      <c r="E1" s="10" t="s">
        <v>978</v>
      </c>
      <c r="F1" s="10" t="s">
        <v>2</v>
      </c>
      <c r="G1" s="10" t="s">
        <v>1005</v>
      </c>
      <c r="H1" s="10" t="s">
        <v>976</v>
      </c>
      <c r="I1" s="10" t="s">
        <v>979</v>
      </c>
      <c r="L1" s="17" t="s">
        <v>978</v>
      </c>
      <c r="M1" s="17" t="s">
        <v>999</v>
      </c>
      <c r="N1" s="17" t="s">
        <v>996</v>
      </c>
      <c r="O1" s="17" t="s">
        <v>1000</v>
      </c>
      <c r="Q1" s="13" t="s">
        <v>332</v>
      </c>
      <c r="R1" s="13" t="s">
        <v>978</v>
      </c>
      <c r="S1" s="13" t="s">
        <v>2</v>
      </c>
      <c r="T1" s="13" t="s">
        <v>977</v>
      </c>
      <c r="U1" s="13" t="s">
        <v>976</v>
      </c>
      <c r="V1" s="13" t="s">
        <v>979</v>
      </c>
      <c r="X1" t="s">
        <v>159</v>
      </c>
      <c r="Y1" t="s">
        <v>968</v>
      </c>
    </row>
    <row r="2" spans="1:35" ht="18" thickTop="1" thickBot="1" x14ac:dyDescent="0.3">
      <c r="A2" s="4" t="s">
        <v>172</v>
      </c>
      <c r="B2" s="8">
        <v>3</v>
      </c>
      <c r="C2" s="8">
        <v>1</v>
      </c>
      <c r="E2" t="str">
        <f>A2</f>
        <v>T20-2024</v>
      </c>
      <c r="F2" t="str">
        <f>VLOOKUP($E$2,$R$1:$V$18,2,0)</f>
        <v>India</v>
      </c>
      <c r="G2" t="str">
        <f>VLOOKUP($E$2,$R1:$V18,3,0)</f>
        <v>South Africa</v>
      </c>
      <c r="H2" t="str">
        <f>VLOOKUP($E$2,$R1:$V18,4,0)</f>
        <v>Virat Kohli</v>
      </c>
      <c r="I2" t="str">
        <f>VLOOKUP($E$2,$R1:$V18,5,0)</f>
        <v>Jasprit Bumrah</v>
      </c>
      <c r="L2" t="str">
        <f>K5</f>
        <v>T20-2024</v>
      </c>
      <c r="M2" t="str">
        <f>K6</f>
        <v>Sri Lanka</v>
      </c>
      <c r="N2" s="16">
        <f>AVERAGE(O5:O145)</f>
        <v>0.33333333333333331</v>
      </c>
      <c r="O2" s="16">
        <f>AVERAGE(P5:P145)</f>
        <v>0.66666666666666663</v>
      </c>
      <c r="Q2" s="5" t="s">
        <v>385</v>
      </c>
      <c r="R2" s="11" t="s">
        <v>164</v>
      </c>
      <c r="S2" s="11" t="s">
        <v>25</v>
      </c>
      <c r="T2" s="11" t="s">
        <v>14</v>
      </c>
      <c r="U2" s="11" t="s">
        <v>969</v>
      </c>
      <c r="V2" s="11" t="s">
        <v>970</v>
      </c>
      <c r="X2" s="18" t="s">
        <v>25</v>
      </c>
      <c r="Y2">
        <f>COUNTIF(S2:S18,X2)</f>
        <v>2</v>
      </c>
    </row>
    <row r="3" spans="1:35" ht="18" thickTop="1" thickBot="1" x14ac:dyDescent="0.3">
      <c r="A3" s="7" t="s">
        <v>28</v>
      </c>
      <c r="B3" s="8">
        <v>3</v>
      </c>
      <c r="C3" s="8">
        <v>1</v>
      </c>
      <c r="Q3" s="6" t="s">
        <v>386</v>
      </c>
      <c r="R3" s="12"/>
      <c r="S3" s="12"/>
      <c r="T3" s="12"/>
      <c r="U3" s="12"/>
      <c r="V3" s="12"/>
      <c r="X3" s="18" t="s">
        <v>14</v>
      </c>
      <c r="Y3">
        <f t="shared" ref="Y3:Y4" si="0">COUNTIF(S3:S19,X3)</f>
        <v>1</v>
      </c>
      <c r="AG3" s="3" t="s">
        <v>160</v>
      </c>
      <c r="AH3" t="s">
        <v>1002</v>
      </c>
      <c r="AI3" t="s">
        <v>1001</v>
      </c>
    </row>
    <row r="4" spans="1:35" ht="18" thickTop="1" thickBot="1" x14ac:dyDescent="0.3">
      <c r="E4" s="3" t="s">
        <v>987</v>
      </c>
      <c r="F4" s="3" t="s">
        <v>986</v>
      </c>
      <c r="K4" s="3" t="s">
        <v>160</v>
      </c>
      <c r="L4" t="s">
        <v>1004</v>
      </c>
      <c r="M4" t="s">
        <v>1003</v>
      </c>
      <c r="N4" s="3" t="s">
        <v>160</v>
      </c>
      <c r="O4" s="15" t="s">
        <v>994</v>
      </c>
      <c r="P4" s="15" t="s">
        <v>998</v>
      </c>
      <c r="Q4" s="5" t="s">
        <v>439</v>
      </c>
      <c r="R4" s="11" t="s">
        <v>165</v>
      </c>
      <c r="S4" s="11" t="s">
        <v>14</v>
      </c>
      <c r="T4" s="11" t="s">
        <v>28</v>
      </c>
      <c r="U4" s="11" t="s">
        <v>970</v>
      </c>
      <c r="V4" s="11" t="s">
        <v>980</v>
      </c>
      <c r="X4" s="18" t="s">
        <v>23</v>
      </c>
      <c r="Y4">
        <f t="shared" si="0"/>
        <v>2</v>
      </c>
      <c r="AG4" s="4" t="s">
        <v>172</v>
      </c>
      <c r="AH4" s="8">
        <v>3</v>
      </c>
      <c r="AI4" s="8">
        <v>1</v>
      </c>
    </row>
    <row r="5" spans="1:35" ht="18" thickTop="1" thickBot="1" x14ac:dyDescent="0.3">
      <c r="E5" s="3" t="s">
        <v>160</v>
      </c>
      <c r="F5" t="s">
        <v>157</v>
      </c>
      <c r="G5" t="s">
        <v>156</v>
      </c>
      <c r="K5" s="4" t="s">
        <v>172</v>
      </c>
      <c r="L5" s="8">
        <v>1</v>
      </c>
      <c r="M5" s="8">
        <v>2</v>
      </c>
      <c r="N5" s="4" t="s">
        <v>172</v>
      </c>
      <c r="O5" s="15">
        <v>0.33333333333333331</v>
      </c>
      <c r="P5" s="15">
        <v>0.66666666666666663</v>
      </c>
      <c r="Q5" s="6" t="s">
        <v>440</v>
      </c>
      <c r="R5" s="12"/>
      <c r="S5" s="12"/>
      <c r="T5" s="12"/>
      <c r="U5" s="12"/>
      <c r="V5" s="12"/>
      <c r="X5" s="18" t="s">
        <v>7</v>
      </c>
      <c r="Y5">
        <f>COUNTIF(S5:S21,X5)</f>
        <v>2</v>
      </c>
      <c r="AG5" s="7" t="s">
        <v>28</v>
      </c>
      <c r="AH5" s="8">
        <v>3</v>
      </c>
      <c r="AI5" s="8">
        <v>1</v>
      </c>
    </row>
    <row r="6" spans="1:35" ht="18" thickTop="1" thickBot="1" x14ac:dyDescent="0.3">
      <c r="E6" s="4" t="s">
        <v>172</v>
      </c>
      <c r="F6" s="14">
        <v>83</v>
      </c>
      <c r="G6" s="14">
        <v>4</v>
      </c>
      <c r="K6" s="7" t="s">
        <v>28</v>
      </c>
      <c r="L6" s="8">
        <v>1</v>
      </c>
      <c r="M6" s="8">
        <v>2</v>
      </c>
      <c r="N6" s="7" t="s">
        <v>28</v>
      </c>
      <c r="O6" s="15">
        <v>0.33333333333333331</v>
      </c>
      <c r="P6" s="15">
        <v>0.66666666666666663</v>
      </c>
      <c r="Q6" s="5" t="s">
        <v>493</v>
      </c>
      <c r="R6" s="11" t="s">
        <v>166</v>
      </c>
      <c r="S6" s="11" t="s">
        <v>23</v>
      </c>
      <c r="T6" s="11" t="s">
        <v>17</v>
      </c>
      <c r="U6" s="11" t="s">
        <v>971</v>
      </c>
      <c r="V6" s="11" t="s">
        <v>981</v>
      </c>
      <c r="X6" s="18" t="s">
        <v>28</v>
      </c>
      <c r="Y6">
        <f>COUNTIF(S6:S21,X6)</f>
        <v>1</v>
      </c>
      <c r="AG6" s="4" t="s">
        <v>161</v>
      </c>
      <c r="AH6" s="8">
        <v>3</v>
      </c>
      <c r="AI6" s="8">
        <v>1</v>
      </c>
    </row>
    <row r="7" spans="1:35" ht="18" thickTop="1" thickBot="1" x14ac:dyDescent="0.3">
      <c r="E7" s="7" t="s">
        <v>21</v>
      </c>
      <c r="F7" s="14"/>
      <c r="G7" s="14">
        <v>2</v>
      </c>
      <c r="Q7" s="6" t="s">
        <v>494</v>
      </c>
      <c r="R7" s="12"/>
      <c r="S7" s="12"/>
      <c r="T7" s="12"/>
      <c r="U7" s="12"/>
      <c r="V7" s="12"/>
      <c r="X7" s="18" t="s">
        <v>17</v>
      </c>
      <c r="Y7">
        <f>COUNTIF(S7:S21,X7)</f>
        <v>1</v>
      </c>
    </row>
    <row r="8" spans="1:35" ht="17.25" thickTop="1" x14ac:dyDescent="0.25">
      <c r="E8" s="7" t="s">
        <v>6</v>
      </c>
      <c r="F8" s="14"/>
      <c r="G8" s="14">
        <v>6</v>
      </c>
      <c r="Q8" s="5" t="s">
        <v>547</v>
      </c>
      <c r="R8" s="11" t="s">
        <v>167</v>
      </c>
      <c r="S8" s="11" t="s">
        <v>7</v>
      </c>
      <c r="T8" s="11" t="s">
        <v>28</v>
      </c>
      <c r="U8" s="11" t="s">
        <v>972</v>
      </c>
      <c r="V8" s="11" t="s">
        <v>982</v>
      </c>
    </row>
    <row r="9" spans="1:35" ht="17.25" thickBot="1" x14ac:dyDescent="0.3">
      <c r="E9" s="7" t="s">
        <v>28</v>
      </c>
      <c r="F9" s="14">
        <v>83</v>
      </c>
      <c r="G9" s="14"/>
      <c r="Q9" s="6" t="s">
        <v>548</v>
      </c>
      <c r="R9" s="12"/>
      <c r="S9" s="12"/>
      <c r="T9" s="12"/>
      <c r="U9" s="12"/>
      <c r="V9" s="12"/>
      <c r="X9" t="s">
        <v>1006</v>
      </c>
      <c r="Y9" t="s">
        <v>1007</v>
      </c>
      <c r="Z9" t="s">
        <v>1008</v>
      </c>
      <c r="AA9" t="s">
        <v>1009</v>
      </c>
    </row>
    <row r="10" spans="1:35" ht="17.25" thickTop="1" x14ac:dyDescent="0.25">
      <c r="Q10" s="5" t="s">
        <v>617</v>
      </c>
      <c r="R10" s="11" t="s">
        <v>168</v>
      </c>
      <c r="S10" s="11" t="s">
        <v>28</v>
      </c>
      <c r="T10" s="11" t="s">
        <v>25</v>
      </c>
      <c r="U10" s="11" t="s">
        <v>973</v>
      </c>
      <c r="V10" s="11" t="s">
        <v>983</v>
      </c>
      <c r="X10" s="4" t="s">
        <v>63</v>
      </c>
      <c r="Y10">
        <f>COUNTIF(all_t20_world_cup_matches_results__3__3[Teams ID],'Pivot charts'!X10)</f>
        <v>30</v>
      </c>
      <c r="Z10">
        <f>COUNTIF(all_t20_world_cup_matches_results__3__3[Winner],'Pivot charts'!X10)/2</f>
        <v>12</v>
      </c>
      <c r="AA10">
        <f>COUNTIF(all_t20_world_cup_matches_results__3__3[Losers],'Pivot charts'!X10)/2</f>
        <v>18</v>
      </c>
      <c r="AC10" s="19"/>
    </row>
    <row r="11" spans="1:35" ht="17.25" thickBot="1" x14ac:dyDescent="0.3">
      <c r="Q11" s="6" t="s">
        <v>618</v>
      </c>
      <c r="R11" s="12"/>
      <c r="S11" s="12"/>
      <c r="T11" s="12"/>
      <c r="U11" s="12"/>
      <c r="V11" s="12"/>
      <c r="X11" s="4" t="s">
        <v>17</v>
      </c>
      <c r="Y11">
        <f>COUNTIF(all_t20_world_cup_matches_results__3__3[Teams ID],'Pivot charts'!X11)</f>
        <v>47</v>
      </c>
      <c r="Z11">
        <f>COUNTIF(all_t20_world_cup_matches_results__3__3[Winner],'Pivot charts'!X11)/2</f>
        <v>30</v>
      </c>
      <c r="AA11">
        <f>COUNTIF(all_t20_world_cup_matches_results__3__3[Losers],'Pivot charts'!X11)/2</f>
        <v>17</v>
      </c>
      <c r="AC11" s="19"/>
    </row>
    <row r="12" spans="1:35" ht="17.25" thickTop="1" x14ac:dyDescent="0.25">
      <c r="Q12" s="5" t="s">
        <v>687</v>
      </c>
      <c r="R12" s="11" t="s">
        <v>169</v>
      </c>
      <c r="S12" s="11" t="s">
        <v>7</v>
      </c>
      <c r="T12" s="11" t="s">
        <v>23</v>
      </c>
      <c r="U12" s="11" t="s">
        <v>972</v>
      </c>
      <c r="V12" s="11" t="s">
        <v>983</v>
      </c>
      <c r="X12" s="4" t="s">
        <v>21</v>
      </c>
      <c r="Y12">
        <f>COUNTIF(all_t20_world_cup_matches_results__3__3[Teams ID],'Pivot charts'!X12)</f>
        <v>45</v>
      </c>
      <c r="Z12">
        <f>COUNTIF(all_t20_world_cup_matches_results__3__3[Winner],'Pivot charts'!X12)/2</f>
        <v>12</v>
      </c>
      <c r="AA12">
        <f>COUNTIF(all_t20_world_cup_matches_results__3__3[Losers],'Pivot charts'!X12)/2</f>
        <v>33</v>
      </c>
      <c r="AC12" s="20"/>
    </row>
    <row r="13" spans="1:35" ht="17.25" thickBot="1" x14ac:dyDescent="0.3">
      <c r="Q13" s="6" t="s">
        <v>688</v>
      </c>
      <c r="R13" s="12"/>
      <c r="S13" s="12"/>
      <c r="T13" s="12"/>
      <c r="U13" s="12"/>
      <c r="V13" s="12"/>
      <c r="X13" s="4" t="s">
        <v>142</v>
      </c>
      <c r="Y13">
        <f>COUNTIF(all_t20_world_cup_matches_results__3__3[Teams ID],'Pivot charts'!X13)</f>
        <v>3</v>
      </c>
      <c r="Z13">
        <f>COUNTIF(all_t20_world_cup_matches_results__3__3[Winner],'Pivot charts'!X13)/2</f>
        <v>1</v>
      </c>
      <c r="AA13">
        <f>COUNTIF(all_t20_world_cup_matches_results__3__3[Losers],'Pivot charts'!X13)/2</f>
        <v>2</v>
      </c>
      <c r="AC13" s="20"/>
    </row>
    <row r="14" spans="1:35" ht="17.25" thickTop="1" x14ac:dyDescent="0.25">
      <c r="Q14" s="5" t="s">
        <v>777</v>
      </c>
      <c r="R14" s="11" t="s">
        <v>170</v>
      </c>
      <c r="S14" s="11" t="s">
        <v>17</v>
      </c>
      <c r="T14" s="11" t="s">
        <v>11</v>
      </c>
      <c r="U14" s="11" t="s">
        <v>974</v>
      </c>
      <c r="V14" s="11" t="s">
        <v>984</v>
      </c>
      <c r="X14" s="4" t="s">
        <v>23</v>
      </c>
      <c r="Y14">
        <f>COUNTIF(all_t20_world_cup_matches_results__3__3[Teams ID],'Pivot charts'!X14)</f>
        <v>52</v>
      </c>
      <c r="Z14">
        <f>COUNTIF(all_t20_world_cup_matches_results__3__3[Winner],'Pivot charts'!X14)/2</f>
        <v>28</v>
      </c>
      <c r="AA14">
        <f>COUNTIF(all_t20_world_cup_matches_results__3__3[Losers],'Pivot charts'!X14)/2</f>
        <v>24</v>
      </c>
      <c r="AC14" s="19"/>
    </row>
    <row r="15" spans="1:35" ht="17.25" thickBot="1" x14ac:dyDescent="0.3">
      <c r="Q15" s="6" t="s">
        <v>778</v>
      </c>
      <c r="R15" s="12"/>
      <c r="S15" s="12"/>
      <c r="T15" s="12"/>
      <c r="U15" s="12"/>
      <c r="V15" s="12"/>
      <c r="X15" s="4" t="s">
        <v>88</v>
      </c>
      <c r="Y15">
        <f>COUNTIF(all_t20_world_cup_matches_results__3__3[Teams ID],'Pivot charts'!X15)</f>
        <v>6</v>
      </c>
      <c r="Z15">
        <f>COUNTIF(all_t20_world_cup_matches_results__3__3[Winner],'Pivot charts'!X15)/2</f>
        <v>1</v>
      </c>
      <c r="AA15">
        <f>COUNTIF(all_t20_world_cup_matches_results__3__3[Losers],'Pivot charts'!X15)/2</f>
        <v>5</v>
      </c>
      <c r="AC15" s="19"/>
    </row>
    <row r="16" spans="1:35" ht="17.25" thickTop="1" x14ac:dyDescent="0.25">
      <c r="Q16" s="5" t="s">
        <v>861</v>
      </c>
      <c r="R16" s="11" t="s">
        <v>171</v>
      </c>
      <c r="S16" s="11" t="s">
        <v>23</v>
      </c>
      <c r="T16" s="11" t="s">
        <v>14</v>
      </c>
      <c r="U16" s="11" t="s">
        <v>975</v>
      </c>
      <c r="V16" s="11" t="s">
        <v>975</v>
      </c>
      <c r="X16" s="4" t="s">
        <v>25</v>
      </c>
      <c r="Y16">
        <f>COUNTIF(all_t20_world_cup_matches_results__3__3[Teams ID],'Pivot charts'!X16)</f>
        <v>52</v>
      </c>
      <c r="Z16">
        <f>COUNTIF(all_t20_world_cup_matches_results__3__3[Winner],'Pivot charts'!X16)/2</f>
        <v>35</v>
      </c>
      <c r="AA16">
        <f>COUNTIF(all_t20_world_cup_matches_results__3__3[Losers],'Pivot charts'!X16)/2</f>
        <v>17</v>
      </c>
      <c r="AC16" s="20"/>
    </row>
    <row r="17" spans="17:29" ht="17.25" thickBot="1" x14ac:dyDescent="0.3">
      <c r="Q17" s="6" t="s">
        <v>862</v>
      </c>
      <c r="R17" s="12"/>
      <c r="S17" s="12"/>
      <c r="T17" s="12"/>
      <c r="U17" s="12"/>
      <c r="V17" s="12"/>
      <c r="X17" s="4" t="s">
        <v>49</v>
      </c>
      <c r="Y17">
        <f>COUNTIF(all_t20_world_cup_matches_results__3__3[Teams ID],'Pivot charts'!X17)</f>
        <v>28</v>
      </c>
      <c r="Z17">
        <f>COUNTIF(all_t20_world_cup_matches_results__3__3[Winner],'Pivot charts'!X17)/2</f>
        <v>7</v>
      </c>
      <c r="AA17">
        <f>COUNTIF(all_t20_world_cup_matches_results__3__3[Losers],'Pivot charts'!X17)/2</f>
        <v>19</v>
      </c>
      <c r="AC17" s="20"/>
    </row>
    <row r="18" spans="17:29" ht="17.25" thickTop="1" x14ac:dyDescent="0.25">
      <c r="Q18" s="5" t="s">
        <v>965</v>
      </c>
      <c r="R18" s="11" t="s">
        <v>172</v>
      </c>
      <c r="S18" s="11" t="s">
        <v>25</v>
      </c>
      <c r="T18" s="11" t="s">
        <v>6</v>
      </c>
      <c r="U18" s="11" t="s">
        <v>983</v>
      </c>
      <c r="V18" s="11" t="s">
        <v>985</v>
      </c>
      <c r="X18" s="4" t="s">
        <v>10</v>
      </c>
      <c r="Y18">
        <f>COUNTIF(all_t20_world_cup_matches_results__3__3[Teams ID],'Pivot charts'!X18)</f>
        <v>2</v>
      </c>
      <c r="Z18">
        <f>COUNTIF(all_t20_world_cup_matches_results__3__3[Winner],'Pivot charts'!X18)/2</f>
        <v>0</v>
      </c>
      <c r="AA18">
        <f>COUNTIF(all_t20_world_cup_matches_results__3__3[Losers],'Pivot charts'!X18)/2</f>
        <v>2</v>
      </c>
      <c r="AC18" s="19"/>
    </row>
    <row r="19" spans="17:29" ht="17.25" thickBot="1" x14ac:dyDescent="0.3">
      <c r="Q19" s="6" t="s">
        <v>966</v>
      </c>
      <c r="R19" s="12"/>
      <c r="S19" s="12"/>
      <c r="T19" s="12"/>
      <c r="U19" s="12"/>
      <c r="V19" s="12"/>
      <c r="X19" s="4" t="s">
        <v>116</v>
      </c>
      <c r="Y19">
        <f>COUNTIF(all_t20_world_cup_matches_results__3__3[Teams ID],'Pivot charts'!X19)</f>
        <v>15</v>
      </c>
      <c r="Z19">
        <f>COUNTIF(all_t20_world_cup_matches_results__3__3[Winner],'Pivot charts'!X19)/2</f>
        <v>4</v>
      </c>
      <c r="AA19">
        <f>COUNTIF(all_t20_world_cup_matches_results__3__3[Losers],'Pivot charts'!X19)/2</f>
        <v>11</v>
      </c>
      <c r="AC19" s="19"/>
    </row>
    <row r="20" spans="17:29" ht="15.75" thickTop="1" x14ac:dyDescent="0.25">
      <c r="X20" s="4" t="s">
        <v>89</v>
      </c>
      <c r="Y20">
        <f>COUNTIF(all_t20_world_cup_matches_results__3__3[Teams ID],'Pivot charts'!X20)</f>
        <v>6</v>
      </c>
      <c r="Z20">
        <f>COUNTIF(all_t20_world_cup_matches_results__3__3[Winner],'Pivot charts'!X20)/2</f>
        <v>2</v>
      </c>
      <c r="AA20">
        <f>COUNTIF(all_t20_world_cup_matches_results__3__3[Losers],'Pivot charts'!X20)/2</f>
        <v>4</v>
      </c>
      <c r="AC20" s="20"/>
    </row>
    <row r="21" spans="17:29" x14ac:dyDescent="0.25">
      <c r="X21" s="4" t="s">
        <v>42</v>
      </c>
      <c r="Y21">
        <f>COUNTIF(all_t20_world_cup_matches_results__3__3[Teams ID],'Pivot charts'!X21)</f>
        <v>27</v>
      </c>
      <c r="Z21">
        <f>COUNTIF(all_t20_world_cup_matches_results__3__3[Winner],'Pivot charts'!X21)/2</f>
        <v>10</v>
      </c>
      <c r="AA21">
        <f>COUNTIF(all_t20_world_cup_matches_results__3__3[Losers],'Pivot charts'!X21)/2</f>
        <v>17</v>
      </c>
      <c r="AC21" s="20"/>
    </row>
    <row r="22" spans="17:29" x14ac:dyDescent="0.25">
      <c r="Q22" t="s">
        <v>164</v>
      </c>
      <c r="R22" t="s">
        <v>1011</v>
      </c>
      <c r="S22" t="s">
        <v>1012</v>
      </c>
      <c r="T22" t="s">
        <v>1015</v>
      </c>
      <c r="U22" t="s">
        <v>1013</v>
      </c>
      <c r="V22" t="s">
        <v>1016</v>
      </c>
      <c r="W22" t="s">
        <v>1014</v>
      </c>
      <c r="X22" s="4" t="s">
        <v>11</v>
      </c>
      <c r="Y22">
        <f>COUNTIF(all_t20_world_cup_matches_results__3__3[Teams ID],'Pivot charts'!X22)</f>
        <v>46</v>
      </c>
      <c r="Z22">
        <f>COUNTIF(all_t20_world_cup_matches_results__3__3[Winner],'Pivot charts'!X22)/2</f>
        <v>25</v>
      </c>
      <c r="AA22">
        <f>COUNTIF(all_t20_world_cup_matches_results__3__3[Losers],'Pivot charts'!X22)/2</f>
        <v>20</v>
      </c>
      <c r="AC22" s="19"/>
    </row>
    <row r="23" spans="17:29" ht="15.75" x14ac:dyDescent="0.25">
      <c r="Q23" t="s">
        <v>165</v>
      </c>
      <c r="R23" s="21" t="s">
        <v>1053</v>
      </c>
      <c r="S23" s="21" t="s">
        <v>1010</v>
      </c>
      <c r="T23" s="21" t="s">
        <v>1055</v>
      </c>
      <c r="U23" s="21" t="s">
        <v>1054</v>
      </c>
      <c r="V23" s="21" t="s">
        <v>1056</v>
      </c>
      <c r="W23" s="21" t="s">
        <v>1057</v>
      </c>
      <c r="X23" s="4" t="s">
        <v>102</v>
      </c>
      <c r="Y23">
        <f>COUNTIF(all_t20_world_cup_matches_results__3__3[Teams ID],'Pivot charts'!X23)</f>
        <v>10</v>
      </c>
      <c r="Z23">
        <f>COUNTIF(all_t20_world_cup_matches_results__3__3[Winner],'Pivot charts'!X23)/2</f>
        <v>2</v>
      </c>
      <c r="AA23">
        <f>COUNTIF(all_t20_world_cup_matches_results__3__3[Losers],'Pivot charts'!X23)/2</f>
        <v>6</v>
      </c>
      <c r="AC23" s="19"/>
    </row>
    <row r="24" spans="17:29" ht="15.75" x14ac:dyDescent="0.25">
      <c r="Q24" t="s">
        <v>166</v>
      </c>
      <c r="R24" s="21" t="s">
        <v>1020</v>
      </c>
      <c r="S24" t="s">
        <v>1017</v>
      </c>
      <c r="T24" s="21" t="s">
        <v>1021</v>
      </c>
      <c r="U24" t="s">
        <v>1018</v>
      </c>
      <c r="V24" s="21" t="s">
        <v>1022</v>
      </c>
      <c r="W24" t="s">
        <v>1019</v>
      </c>
      <c r="X24" s="4" t="s">
        <v>113</v>
      </c>
      <c r="Y24">
        <f>COUNTIF(all_t20_world_cup_matches_results__3__3[Teams ID],'Pivot charts'!X24)</f>
        <v>7</v>
      </c>
      <c r="Z24">
        <f>COUNTIF(all_t20_world_cup_matches_results__3__3[Winner],'Pivot charts'!X24)/2</f>
        <v>0</v>
      </c>
      <c r="AA24">
        <f>COUNTIF(all_t20_world_cup_matches_results__3__3[Losers],'Pivot charts'!X24)/2</f>
        <v>7</v>
      </c>
      <c r="AC24" s="20"/>
    </row>
    <row r="25" spans="17:29" ht="15.75" x14ac:dyDescent="0.25">
      <c r="Q25" t="s">
        <v>167</v>
      </c>
      <c r="R25" s="21" t="s">
        <v>1026</v>
      </c>
      <c r="S25" t="s">
        <v>1023</v>
      </c>
      <c r="T25" s="21" t="s">
        <v>1027</v>
      </c>
      <c r="U25" t="s">
        <v>1024</v>
      </c>
      <c r="V25" s="21" t="s">
        <v>1028</v>
      </c>
      <c r="W25" t="s">
        <v>1025</v>
      </c>
      <c r="X25" s="4" t="s">
        <v>14</v>
      </c>
      <c r="Y25">
        <f>COUNTIF(all_t20_world_cup_matches_results__3__3[Teams ID],'Pivot charts'!X25)</f>
        <v>51</v>
      </c>
      <c r="Z25">
        <f>COUNTIF(all_t20_world_cup_matches_results__3__3[Winner],'Pivot charts'!X25)/2</f>
        <v>30</v>
      </c>
      <c r="AA25">
        <f>COUNTIF(all_t20_world_cup_matches_results__3__3[Losers],'Pivot charts'!X25)/2</f>
        <v>19</v>
      </c>
      <c r="AC25" s="20"/>
    </row>
    <row r="26" spans="17:29" ht="15.75" x14ac:dyDescent="0.25">
      <c r="Q26" t="s">
        <v>168</v>
      </c>
      <c r="R26" t="s">
        <v>1041</v>
      </c>
      <c r="S26" t="s">
        <v>1029</v>
      </c>
      <c r="T26" s="21" t="s">
        <v>1042</v>
      </c>
      <c r="U26" t="s">
        <v>1030</v>
      </c>
      <c r="V26" t="s">
        <v>1043</v>
      </c>
      <c r="W26" t="s">
        <v>1031</v>
      </c>
      <c r="X26" s="4" t="s">
        <v>15</v>
      </c>
      <c r="Y26">
        <f>COUNTIF(all_t20_world_cup_matches_results__3__3[Teams ID],'Pivot charts'!X26)</f>
        <v>22</v>
      </c>
      <c r="Z26">
        <f>COUNTIF(all_t20_world_cup_matches_results__3__3[Winner],'Pivot charts'!X26)/2</f>
        <v>7</v>
      </c>
      <c r="AA26">
        <f>COUNTIF(all_t20_world_cup_matches_results__3__3[Losers],'Pivot charts'!X26)/2</f>
        <v>13</v>
      </c>
      <c r="AC26" s="19"/>
    </row>
    <row r="27" spans="17:29" ht="15.75" x14ac:dyDescent="0.25">
      <c r="Q27" t="s">
        <v>169</v>
      </c>
      <c r="R27" s="21" t="s">
        <v>1044</v>
      </c>
      <c r="S27" t="s">
        <v>1032</v>
      </c>
      <c r="T27" s="21" t="s">
        <v>1045</v>
      </c>
      <c r="U27" t="s">
        <v>1033</v>
      </c>
      <c r="V27" s="21" t="s">
        <v>1046</v>
      </c>
      <c r="W27" t="s">
        <v>1034</v>
      </c>
      <c r="X27" s="4" t="s">
        <v>6</v>
      </c>
      <c r="Y27">
        <f>COUNTIF(all_t20_world_cup_matches_results__3__3[Teams ID],'Pivot charts'!X27)</f>
        <v>49</v>
      </c>
      <c r="Z27">
        <f>COUNTIF(all_t20_world_cup_matches_results__3__3[Winner],'Pivot charts'!X27)/2</f>
        <v>32</v>
      </c>
      <c r="AA27">
        <f>COUNTIF(all_t20_world_cup_matches_results__3__3[Losers],'Pivot charts'!X27)/2</f>
        <v>17</v>
      </c>
      <c r="AC27" s="19"/>
    </row>
    <row r="28" spans="17:29" ht="15.75" x14ac:dyDescent="0.25">
      <c r="Q28" t="s">
        <v>170</v>
      </c>
      <c r="R28" t="s">
        <v>1047</v>
      </c>
      <c r="S28" t="s">
        <v>1035</v>
      </c>
      <c r="T28" t="s">
        <v>1048</v>
      </c>
      <c r="U28" t="s">
        <v>1036</v>
      </c>
      <c r="V28" s="21" t="s">
        <v>1049</v>
      </c>
      <c r="W28" t="s">
        <v>1037</v>
      </c>
      <c r="X28" s="4" t="s">
        <v>28</v>
      </c>
      <c r="Y28">
        <f>COUNTIF(all_t20_world_cup_matches_results__3__3[Teams ID],'Pivot charts'!X28)</f>
        <v>54</v>
      </c>
      <c r="Z28">
        <f>COUNTIF(all_t20_world_cup_matches_results__3__3[Winner],'Pivot charts'!X28)/2</f>
        <v>32</v>
      </c>
      <c r="AA28">
        <f>COUNTIF(all_t20_world_cup_matches_results__3__3[Losers],'Pivot charts'!X28)/2</f>
        <v>22</v>
      </c>
      <c r="AC28" s="20"/>
    </row>
    <row r="29" spans="17:29" x14ac:dyDescent="0.25">
      <c r="Q29" t="s">
        <v>171</v>
      </c>
      <c r="R29" t="s">
        <v>1050</v>
      </c>
      <c r="S29" t="s">
        <v>1038</v>
      </c>
      <c r="T29" t="s">
        <v>1051</v>
      </c>
      <c r="U29" t="s">
        <v>1039</v>
      </c>
      <c r="V29" t="s">
        <v>1052</v>
      </c>
      <c r="W29" t="s">
        <v>1040</v>
      </c>
      <c r="X29" s="4" t="s">
        <v>93</v>
      </c>
      <c r="Y29">
        <f>COUNTIF(all_t20_world_cup_matches_results__3__3[Teams ID],'Pivot charts'!X29)</f>
        <v>6</v>
      </c>
      <c r="Z29">
        <f>COUNTIF(all_t20_world_cup_matches_results__3__3[Winner],'Pivot charts'!X29)/2</f>
        <v>1</v>
      </c>
      <c r="AA29">
        <f>COUNTIF(all_t20_world_cup_matches_results__3__3[Losers],'Pivot charts'!X29)/2</f>
        <v>5</v>
      </c>
      <c r="AC29" s="20"/>
    </row>
    <row r="30" spans="17:29" x14ac:dyDescent="0.25">
      <c r="Q30" t="s">
        <v>172</v>
      </c>
      <c r="R30" t="s">
        <v>1058</v>
      </c>
      <c r="S30" t="s">
        <v>1059</v>
      </c>
      <c r="T30" s="22" t="s">
        <v>1060</v>
      </c>
      <c r="U30" t="s">
        <v>1061</v>
      </c>
      <c r="V30" t="s">
        <v>1062</v>
      </c>
      <c r="W30" t="s">
        <v>1063</v>
      </c>
      <c r="X30" s="4" t="s">
        <v>141</v>
      </c>
      <c r="Y30">
        <f>COUNTIF(all_t20_world_cup_matches_results__3__3[Teams ID],'Pivot charts'!X30)</f>
        <v>6</v>
      </c>
      <c r="Z30">
        <f>COUNTIF(all_t20_world_cup_matches_results__3__3[Winner],'Pivot charts'!X30)/2</f>
        <v>1</v>
      </c>
      <c r="AA30">
        <f>COUNTIF(all_t20_world_cup_matches_results__3__3[Losers],'Pivot charts'!X30)/2</f>
        <v>5</v>
      </c>
      <c r="AC30" s="19"/>
    </row>
    <row r="31" spans="17:29" ht="15.75" x14ac:dyDescent="0.25">
      <c r="S31" s="21"/>
      <c r="T31" s="21"/>
      <c r="X31" s="4" t="s">
        <v>145</v>
      </c>
      <c r="Y31">
        <f>COUNTIF(all_t20_world_cup_matches_results__3__3[Teams ID],'Pivot charts'!X31)</f>
        <v>4</v>
      </c>
      <c r="Z31">
        <f>COUNTIF(all_t20_world_cup_matches_results__3__3[Winner],'Pivot charts'!X31)/2</f>
        <v>1</v>
      </c>
      <c r="AA31">
        <f>COUNTIF(all_t20_world_cup_matches_results__3__3[Losers],'Pivot charts'!X31)/2</f>
        <v>3</v>
      </c>
      <c r="AC31" s="19"/>
    </row>
    <row r="32" spans="17:29" x14ac:dyDescent="0.25">
      <c r="X32" s="4" t="s">
        <v>7</v>
      </c>
      <c r="Y32">
        <f>COUNTIF(all_t20_world_cup_matches_results__3__3[Teams ID],'Pivot charts'!X32)</f>
        <v>46</v>
      </c>
      <c r="Z32">
        <f>COUNTIF(all_t20_world_cup_matches_results__3__3[Winner],'Pivot charts'!X32)/2</f>
        <v>24</v>
      </c>
      <c r="AA32">
        <f>COUNTIF(all_t20_world_cup_matches_results__3__3[Losers],'Pivot charts'!X32)/2</f>
        <v>20</v>
      </c>
      <c r="AC32" s="20"/>
    </row>
    <row r="33" spans="19:29" ht="15.75" x14ac:dyDescent="0.25">
      <c r="S33" s="21"/>
      <c r="X33" s="4" t="s">
        <v>18</v>
      </c>
      <c r="Y33">
        <f>COUNTIF(all_t20_world_cup_matches_results__3__3[Teams ID],'Pivot charts'!X33)</f>
        <v>20</v>
      </c>
      <c r="Z33">
        <f>COUNTIF(all_t20_world_cup_matches_results__3__3[Winner],'Pivot charts'!X33)/2</f>
        <v>8</v>
      </c>
      <c r="AA33">
        <f>COUNTIF(all_t20_world_cup_matches_results__3__3[Losers],'Pivot charts'!X33)/2</f>
        <v>11</v>
      </c>
      <c r="AC33" s="20"/>
    </row>
    <row r="34" spans="19:29" ht="15.75" x14ac:dyDescent="0.25">
      <c r="S34" s="21"/>
      <c r="AC34" s="19"/>
    </row>
    <row r="35" spans="19:29" ht="15.75" x14ac:dyDescent="0.25">
      <c r="S35" s="21"/>
      <c r="AC35" s="19"/>
    </row>
    <row r="36" spans="19:29" ht="15.75" x14ac:dyDescent="0.25">
      <c r="S36" s="21"/>
      <c r="AC36" s="20"/>
    </row>
    <row r="37" spans="19:29" ht="15.75" x14ac:dyDescent="0.25">
      <c r="S37" s="21"/>
      <c r="AC37" s="20"/>
    </row>
    <row r="38" spans="19:29" x14ac:dyDescent="0.25">
      <c r="AC38" s="19"/>
    </row>
    <row r="39" spans="19:29" ht="15.75" x14ac:dyDescent="0.25">
      <c r="S39" s="21"/>
      <c r="AC39" s="19"/>
    </row>
    <row r="40" spans="19:29" ht="15.75" x14ac:dyDescent="0.25">
      <c r="S40" s="21"/>
      <c r="AC40" s="20"/>
    </row>
    <row r="41" spans="19:29" ht="15.75" x14ac:dyDescent="0.25">
      <c r="S41" s="21"/>
      <c r="AC41" s="20"/>
    </row>
    <row r="42" spans="19:29" ht="15.75" x14ac:dyDescent="0.25">
      <c r="S42" s="21"/>
      <c r="AC42" s="19"/>
    </row>
    <row r="43" spans="19:29" ht="15.75" x14ac:dyDescent="0.25">
      <c r="S43" s="21"/>
      <c r="AC43" s="19"/>
    </row>
    <row r="44" spans="19:29" x14ac:dyDescent="0.25">
      <c r="AC44" s="20"/>
    </row>
    <row r="45" spans="19:29" x14ac:dyDescent="0.25">
      <c r="AC45" s="20"/>
    </row>
    <row r="46" spans="19:29" ht="15.75" x14ac:dyDescent="0.25">
      <c r="S46" s="21"/>
      <c r="AC46" s="19"/>
    </row>
    <row r="47" spans="19:29" x14ac:dyDescent="0.25">
      <c r="AC47" s="19"/>
    </row>
    <row r="48" spans="19:29" ht="15.75" x14ac:dyDescent="0.25">
      <c r="S48" s="21"/>
      <c r="AC48" s="20"/>
    </row>
    <row r="49" spans="19:29" ht="15.75" x14ac:dyDescent="0.25">
      <c r="S49" s="21"/>
      <c r="AC49" s="20"/>
    </row>
    <row r="50" spans="19:29" x14ac:dyDescent="0.25">
      <c r="AC50" s="19"/>
    </row>
    <row r="51" spans="19:29" ht="15.75" x14ac:dyDescent="0.25">
      <c r="S51" s="21"/>
      <c r="AC51" s="19"/>
    </row>
    <row r="52" spans="19:29" ht="15.75" x14ac:dyDescent="0.25">
      <c r="S52" s="21"/>
      <c r="AC52" s="20"/>
    </row>
    <row r="53" spans="19:29" ht="15.75" x14ac:dyDescent="0.25">
      <c r="S53" s="21"/>
      <c r="AC53" s="20"/>
    </row>
    <row r="54" spans="19:29" ht="15.75" x14ac:dyDescent="0.25">
      <c r="S54" s="21"/>
      <c r="AC54" s="19"/>
    </row>
    <row r="55" spans="19:29" ht="15.75" x14ac:dyDescent="0.25">
      <c r="S55" s="21"/>
      <c r="AC55" s="19"/>
    </row>
    <row r="56" spans="19:29" x14ac:dyDescent="0.25">
      <c r="AC56" s="20"/>
    </row>
    <row r="57" spans="19:29" x14ac:dyDescent="0.25">
      <c r="AC57" s="20"/>
    </row>
    <row r="59" spans="19:29" ht="15.75" x14ac:dyDescent="0.25">
      <c r="S59" s="21"/>
    </row>
    <row r="60" spans="19:29" ht="15.75" x14ac:dyDescent="0.25">
      <c r="S60" s="21"/>
    </row>
    <row r="67" spans="18:20" ht="15.75" x14ac:dyDescent="0.25">
      <c r="S67" s="21"/>
    </row>
    <row r="76" spans="18:20" x14ac:dyDescent="0.25">
      <c r="R76" t="str">
        <f>K$5</f>
        <v>T20-2024</v>
      </c>
      <c r="S76" t="str">
        <f>VLOOKUP($R$76,$Q$22:$W$30,2,0)</f>
        <v>India's Triumph:</v>
      </c>
      <c r="T76" t="str">
        <f>VLOOKUP($R76,$Q$22:$W$30,3,0)</f>
        <v>India won their 2nd T20 World Cup, beating South Africa in the final, with Kohli’s 76 and Suryakumar’s iconic catch.</v>
      </c>
    </row>
    <row r="77" spans="18:20" x14ac:dyDescent="0.25">
      <c r="S77" t="str">
        <f>VLOOKUP($R$76,$Q$22:$W$30,4,0)</f>
        <v>USA’s Historic Upset:</v>
      </c>
      <c r="T77" t="str">
        <f>VLOOKUP($R76,$Q$22:$W$30,5,0)</f>
        <v>The USA stunned Pakistan in a Super Over, marking a major win for associate nations.</v>
      </c>
    </row>
    <row r="78" spans="18:20" x14ac:dyDescent="0.25">
      <c r="S78" t="str">
        <f>VLOOKUP($R$76,$Q$22:$W$30,6,0)</f>
        <v>Afghanistan’s Milestone:</v>
      </c>
      <c r="T78" t="str">
        <f>VLOOKUP($R$76,$Q$22:$W$30,7,0)</f>
        <v>Afghanistan secured their first-ever T20I win against New Zealand, dominating with bat and ball.</v>
      </c>
    </row>
    <row r="92" spans="25:25" x14ac:dyDescent="0.25">
      <c r="Y92" t="s">
        <v>1040</v>
      </c>
    </row>
  </sheetData>
  <pageMargins left="0.7" right="0.7" top="0.75" bottom="0.75" header="0.3" footer="0.3"/>
  <pageSetup orientation="portrait" r:id="rId6"/>
  <tableParts count="3">
    <tablePart r:id="rId7"/>
    <tablePart r:id="rId8"/>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0EA83-2B4F-411D-B447-00E7526A78FE}">
  <dimension ref="A20"/>
  <sheetViews>
    <sheetView showGridLines="0" tabSelected="1" view="pageBreakPreview" zoomScale="82" zoomScaleNormal="82" zoomScaleSheetLayoutView="100" workbookViewId="0">
      <selection activeCell="U40" sqref="U40"/>
    </sheetView>
  </sheetViews>
  <sheetFormatPr defaultRowHeight="15" x14ac:dyDescent="0.25"/>
  <sheetData>
    <row r="20" ht="16.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 a l l _ t 2 0 _ w o r l d _ c u p _ m a t c h e s _ r e s u l t s 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 a l l _ t 2 0 _ w o r l d _ c u p _ m a t c h e s _ r e s u l t s 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 C o l u m n s \ S e a s o n < / K e y > < / D i a g r a m O b j e c t K e y > < D i a g r a m O b j e c t K e y > < K e y > C o l u m n s \ T e a m 1 < / K e y > < / D i a g r a m O b j e c t K e y > < D i a g r a m O b j e c t K e y > < K e y > C o l u m n s \ T e a m 2 < / K e y > < / D i a g r a m O b j e c t K e y > < D i a g r a m O b j e c t K e y > < K e y > C o l u m n s \ W i n n e r < / K e y > < / D i a g r a m O b j e c t K e y > < D i a g r a m O b j e c t K e y > < K e y > C o l u m n s \ M a r g i n < / K e y > < / D i a g r a m O b j e c t K e y > < D i a g r a m O b j e c t K e y > < K e y > C o l u m n s \ G r o u n d < / K e y > < / D i a g r a m O b j e c t K e y > < D i a g r a m O b j e c t K e y > < K e y > C o l u m n s \ M a t c h   D a t e < / K e y > < / D i a g r a m O b j e c t K e y > < D i a g r a m O b j e c t K e y > < K e y > C o l u m n s \ T - 2 0   I n t   M a t c h < / K e y > < / D i a g r a m O b j e c t K e y > < D i a g r a m O b j e c t K e y > < K e y > C o l u m n s \ M a r g i n   ( N u m b e r s ) < / K e y > < / D i a g r a m O b j e c t K e y > < D i a g r a m O b j e c t K e y > < K e y > C o l u m n s \ R u n s / W i c k e t s < / K e y > < / D i a g r a m O b j e c t K e y > < D i a g r a m O b j e c t K e y > < K e y > C o l u m n s \ T o t a l   P a r t i c i p a t i n g   t e a m s 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 C o l u m n s \ S e a s o n < / K e y > < / a : K e y > < a : V a l u e   i : t y p e = " M e a s u r e G r i d N o d e V i e w S t a t e " > < L a y e d O u t > t r u e < / L a y e d O u t > < / a : V a l u e > < / a : K e y V a l u e O f D i a g r a m O b j e c t K e y a n y T y p e z b w N T n L X > < a : K e y V a l u e O f D i a g r a m O b j e c t K e y a n y T y p e z b w N T n L X > < a : K e y > < K e y > C o l u m n s \ T e a m 1 < / K e y > < / a : K e y > < a : V a l u e   i : t y p e = " M e a s u r e G r i d N o d e V i e w S t a t e " > < C o l u m n > 1 < / C o l u m n > < L a y e d O u t > t r u e < / L a y e d O u t > < / a : V a l u e > < / a : K e y V a l u e O f D i a g r a m O b j e c t K e y a n y T y p e z b w N T n L X > < a : K e y V a l u e O f D i a g r a m O b j e c t K e y a n y T y p e z b w N T n L X > < a : K e y > < K e y > C o l u m n s \ T e a m 2 < / K e y > < / a : K e y > < a : V a l u e   i : t y p e = " M e a s u r e G r i d N o d e V i e w S t a t e " > < C o l u m n > 2 < / C o l u m n > < L a y e d O u t > t r u e < / L a y e d O u t > < / a : V a l u e > < / a : K e y V a l u e O f D i a g r a m O b j e c t K e y a n y T y p e z b w N T n L X > < a : K e y V a l u e O f D i a g r a m O b j e c t K e y a n y T y p e z b w N T n L X > < a : K e y > < K e y > C o l u m n s \ W i n n e r < / K e y > < / a : K e y > < a : V a l u e   i : t y p e = " M e a s u r e G r i d N o d e V i e w S t a t e " > < C o l u m n > 3 < / C o l u m n > < L a y e d O u t > t r u e < / L a y e d O u t > < / a : V a l u e > < / a : K e y V a l u e O f D i a g r a m O b j e c t K e y a n y T y p e z b w N T n L X > < a : K e y V a l u e O f D i a g r a m O b j e c t K e y a n y T y p e z b w N T n L X > < a : K e y > < K e y > C o l u m n s \ M a r g i n < / K e y > < / a : K e y > < a : V a l u e   i : t y p e = " M e a s u r e G r i d N o d e V i e w S t a t e " > < C o l u m n > 4 < / C o l u m n > < L a y e d O u t > t r u e < / L a y e d O u t > < / a : V a l u e > < / a : K e y V a l u e O f D i a g r a m O b j e c t K e y a n y T y p e z b w N T n L X > < a : K e y V a l u e O f D i a g r a m O b j e c t K e y a n y T y p e z b w N T n L X > < a : K e y > < K e y > C o l u m n s \ G r o u n d < / K e y > < / a : K e y > < a : V a l u e   i : t y p e = " M e a s u r e G r i d N o d e V i e w S t a t e " > < C o l u m n > 5 < / C o l u m n > < L a y e d O u t > t r u e < / L a y e d O u t > < / a : V a l u e > < / a : K e y V a l u e O f D i a g r a m O b j e c t K e y a n y T y p e z b w N T n L X > < a : K e y V a l u e O f D i a g r a m O b j e c t K e y a n y T y p e z b w N T n L X > < a : K e y > < K e y > C o l u m n s \ M a t c h   D a t e < / K e y > < / a : K e y > < a : V a l u e   i : t y p e = " M e a s u r e G r i d N o d e V i e w S t a t e " > < C o l u m n > 6 < / C o l u m n > < L a y e d O u t > t r u e < / L a y e d O u t > < / a : V a l u e > < / a : K e y V a l u e O f D i a g r a m O b j e c t K e y a n y T y p e z b w N T n L X > < a : K e y V a l u e O f D i a g r a m O b j e c t K e y a n y T y p e z b w N T n L X > < a : K e y > < K e y > C o l u m n s \ T - 2 0   I n t   M a t c h < / K e y > < / a : K e y > < a : V a l u e   i : t y p e = " M e a s u r e G r i d N o d e V i e w S t a t e " > < C o l u m n > 7 < / C o l u m n > < L a y e d O u t > t r u e < / L a y e d O u t > < / a : V a l u e > < / a : K e y V a l u e O f D i a g r a m O b j e c t K e y a n y T y p e z b w N T n L X > < a : K e y V a l u e O f D i a g r a m O b j e c t K e y a n y T y p e z b w N T n L X > < a : K e y > < K e y > C o l u m n s \ M a r g i n   ( N u m b e r s ) < / K e y > < / a : K e y > < a : V a l u e   i : t y p e = " M e a s u r e G r i d N o d e V i e w S t a t e " > < C o l u m n > 8 < / C o l u m n > < L a y e d O u t > t r u e < / L a y e d O u t > < / a : V a l u e > < / a : K e y V a l u e O f D i a g r a m O b j e c t K e y a n y T y p e z b w N T n L X > < a : K e y V a l u e O f D i a g r a m O b j e c t K e y a n y T y p e z b w N T n L X > < a : K e y > < K e y > C o l u m n s \ R u n s / W i c k e t s < / K e y > < / a : K e y > < a : V a l u e   i : t y p e = " M e a s u r e G r i d N o d e V i e w S t a t e " > < C o l u m n > 9 < / C o l u m n > < L a y e d O u t > t r u e < / L a y e d O u t > < / a : V a l u e > < / a : K e y V a l u e O f D i a g r a m O b j e c t K e y a n y T y p e z b w N T n L X > < a : K e y V a l u e O f D i a g r a m O b j e c t K e y a n y T y p e z b w N T n L X > < a : K e y > < K e y > C o l u m n s \ T o t a l   P a r t i c i p a t i n g   t e a m s < / K e y > < / a : K e y > < a : V a l u e   i : t y p e = " M e a s u r e G r i d N o d e V i e w S t a t e " > < C o l u m n > 1 0 < / C o l u m n > < L a y e d O u t > t r u e < / L a y e d O u t > < / a : V a l u e > < / a : K e y V a l u e O f D i a g r a m O b j e c t K e y a n y T y p e z b w N T n L X > < / V i e w S t a t e s > < / D i a g r a m M a n a g e r . S e r i a l i z a b l e D i a g r a m > < D i a g r a m M a n a g e r . S e r i a l i z a b l e D i a g r a m > < A d a p t e r   i : t y p e = " M e a s u r e D i a g r a m S a n d b o x A d a p t e r " > < T a b l e N a m e > a l l _ t 2 0 _ w o r l d _ c u p _ m a t c h e s _ r e s u l t s _ _ 5 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 a l l _ t 2 0 _ w o r l d _ c u p _ m a t c h e s _ r e s u l t s _ _ 5 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 C o l u m n s \ S e a s o n < / K e y > < / D i a g r a m O b j e c t K e y > < D i a g r a m O b j e c t K e y > < K e y > C o l u m n s \ M a t c h   n u m b e r < / K e y > < / D i a g r a m O b j e c t K e y > < D i a g r a m O b j e c t K e y > < K e y > C o l u m n s \ V a l u e < / 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 C o l u m n s \ S e a s o n < / K e y > < / a : K e y > < a : V a l u e   i : t y p e = " M e a s u r e G r i d N o d e V i e w S t a t e " > < L a y e d O u t > t r u e < / L a y e d O u t > < / a : V a l u e > < / a : K e y V a l u e O f D i a g r a m O b j e c t K e y a n y T y p e z b w N T n L X > < a : K e y V a l u e O f D i a g r a m O b j e c t K e y a n y T y p e z b w N T n L X > < a : K e y > < K e y > C o l u m n s \ M a t c h   n u m b e r < / K e y > < / a : K e y > < a : V a l u e   i : t y p e = " M e a s u r e G r i d N o d e V i e w S t a t e " > < C o l u m n > 1 < / C o l u m n > < L a y e d O u t > t r u e < / L a y e d O u t > < / a : V a l u e > < / a : K e y V a l u e O f D i a g r a m O b j e c t K e y a n y T y p e z b w N T n L X > < a : K e y V a l u e O f D i a g r a m O b j e c t K e y a n y T y p e z b w N T n L X > < a : K e y > < K e y > C o l u m n s \ V a l u e < / K e y > < / a : K e y > < a : V a l u e   i : t y p e = " M e a s u r e G r i d N o d e V i e w S t a t e " > < C o l u m n > 2 < / C o l u m n > < L a y e d O u t > t r u e < / L a y e d O u t > < / a : V a l u e > < / a : K e y V a l u e O f D i a g r a m O b j e c t K e y a n y T y p e z b w N T n L X > < a : K e y V a l u e O f D i a g r a m O b j e c t K e y a n y T y p e z b w N T n L X > < a : K e y > < K e y > C o l u m n s \ C o l u m n 1 < / K e y > < / a : K e y > < a : V a l u e   i : t y p e = " M e a s u r e G r i d N o d e V i e w S t a t e " > < C o l u m n > 3 < / C o l u m n > < L a y e d O u t > t r u e < / L a y e d O u t > < / a : V a l u e > < / a : K e y V a l u e O f D i a g r a m O b j e c t K e y a n y T y p e z b w N T n L X > < / V i e w S t a t e s > < / D i a g r a m M a n a g e r . S e r i a l i z a b l e D i a g r a m > < D i a g r a m M a n a g e r . S e r i a l i z a b l e D i a g r a m > < A d a p t e r   i : t y p e = " M e a s u r e D i a g r a m S a n d b o x A d a p t e r " > < T a b l e N a m e > a l l _ t 2 0 _ w o r l d _ c u p _ m a t c h e s _ r e s u l t s _ _ 3 _ _ 3 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 a l l _ t 2 0 _ w o r l d _ c u p _ m a t c h e s _ r e s u l t s _ _ 3 _ _ 3 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 C o l u m n s \ S e a s o n < / K e y > < / D i a g r a m O b j e c t K e y > < D i a g r a m O b j e c t K e y > < K e y > C o l u m n s \ T e a m 1 < / K e y > < / D i a g r a m O b j e c t K e y > < D i a g r a m O b j e c t K e y > < K e y > C o l u m n s \ T e a m 2 < / K e y > < / D i a g r a m O b j e c t K e y > < D i a g r a m O b j e c t K e y > < K e y > C o l u m n s \ T e a m s < / K e y > < / D i a g r a m O b j e c t K e y > < D i a g r a m O b j e c t K e y > < K e y > C o l u m n s \ W i n n e r < / K e y > < / D i a g r a m O b j e c t K e y > < D i a g r a m O b j e c t K e y > < K e y > C o l u m n s \ M a r g i n < / K e y > < / D i a g r a m O b j e c t K e y > < D i a g r a m O b j e c t K e y > < K e y > C o l u m n s \ G r o u n d < / K e y > < / D i a g r a m O b j e c t K e y > < D i a g r a m O b j e c t K e y > < K e y > C o l u m n s \ M a t c h   D a t e < / K e y > < / D i a g r a m O b j e c t K e y > < D i a g r a m O b j e c t K e y > < K e y > C o l u m n s \ M a t c h   n u m b e r < / K e y > < / D i a g r a m O b j e c t K e y > < D i a g r a m O b j e c t K e y > < K e y > C o l u m n s \ M a r g i n   ( N u m b e r s ) < / K e y > < / D i a g r a m O b j e c t K e y > < D i a g r a m O b j e c t K e y > < K e y > C o l u m n s \ R u n s / W i c k e t s < / K e y > < / D i a g r a m O b j e c t K e y > < D i a g r a m O b j e c t K e y > < K e y > C o l u m n s \ M a t c h 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 C o l u m n s \ S e a s o n < / K e y > < / a : K e y > < a : V a l u e   i : t y p e = " M e a s u r e G r i d N o d e V i e w S t a t e " > < L a y e d O u t > t r u e < / L a y e d O u t > < / a : V a l u e > < / a : K e y V a l u e O f D i a g r a m O b j e c t K e y a n y T y p e z b w N T n L X > < a : K e y V a l u e O f D i a g r a m O b j e c t K e y a n y T y p e z b w N T n L X > < a : K e y > < K e y > C o l u m n s \ T e a m 1 < / K e y > < / a : K e y > < a : V a l u e   i : t y p e = " M e a s u r e G r i d N o d e V i e w S t a t e " > < C o l u m n > 1 < / C o l u m n > < L a y e d O u t > t r u e < / L a y e d O u t > < / a : V a l u e > < / a : K e y V a l u e O f D i a g r a m O b j e c t K e y a n y T y p e z b w N T n L X > < a : K e y V a l u e O f D i a g r a m O b j e c t K e y a n y T y p e z b w N T n L X > < a : K e y > < K e y > C o l u m n s \ T e a m 2 < / K e y > < / a : K e y > < a : V a l u e   i : t y p e = " M e a s u r e G r i d N o d e V i e w S t a t e " > < C o l u m n > 2 < / C o l u m n > < L a y e d O u t > t r u e < / L a y e d O u t > < / a : V a l u e > < / a : K e y V a l u e O f D i a g r a m O b j e c t K e y a n y T y p e z b w N T n L X > < a : K e y V a l u e O f D i a g r a m O b j e c t K e y a n y T y p e z b w N T n L X > < a : K e y > < K e y > C o l u m n s \ T e a m s < / K e y > < / a : K e y > < a : V a l u e   i : t y p e = " M e a s u r e G r i d N o d e V i e w S t a t e " > < C o l u m n > 3 < / C o l u m n > < L a y e d O u t > t r u e < / L a y e d O u t > < / a : V a l u e > < / a : K e y V a l u e O f D i a g r a m O b j e c t K e y a n y T y p e z b w N T n L X > < a : K e y V a l u e O f D i a g r a m O b j e c t K e y a n y T y p e z b w N T n L X > < a : K e y > < K e y > C o l u m n s \ W i n n e r < / K e y > < / a : K e y > < a : V a l u e   i : t y p e = " M e a s u r e G r i d N o d e V i e w S t a t e " > < C o l u m n > 4 < / C o l u m n > < L a y e d O u t > t r u e < / L a y e d O u t > < / a : V a l u e > < / a : K e y V a l u e O f D i a g r a m O b j e c t K e y a n y T y p e z b w N T n L X > < a : K e y V a l u e O f D i a g r a m O b j e c t K e y a n y T y p e z b w N T n L X > < a : K e y > < K e y > C o l u m n s \ M a r g i n < / K e y > < / a : K e y > < a : V a l u e   i : t y p e = " M e a s u r e G r i d N o d e V i e w S t a t e " > < C o l u m n > 5 < / C o l u m n > < L a y e d O u t > t r u e < / L a y e d O u t > < / a : V a l u e > < / a : K e y V a l u e O f D i a g r a m O b j e c t K e y a n y T y p e z b w N T n L X > < a : K e y V a l u e O f D i a g r a m O b j e c t K e y a n y T y p e z b w N T n L X > < a : K e y > < K e y > C o l u m n s \ G r o u n d < / K e y > < / a : K e y > < a : V a l u e   i : t y p e = " M e a s u r e G r i d N o d e V i e w S t a t e " > < C o l u m n > 6 < / C o l u m n > < L a y e d O u t > t r u e < / L a y e d O u t > < / a : V a l u e > < / a : K e y V a l u e O f D i a g r a m O b j e c t K e y a n y T y p e z b w N T n L X > < a : K e y V a l u e O f D i a g r a m O b j e c t K e y a n y T y p e z b w N T n L X > < a : K e y > < K e y > C o l u m n s \ M a t c h   D a t e < / K e y > < / a : K e y > < a : V a l u e   i : t y p e = " M e a s u r e G r i d N o d e V i e w S t a t e " > < C o l u m n > 7 < / C o l u m n > < L a y e d O u t > t r u e < / L a y e d O u t > < / a : V a l u e > < / a : K e y V a l u e O f D i a g r a m O b j e c t K e y a n y T y p e z b w N T n L X > < a : K e y V a l u e O f D i a g r a m O b j e c t K e y a n y T y p e z b w N T n L X > < a : K e y > < K e y > C o l u m n s \ M a t c h   n u m b e r < / K e y > < / a : K e y > < a : V a l u e   i : t y p e = " M e a s u r e G r i d N o d e V i e w S t a t e " > < C o l u m n > 8 < / C o l u m n > < L a y e d O u t > t r u e < / L a y e d O u t > < / a : V a l u e > < / a : K e y V a l u e O f D i a g r a m O b j e c t K e y a n y T y p e z b w N T n L X > < a : K e y V a l u e O f D i a g r a m O b j e c t K e y a n y T y p e z b w N T n L X > < a : K e y > < K e y > C o l u m n s \ M a r g i n   ( N u m b e r s ) < / K e y > < / a : K e y > < a : V a l u e   i : t y p e = " M e a s u r e G r i d N o d e V i e w S t a t e " > < C o l u m n > 9 < / C o l u m n > < L a y e d O u t > t r u e < / L a y e d O u t > < / a : V a l u e > < / a : K e y V a l u e O f D i a g r a m O b j e c t K e y a n y T y p e z b w N T n L X > < a : K e y V a l u e O f D i a g r a m O b j e c t K e y a n y T y p e z b w N T n L X > < a : K e y > < K e y > C o l u m n s \ R u n s / W i c k e t s < / K e y > < / a : K e y > < a : V a l u e   i : t y p e = " M e a s u r e G r i d N o d e V i e w S t a t e " > < C o l u m n > 1 0 < / C o l u m n > < L a y e d O u t > t r u e < / L a y e d O u t > < / a : V a l u e > < / a : K e y V a l u e O f D i a g r a m O b j e c t K e y a n y T y p e z b w N T n L X > < a : K e y V a l u e O f D i a g r a m O b j e c t K e y a n y T y p e z b w N T n L X > < a : K e y > < K e y > C o l u m n s \ M a t c h   I D < / K e y > < / a : K e y > < a : V a l u e   i : t y p e = " M e a s u r e G r i d N o d e V i e w S t a t e " > < C o l u m n > 1 1 < / C o l u m n > < L a y e d O u t > t r u e < / L a y e d O u t > < / a : V a l u e > < / a : K e y V a l u e O f D i a g r a m O b j e c t K e y a n y T y p e z b w N T n L X > < / V i e w S t a t e s > < / D i a g r a m M a n a g e r . S e r i a l i z a b l e D i a g r a m > < D i a g r a m M a n a g e r . S e r i a l i z a b l e D i a g r a m > < A d a p t e r   i : t y p e = " M e a s u r e D i a g r a m S a n d b o x A d a p t e r " > < T a b l e N a m e > T a b l e 1 4 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 C o l u m n s \ M a t c h   I D < / K e y > < / D i a g r a m O b j e c t K e y > < D i a g r a m O b j e c t K e y > < K e y > C o l u m n s \ S e s s i o n < / K e y > < / D i a g r a m O b j e c t K e y > < D i a g r a m O b j e c t K e y > < K e y > C o l u m n s \ W i n n e r < / K e y > < / D i a g r a m O b j e c t K e y > < D i a g r a m O b j e c t K e y > < K e y > C o l u m n s \ R u n e r s u p < / K e y > < / D i a g r a m O b j e c t K e y > < D i a g r a m O b j e c t K e y > < K e y > C o l u m n s \ P l a y e r   o f   t h e   M a t c h < / K e y > < / D i a g r a m O b j e c t K e y > < D i a g r a m O b j e c t K e y > < K e y > C o l u m n s \ P l a y e r   o f   t h e   S e r i e s < / 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 C o l u m n s \ M a t c h   I D < / K e y > < / a : K e y > < a : V a l u e   i : t y p e = " M e a s u r e G r i d N o d e V i e w S t a t e " > < L a y e d O u t > t r u e < / L a y e d O u t > < / a : V a l u e > < / a : K e y V a l u e O f D i a g r a m O b j e c t K e y a n y T y p e z b w N T n L X > < a : K e y V a l u e O f D i a g r a m O b j e c t K e y a n y T y p e z b w N T n L X > < a : K e y > < K e y > C o l u m n s \ S e s s i o n < / K e y > < / a : K e y > < a : V a l u e   i : t y p e = " M e a s u r e G r i d N o d e V i e w S t a t e " > < C o l u m n > 1 < / C o l u m n > < L a y e d O u t > t r u e < / L a y e d O u t > < / a : V a l u e > < / a : K e y V a l u e O f D i a g r a m O b j e c t K e y a n y T y p e z b w N T n L X > < a : K e y V a l u e O f D i a g r a m O b j e c t K e y a n y T y p e z b w N T n L X > < a : K e y > < K e y > C o l u m n s \ W i n n e r < / K e y > < / a : K e y > < a : V a l u e   i : t y p e = " M e a s u r e G r i d N o d e V i e w S t a t e " > < C o l u m n > 2 < / C o l u m n > < L a y e d O u t > t r u e < / L a y e d O u t > < / a : V a l u e > < / a : K e y V a l u e O f D i a g r a m O b j e c t K e y a n y T y p e z b w N T n L X > < a : K e y V a l u e O f D i a g r a m O b j e c t K e y a n y T y p e z b w N T n L X > < a : K e y > < K e y > C o l u m n s \ R u n e r s u p < / K e y > < / a : K e y > < a : V a l u e   i : t y p e = " M e a s u r e G r i d N o d e V i e w S t a t e " > < C o l u m n > 3 < / C o l u m n > < L a y e d O u t > t r u e < / L a y e d O u t > < / a : V a l u e > < / a : K e y V a l u e O f D i a g r a m O b j e c t K e y a n y T y p e z b w N T n L X > < a : K e y V a l u e O f D i a g r a m O b j e c t K e y a n y T y p e z b w N T n L X > < a : K e y > < K e y > C o l u m n s \ P l a y e r   o f   t h e   M a t c h < / K e y > < / a : K e y > < a : V a l u e   i : t y p e = " M e a s u r e G r i d N o d e V i e w S t a t e " > < C o l u m n > 4 < / C o l u m n > < L a y e d O u t > t r u e < / L a y e d O u t > < / a : V a l u e > < / a : K e y V a l u e O f D i a g r a m O b j e c t K e y a n y T y p e z b w N T n L X > < a : K e y V a l u e O f D i a g r a m O b j e c t K e y a n y T y p e z b w N T n L X > < a : K e y > < K e y > C o l u m n s \ P l a y e r   o f   t h e   S e r i e s < / K e y > < / a : K e y > < a : V a l u e   i : t y p e = " M e a s u r e G r i d N o d e V i e w S t a t e " > < C o l u m n > 5 < / C o l u m n > < L a y e d O u t > t r u e < / L a y e d O u t > < / a : V a l u e > < / a : K e y V a l u e O f D i a g r a m O b j e c t K e y a n y T y p e z b w N T n L X > < a : K e y V a l u e O f D i a g r a m O b j e c t K e y a n y T y p e z b w N T n L X > < a : K e y > < K e y > C o l u m n s \ C o l u m n 1 < / K e y > < / a : K e y > < a : V a l u e   i : t y p e = " M e a s u r e G r i d N o d e V i e w S t a t e " > < C o l u m n > 6 < / C o l u m n > < L a y e d O u t > t r u e < / L a y e d O u t > < / a : V a l u e > < / a : K e y V a l u e O f D i a g r a m O b j e c t K e y a n y T y p e z b w N T n L X > < / V i e w S t a t e s > < / D i a g r a m M a n a g e r . S e r i a l i z a b l e D i a g r a m > < D i a g r a m M a n a g e r . S e r i a l i z a b l e D i a g r a m > < A d a p t e r   i : t y p e = " M e a s u r e D i a g r a m S a n d b o x A d a p t e r " > < T a b l e N a m e > a l l _ t 2 0 _ w o r l d _ c u p _ m a t c h e s _ r e s u l t s _ _ 3 _ _ 2 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 a l l _ t 2 0 _ w o r l d _ c u p _ m a t c h e s _ r e s u l t s _ _ 3 _ _ 2 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 C o l u m n s \ S e a s o n < / K e y > < / D i a g r a m O b j e c t K e y > < D i a g r a m O b j e c t K e y > < K e y > C o l u m n s \ M a t c h   I D < / K e y > < / D i a g r a m O b j e c t K e y > < D i a g r a m O b j e c t K e y > < K e y > C o l u m n s \ W i n n e r < / 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 C o l u m n s \ S e a s o n < / K e y > < / a : K e y > < a : V a l u e   i : t y p e = " M e a s u r e G r i d N o d e V i e w S t a t e " > < L a y e d O u t > t r u e < / L a y e d O u t > < / a : V a l u e > < / a : K e y V a l u e O f D i a g r a m O b j e c t K e y a n y T y p e z b w N T n L X > < a : K e y V a l u e O f D i a g r a m O b j e c t K e y a n y T y p e z b w N T n L X > < a : K e y > < K e y > C o l u m n s \ M a t c h   I D < / K e y > < / a : K e y > < a : V a l u e   i : t y p e = " M e a s u r e G r i d N o d e V i e w S t a t e " > < C o l u m n > 1 < / C o l u m n > < L a y e d O u t > t r u e < / L a y e d O u t > < / a : V a l u e > < / a : K e y V a l u e O f D i a g r a m O b j e c t K e y a n y T y p e z b w N T n L X > < a : K e y V a l u e O f D i a g r a m O b j e c t K e y a n y T y p e z b w N T n L X > < a : K e y > < K e y > C o l u m n s \ W i n n e r < / K e y > < / a : K e y > < a : V a l u e   i : t y p e = " M e a s u r e G r i d N o d e V i e w S t a t e " > < C o l u m n > 2 < / C o l u m n > < L a y e d O u t > t r u e < / L a y e d O u t > < / a : V a l u e > < / a : K e y V a l u e O f D i a g r a m O b j e c t K e y a n y T y p e z b w N T n L X > < a : K e y V a l u e O f D i a g r a m O b j e c t K e y a n y T y p e z b w N T n L X > < a : K e y > < K e y > C o l u m n s \ V a l u e < / K e y > < / a : K e y > < a : V a l u e   i : t y p e = " M e a s u r e G r i d N o d e V i e w S t a t e " > < C o l u m n > 3 < / C o l u m n > < L a y e d O u t > t r u e < / L a y e d O u t > < / a : V a l u e > < / a : K e y V a l u e O f D i a g r a m O b j e c t K e y a n y T y p e z b w N T n L X > < / V i e w S t a t e s > < / D i a g r a m M a n a g e r . S e r i a l i z a b l e D i a g r a m > < D i a g r a m M a n a g e r . S e r i a l i z a b l e D i a g r a m > < A d a p t e r   i : t y p e = " M e a s u r e D i a g r a m S a n d b o x A d a p t e r " > < T a b l e N a m e > a l l _ t 2 0 _ w o r l d _ c u p _ m a t c h e s _ r e s u l t s _ _ 3 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 a l l _ t 2 0 _ w o r l d _ c u p _ m a t c h e s _ r e s u l t s _ _ 3 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 C o l u m n s \ S e a s o n < / K e y > < / D i a g r a m O b j e c t K e y > < D i a g r a m O b j e c t K e y > < K e y > C o l u m n s \ T e a m 1 < / K e y > < / D i a g r a m O b j e c t K e y > < D i a g r a m O b j e c t K e y > < K e y > C o l u m n s \ T e a m 2 < / K e y > < / D i a g r a m O b j e c t K e y > < D i a g r a m O b j e c t K e y > < K e y > C o l u m n s \ T e a m s < / K e y > < / D i a g r a m O b j e c t K e y > < D i a g r a m O b j e c t K e y > < K e y > C o l u m n s \ W i n n e r < / K e y > < / D i a g r a m O b j e c t K e y > < D i a g r a m O b j e c t K e y > < K e y > C o l u m n s \ M a r g i n < / K e y > < / D i a g r a m O b j e c t K e y > < D i a g r a m O b j e c t K e y > < K e y > C o l u m n s \ G r o u n d < / K e y > < / D i a g r a m O b j e c t K e y > < D i a g r a m O b j e c t K e y > < K e y > C o l u m n s \ M a t c h   D a t e < / K e y > < / D i a g r a m O b j e c t K e y > < D i a g r a m O b j e c t K e y > < K e y > C o l u m n s \ M a t c h   n u m b e r < / K e y > < / D i a g r a m O b j e c t K e y > < D i a g r a m O b j e c t K e y > < K e y > C o l u m n s \ M a r g i n   ( N u m b e r s ) < / K e y > < / D i a g r a m O b j e c t K e y > < D i a g r a m O b j e c t K e y > < K e y > C o l u m n s \ R u n s / W i c k e t s < / K e y > < / D i a g r a m O b j e c t K e y > < D i a g r a m O b j e c t K e y > < K e y > C o l u m n s \ M a t c h 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 C o l u m n s \ S e a s o n < / K e y > < / a : K e y > < a : V a l u e   i : t y p e = " M e a s u r e G r i d N o d e V i e w S t a t e " > < L a y e d O u t > t r u e < / L a y e d O u t > < / a : V a l u e > < / a : K e y V a l u e O f D i a g r a m O b j e c t K e y a n y T y p e z b w N T n L X > < a : K e y V a l u e O f D i a g r a m O b j e c t K e y a n y T y p e z b w N T n L X > < a : K e y > < K e y > C o l u m n s \ T e a m 1 < / K e y > < / a : K e y > < a : V a l u e   i : t y p e = " M e a s u r e G r i d N o d e V i e w S t a t e " > < C o l u m n > 1 < / C o l u m n > < L a y e d O u t > t r u e < / L a y e d O u t > < / a : V a l u e > < / a : K e y V a l u e O f D i a g r a m O b j e c t K e y a n y T y p e z b w N T n L X > < a : K e y V a l u e O f D i a g r a m O b j e c t K e y a n y T y p e z b w N T n L X > < a : K e y > < K e y > C o l u m n s \ T e a m 2 < / K e y > < / a : K e y > < a : V a l u e   i : t y p e = " M e a s u r e G r i d N o d e V i e w S t a t e " > < C o l u m n > 2 < / C o l u m n > < L a y e d O u t > t r u e < / L a y e d O u t > < / a : V a l u e > < / a : K e y V a l u e O f D i a g r a m O b j e c t K e y a n y T y p e z b w N T n L X > < a : K e y V a l u e O f D i a g r a m O b j e c t K e y a n y T y p e z b w N T n L X > < a : K e y > < K e y > C o l u m n s \ T e a m s < / K e y > < / a : K e y > < a : V a l u e   i : t y p e = " M e a s u r e G r i d N o d e V i e w S t a t e " > < C o l u m n > 3 < / C o l u m n > < L a y e d O u t > t r u e < / L a y e d O u t > < / a : V a l u e > < / a : K e y V a l u e O f D i a g r a m O b j e c t K e y a n y T y p e z b w N T n L X > < a : K e y V a l u e O f D i a g r a m O b j e c t K e y a n y T y p e z b w N T n L X > < a : K e y > < K e y > C o l u m n s \ W i n n e r < / K e y > < / a : K e y > < a : V a l u e   i : t y p e = " M e a s u r e G r i d N o d e V i e w S t a t e " > < C o l u m n > 4 < / C o l u m n > < L a y e d O u t > t r u e < / L a y e d O u t > < / a : V a l u e > < / a : K e y V a l u e O f D i a g r a m O b j e c t K e y a n y T y p e z b w N T n L X > < a : K e y V a l u e O f D i a g r a m O b j e c t K e y a n y T y p e z b w N T n L X > < a : K e y > < K e y > C o l u m n s \ M a r g i n < / K e y > < / a : K e y > < a : V a l u e   i : t y p e = " M e a s u r e G r i d N o d e V i e w S t a t e " > < C o l u m n > 5 < / C o l u m n > < L a y e d O u t > t r u e < / L a y e d O u t > < / a : V a l u e > < / a : K e y V a l u e O f D i a g r a m O b j e c t K e y a n y T y p e z b w N T n L X > < a : K e y V a l u e O f D i a g r a m O b j e c t K e y a n y T y p e z b w N T n L X > < a : K e y > < K e y > C o l u m n s \ G r o u n d < / K e y > < / a : K e y > < a : V a l u e   i : t y p e = " M e a s u r e G r i d N o d e V i e w S t a t e " > < C o l u m n > 6 < / C o l u m n > < L a y e d O u t > t r u e < / L a y e d O u t > < / a : V a l u e > < / a : K e y V a l u e O f D i a g r a m O b j e c t K e y a n y T y p e z b w N T n L X > < a : K e y V a l u e O f D i a g r a m O b j e c t K e y a n y T y p e z b w N T n L X > < a : K e y > < K e y > C o l u m n s \ M a t c h   D a t e < / K e y > < / a : K e y > < a : V a l u e   i : t y p e = " M e a s u r e G r i d N o d e V i e w S t a t e " > < C o l u m n > 7 < / C o l u m n > < L a y e d O u t > t r u e < / L a y e d O u t > < / a : V a l u e > < / a : K e y V a l u e O f D i a g r a m O b j e c t K e y a n y T y p e z b w N T n L X > < a : K e y V a l u e O f D i a g r a m O b j e c t K e y a n y T y p e z b w N T n L X > < a : K e y > < K e y > C o l u m n s \ M a t c h   n u m b e r < / K e y > < / a : K e y > < a : V a l u e   i : t y p e = " M e a s u r e G r i d N o d e V i e w S t a t e " > < C o l u m n > 1 0 < / C o l u m n > < L a y e d O u t > t r u e < / L a y e d O u t > < / a : V a l u e > < / a : K e y V a l u e O f D i a g r a m O b j e c t K e y a n y T y p e z b w N T n L X > < a : K e y V a l u e O f D i a g r a m O b j e c t K e y a n y T y p e z b w N T n L X > < a : K e y > < K e y > C o l u m n s \ M a r g i n   ( N u m b e r s ) < / K e y > < / a : K e y > < a : V a l u e   i : t y p e = " M e a s u r e G r i d N o d e V i e w S t a t e " > < C o l u m n > 8 < / C o l u m n > < L a y e d O u t > t r u e < / L a y e d O u t > < / a : V a l u e > < / a : K e y V a l u e O f D i a g r a m O b j e c t K e y a n y T y p e z b w N T n L X > < a : K e y V a l u e O f D i a g r a m O b j e c t K e y a n y T y p e z b w N T n L X > < a : K e y > < K e y > C o l u m n s \ R u n s / W i c k e t s < / K e y > < / a : K e y > < a : V a l u e   i : t y p e = " M e a s u r e G r i d N o d e V i e w S t a t e " > < C o l u m n > 9 < / C o l u m n > < L a y e d O u t > t r u e < / L a y e d O u t > < / a : V a l u e > < / a : K e y V a l u e O f D i a g r a m O b j e c t K e y a n y T y p e z b w N T n L X > < a : K e y V a l u e O f D i a g r a m O b j e c t K e y a n y T y p e z b w N T n L X > < a : K e y > < K e y > C o l u m n s \ M a t c h   I D < / K e y > < / a : K e y > < a : V a l u e   i : t y p e = " M e a s u r e G r i d N o d e V i e w S t a t e " > < C o l u m n > 1 1 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 T a g s \ T a b l e s \ & l t ; T a b l e s \ a l l _ t 2 0 _ w o r l d _ c u p _ m a t c h e s _ r e s u l t s _ _ 3 _ _ 2 & g t ; < / K e y > < / D i a g r a m O b j e c t K e y > < D i a g r a m O b j e c t K e y > < K e y > D y n a m i c   T a g s \ T a b l e s \ & l t ; T a b l e s \ a l l _ t 2 0 _ w o r l d _ c u p _ m a t c h e s _ r e s u l t s _ _ 3 _ _ 3 & g t ; < / K e y > < / D i a g r a m O b j e c t K e y > < D i a g r a m O b j e c t K e y > < K e y > D y n a m i c   T a g s \ T a b l e s \ & l t ; T a b l e s \ T a b l e 1 4 & g t ; < / K e y > < / D i a g r a m O b j e c t K e y > < D i a g r a m O b j e c t K e y > < K e y > D y n a m i c   T a g s \ T a b l e s \ & l t ; T a b l e s \ a l l _ t 2 0 _ w o r l d _ c u p _ m a t c h e s _ r e s u l t s _ _ 3 & g t ; < / K e y > < / D i a g r a m O b j e c t K e y > < D i a g r a m O b j e c t K e y > < K e y > T a b l e s \ a l l _ t 2 0 _ w o r l d _ c u p _ m a t c h e s _ r e s u l t s _ _ 3 _ _ 2 < / K e y > < / D i a g r a m O b j e c t K e y > < D i a g r a m O b j e c t K e y > < K e y > T a b l e s \ a l l _ t 2 0 _ w o r l d _ c u p _ m a t c h e s _ r e s u l t s _ _ 3 _ _ 2 \ C o l u m n s \ S e a s o n < / K e y > < / D i a g r a m O b j e c t K e y > < D i a g r a m O b j e c t K e y > < K e y > T a b l e s \ a l l _ t 2 0 _ w o r l d _ c u p _ m a t c h e s _ r e s u l t s _ _ 3 _ _ 2 \ C o l u m n s \ M a t c h   I D < / K e y > < / D i a g r a m O b j e c t K e y > < D i a g r a m O b j e c t K e y > < K e y > T a b l e s \ a l l _ t 2 0 _ w o r l d _ c u p _ m a t c h e s _ r e s u l t s _ _ 3 _ _ 2 \ C o l u m n s \ W i n n e r < / K e y > < / D i a g r a m O b j e c t K e y > < D i a g r a m O b j e c t K e y > < K e y > T a b l e s \ a l l _ t 2 0 _ w o r l d _ c u p _ m a t c h e s _ r e s u l t s _ _ 3 _ _ 2 \ C o l u m n s \ V a l u e < / K e y > < / D i a g r a m O b j e c t K e y > < D i a g r a m O b j e c t K e y > < K e y > T a b l e s \ a l l _ t 2 0 _ w o r l d _ c u p _ m a t c h e s _ r e s u l t s _ _ 3 _ _ 3 < / K e y > < / D i a g r a m O b j e c t K e y > < D i a g r a m O b j e c t K e y > < K e y > T a b l e s \ a l l _ t 2 0 _ w o r l d _ c u p _ m a t c h e s _ r e s u l t s _ _ 3 _ _ 3 \ C o l u m n s \ S e a s o n < / K e y > < / D i a g r a m O b j e c t K e y > < D i a g r a m O b j e c t K e y > < K e y > T a b l e s \ a l l _ t 2 0 _ w o r l d _ c u p _ m a t c h e s _ r e s u l t s _ _ 3 _ _ 3 \ C o l u m n s \ T e a m 1 < / K e y > < / D i a g r a m O b j e c t K e y > < D i a g r a m O b j e c t K e y > < K e y > T a b l e s \ a l l _ t 2 0 _ w o r l d _ c u p _ m a t c h e s _ r e s u l t s _ _ 3 _ _ 3 \ C o l u m n s \ T e a m 2 < / K e y > < / D i a g r a m O b j e c t K e y > < D i a g r a m O b j e c t K e y > < K e y > T a b l e s \ a l l _ t 2 0 _ w o r l d _ c u p _ m a t c h e s _ r e s u l t s _ _ 3 _ _ 3 \ C o l u m n s \ T e a m s < / K e y > < / D i a g r a m O b j e c t K e y > < D i a g r a m O b j e c t K e y > < K e y > T a b l e s \ a l l _ t 2 0 _ w o r l d _ c u p _ m a t c h e s _ r e s u l t s _ _ 3 _ _ 3 \ C o l u m n s \ W i n n e r < / K e y > < / D i a g r a m O b j e c t K e y > < D i a g r a m O b j e c t K e y > < K e y > T a b l e s \ a l l _ t 2 0 _ w o r l d _ c u p _ m a t c h e s _ r e s u l t s _ _ 3 _ _ 3 \ C o l u m n s \ M a r g i n < / K e y > < / D i a g r a m O b j e c t K e y > < D i a g r a m O b j e c t K e y > < K e y > T a b l e s \ a l l _ t 2 0 _ w o r l d _ c u p _ m a t c h e s _ r e s u l t s _ _ 3 _ _ 3 \ C o l u m n s \ G r o u n d < / K e y > < / D i a g r a m O b j e c t K e y > < D i a g r a m O b j e c t K e y > < K e y > T a b l e s \ a l l _ t 2 0 _ w o r l d _ c u p _ m a t c h e s _ r e s u l t s _ _ 3 _ _ 3 \ C o l u m n s \ M a t c h   D a t e < / K e y > < / D i a g r a m O b j e c t K e y > < D i a g r a m O b j e c t K e y > < K e y > T a b l e s \ a l l _ t 2 0 _ w o r l d _ c u p _ m a t c h e s _ r e s u l t s _ _ 3 _ _ 3 \ C o l u m n s \ M a t c h   n u m b e r < / K e y > < / D i a g r a m O b j e c t K e y > < D i a g r a m O b j e c t K e y > < K e y > T a b l e s \ a l l _ t 2 0 _ w o r l d _ c u p _ m a t c h e s _ r e s u l t s _ _ 3 _ _ 3 \ C o l u m n s \ M a r g i n   ( N u m b e r s ) < / K e y > < / D i a g r a m O b j e c t K e y > < D i a g r a m O b j e c t K e y > < K e y > T a b l e s \ a l l _ t 2 0 _ w o r l d _ c u p _ m a t c h e s _ r e s u l t s _ _ 3 _ _ 3 \ C o l u m n s \ R u n s / W i c k e t s < / K e y > < / D i a g r a m O b j e c t K e y > < D i a g r a m O b j e c t K e y > < K e y > T a b l e s \ a l l _ t 2 0 _ w o r l d _ c u p _ m a t c h e s _ r e s u l t s _ _ 3 _ _ 3 \ C o l u m n s \ M a t c h   I D < / K e y > < / D i a g r a m O b j e c t K e y > < D i a g r a m O b j e c t K e y > < K e y > T a b l e s \ T a b l e 1 4 < / K e y > < / D i a g r a m O b j e c t K e y > < D i a g r a m O b j e c t K e y > < K e y > T a b l e s \ T a b l e 1 4 \ C o l u m n s \ M a t c h   I D < / K e y > < / D i a g r a m O b j e c t K e y > < D i a g r a m O b j e c t K e y > < K e y > T a b l e s \ T a b l e 1 4 \ C o l u m n s \ S e s s i o n < / K e y > < / D i a g r a m O b j e c t K e y > < D i a g r a m O b j e c t K e y > < K e y > T a b l e s \ T a b l e 1 4 \ C o l u m n s \ W i n n e r < / K e y > < / D i a g r a m O b j e c t K e y > < D i a g r a m O b j e c t K e y > < K e y > T a b l e s \ T a b l e 1 4 \ C o l u m n s \ R u n e r s u p < / K e y > < / D i a g r a m O b j e c t K e y > < D i a g r a m O b j e c t K e y > < K e y > T a b l e s \ T a b l e 1 4 \ C o l u m n s \ P l a y e r   o f   t h e   M a t c h < / K e y > < / D i a g r a m O b j e c t K e y > < D i a g r a m O b j e c t K e y > < K e y > T a b l e s \ T a b l e 1 4 \ C o l u m n s \ P l a y e r   o f   t h e   S e r i e s < / K e y > < / D i a g r a m O b j e c t K e y > < D i a g r a m O b j e c t K e y > < K e y > T a b l e s \ T a b l e 1 4 \ C o l u m n s \ C o l u m n 1 < / K e y > < / D i a g r a m O b j e c t K e y > < D i a g r a m O b j e c t K e y > < K e y > T a b l e s \ a l l _ t 2 0 _ w o r l d _ c u p _ m a t c h e s _ r e s u l t s _ _ 3 < / K e y > < / D i a g r a m O b j e c t K e y > < D i a g r a m O b j e c t K e y > < K e y > T a b l e s \ a l l _ t 2 0 _ w o r l d _ c u p _ m a t c h e s _ r e s u l t s _ _ 3 \ C o l u m n s \ S e a s o n < / K e y > < / D i a g r a m O b j e c t K e y > < D i a g r a m O b j e c t K e y > < K e y > T a b l e s \ a l l _ t 2 0 _ w o r l d _ c u p _ m a t c h e s _ r e s u l t s _ _ 3 \ C o l u m n s \ T e a m 1 < / K e y > < / D i a g r a m O b j e c t K e y > < D i a g r a m O b j e c t K e y > < K e y > T a b l e s \ a l l _ t 2 0 _ w o r l d _ c u p _ m a t c h e s _ r e s u l t s _ _ 3 \ C o l u m n s \ T e a m 2 < / K e y > < / D i a g r a m O b j e c t K e y > < D i a g r a m O b j e c t K e y > < K e y > T a b l e s \ a l l _ t 2 0 _ w o r l d _ c u p _ m a t c h e s _ r e s u l t s _ _ 3 \ C o l u m n s \ T e a m s < / K e y > < / D i a g r a m O b j e c t K e y > < D i a g r a m O b j e c t K e y > < K e y > T a b l e s \ a l l _ t 2 0 _ w o r l d _ c u p _ m a t c h e s _ r e s u l t s _ _ 3 \ C o l u m n s \ W i n n e r < / K e y > < / D i a g r a m O b j e c t K e y > < D i a g r a m O b j e c t K e y > < K e y > T a b l e s \ a l l _ t 2 0 _ w o r l d _ c u p _ m a t c h e s _ r e s u l t s _ _ 3 \ C o l u m n s \ M a r g i n < / K e y > < / D i a g r a m O b j e c t K e y > < D i a g r a m O b j e c t K e y > < K e y > T a b l e s \ a l l _ t 2 0 _ w o r l d _ c u p _ m a t c h e s _ r e s u l t s _ _ 3 \ C o l u m n s \ G r o u n d < / K e y > < / D i a g r a m O b j e c t K e y > < D i a g r a m O b j e c t K e y > < K e y > T a b l e s \ a l l _ t 2 0 _ w o r l d _ c u p _ m a t c h e s _ r e s u l t s _ _ 3 \ C o l u m n s \ M a t c h   D a t e < / K e y > < / D i a g r a m O b j e c t K e y > < D i a g r a m O b j e c t K e y > < K e y > T a b l e s \ a l l _ t 2 0 _ w o r l d _ c u p _ m a t c h e s _ r e s u l t s _ _ 3 \ C o l u m n s \ M a t c h   n u m b e r < / K e y > < / D i a g r a m O b j e c t K e y > < D i a g r a m O b j e c t K e y > < K e y > T a b l e s \ a l l _ t 2 0 _ w o r l d _ c u p _ m a t c h e s _ r e s u l t s _ _ 3 \ C o l u m n s \ M a r g i n   ( N u m b e r s ) < / K e y > < / D i a g r a m O b j e c t K e y > < D i a g r a m O b j e c t K e y > < K e y > T a b l e s \ a l l _ t 2 0 _ w o r l d _ c u p _ m a t c h e s _ r e s u l t s _ _ 3 \ C o l u m n s \ R u n s / W i c k e t s < / K e y > < / D i a g r a m O b j e c t K e y > < D i a g r a m O b j e c t K e y > < K e y > T a b l e s \ a l l _ t 2 0 _ w o r l d _ c u p _ m a t c h e s _ r e s u l t s _ _ 3 \ C o l u m n s \ M a t c h   I D < / K e y > < / D i a g r a m O b j e c t K e y > < D i a g r a m O b j e c t K e y > < K e y > R e l a t i o n s h i p s \ & l t ; T a b l e s \ a l l _ t 2 0 _ w o r l d _ c u p _ m a t c h e s _ r e s u l t s _ _ 3 _ _ 2 \ C o l u m n s \ M a t c h   I D & g t ; - & l t ; T a b l e s \ a l l _ t 2 0 _ w o r l d _ c u p _ m a t c h e s _ r e s u l t s _ _ 3 _ _ 3 \ C o l u m n s \ M a t c h   I D & g t ; < / K e y > < / D i a g r a m O b j e c t K e y > < D i a g r a m O b j e c t K e y > < K e y > R e l a t i o n s h i p s \ & l t ; T a b l e s \ a l l _ t 2 0 _ w o r l d _ c u p _ m a t c h e s _ r e s u l t s _ _ 3 _ _ 2 \ C o l u m n s \ M a t c h   I D & g t ; - & l t ; T a b l e s \ a l l _ t 2 0 _ w o r l d _ c u p _ m a t c h e s _ r e s u l t s _ _ 3 _ _ 3 \ C o l u m n s \ M a t c h   I D & g t ; \ F K < / K e y > < / D i a g r a m O b j e c t K e y > < D i a g r a m O b j e c t K e y > < K e y > R e l a t i o n s h i p s \ & l t ; T a b l e s \ a l l _ t 2 0 _ w o r l d _ c u p _ m a t c h e s _ r e s u l t s _ _ 3 _ _ 2 \ C o l u m n s \ M a t c h   I D & g t ; - & l t ; T a b l e s \ a l l _ t 2 0 _ w o r l d _ c u p _ m a t c h e s _ r e s u l t s _ _ 3 _ _ 3 \ C o l u m n s \ M a t c h   I D & g t ; \ P K < / K e y > < / D i a g r a m O b j e c t K e y > < D i a g r a m O b j e c t K e y > < K e y > R e l a t i o n s h i p s \ & l t ; T a b l e s \ a l l _ t 2 0 _ w o r l d _ c u p _ m a t c h e s _ r e s u l t s _ _ 3 _ _ 2 \ C o l u m n s \ M a t c h   I D & g t ; - & l t ; T a b l e s \ a l l _ t 2 0 _ w o r l d _ c u p _ m a t c h e s _ r e s u l t s _ _ 3 _ _ 3 \ C o l u m n s \ M a t c h   I D & g t ; \ C r o s s F i l t e r < / K e y > < / D i a g r a m O b j e c t K e y > < D i a g r a m O b j e c t K e y > < K e y > R e l a t i o n s h i p s \ & l t ; T a b l e s \ a l l _ t 2 0 _ w o r l d _ c u p _ m a t c h e s _ r e s u l t s _ _ 3 _ _ 3 \ C o l u m n s \ M a t c h   I D & g t ; - & l t ; T a b l e s \ T a b l e 1 4 \ C o l u m n s \ M a t c h   I D & g t ; < / K e y > < / D i a g r a m O b j e c t K e y > < D i a g r a m O b j e c t K e y > < K e y > R e l a t i o n s h i p s \ & l t ; T a b l e s \ a l l _ t 2 0 _ w o r l d _ c u p _ m a t c h e s _ r e s u l t s _ _ 3 _ _ 3 \ C o l u m n s \ M a t c h   I D & g t ; - & l t ; T a b l e s \ T a b l e 1 4 \ C o l u m n s \ M a t c h   I D & g t ; \ F K < / K e y > < / D i a g r a m O b j e c t K e y > < D i a g r a m O b j e c t K e y > < K e y > R e l a t i o n s h i p s \ & l t ; T a b l e s \ a l l _ t 2 0 _ w o r l d _ c u p _ m a t c h e s _ r e s u l t s _ _ 3 _ _ 3 \ C o l u m n s \ M a t c h   I D & g t ; - & l t ; T a b l e s \ T a b l e 1 4 \ C o l u m n s \ M a t c h   I D & g t ; \ P K < / K e y > < / D i a g r a m O b j e c t K e y > < D i a g r a m O b j e c t K e y > < K e y > R e l a t i o n s h i p s \ & l t ; T a b l e s \ a l l _ t 2 0 _ w o r l d _ c u p _ m a t c h e s _ r e s u l t s _ _ 3 _ _ 3 \ C o l u m n s \ M a t c h   I D & g t ; - & l t ; T a b l e s \ T a b l e 1 4 \ C o l u m n s \ M a t c h   I D & g t ; \ C r o s s F i l t e r < / K e y > < / D i a g r a m O b j e c t K e y > < D i a g r a m O b j e c t K e y > < K e y > R e l a t i o n s h i p s \ & l t ; T a b l e s \ a l l _ t 2 0 _ w o r l d _ c u p _ m a t c h e s _ r e s u l t s _ _ 3 _ _ 3 \ C o l u m n s \ M a t c h   I D & g t ; - & l t ; T a b l e s \ a l l _ t 2 0 _ w o r l d _ c u p _ m a t c h e s _ r e s u l t s _ _ 3 \ C o l u m n s \ M a t c h   I D & g t ; < / K e y > < / D i a g r a m O b j e c t K e y > < D i a g r a m O b j e c t K e y > < K e y > R e l a t i o n s h i p s \ & l t ; T a b l e s \ a l l _ t 2 0 _ w o r l d _ c u p _ m a t c h e s _ r e s u l t s _ _ 3 _ _ 3 \ C o l u m n s \ M a t c h   I D & g t ; - & l t ; T a b l e s \ a l l _ t 2 0 _ w o r l d _ c u p _ m a t c h e s _ r e s u l t s _ _ 3 \ C o l u m n s \ M a t c h   I D & g t ; \ F K < / K e y > < / D i a g r a m O b j e c t K e y > < D i a g r a m O b j e c t K e y > < K e y > R e l a t i o n s h i p s \ & l t ; T a b l e s \ a l l _ t 2 0 _ w o r l d _ c u p _ m a t c h e s _ r e s u l t s _ _ 3 _ _ 3 \ C o l u m n s \ M a t c h   I D & g t ; - & l t ; T a b l e s \ a l l _ t 2 0 _ w o r l d _ c u p _ m a t c h e s _ r e s u l t s _ _ 3 \ C o l u m n s \ M a t c h   I D & g t ; \ P K < / K e y > < / D i a g r a m O b j e c t K e y > < D i a g r a m O b j e c t K e y > < K e y > R e l a t i o n s h i p s \ & l t ; T a b l e s \ a l l _ t 2 0 _ w o r l d _ c u p _ m a t c h e s _ r e s u l t s _ _ 3 _ _ 3 \ C o l u m n s \ M a t c h   I D & g t ; - & l t ; T a b l e s \ a l l _ t 2 0 _ w o r l d _ c u p _ m a t c h e s _ r e s u l t s _ _ 3 \ C o l u m n s \ M a t c h   I D & g t ; \ C r o s s F i l t e r < / K e y > < / D i a g r a m O b j e c t K e y > < D i a g r a m O b j e c t K e y > < K e y > R e l a t i o n s h i p s \ & l t ; T a b l e s \ T a b l e 1 4 \ C o l u m n s \ M a t c h   I D & g t ; - & l t ; T a b l e s \ a l l _ t 2 0 _ w o r l d _ c u p _ m a t c h e s _ r e s u l t s _ _ 3 \ C o l u m n s \ M a t c h   I D & g t ; < / K e y > < / D i a g r a m O b j e c t K e y > < D i a g r a m O b j e c t K e y > < K e y > R e l a t i o n s h i p s \ & l t ; T a b l e s \ T a b l e 1 4 \ C o l u m n s \ M a t c h   I D & g t ; - & l t ; T a b l e s \ a l l _ t 2 0 _ w o r l d _ c u p _ m a t c h e s _ r e s u l t s _ _ 3 \ C o l u m n s \ M a t c h   I D & g t ; \ F K < / K e y > < / D i a g r a m O b j e c t K e y > < D i a g r a m O b j e c t K e y > < K e y > R e l a t i o n s h i p s \ & l t ; T a b l e s \ T a b l e 1 4 \ C o l u m n s \ M a t c h   I D & g t ; - & l t ; T a b l e s \ a l l _ t 2 0 _ w o r l d _ c u p _ m a t c h e s _ r e s u l t s _ _ 3 \ C o l u m n s \ M a t c h   I D & g t ; \ P K < / K e y > < / D i a g r a m O b j e c t K e y > < D i a g r a m O b j e c t K e y > < K e y > R e l a t i o n s h i p s \ & l t ; T a b l e s \ T a b l e 1 4 \ C o l u m n s \ M a t c h   I D & g t ; - & l t ; T a b l e s \ a l l _ t 2 0 _ w o r l d _ c u p _ m a t c h e s _ r e s u l t s _ _ 3 \ C o l u m n s \ M a t c h   I D & g t ; \ C r o s s F i l t e r < / K e y > < / D i a g r a m O b j e c t K e y > < D i a g r a m O b j e c t K e y > < K e y > R e l a t i o n s h i p s \ & l t ; T a b l e s \ a l l _ t 2 0 _ w o r l d _ c u p _ m a t c h e s _ r e s u l t s _ _ 3 _ _ 2 \ C o l u m n s \ M a t c h   I D & g t ; - & l t ; T a b l e s \ T a b l e 1 4 \ C o l u m n s \ M a t c h   I D & g t ; < / K e y > < / D i a g r a m O b j e c t K e y > < D i a g r a m O b j e c t K e y > < K e y > R e l a t i o n s h i p s \ & l t ; T a b l e s \ a l l _ t 2 0 _ w o r l d _ c u p _ m a t c h e s _ r e s u l t s _ _ 3 _ _ 2 \ C o l u m n s \ M a t c h   I D & g t ; - & l t ; T a b l e s \ T a b l e 1 4 \ C o l u m n s \ M a t c h   I D & g t ; \ F K < / K e y > < / D i a g r a m O b j e c t K e y > < D i a g r a m O b j e c t K e y > < K e y > R e l a t i o n s h i p s \ & l t ; T a b l e s \ a l l _ t 2 0 _ w o r l d _ c u p _ m a t c h e s _ r e s u l t s _ _ 3 _ _ 2 \ C o l u m n s \ M a t c h   I D & g t ; - & l t ; T a b l e s \ T a b l e 1 4 \ C o l u m n s \ M a t c h   I D & g t ; \ P K < / K e y > < / D i a g r a m O b j e c t K e y > < D i a g r a m O b j e c t K e y > < K e y > R e l a t i o n s h i p s \ & l t ; T a b l e s \ a l l _ t 2 0 _ w o r l d _ c u p _ m a t c h e s _ r e s u l t s _ _ 3 _ _ 2 \ C o l u m n s \ M a t c h   I D & g t ; - & l t ; T a b l e s \ T a b l e 1 4 \ C o l u m n s \ M a t c h   I D & g t ; \ C r o s s F i l t e r < / K e y > < / D i a g r a m O b j e c t K e y > < D i a g r a m O b j e c t K e y > < K e y > R e l a t i o n s h i p s \ & l t ; T a b l e s \ a l l _ t 2 0 _ w o r l d _ c u p _ m a t c h e s _ r e s u l t s _ _ 3 _ _ 2 \ C o l u m n s \ M a t c h   I D & g t ; - & l t ; T a b l e s \ a l l _ t 2 0 _ w o r l d _ c u p _ m a t c h e s _ r e s u l t s _ _ 3 \ C o l u m n s \ M a t c h   I D & g t ; < / K e y > < / D i a g r a m O b j e c t K e y > < D i a g r a m O b j e c t K e y > < K e y > R e l a t i o n s h i p s \ & l t ; T a b l e s \ a l l _ t 2 0 _ w o r l d _ c u p _ m a t c h e s _ r e s u l t s _ _ 3 _ _ 2 \ C o l u m n s \ M a t c h   I D & g t ; - & l t ; T a b l e s \ a l l _ t 2 0 _ w o r l d _ c u p _ m a t c h e s _ r e s u l t s _ _ 3 \ C o l u m n s \ M a t c h   I D & g t ; \ F K < / K e y > < / D i a g r a m O b j e c t K e y > < D i a g r a m O b j e c t K e y > < K e y > R e l a t i o n s h i p s \ & l t ; T a b l e s \ a l l _ t 2 0 _ w o r l d _ c u p _ m a t c h e s _ r e s u l t s _ _ 3 _ _ 2 \ C o l u m n s \ M a t c h   I D & g t ; - & l t ; T a b l e s \ a l l _ t 2 0 _ w o r l d _ c u p _ m a t c h e s _ r e s u l t s _ _ 3 \ C o l u m n s \ M a t c h   I D & g t ; \ P K < / K e y > < / D i a g r a m O b j e c t K e y > < D i a g r a m O b j e c t K e y > < K e y > R e l a t i o n s h i p s \ & l t ; T a b l e s \ a l l _ t 2 0 _ w o r l d _ c u p _ m a t c h e s _ r e s u l t s _ _ 3 _ _ 2 \ C o l u m n s \ M a t c h   I D & g t ; - & l t ; T a b l e s \ a l l _ t 2 0 _ w o r l d _ c u p _ m a t c h e s _ r e s u l t s _ _ 3 \ C o l u m n s \ M a t c h   I D & g t ; \ C r o s s F i l t e r < / K e y > < / D i a g r a m O b j e c t K e y > < / A l l K e y s > < S e l e c t e d K e y s > < D i a g r a m O b j e c t K e y > < K e y > R e l a t i o n s h i p s \ & l t ; T a b l e s \ a l l _ t 2 0 _ w o r l d _ c u p _ m a t c h e s _ r e s u l t s _ _ 3 _ _ 2 \ C o l u m n s \ M a t c h   I D & g t ; - & l t ; T a b l e s \ a l l _ t 2 0 _ w o r l d _ c u p _ m a t c h e s _ r e s u l t s _ _ 3 \ C o l u m n s \ M a t c h 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 T a g s \ T a b l e s \ & l t ; T a b l e s \ a l l _ t 2 0 _ w o r l d _ c u p _ m a t c h e s _ r e s u l t s _ _ 3 _ _ 2 & g t ; < / K e y > < / a : K e y > < a : V a l u e   i : t y p e = " D i a g r a m D i s p l a y T a g V i e w S t a t e " > < I s N o t F i l t e r e d O u t > t r u e < / I s N o t F i l t e r e d O u t > < / a : V a l u e > < / a : K e y V a l u e O f D i a g r a m O b j e c t K e y a n y T y p e z b w N T n L X > < a : K e y V a l u e O f D i a g r a m O b j e c t K e y a n y T y p e z b w N T n L X > < a : K e y > < K e y > D y n a m i c   T a g s \ T a b l e s \ & l t ; T a b l e s \ a l l _ t 2 0 _ w o r l d _ c u p _ m a t c h e s _ r e s u l t s _ _ 3 _ _ 3 & g t ; < / K e y > < / a : K e y > < a : V a l u e   i : t y p e = " D i a g r a m D i s p l a y T a g V i e w S t a t e " > < I s N o t F i l t e r e d O u t > t r u e < / I s N o t F i l t e r e d O u t > < / a : V a l u e > < / a : K e y V a l u e O f D i a g r a m O b j e c t K e y a n y T y p e z b w N T n L X > < a : K e y V a l u e O f D i a g r a m O b j e c t K e y a n y T y p e z b w N T n L X > < a : K e y > < K e y > D y n a m i c   T a g s \ T a b l e s \ & l t ; T a b l e s \ T a b l e 1 4 & g t ; < / K e y > < / a : K e y > < a : V a l u e   i : t y p e = " D i a g r a m D i s p l a y T a g V i e w S t a t e " > < I s N o t F i l t e r e d O u t > t r u e < / I s N o t F i l t e r e d O u t > < / a : V a l u e > < / a : K e y V a l u e O f D i a g r a m O b j e c t K e y a n y T y p e z b w N T n L X > < a : K e y V a l u e O f D i a g r a m O b j e c t K e y a n y T y p e z b w N T n L X > < a : K e y > < K e y > D y n a m i c   T a g s \ T a b l e s \ & l t ; T a b l e s \ a l l _ t 2 0 _ w o r l d _ c u p _ m a t c h e s _ r e s u l t s _ _ 3 & g t ; < / K e y > < / a : K e y > < a : V a l u e   i : t y p e = " D i a g r a m D i s p l a y T a g V i e w S t a t e " > < I s N o t F i l t e r e d O u t > t r u e < / I s N o t F i l t e r e d O u t > < / a : V a l u e > < / a : K e y V a l u e O f D i a g r a m O b j e c t K e y a n y T y p e z b w N T n L X > < a : K e y V a l u e O f D i a g r a m O b j e c t K e y a n y T y p e z b w N T n L X > < a : K e y > < K e y > T a b l e s \ a l l _ t 2 0 _ w o r l d _ c u p _ m a t c h e s _ r e s u l t s _ _ 3 _ _ 2 < / K e y > < / a : K e y > < a : V a l u e   i : t y p e = " D i a g r a m D i s p l a y N o d e V i e w S t a t e " > < H e i g h t > 1 5 0 < / H e i g h t > < I s E x p a n d e d > t r u e < / I s E x p a n d e d > < L a y e d O u t > t r u e < / L a y e d O u t > < W i d t h > 2 0 0 < / W i d t h > < / a : V a l u e > < / a : K e y V a l u e O f D i a g r a m O b j e c t K e y a n y T y p e z b w N T n L X > < a : K e y V a l u e O f D i a g r a m O b j e c t K e y a n y T y p e z b w N T n L X > < a : K e y > < K e y > T a b l e s \ a l l _ t 2 0 _ w o r l d _ c u p _ m a t c h e s _ r e s u l t s _ _ 3 _ _ 2 \ C o l u m n s \ S e a s o n < / K e y > < / a : K e y > < a : V a l u e   i : t y p e = " D i a g r a m D i s p l a y N o d e V i e w S t a t e " > < H e i g h t > 1 5 0 < / H e i g h t > < I s E x p a n d e d > t r u e < / I s E x p a n d e d > < W i d t h > 2 0 0 < / W i d t h > < / a : V a l u e > < / a : K e y V a l u e O f D i a g r a m O b j e c t K e y a n y T y p e z b w N T n L X > < a : K e y V a l u e O f D i a g r a m O b j e c t K e y a n y T y p e z b w N T n L X > < a : K e y > < K e y > T a b l e s \ a l l _ t 2 0 _ w o r l d _ c u p _ m a t c h e s _ r e s u l t s _ _ 3 _ _ 2 \ C o l u m n s \ M a t c h   I D < / K e y > < / a : K e y > < a : V a l u e   i : t y p e = " D i a g r a m D i s p l a y N o d e V i e w S t a t e " > < H e i g h t > 1 5 0 < / H e i g h t > < I s E x p a n d e d > t r u e < / I s E x p a n d e d > < W i d t h > 2 0 0 < / W i d t h > < / a : V a l u e > < / a : K e y V a l u e O f D i a g r a m O b j e c t K e y a n y T y p e z b w N T n L X > < a : K e y V a l u e O f D i a g r a m O b j e c t K e y a n y T y p e z b w N T n L X > < a : K e y > < K e y > T a b l e s \ a l l _ t 2 0 _ w o r l d _ c u p _ m a t c h e s _ r e s u l t s _ _ 3 _ _ 2 \ C o l u m n s \ W i n n e r < / K e y > < / a : K e y > < a : V a l u e   i : t y p e = " D i a g r a m D i s p l a y N o d e V i e w S t a t e " > < H e i g h t > 1 5 0 < / H e i g h t > < I s E x p a n d e d > t r u e < / I s E x p a n d e d > < W i d t h > 2 0 0 < / W i d t h > < / a : V a l u e > < / a : K e y V a l u e O f D i a g r a m O b j e c t K e y a n y T y p e z b w N T n L X > < a : K e y V a l u e O f D i a g r a m O b j e c t K e y a n y T y p e z b w N T n L X > < a : K e y > < K e y > T a b l e s \ a l l _ t 2 0 _ w o r l d _ c u p _ m a t c h e s _ r e s u l t s _ _ 3 _ _ 2 \ C o l u m n s \ V a l u e < / K e y > < / a : K e y > < a : V a l u e   i : t y p e = " D i a g r a m D i s p l a y N o d e V i e w S t a t e " > < H e i g h t > 1 5 0 < / H e i g h t > < I s E x p a n d e d > t r u e < / I s E x p a n d e d > < W i d t h > 2 0 0 < / W i d t h > < / a : V a l u e > < / a : K e y V a l u e O f D i a g r a m O b j e c t K e y a n y T y p e z b w N T n L X > < a : K e y V a l u e O f D i a g r a m O b j e c t K e y a n y T y p e z b w N T n L X > < a : K e y > < K e y > T a b l e s \ a l l _ t 2 0 _ w o r l d _ c u p _ m a t c h e s _ r e s u l t s _ _ 3 _ _ 3 < / K e y > < / a : K e y > < a : V a l u e   i : t y p e = " D i a g r a m D i s p l a y N o d e V i e w S t a t e " > < H e i g h t > 1 5 0 < / H e i g h t > < I s E x p a n d e d > t r u e < / I s E x p a n d e d > < L a y e d O u t > t r u e < / L a y e d O u t > < L e f t > 2 6 7 . 8 0 7 6 2 1 1 3 5 3 3 1 6 < / L e f t > < S c r o l l V e r t i c a l O f f s e t > 1 8 5 . 7 4 3 3 3 3 3 3 3 3 3 3 3 7 < / S c r o l l V e r t i c a l O f f s e t > < T a b I n d e x > 3 < / T a b I n d e x > < T o p > 1 6 5 < / T o p > < W i d t h > 2 6 6 < / W i d t h > < / a : V a l u e > < / a : K e y V a l u e O f D i a g r a m O b j e c t K e y a n y T y p e z b w N T n L X > < a : K e y V a l u e O f D i a g r a m O b j e c t K e y a n y T y p e z b w N T n L X > < a : K e y > < K e y > T a b l e s \ a l l _ t 2 0 _ w o r l d _ c u p _ m a t c h e s _ r e s u l t s _ _ 3 _ _ 3 \ C o l u m n s \ S e a s o n < / K e y > < / a : K e y > < a : V a l u e   i : t y p e = " D i a g r a m D i s p l a y N o d e V i e w S t a t e " > < H e i g h t > 1 5 0 < / H e i g h t > < I s E x p a n d e d > t r u e < / I s E x p a n d e d > < W i d t h > 2 0 0 < / W i d t h > < / a : V a l u e > < / a : K e y V a l u e O f D i a g r a m O b j e c t K e y a n y T y p e z b w N T n L X > < a : K e y V a l u e O f D i a g r a m O b j e c t K e y a n y T y p e z b w N T n L X > < a : K e y > < K e y > T a b l e s \ a l l _ t 2 0 _ w o r l d _ c u p _ m a t c h e s _ r e s u l t s _ _ 3 _ _ 3 \ C o l u m n s \ T e a m 1 < / K e y > < / a : K e y > < a : V a l u e   i : t y p e = " D i a g r a m D i s p l a y N o d e V i e w S t a t e " > < H e i g h t > 1 5 0 < / H e i g h t > < I s E x p a n d e d > t r u e < / I s E x p a n d e d > < W i d t h > 2 0 0 < / W i d t h > < / a : V a l u e > < / a : K e y V a l u e O f D i a g r a m O b j e c t K e y a n y T y p e z b w N T n L X > < a : K e y V a l u e O f D i a g r a m O b j e c t K e y a n y T y p e z b w N T n L X > < a : K e y > < K e y > T a b l e s \ a l l _ t 2 0 _ w o r l d _ c u p _ m a t c h e s _ r e s u l t s _ _ 3 _ _ 3 \ C o l u m n s \ T e a m 2 < / K e y > < / a : K e y > < a : V a l u e   i : t y p e = " D i a g r a m D i s p l a y N o d e V i e w S t a t e " > < H e i g h t > 1 5 0 < / H e i g h t > < I s E x p a n d e d > t r u e < / I s E x p a n d e d > < W i d t h > 2 0 0 < / W i d t h > < / a : V a l u e > < / a : K e y V a l u e O f D i a g r a m O b j e c t K e y a n y T y p e z b w N T n L X > < a : K e y V a l u e O f D i a g r a m O b j e c t K e y a n y T y p e z b w N T n L X > < a : K e y > < K e y > T a b l e s \ a l l _ t 2 0 _ w o r l d _ c u p _ m a t c h e s _ r e s u l t s _ _ 3 _ _ 3 \ C o l u m n s \ T e a m s < / K e y > < / a : K e y > < a : V a l u e   i : t y p e = " D i a g r a m D i s p l a y N o d e V i e w S t a t e " > < H e i g h t > 1 5 0 < / H e i g h t > < I s E x p a n d e d > t r u e < / I s E x p a n d e d > < W i d t h > 2 0 0 < / W i d t h > < / a : V a l u e > < / a : K e y V a l u e O f D i a g r a m O b j e c t K e y a n y T y p e z b w N T n L X > < a : K e y V a l u e O f D i a g r a m O b j e c t K e y a n y T y p e z b w N T n L X > < a : K e y > < K e y > T a b l e s \ a l l _ t 2 0 _ w o r l d _ c u p _ m a t c h e s _ r e s u l t s _ _ 3 _ _ 3 \ C o l u m n s \ W i n n e r < / K e y > < / a : K e y > < a : V a l u e   i : t y p e = " D i a g r a m D i s p l a y N o d e V i e w S t a t e " > < H e i g h t > 1 5 0 < / H e i g h t > < I s E x p a n d e d > t r u e < / I s E x p a n d e d > < W i d t h > 2 0 0 < / W i d t h > < / a : V a l u e > < / a : K e y V a l u e O f D i a g r a m O b j e c t K e y a n y T y p e z b w N T n L X > < a : K e y V a l u e O f D i a g r a m O b j e c t K e y a n y T y p e z b w N T n L X > < a : K e y > < K e y > T a b l e s \ a l l _ t 2 0 _ w o r l d _ c u p _ m a t c h e s _ r e s u l t s _ _ 3 _ _ 3 \ C o l u m n s \ M a r g i n < / K e y > < / a : K e y > < a : V a l u e   i : t y p e = " D i a g r a m D i s p l a y N o d e V i e w S t a t e " > < H e i g h t > 1 5 0 < / H e i g h t > < I s E x p a n d e d > t r u e < / I s E x p a n d e d > < W i d t h > 2 0 0 < / W i d t h > < / a : V a l u e > < / a : K e y V a l u e O f D i a g r a m O b j e c t K e y a n y T y p e z b w N T n L X > < a : K e y V a l u e O f D i a g r a m O b j e c t K e y a n y T y p e z b w N T n L X > < a : K e y > < K e y > T a b l e s \ a l l _ t 2 0 _ w o r l d _ c u p _ m a t c h e s _ r e s u l t s _ _ 3 _ _ 3 \ C o l u m n s \ G r o u n d < / K e y > < / a : K e y > < a : V a l u e   i : t y p e = " D i a g r a m D i s p l a y N o d e V i e w S t a t e " > < H e i g h t > 1 5 0 < / H e i g h t > < I s E x p a n d e d > t r u e < / I s E x p a n d e d > < W i d t h > 2 0 0 < / W i d t h > < / a : V a l u e > < / a : K e y V a l u e O f D i a g r a m O b j e c t K e y a n y T y p e z b w N T n L X > < a : K e y V a l u e O f D i a g r a m O b j e c t K e y a n y T y p e z b w N T n L X > < a : K e y > < K e y > T a b l e s \ a l l _ t 2 0 _ w o r l d _ c u p _ m a t c h e s _ r e s u l t s _ _ 3 _ _ 3 \ C o l u m n s \ M a t c h   D a t e < / K e y > < / a : K e y > < a : V a l u e   i : t y p e = " D i a g r a m D i s p l a y N o d e V i e w S t a t e " > < H e i g h t > 1 5 0 < / H e i g h t > < I s E x p a n d e d > t r u e < / I s E x p a n d e d > < W i d t h > 2 0 0 < / W i d t h > < / a : V a l u e > < / a : K e y V a l u e O f D i a g r a m O b j e c t K e y a n y T y p e z b w N T n L X > < a : K e y V a l u e O f D i a g r a m O b j e c t K e y a n y T y p e z b w N T n L X > < a : K e y > < K e y > T a b l e s \ a l l _ t 2 0 _ w o r l d _ c u p _ m a t c h e s _ r e s u l t s _ _ 3 _ _ 3 \ C o l u m n s \ M a t c h   n u m b e r < / K e y > < / a : K e y > < a : V a l u e   i : t y p e = " D i a g r a m D i s p l a y N o d e V i e w S t a t e " > < H e i g h t > 1 5 0 < / H e i g h t > < I s E x p a n d e d > t r u e < / I s E x p a n d e d > < W i d t h > 2 0 0 < / W i d t h > < / a : V a l u e > < / a : K e y V a l u e O f D i a g r a m O b j e c t K e y a n y T y p e z b w N T n L X > < a : K e y V a l u e O f D i a g r a m O b j e c t K e y a n y T y p e z b w N T n L X > < a : K e y > < K e y > T a b l e s \ a l l _ t 2 0 _ w o r l d _ c u p _ m a t c h e s _ r e s u l t s _ _ 3 _ _ 3 \ C o l u m n s \ M a r g i n   ( N u m b e r s ) < / K e y > < / a : K e y > < a : V a l u e   i : t y p e = " D i a g r a m D i s p l a y N o d e V i e w S t a t e " > < H e i g h t > 1 5 0 < / H e i g h t > < I s E x p a n d e d > t r u e < / I s E x p a n d e d > < W i d t h > 2 0 0 < / W i d t h > < / a : V a l u e > < / a : K e y V a l u e O f D i a g r a m O b j e c t K e y a n y T y p e z b w N T n L X > < a : K e y V a l u e O f D i a g r a m O b j e c t K e y a n y T y p e z b w N T n L X > < a : K e y > < K e y > T a b l e s \ a l l _ t 2 0 _ w o r l d _ c u p _ m a t c h e s _ r e s u l t s _ _ 3 _ _ 3 \ C o l u m n s \ R u n s / W i c k e t s < / K e y > < / a : K e y > < a : V a l u e   i : t y p e = " D i a g r a m D i s p l a y N o d e V i e w S t a t e " > < H e i g h t > 1 5 0 < / H e i g h t > < I s E x p a n d e d > t r u e < / I s E x p a n d e d > < W i d t h > 2 0 0 < / W i d t h > < / a : V a l u e > < / a : K e y V a l u e O f D i a g r a m O b j e c t K e y a n y T y p e z b w N T n L X > < a : K e y V a l u e O f D i a g r a m O b j e c t K e y a n y T y p e z b w N T n L X > < a : K e y > < K e y > T a b l e s \ a l l _ t 2 0 _ w o r l d _ c u p _ m a t c h e s _ r e s u l t s _ _ 3 _ _ 3 \ C o l u m n s \ M a t c h   I D < / K e y > < / a : K e y > < a : V a l u e   i : t y p e = " D i a g r a m D i s p l a y N o d e V i e w S t a t e " > < H e i g h t > 1 5 0 < / H e i g h t > < I s E x p a n d e d > t r u e < / I s E x p a n d e d > < W i d t h > 2 0 0 < / W i d t h > < / a : V a l u e > < / a : K e y V a l u e O f D i a g r a m O b j e c t K e y a n y T y p e z b w N T n L X > < a : K e y V a l u e O f D i a g r a m O b j e c t K e y a n y T y p e z b w N T n L X > < a : K e y > < K e y > T a b l e s \ T a b l e 1 4 < / K e y > < / a : K e y > < a : V a l u e   i : t y p e = " D i a g r a m D i s p l a y N o d e V i e w S t a t e " > < H e i g h t > 1 5 0 < / H e i g h t > < I s E x p a n d e d > t r u e < / I s E x p a n d e d > < L a y e d O u t > t r u e < / L a y e d O u t > < L e f t > 5 6 7 . 8 0 7 6 2 1 1 3 5 3 3 1 6 < / L e f t > < T a b I n d e x > 1 < / T a b I n d e x > < T o p > 1 3 . 5 < / T o p > < W i d t h > 2 0 0 < / W i d t h > < / a : V a l u e > < / a : K e y V a l u e O f D i a g r a m O b j e c t K e y a n y T y p e z b w N T n L X > < a : K e y V a l u e O f D i a g r a m O b j e c t K e y a n y T y p e z b w N T n L X > < a : K e y > < K e y > T a b l e s \ T a b l e 1 4 \ C o l u m n s \ M a t c h   I D < / K e y > < / a : K e y > < a : V a l u e   i : t y p e = " D i a g r a m D i s p l a y N o d e V i e w S t a t e " > < H e i g h t > 1 5 0 < / H e i g h t > < I s E x p a n d e d > t r u e < / I s E x p a n d e d > < W i d t h > 2 0 0 < / W i d t h > < / a : V a l u e > < / a : K e y V a l u e O f D i a g r a m O b j e c t K e y a n y T y p e z b w N T n L X > < a : K e y V a l u e O f D i a g r a m O b j e c t K e y a n y T y p e z b w N T n L X > < a : K e y > < K e y > T a b l e s \ T a b l e 1 4 \ C o l u m n s \ S e s s i o n < / K e y > < / a : K e y > < a : V a l u e   i : t y p e = " D i a g r a m D i s p l a y N o d e V i e w S t a t e " > < H e i g h t > 1 5 0 < / H e i g h t > < I s E x p a n d e d > t r u e < / I s E x p a n d e d > < W i d t h > 2 0 0 < / W i d t h > < / a : V a l u e > < / a : K e y V a l u e O f D i a g r a m O b j e c t K e y a n y T y p e z b w N T n L X > < a : K e y V a l u e O f D i a g r a m O b j e c t K e y a n y T y p e z b w N T n L X > < a : K e y > < K e y > T a b l e s \ T a b l e 1 4 \ C o l u m n s \ W i n n e r < / K e y > < / a : K e y > < a : V a l u e   i : t y p e = " D i a g r a m D i s p l a y N o d e V i e w S t a t e " > < H e i g h t > 1 5 0 < / H e i g h t > < I s E x p a n d e d > t r u e < / I s E x p a n d e d > < W i d t h > 2 0 0 < / W i d t h > < / a : V a l u e > < / a : K e y V a l u e O f D i a g r a m O b j e c t K e y a n y T y p e z b w N T n L X > < a : K e y V a l u e O f D i a g r a m O b j e c t K e y a n y T y p e z b w N T n L X > < a : K e y > < K e y > T a b l e s \ T a b l e 1 4 \ C o l u m n s \ R u n e r s u p < / K e y > < / a : K e y > < a : V a l u e   i : t y p e = " D i a g r a m D i s p l a y N o d e V i e w S t a t e " > < H e i g h t > 1 5 0 < / H e i g h t > < I s E x p a n d e d > t r u e < / I s E x p a n d e d > < W i d t h > 2 0 0 < / W i d t h > < / a : V a l u e > < / a : K e y V a l u e O f D i a g r a m O b j e c t K e y a n y T y p e z b w N T n L X > < a : K e y V a l u e O f D i a g r a m O b j e c t K e y a n y T y p e z b w N T n L X > < a : K e y > < K e y > T a b l e s \ T a b l e 1 4 \ C o l u m n s \ P l a y e r   o f   t h e   M a t c h < / K e y > < / a : K e y > < a : V a l u e   i : t y p e = " D i a g r a m D i s p l a y N o d e V i e w S t a t e " > < H e i g h t > 1 5 0 < / H e i g h t > < I s E x p a n d e d > t r u e < / I s E x p a n d e d > < W i d t h > 2 0 0 < / W i d t h > < / a : V a l u e > < / a : K e y V a l u e O f D i a g r a m O b j e c t K e y a n y T y p e z b w N T n L X > < a : K e y V a l u e O f D i a g r a m O b j e c t K e y a n y T y p e z b w N T n L X > < a : K e y > < K e y > T a b l e s \ T a b l e 1 4 \ C o l u m n s \ P l a y e r   o f   t h e   S e r i e s < / K e y > < / a : K e y > < a : V a l u e   i : t y p e = " D i a g r a m D i s p l a y N o d e V i e w S t a t e " > < H e i g h t > 1 5 0 < / H e i g h t > < I s E x p a n d e d > t r u e < / I s E x p a n d e d > < W i d t h > 2 0 0 < / W i d t h > < / a : V a l u e > < / a : K e y V a l u e O f D i a g r a m O b j e c t K e y a n y T y p e z b w N T n L X > < a : K e y V a l u e O f D i a g r a m O b j e c t K e y a n y T y p e z b w N T n L X > < a : K e y > < K e y > T a b l e s \ T a b l e 1 4 \ C o l u m n s \ C o l u m n 1 < / K e y > < / a : K e y > < a : V a l u e   i : t y p e = " D i a g r a m D i s p l a y N o d e V i e w S t a t e " > < H e i g h t > 1 5 0 < / H e i g h t > < I s E x p a n d e d > t r u e < / I s E x p a n d e d > < W i d t h > 2 0 0 < / W i d t h > < / a : V a l u e > < / a : K e y V a l u e O f D i a g r a m O b j e c t K e y a n y T y p e z b w N T n L X > < a : K e y V a l u e O f D i a g r a m O b j e c t K e y a n y T y p e z b w N T n L X > < a : K e y > < K e y > T a b l e s \ a l l _ t 2 0 _ w o r l d _ c u p _ m a t c h e s _ r e s u l t s _ _ 3 < / K e y > < / a : K e y > < a : V a l u e   i : t y p e = " D i a g r a m D i s p l a y N o d e V i e w S t a t e " > < H e i g h t > 1 9 2 < / H e i g h t > < I s E x p a n d e d > t r u e < / I s E x p a n d e d > < L a y e d O u t > t r u e < / L a y e d O u t > < L e f t > 8 0 7 . 8 0 7 6 2 1 1 3 5 3 3 1 6 < / L e f t > < S c r o l l V e r t i c a l O f f s e t > 1 4 3 . 7 4 3 3 3 3 3 3 3 3 3 3 3 7 < / S c r o l l V e r t i c a l O f f s e t > < T a b I n d e x > 2 < / T a b I n d e x > < T o p > 4 0 . 5 < / T o p > < W i d t h > 2 0 0 < / W i d t h > < / a : V a l u e > < / a : K e y V a l u e O f D i a g r a m O b j e c t K e y a n y T y p e z b w N T n L X > < a : K e y V a l u e O f D i a g r a m O b j e c t K e y a n y T y p e z b w N T n L X > < a : K e y > < K e y > T a b l e s \ a l l _ t 2 0 _ w o r l d _ c u p _ m a t c h e s _ r e s u l t s _ _ 3 \ C o l u m n s \ S e a s o n < / K e y > < / a : K e y > < a : V a l u e   i : t y p e = " D i a g r a m D i s p l a y N o d e V i e w S t a t e " > < H e i g h t > 1 5 0 < / H e i g h t > < I s E x p a n d e d > t r u e < / I s E x p a n d e d > < W i d t h > 2 0 0 < / W i d t h > < / a : V a l u e > < / a : K e y V a l u e O f D i a g r a m O b j e c t K e y a n y T y p e z b w N T n L X > < a : K e y V a l u e O f D i a g r a m O b j e c t K e y a n y T y p e z b w N T n L X > < a : K e y > < K e y > T a b l e s \ a l l _ t 2 0 _ w o r l d _ c u p _ m a t c h e s _ r e s u l t s _ _ 3 \ C o l u m n s \ T e a m 1 < / K e y > < / a : K e y > < a : V a l u e   i : t y p e = " D i a g r a m D i s p l a y N o d e V i e w S t a t e " > < H e i g h t > 1 5 0 < / H e i g h t > < I s E x p a n d e d > t r u e < / I s E x p a n d e d > < W i d t h > 2 0 0 < / W i d t h > < / a : V a l u e > < / a : K e y V a l u e O f D i a g r a m O b j e c t K e y a n y T y p e z b w N T n L X > < a : K e y V a l u e O f D i a g r a m O b j e c t K e y a n y T y p e z b w N T n L X > < a : K e y > < K e y > T a b l e s \ a l l _ t 2 0 _ w o r l d _ c u p _ m a t c h e s _ r e s u l t s _ _ 3 \ C o l u m n s \ T e a m 2 < / K e y > < / a : K e y > < a : V a l u e   i : t y p e = " D i a g r a m D i s p l a y N o d e V i e w S t a t e " > < H e i g h t > 1 5 0 < / H e i g h t > < I s E x p a n d e d > t r u e < / I s E x p a n d e d > < W i d t h > 2 0 0 < / W i d t h > < / a : V a l u e > < / a : K e y V a l u e O f D i a g r a m O b j e c t K e y a n y T y p e z b w N T n L X > < a : K e y V a l u e O f D i a g r a m O b j e c t K e y a n y T y p e z b w N T n L X > < a : K e y > < K e y > T a b l e s \ a l l _ t 2 0 _ w o r l d _ c u p _ m a t c h e s _ r e s u l t s _ _ 3 \ C o l u m n s \ T e a m s < / K e y > < / a : K e y > < a : V a l u e   i : t y p e = " D i a g r a m D i s p l a y N o d e V i e w S t a t e " > < H e i g h t > 1 5 0 < / H e i g h t > < I s E x p a n d e d > t r u e < / I s E x p a n d e d > < W i d t h > 2 0 0 < / W i d t h > < / a : V a l u e > < / a : K e y V a l u e O f D i a g r a m O b j e c t K e y a n y T y p e z b w N T n L X > < a : K e y V a l u e O f D i a g r a m O b j e c t K e y a n y T y p e z b w N T n L X > < a : K e y > < K e y > T a b l e s \ a l l _ t 2 0 _ w o r l d _ c u p _ m a t c h e s _ r e s u l t s _ _ 3 \ C o l u m n s \ W i n n e r < / K e y > < / a : K e y > < a : V a l u e   i : t y p e = " D i a g r a m D i s p l a y N o d e V i e w S t a t e " > < H e i g h t > 1 5 0 < / H e i g h t > < I s E x p a n d e d > t r u e < / I s E x p a n d e d > < W i d t h > 2 0 0 < / W i d t h > < / a : V a l u e > < / a : K e y V a l u e O f D i a g r a m O b j e c t K e y a n y T y p e z b w N T n L X > < a : K e y V a l u e O f D i a g r a m O b j e c t K e y a n y T y p e z b w N T n L X > < a : K e y > < K e y > T a b l e s \ a l l _ t 2 0 _ w o r l d _ c u p _ m a t c h e s _ r e s u l t s _ _ 3 \ C o l u m n s \ M a r g i n < / K e y > < / a : K e y > < a : V a l u e   i : t y p e = " D i a g r a m D i s p l a y N o d e V i e w S t a t e " > < H e i g h t > 1 5 0 < / H e i g h t > < I s E x p a n d e d > t r u e < / I s E x p a n d e d > < W i d t h > 2 0 0 < / W i d t h > < / a : V a l u e > < / a : K e y V a l u e O f D i a g r a m O b j e c t K e y a n y T y p e z b w N T n L X > < a : K e y V a l u e O f D i a g r a m O b j e c t K e y a n y T y p e z b w N T n L X > < a : K e y > < K e y > T a b l e s \ a l l _ t 2 0 _ w o r l d _ c u p _ m a t c h e s _ r e s u l t s _ _ 3 \ C o l u m n s \ G r o u n d < / K e y > < / a : K e y > < a : V a l u e   i : t y p e = " D i a g r a m D i s p l a y N o d e V i e w S t a t e " > < H e i g h t > 1 5 0 < / H e i g h t > < I s E x p a n d e d > t r u e < / I s E x p a n d e d > < W i d t h > 2 0 0 < / W i d t h > < / a : V a l u e > < / a : K e y V a l u e O f D i a g r a m O b j e c t K e y a n y T y p e z b w N T n L X > < a : K e y V a l u e O f D i a g r a m O b j e c t K e y a n y T y p e z b w N T n L X > < a : K e y > < K e y > T a b l e s \ a l l _ t 2 0 _ w o r l d _ c u p _ m a t c h e s _ r e s u l t s _ _ 3 \ C o l u m n s \ M a t c h   D a t e < / K e y > < / a : K e y > < a : V a l u e   i : t y p e = " D i a g r a m D i s p l a y N o d e V i e w S t a t e " > < H e i g h t > 1 5 0 < / H e i g h t > < I s E x p a n d e d > t r u e < / I s E x p a n d e d > < W i d t h > 2 0 0 < / W i d t h > < / a : V a l u e > < / a : K e y V a l u e O f D i a g r a m O b j e c t K e y a n y T y p e z b w N T n L X > < a : K e y V a l u e O f D i a g r a m O b j e c t K e y a n y T y p e z b w N T n L X > < a : K e y > < K e y > T a b l e s \ a l l _ t 2 0 _ w o r l d _ c u p _ m a t c h e s _ r e s u l t s _ _ 3 \ C o l u m n s \ M a t c h   n u m b e r < / K e y > < / a : K e y > < a : V a l u e   i : t y p e = " D i a g r a m D i s p l a y N o d e V i e w S t a t e " > < H e i g h t > 1 5 0 < / H e i g h t > < I s E x p a n d e d > t r u e < / I s E x p a n d e d > < W i d t h > 2 0 0 < / W i d t h > < / a : V a l u e > < / a : K e y V a l u e O f D i a g r a m O b j e c t K e y a n y T y p e z b w N T n L X > < a : K e y V a l u e O f D i a g r a m O b j e c t K e y a n y T y p e z b w N T n L X > < a : K e y > < K e y > T a b l e s \ a l l _ t 2 0 _ w o r l d _ c u p _ m a t c h e s _ r e s u l t s _ _ 3 \ C o l u m n s \ M a r g i n   ( N u m b e r s ) < / K e y > < / a : K e y > < a : V a l u e   i : t y p e = " D i a g r a m D i s p l a y N o d e V i e w S t a t e " > < H e i g h t > 1 5 0 < / H e i g h t > < I s E x p a n d e d > t r u e < / I s E x p a n d e d > < W i d t h > 2 0 0 < / W i d t h > < / a : V a l u e > < / a : K e y V a l u e O f D i a g r a m O b j e c t K e y a n y T y p e z b w N T n L X > < a : K e y V a l u e O f D i a g r a m O b j e c t K e y a n y T y p e z b w N T n L X > < a : K e y > < K e y > T a b l e s \ a l l _ t 2 0 _ w o r l d _ c u p _ m a t c h e s _ r e s u l t s _ _ 3 \ C o l u m n s \ R u n s / W i c k e t s < / K e y > < / a : K e y > < a : V a l u e   i : t y p e = " D i a g r a m D i s p l a y N o d e V i e w S t a t e " > < H e i g h t > 1 5 0 < / H e i g h t > < I s E x p a n d e d > t r u e < / I s E x p a n d e d > < W i d t h > 2 0 0 < / W i d t h > < / a : V a l u e > < / a : K e y V a l u e O f D i a g r a m O b j e c t K e y a n y T y p e z b w N T n L X > < a : K e y V a l u e O f D i a g r a m O b j e c t K e y a n y T y p e z b w N T n L X > < a : K e y > < K e y > T a b l e s \ a l l _ t 2 0 _ w o r l d _ c u p _ m a t c h e s _ r e s u l t s _ _ 3 \ C o l u m n s \ M a t c h   I D < / K e y > < / a : K e y > < a : V a l u e   i : t y p e = " D i a g r a m D i s p l a y N o d e V i e w S t a t e " > < H e i g h t > 1 5 0 < / H e i g h t > < I s E x p a n d e d > t r u e < / I s E x p a n d e d > < W i d t h > 2 0 0 < / W i d t h > < / a : V a l u e > < / a : K e y V a l u e O f D i a g r a m O b j e c t K e y a n y T y p e z b w N T n L X > < a : K e y V a l u e O f D i a g r a m O b j e c t K e y a n y T y p e z b w N T n L X > < a : K e y > < K e y > R e l a t i o n s h i p s \ & l t ; T a b l e s \ a l l _ t 2 0 _ w o r l d _ c u p _ m a t c h e s _ r e s u l t s _ _ 3 _ _ 2 \ C o l u m n s \ M a t c h   I D & g t ; - & l t ; T a b l e s \ a l l _ t 2 0 _ w o r l d _ c u p _ m a t c h e s _ r e s u l t s _ _ 3 _ _ 3 \ C o l u m n s \ M a t c h   I D & g t ; < / K e y > < / a : K e y > < a : V a l u e   i : t y p e = " D i a g r a m D i s p l a y L i n k V i e w S t a t e " > < A u t o m a t i o n P r o p e r t y H e l p e r T e x t > E n d   p o i n t   1 :   ( 2 1 6 , 9 5 ) .   E n d   p o i n t   2 :   ( 2 5 1 . 8 0 7 6 2 1 1 3 5 3 3 2 , 2 4 0 )   < / A u t o m a t i o n P r o p e r t y H e l p e r T e x t > < L a y e d O u t > t r u e < / L a y e d O u t > < P o i n t s   x m l n s : b = " h t t p : / / s c h e m a s . d a t a c o n t r a c t . o r g / 2 0 0 4 / 0 7 / S y s t e m . W i n d o w s " > < b : P o i n t > < b : _ x > 2 1 6 < / b : _ x > < b : _ y > 9 5 < / b : _ y > < / b : P o i n t > < b : P o i n t > < b : _ x > 2 3 1 . 9 0 3 8 1 0 5 < / b : _ x > < b : _ y > 9 5 < / b : _ y > < / b : P o i n t > < b : P o i n t > < b : _ x > 2 3 3 . 9 0 3 8 1 0 5 < / b : _ x > < b : _ y > 9 7 < / b : _ y > < / b : P o i n t > < b : P o i n t > < b : _ x > 2 3 3 . 9 0 3 8 1 0 5 < / b : _ x > < b : _ y > 2 3 8 < / b : _ y > < / b : P o i n t > < b : P o i n t > < b : _ x > 2 3 5 . 9 0 3 8 1 0 5 < / b : _ x > < b : _ y > 2 4 0 < / b : _ y > < / b : P o i n t > < b : P o i n t > < b : _ x > 2 5 1 . 8 0 7 6 2 1 1 3 5 3 3 1 6 6 < / b : _ x > < b : _ y > 2 4 0 < / b : _ y > < / b : P o i n t > < / P o i n t s > < / a : V a l u e > < / a : K e y V a l u e O f D i a g r a m O b j e c t K e y a n y T y p e z b w N T n L X > < a : K e y V a l u e O f D i a g r a m O b j e c t K e y a n y T y p e z b w N T n L X > < a : K e y > < K e y > R e l a t i o n s h i p s \ & l t ; T a b l e s \ a l l _ t 2 0 _ w o r l d _ c u p _ m a t c h e s _ r e s u l t s _ _ 3 _ _ 2 \ C o l u m n s \ M a t c h   I D & g t ; - & l t ; T a b l e s \ a l l _ t 2 0 _ w o r l d _ c u p _ m a t c h e s _ r e s u l t s _ _ 3 _ _ 3 \ C o l u m n s \ M a t c h   I D & g t ; \ F K < / K e y > < / a : K e y > < a : V a l u e   i : t y p e = " D i a g r a m D i s p l a y L i n k E n d p o i n t V i e w S t a t e " > < H e i g h t > 1 6 < / H e i g h t > < L a b e l L o c a t i o n   x m l n s : b = " h t t p : / / s c h e m a s . d a t a c o n t r a c t . o r g / 2 0 0 4 / 0 7 / S y s t e m . W i n d o w s " > < b : _ x > 2 0 0 < / b : _ x > < b : _ y > 8 7 < / b : _ y > < / L a b e l L o c a t i o n > < L o c a t i o n   x m l n s : b = " h t t p : / / s c h e m a s . d a t a c o n t r a c t . o r g / 2 0 0 4 / 0 7 / S y s t e m . W i n d o w s " > < b : _ x > 2 0 0 < / b : _ x > < b : _ y > 9 5 < / b : _ y > < / L o c a t i o n > < S h a p e R o t a t e A n g l e > 3 6 0 < / S h a p e R o t a t e A n g l e > < W i d t h > 1 6 < / W i d t h > < / a : V a l u e > < / a : K e y V a l u e O f D i a g r a m O b j e c t K e y a n y T y p e z b w N T n L X > < a : K e y V a l u e O f D i a g r a m O b j e c t K e y a n y T y p e z b w N T n L X > < a : K e y > < K e y > R e l a t i o n s h i p s \ & l t ; T a b l e s \ a l l _ t 2 0 _ w o r l d _ c u p _ m a t c h e s _ r e s u l t s _ _ 3 _ _ 2 \ C o l u m n s \ M a t c h   I D & g t ; - & l t ; T a b l e s \ a l l _ t 2 0 _ w o r l d _ c u p _ m a t c h e s _ r e s u l t s _ _ 3 _ _ 3 \ C o l u m n s \ M a t c h   I D & g t ; \ P K < / K e y > < / a : K e y > < a : V a l u e   i : t y p e = " D i a g r a m D i s p l a y L i n k E n d p o i n t V i e w S t a t e " > < H e i g h t > 1 6 < / H e i g h t > < L a b e l L o c a t i o n   x m l n s : b = " h t t p : / / s c h e m a s . d a t a c o n t r a c t . o r g / 2 0 0 4 / 0 7 / S y s t e m . W i n d o w s " > < b : _ x > 2 5 1 . 8 0 7 6 2 1 1 3 5 3 3 1 6 6 < / b : _ x > < b : _ y > 2 3 2 < / b : _ y > < / L a b e l L o c a t i o n > < L o c a t i o n   x m l n s : b = " h t t p : / / s c h e m a s . d a t a c o n t r a c t . o r g / 2 0 0 4 / 0 7 / S y s t e m . W i n d o w s " > < b : _ x > 2 6 7 . 8 0 7 6 2 1 1 3 5 3 3 1 6 6 < / b : _ x > < b : _ y > 2 4 0 < / b : _ y > < / L o c a t i o n > < S h a p e R o t a t e A n g l e > 1 8 0 < / S h a p e R o t a t e A n g l e > < W i d t h > 1 6 < / W i d t h > < / a : V a l u e > < / a : K e y V a l u e O f D i a g r a m O b j e c t K e y a n y T y p e z b w N T n L X > < a : K e y V a l u e O f D i a g r a m O b j e c t K e y a n y T y p e z b w N T n L X > < a : K e y > < K e y > R e l a t i o n s h i p s \ & l t ; T a b l e s \ a l l _ t 2 0 _ w o r l d _ c u p _ m a t c h e s _ r e s u l t s _ _ 3 _ _ 2 \ C o l u m n s \ M a t c h   I D & g t ; - & l t ; T a b l e s \ a l l _ t 2 0 _ w o r l d _ c u p _ m a t c h e s _ r e s u l t s _ _ 3 _ _ 3 \ C o l u m n s \ M a t c h   I D & g t ; \ C r o s s F i l t e r < / K e y > < / a : K e y > < a : V a l u e   i : t y p e = " D i a g r a m D i s p l a y L i n k C r o s s F i l t e r V i e w S t a t e " > < P o i n t s   x m l n s : b = " h t t p : / / s c h e m a s . d a t a c o n t r a c t . o r g / 2 0 0 4 / 0 7 / S y s t e m . W i n d o w s " > < b : P o i n t > < b : _ x > 2 1 6 < / b : _ x > < b : _ y > 9 5 < / b : _ y > < / b : P o i n t > < b : P o i n t > < b : _ x > 2 3 1 . 9 0 3 8 1 0 5 < / b : _ x > < b : _ y > 9 5 < / b : _ y > < / b : P o i n t > < b : P o i n t > < b : _ x > 2 3 3 . 9 0 3 8 1 0 5 < / b : _ x > < b : _ y > 9 7 < / b : _ y > < / b : P o i n t > < b : P o i n t > < b : _ x > 2 3 3 . 9 0 3 8 1 0 5 < / b : _ x > < b : _ y > 2 3 8 < / b : _ y > < / b : P o i n t > < b : P o i n t > < b : _ x > 2 3 5 . 9 0 3 8 1 0 5 < / b : _ x > < b : _ y > 2 4 0 < / b : _ y > < / b : P o i n t > < b : P o i n t > < b : _ x > 2 5 1 . 8 0 7 6 2 1 1 3 5 3 3 1 6 6 < / b : _ x > < b : _ y > 2 4 0 < / b : _ y > < / b : P o i n t > < / P o i n t s > < / a : V a l u e > < / a : K e y V a l u e O f D i a g r a m O b j e c t K e y a n y T y p e z b w N T n L X > < a : K e y V a l u e O f D i a g r a m O b j e c t K e y a n y T y p e z b w N T n L X > < a : K e y > < K e y > R e l a t i o n s h i p s \ & l t ; T a b l e s \ a l l _ t 2 0 _ w o r l d _ c u p _ m a t c h e s _ r e s u l t s _ _ 3 _ _ 3 \ C o l u m n s \ M a t c h   I D & g t ; - & l t ; T a b l e s \ T a b l e 1 4 \ C o l u m n s \ M a t c h   I D & g t ; < / K e y > < / a : K e y > < a : V a l u e   i : t y p e = " D i a g r a m D i s p l a y L i n k V i e w S t a t e " > < A u t o m a t i o n P r o p e r t y H e l p e r T e x t > E n d   p o i n t   1 :   ( 5 5 0 . 8 0 7 6 2 1 , 2 2 8 ) .   E n d   p o i n t   2 :   ( 5 5 0 . 8 0 7 6 2 1 , 1 0 0 . 5 )   < / A u t o m a t i o n P r o p e r t y H e l p e r T e x t > < L a y e d O u t > t r u e < / L a y e d O u t > < P o i n t s   x m l n s : b = " h t t p : / / s c h e m a s . d a t a c o n t r a c t . o r g / 2 0 0 4 / 0 7 / S y s t e m . W i n d o w s " > < b : P o i n t > < b : _ x > 5 5 0 . 8 0 7 6 2 1 < / b : _ x > < b : _ y > 2 2 8 < / b : _ y > < / b : P o i n t > < b : P o i n t > < b : _ x > 5 5 0 . 8 0 7 6 2 1 < / b : _ x > < b : _ y > 1 0 0 . 5 < / b : _ y > < / b : P o i n t > < / P o i n t s > < / a : V a l u e > < / a : K e y V a l u e O f D i a g r a m O b j e c t K e y a n y T y p e z b w N T n L X > < a : K e y V a l u e O f D i a g r a m O b j e c t K e y a n y T y p e z b w N T n L X > < a : K e y > < K e y > R e l a t i o n s h i p s \ & l t ; T a b l e s \ a l l _ t 2 0 _ w o r l d _ c u p _ m a t c h e s _ r e s u l t s _ _ 3 _ _ 3 \ C o l u m n s \ M a t c h   I D & g t ; - & l t ; T a b l e s \ T a b l e 1 4 \ C o l u m n s \ M a t c h   I D & g t ; \ F K < / K e y > < / a : K e y > < a : V a l u e   i : t y p e = " D i a g r a m D i s p l a y L i n k E n d p o i n t V i e w S t a t e " > < H e i g h t > 1 6 < / H e i g h t > < L a b e l L o c a t i o n   x m l n s : b = " h t t p : / / s c h e m a s . d a t a c o n t r a c t . o r g / 2 0 0 4 / 0 7 / S y s t e m . W i n d o w s " > < b : _ x > 5 3 4 . 8 0 7 6 2 1 < / b : _ x > < b : _ y > 2 2 0 < / b : _ y > < / L a b e l L o c a t i o n > < L o c a t i o n   x m l n s : b = " h t t p : / / s c h e m a s . d a t a c o n t r a c t . o r g / 2 0 0 4 / 0 7 / S y s t e m . W i n d o w s " > < b : _ x > 5 3 3 . 8 0 7 6 2 1 1 3 5 3 3 1 6 < / b : _ x > < b : _ y > 2 3 0 < / b : _ y > < / L o c a t i o n > < S h a p e R o t a t e A n g l e > 3 5 3 . 2 9 0 1 6 3 1 3 9 3 1 5 2 7 < / S h a p e R o t a t e A n g l e > < W i d t h > 1 6 < / W i d t h > < / a : V a l u e > < / a : K e y V a l u e O f D i a g r a m O b j e c t K e y a n y T y p e z b w N T n L X > < a : K e y V a l u e O f D i a g r a m O b j e c t K e y a n y T y p e z b w N T n L X > < a : K e y > < K e y > R e l a t i o n s h i p s \ & l t ; T a b l e s \ a l l _ t 2 0 _ w o r l d _ c u p _ m a t c h e s _ r e s u l t s _ _ 3 _ _ 3 \ C o l u m n s \ M a t c h   I D & g t ; - & l t ; T a b l e s \ T a b l e 1 4 \ C o l u m n s \ M a t c h   I D & g t ; \ P K < / K e y > < / a : K e y > < a : V a l u e   i : t y p e = " D i a g r a m D i s p l a y L i n k E n d p o i n t V i e w S t a t e " > < H e i g h t > 1 6 < / H e i g h t > < L a b e l L o c a t i o n   x m l n s : b = " h t t p : / / s c h e m a s . d a t a c o n t r a c t . o r g / 2 0 0 4 / 0 7 / S y s t e m . W i n d o w s " > < b : _ x > 5 5 0 . 8 0 7 6 2 1 < / b : _ x > < b : _ y > 9 2 . 5 < / b : _ y > < / L a b e l L o c a t i o n > < L o c a t i o n   x m l n s : b = " h t t p : / / s c h e m a s . d a t a c o n t r a c t . o r g / 2 0 0 4 / 0 7 / S y s t e m . W i n d o w s " > < b : _ x > 5 6 7 . 8 0 7 6 2 1 1 3 5 3 3 1 6 < / b : _ x > < b : _ y > 9 8 . 5 < / b : _ y > < / L o c a t i o n > < S h a p e R o t a t e A n g l e > 1 7 3 . 2 9 0 1 6 3 2 4 5 1 7 0 9 < / S h a p e R o t a t e A n g l e > < W i d t h > 1 6 < / W i d t h > < / a : V a l u e > < / a : K e y V a l u e O f D i a g r a m O b j e c t K e y a n y T y p e z b w N T n L X > < a : K e y V a l u e O f D i a g r a m O b j e c t K e y a n y T y p e z b w N T n L X > < a : K e y > < K e y > R e l a t i o n s h i p s \ & l t ; T a b l e s \ a l l _ t 2 0 _ w o r l d _ c u p _ m a t c h e s _ r e s u l t s _ _ 3 _ _ 3 \ C o l u m n s \ M a t c h   I D & g t ; - & l t ; T a b l e s \ T a b l e 1 4 \ C o l u m n s \ M a t c h   I D & g t ; \ C r o s s F i l t e r < / K e y > < / a : K e y > < a : V a l u e   i : t y p e = " D i a g r a m D i s p l a y L i n k C r o s s F i l t e r V i e w S t a t e " > < P o i n t s   x m l n s : b = " h t t p : / / s c h e m a s . d a t a c o n t r a c t . o r g / 2 0 0 4 / 0 7 / S y s t e m . W i n d o w s " > < b : P o i n t > < b : _ x > 5 5 0 . 8 0 7 6 2 1 < / b : _ x > < b : _ y > 2 2 8 < / b : _ y > < / b : P o i n t > < b : P o i n t > < b : _ x > 5 5 0 . 8 0 7 6 2 1 < / b : _ x > < b : _ y > 1 0 0 . 5 < / b : _ y > < / b : P o i n t > < / P o i n t s > < / a : V a l u e > < / a : K e y V a l u e O f D i a g r a m O b j e c t K e y a n y T y p e z b w N T n L X > < a : K e y V a l u e O f D i a g r a m O b j e c t K e y a n y T y p e z b w N T n L X > < a : K e y > < K e y > R e l a t i o n s h i p s \ & l t ; T a b l e s \ a l l _ t 2 0 _ w o r l d _ c u p _ m a t c h e s _ r e s u l t s _ _ 3 _ _ 3 \ C o l u m n s \ M a t c h   I D & g t ; - & l t ; T a b l e s \ a l l _ t 2 0 _ w o r l d _ c u p _ m a t c h e s _ r e s u l t s _ _ 3 \ C o l u m n s \ M a t c h   I D & g t ; < / K e y > < / a : K e y > < a : V a l u e   i : t y p e = " D i a g r a m D i s p l a y L i n k V i e w S t a t e " > < A u t o m a t i o n P r o p e r t y H e l p e r T e x t > E n d   p o i n t   1 :   ( 5 4 9 . 8 0 7 6 2 1 1 3 5 3 3 2 , 2 5 0 ) .   E n d   p o i n t   2 :   ( 7 9 1 . 8 0 7 6 2 1 1 3 5 3 3 1 , 1 5 6 . 5 )   < / A u t o m a t i o n P r o p e r t y H e l p e r T e x t > < L a y e d O u t > t r u e < / L a y e d O u t > < P o i n t s   x m l n s : b = " h t t p : / / s c h e m a s . d a t a c o n t r a c t . o r g / 2 0 0 4 / 0 7 / S y s t e m . W i n d o w s " > < b : P o i n t > < b : _ x > 5 4 9 . 8 0 7 6 2 1 1 3 5 3 3 1 6 < / b : _ x > < b : _ y > 2 5 0 . 0 0 0 0 0 0 0 0 0 0 0 0 0 3 < / b : _ y > < / b : P o i n t > < b : P o i n t > < b : _ x > 7 8 7 . 5 9 3 3 3 5 2 7 5 7 1 4 2 5 < / b : _ x > < b : _ y > 2 5 0 < / b : _ y > < / b : P o i n t > < b : P o i n t > < b : _ x > 7 8 9 . 5 9 3 3 3 5 2 7 5 7 1 4 2 5 < / b : _ x > < b : _ y > 2 4 8 < / b : _ y > < / b : P o i n t > < b : P o i n t > < b : _ x > 7 8 9 . 5 9 3 3 3 5 2 7 5 7 1 4 2 5 < / b : _ x > < b : _ y > 1 5 8 . 5 < / b : _ y > < / b : P o i n t > < b : P o i n t > < b : _ x > 7 9 1 . 5 9 3 3 3 5 2 7 5 7 1 4 2 5 < / b : _ x > < b : _ y > 1 5 6 . 5 < / b : _ y > < / b : P o i n t > < b : P o i n t > < b : _ x > 7 9 1 . 8 0 7 6 2 1 1 3 5 3 3 1 4 9 < / b : _ x > < b : _ y > 1 5 6 . 5 < / b : _ y > < / b : P o i n t > < / P o i n t s > < / a : V a l u e > < / a : K e y V a l u e O f D i a g r a m O b j e c t K e y a n y T y p e z b w N T n L X > < a : K e y V a l u e O f D i a g r a m O b j e c t K e y a n y T y p e z b w N T n L X > < a : K e y > < K e y > R e l a t i o n s h i p s \ & l t ; T a b l e s \ a l l _ t 2 0 _ w o r l d _ c u p _ m a t c h e s _ r e s u l t s _ _ 3 _ _ 3 \ C o l u m n s \ M a t c h   I D & g t ; - & l t ; T a b l e s \ a l l _ t 2 0 _ w o r l d _ c u p _ m a t c h e s _ r e s u l t s _ _ 3 \ C o l u m n s \ M a t c h   I D & g t ; \ F K < / K e y > < / a : K e y > < a : V a l u e   i : t y p e = " D i a g r a m D i s p l a y L i n k E n d p o i n t V i e w S t a t e " > < H e i g h t > 1 6 < / H e i g h t > < L a b e l L o c a t i o n   x m l n s : b = " h t t p : / / s c h e m a s . d a t a c o n t r a c t . o r g / 2 0 0 4 / 0 7 / S y s t e m . W i n d o w s " > < b : _ x > 5 3 3 . 8 0 7 6 2 1 1 3 5 3 3 1 6 < / b : _ x > < b : _ y > 2 4 2 . 0 0 0 0 0 0 0 0 0 0 0 0 0 3 < / b : _ y > < / L a b e l L o c a t i o n > < L o c a t i o n   x m l n s : b = " h t t p : / / s c h e m a s . d a t a c o n t r a c t . o r g / 2 0 0 4 / 0 7 / S y s t e m . W i n d o w s " > < b : _ x > 5 3 3 . 8 0 7 6 2 1 1 3 5 3 3 1 6 < / b : _ x > < b : _ y > 2 5 0 < / b : _ y > < / L o c a t i o n > < S h a p e R o t a t e A n g l e > 1 . 1 3 6 8 6 8 3 7 7 2 1 6 1 6 0 3 E - 1 3 < / S h a p e R o t a t e A n g l e > < W i d t h > 1 6 < / W i d t h > < / a : V a l u e > < / a : K e y V a l u e O f D i a g r a m O b j e c t K e y a n y T y p e z b w N T n L X > < a : K e y V a l u e O f D i a g r a m O b j e c t K e y a n y T y p e z b w N T n L X > < a : K e y > < K e y > R e l a t i o n s h i p s \ & l t ; T a b l e s \ a l l _ t 2 0 _ w o r l d _ c u p _ m a t c h e s _ r e s u l t s _ _ 3 _ _ 3 \ C o l u m n s \ M a t c h   I D & g t ; - & l t ; T a b l e s \ a l l _ t 2 0 _ w o r l d _ c u p _ m a t c h e s _ r e s u l t s _ _ 3 \ C o l u m n s \ M a t c h   I D & g t ; \ P K < / K e y > < / a : K e y > < a : V a l u e   i : t y p e = " D i a g r a m D i s p l a y L i n k E n d p o i n t V i e w S t a t e " > < H e i g h t > 1 6 < / H e i g h t > < L a b e l L o c a t i o n   x m l n s : b = " h t t p : / / s c h e m a s . d a t a c o n t r a c t . o r g / 2 0 0 4 / 0 7 / S y s t e m . W i n d o w s " > < b : _ x > 7 9 1 . 8 0 7 6 2 1 1 3 5 3 3 1 4 9 < / b : _ x > < b : _ y > 1 4 8 . 5 < / b : _ y > < / L a b e l L o c a t i o n > < L o c a t i o n   x m l n s : b = " h t t p : / / s c h e m a s . d a t a c o n t r a c t . o r g / 2 0 0 4 / 0 7 / S y s t e m . W i n d o w s " > < b : _ x > 8 0 7 . 8 0 7 6 2 1 1 3 5 3 3 1 4 9 < / b : _ x > < b : _ y > 1 5 6 . 5 < / b : _ y > < / L o c a t i o n > < S h a p e R o t a t e A n g l e > 1 8 0 < / S h a p e R o t a t e A n g l e > < W i d t h > 1 6 < / W i d t h > < / a : V a l u e > < / a : K e y V a l u e O f D i a g r a m O b j e c t K e y a n y T y p e z b w N T n L X > < a : K e y V a l u e O f D i a g r a m O b j e c t K e y a n y T y p e z b w N T n L X > < a : K e y > < K e y > R e l a t i o n s h i p s \ & l t ; T a b l e s \ a l l _ t 2 0 _ w o r l d _ c u p _ m a t c h e s _ r e s u l t s _ _ 3 _ _ 3 \ C o l u m n s \ M a t c h   I D & g t ; - & l t ; T a b l e s \ a l l _ t 2 0 _ w o r l d _ c u p _ m a t c h e s _ r e s u l t s _ _ 3 \ C o l u m n s \ M a t c h   I D & g t ; \ C r o s s F i l t e r < / K e y > < / a : K e y > < a : V a l u e   i : t y p e = " D i a g r a m D i s p l a y L i n k C r o s s F i l t e r V i e w S t a t e " > < P o i n t s   x m l n s : b = " h t t p : / / s c h e m a s . d a t a c o n t r a c t . o r g / 2 0 0 4 / 0 7 / S y s t e m . W i n d o w s " > < b : P o i n t > < b : _ x > 5 4 9 . 8 0 7 6 2 1 1 3 5 3 3 1 6 < / b : _ x > < b : _ y > 2 5 0 . 0 0 0 0 0 0 0 0 0 0 0 0 0 3 < / b : _ y > < / b : P o i n t > < b : P o i n t > < b : _ x > 7 8 7 . 5 9 3 3 3 5 2 7 5 7 1 4 2 5 < / b : _ x > < b : _ y > 2 5 0 < / b : _ y > < / b : P o i n t > < b : P o i n t > < b : _ x > 7 8 9 . 5 9 3 3 3 5 2 7 5 7 1 4 2 5 < / b : _ x > < b : _ y > 2 4 8 < / b : _ y > < / b : P o i n t > < b : P o i n t > < b : _ x > 7 8 9 . 5 9 3 3 3 5 2 7 5 7 1 4 2 5 < / b : _ x > < b : _ y > 1 5 8 . 5 < / b : _ y > < / b : P o i n t > < b : P o i n t > < b : _ x > 7 9 1 . 5 9 3 3 3 5 2 7 5 7 1 4 2 5 < / b : _ x > < b : _ y > 1 5 6 . 5 < / b : _ y > < / b : P o i n t > < b : P o i n t > < b : _ x > 7 9 1 . 8 0 7 6 2 1 1 3 5 3 3 1 4 9 < / b : _ x > < b : _ y > 1 5 6 . 5 < / b : _ y > < / b : P o i n t > < / P o i n t s > < / a : V a l u e > < / a : K e y V a l u e O f D i a g r a m O b j e c t K e y a n y T y p e z b w N T n L X > < a : K e y V a l u e O f D i a g r a m O b j e c t K e y a n y T y p e z b w N T n L X > < a : K e y > < K e y > R e l a t i o n s h i p s \ & l t ; T a b l e s \ T a b l e 1 4 \ C o l u m n s \ M a t c h   I D & g t ; - & l t ; T a b l e s \ a l l _ t 2 0 _ w o r l d _ c u p _ m a t c h e s _ r e s u l t s _ _ 3 \ C o l u m n s \ M a t c h   I D & g t ; < / K e y > < / a : K e y > < a : V a l u e   i : t y p e = " D i a g r a m D i s p l a y L i n k V i e w S t a t e " > < A u t o m a t i o n P r o p e r t y H e l p e r T e x t > E n d   p o i n t   1 :   ( 7 8 3 . 8 0 7 6 2 1 1 3 5 3 3 2 , 8 8 . 5 ) .   E n d   p o i n t   2 :   ( 7 9 1 . 8 0 7 6 2 1 1 3 5 3 3 2 , 1 1 6 . 5 )   < / A u t o m a t i o n P r o p e r t y H e l p e r T e x t > < L a y e d O u t > t r u e < / L a y e d O u t > < P o i n t s   x m l n s : b = " h t t p : / / s c h e m a s . d a t a c o n t r a c t . o r g / 2 0 0 4 / 0 7 / S y s t e m . W i n d o w s " > < b : P o i n t > < b : _ x > 7 8 3 . 8 0 7 6 2 1 1 3 5 3 3 1 6 < / b : _ x > < b : _ y > 8 8 . 5 < / b : _ y > < / b : P o i n t > < b : P o i n t > < b : _ x > 7 8 5 . 8 0 7 6 2 1 < / b : _ x > < b : _ y > 8 8 . 5 < / b : _ y > < / b : P o i n t > < b : P o i n t > < b : _ x > 7 8 7 . 8 0 7 6 2 1 < / b : _ x > < b : _ y > 9 0 . 5 < / b : _ y > < / b : P o i n t > < b : P o i n t > < b : _ x > 7 8 7 . 8 0 7 6 2 1 < / b : _ x > < b : _ y > 1 1 4 . 5 < / b : _ y > < / b : P o i n t > < b : P o i n t > < b : _ x > 7 8 9 . 8 0 7 6 2 1 < / b : _ x > < b : _ y > 1 1 6 . 5 < / b : _ y > < / b : P o i n t > < b : P o i n t > < b : _ x > 7 9 1 . 8 0 7 6 2 1 1 3 5 3 3 1 7 1 < / b : _ x > < b : _ y > 1 1 6 . 5 < / b : _ y > < / b : P o i n t > < / P o i n t s > < / a : V a l u e > < / a : K e y V a l u e O f D i a g r a m O b j e c t K e y a n y T y p e z b w N T n L X > < a : K e y V a l u e O f D i a g r a m O b j e c t K e y a n y T y p e z b w N T n L X > < a : K e y > < K e y > R e l a t i o n s h i p s \ & l t ; T a b l e s \ T a b l e 1 4 \ C o l u m n s \ M a t c h   I D & g t ; - & l t ; T a b l e s \ a l l _ t 2 0 _ w o r l d _ c u p _ m a t c h e s _ r e s u l t s _ _ 3 \ C o l u m n s \ M a t c h   I D & g t ; \ F K < / K e y > < / a : K e y > < a : V a l u e   i : t y p e = " D i a g r a m D i s p l a y L i n k E n d p o i n t V i e w S t a t e " > < H e i g h t > 1 6 < / H e i g h t > < L a b e l L o c a t i o n   x m l n s : b = " h t t p : / / s c h e m a s . d a t a c o n t r a c t . o r g / 2 0 0 4 / 0 7 / S y s t e m . W i n d o w s " > < b : _ x > 7 6 7 . 8 0 7 6 2 1 1 3 5 3 3 1 6 < / b : _ x > < b : _ y > 8 0 . 5 < / b : _ y > < / L a b e l L o c a t i o n > < L o c a t i o n   x m l n s : b = " h t t p : / / s c h e m a s . d a t a c o n t r a c t . o r g / 2 0 0 4 / 0 7 / S y s t e m . W i n d o w s " > < b : _ x > 7 6 7 . 8 0 7 6 2 1 1 3 5 3 3 1 6 < / b : _ x > < b : _ y > 8 8 . 5 < / b : _ y > < / L o c a t i o n > < S h a p e R o t a t e A n g l e > 3 6 0 < / S h a p e R o t a t e A n g l e > < W i d t h > 1 6 < / W i d t h > < / a : V a l u e > < / a : K e y V a l u e O f D i a g r a m O b j e c t K e y a n y T y p e z b w N T n L X > < a : K e y V a l u e O f D i a g r a m O b j e c t K e y a n y T y p e z b w N T n L X > < a : K e y > < K e y > R e l a t i o n s h i p s \ & l t ; T a b l e s \ T a b l e 1 4 \ C o l u m n s \ M a t c h   I D & g t ; - & l t ; T a b l e s \ a l l _ t 2 0 _ w o r l d _ c u p _ m a t c h e s _ r e s u l t s _ _ 3 \ C o l u m n s \ M a t c h   I D & g t ; \ P K < / K e y > < / a : K e y > < a : V a l u e   i : t y p e = " D i a g r a m D i s p l a y L i n k E n d p o i n t V i e w S t a t e " > < H e i g h t > 1 6 < / H e i g h t > < L a b e l L o c a t i o n   x m l n s : b = " h t t p : / / s c h e m a s . d a t a c o n t r a c t . o r g / 2 0 0 4 / 0 7 / S y s t e m . W i n d o w s " > < b : _ x > 7 9 1 . 8 0 7 6 2 1 1 3 5 3 3 1 7 1 < / b : _ x > < b : _ y > 1 0 8 . 5 < / b : _ y > < / L a b e l L o c a t i o n > < L o c a t i o n   x m l n s : b = " h t t p : / / s c h e m a s . d a t a c o n t r a c t . o r g / 2 0 0 4 / 0 7 / S y s t e m . W i n d o w s " > < b : _ x > 8 0 7 . 8 0 7 6 2 1 1 3 5 3 3 1 7 1 < / b : _ x > < b : _ y > 1 1 6 . 5 < / b : _ y > < / L o c a t i o n > < S h a p e R o t a t e A n g l e > 1 8 0 < / S h a p e R o t a t e A n g l e > < W i d t h > 1 6 < / W i d t h > < / a : V a l u e > < / a : K e y V a l u e O f D i a g r a m O b j e c t K e y a n y T y p e z b w N T n L X > < a : K e y V a l u e O f D i a g r a m O b j e c t K e y a n y T y p e z b w N T n L X > < a : K e y > < K e y > R e l a t i o n s h i p s \ & l t ; T a b l e s \ T a b l e 1 4 \ C o l u m n s \ M a t c h   I D & g t ; - & l t ; T a b l e s \ a l l _ t 2 0 _ w o r l d _ c u p _ m a t c h e s _ r e s u l t s _ _ 3 \ C o l u m n s \ M a t c h   I D & g t ; \ C r o s s F i l t e r < / K e y > < / a : K e y > < a : V a l u e   i : t y p e = " D i a g r a m D i s p l a y L i n k C r o s s F i l t e r V i e w S t a t e " > < P o i n t s   x m l n s : b = " h t t p : / / s c h e m a s . d a t a c o n t r a c t . o r g / 2 0 0 4 / 0 7 / S y s t e m . W i n d o w s " > < b : P o i n t > < b : _ x > 7 8 3 . 8 0 7 6 2 1 1 3 5 3 3 1 6 < / b : _ x > < b : _ y > 8 8 . 5 < / b : _ y > < / b : P o i n t > < b : P o i n t > < b : _ x > 7 8 5 . 8 0 7 6 2 1 < / b : _ x > < b : _ y > 8 8 . 5 < / b : _ y > < / b : P o i n t > < b : P o i n t > < b : _ x > 7 8 7 . 8 0 7 6 2 1 < / b : _ x > < b : _ y > 9 0 . 5 < / b : _ y > < / b : P o i n t > < b : P o i n t > < b : _ x > 7 8 7 . 8 0 7 6 2 1 < / b : _ x > < b : _ y > 1 1 4 . 5 < / b : _ y > < / b : P o i n t > < b : P o i n t > < b : _ x > 7 8 9 . 8 0 7 6 2 1 < / b : _ x > < b : _ y > 1 1 6 . 5 < / b : _ y > < / b : P o i n t > < b : P o i n t > < b : _ x > 7 9 1 . 8 0 7 6 2 1 1 3 5 3 3 1 7 1 < / b : _ x > < b : _ y > 1 1 6 . 5 < / b : _ y > < / b : P o i n t > < / P o i n t s > < / a : V a l u e > < / a : K e y V a l u e O f D i a g r a m O b j e c t K e y a n y T y p e z b w N T n L X > < a : K e y V a l u e O f D i a g r a m O b j e c t K e y a n y T y p e z b w N T n L X > < a : K e y > < K e y > R e l a t i o n s h i p s \ & l t ; T a b l e s \ a l l _ t 2 0 _ w o r l d _ c u p _ m a t c h e s _ r e s u l t s _ _ 3 _ _ 2 \ C o l u m n s \ M a t c h   I D & g t ; - & l t ; T a b l e s \ T a b l e 1 4 \ C o l u m n s \ M a t c h   I D & g t ; < / K e y > < / a : K e y > < a : V a l u e   i : t y p e = " D i a g r a m D i s p l a y L i n k V i e w S t a t e " > < A u t o m a t i o n P r o p e r t y H e l p e r T e x t > E n d   p o i n t   1 :   ( 2 1 6 , 5 5 ) .   E n d   p o i n t   2 :   ( 5 5 1 . 8 0 7 6 2 1 1 3 5 3 3 2 , 7 8 . 5 )   < / A u t o m a t i o n P r o p e r t y H e l p e r T e x t > < L a y e d O u t > t r u e < / L a y e d O u t > < P o i n t s   x m l n s : b = " h t t p : / / s c h e m a s . d a t a c o n t r a c t . o r g / 2 0 0 4 / 0 7 / S y s t e m . W i n d o w s " > < b : P o i n t > < b : _ x > 2 1 6 < / b : _ x > < b : _ y > 5 4 . 9 9 9 9 9 9 9 9 9 9 9 9 9 9 3 < / b : _ y > < / b : P o i n t > < b : P o i n t > < b : _ x > 5 4 7 . 7 5 9 1 0 7 5 3 1 6 5 9 5 4 < / b : _ x > < b : _ y > 5 5 < / b : _ y > < / b : P o i n t > < b : P o i n t > < b : _ x > 5 4 9 . 7 5 9 1 0 7 5 3 1 6 5 9 5 4 < / b : _ x > < b : _ y > 5 7 < / b : _ y > < / b : P o i n t > < b : P o i n t > < b : _ x > 5 4 9 . 7 5 9 1 0 7 5 3 1 6 5 9 5 4 < / b : _ x > < b : _ y > 7 6 . 5 < / b : _ y > < / b : P o i n t > < b : P o i n t > < b : _ x > 5 5 1 . 7 5 9 1 0 7 5 3 1 6 5 9 5 4 < / b : _ x > < b : _ y > 7 8 . 5 < / b : _ y > < / b : P o i n t > < b : P o i n t > < b : _ x > 5 5 1 . 8 0 7 6 2 1 1 3 5 3 3 1 6 < / b : _ x > < b : _ y > 7 8 . 5 < / b : _ y > < / b : P o i n t > < / P o i n t s > < / a : V a l u e > < / a : K e y V a l u e O f D i a g r a m O b j e c t K e y a n y T y p e z b w N T n L X > < a : K e y V a l u e O f D i a g r a m O b j e c t K e y a n y T y p e z b w N T n L X > < a : K e y > < K e y > R e l a t i o n s h i p s \ & l t ; T a b l e s \ a l l _ t 2 0 _ w o r l d _ c u p _ m a t c h e s _ r e s u l t s _ _ 3 _ _ 2 \ C o l u m n s \ M a t c h   I D & g t ; - & l t ; T a b l e s \ T a b l e 1 4 \ C o l u m n s \ M a t c h   I D & g t ; \ F K < / K e y > < / a : K e y > < a : V a l u e   i : t y p e = " D i a g r a m D i s p l a y L i n k E n d p o i n t V i e w S t a t e " > < H e i g h t > 1 6 < / H e i g h t > < L a b e l L o c a t i o n   x m l n s : b = " h t t p : / / s c h e m a s . d a t a c o n t r a c t . o r g / 2 0 0 4 / 0 7 / S y s t e m . W i n d o w s " > < b : _ x > 2 0 0 < / b : _ x > < b : _ y > 4 6 . 9 9 9 9 9 9 9 9 9 9 9 9 9 9 3 < / b : _ y > < / L a b e l L o c a t i o n > < L o c a t i o n   x m l n s : b = " h t t p : / / s c h e m a s . d a t a c o n t r a c t . o r g / 2 0 0 4 / 0 7 / S y s t e m . W i n d o w s " > < b : _ x > 2 0 0 < / b : _ x > < b : _ y > 5 5 < / b : _ y > < / L o c a t i o n > < S h a p e R o t a t e A n g l e > 3 6 0 < / S h a p e R o t a t e A n g l e > < W i d t h > 1 6 < / W i d t h > < / a : V a l u e > < / a : K e y V a l u e O f D i a g r a m O b j e c t K e y a n y T y p e z b w N T n L X > < a : K e y V a l u e O f D i a g r a m O b j e c t K e y a n y T y p e z b w N T n L X > < a : K e y > < K e y > R e l a t i o n s h i p s \ & l t ; T a b l e s \ a l l _ t 2 0 _ w o r l d _ c u p _ m a t c h e s _ r e s u l t s _ _ 3 _ _ 2 \ C o l u m n s \ M a t c h   I D & g t ; - & l t ; T a b l e s \ T a b l e 1 4 \ C o l u m n s \ M a t c h   I D & g t ; \ P K < / K e y > < / a : K e y > < a : V a l u e   i : t y p e = " D i a g r a m D i s p l a y L i n k E n d p o i n t V i e w S t a t e " > < H e i g h t > 1 6 < / H e i g h t > < L a b e l L o c a t i o n   x m l n s : b = " h t t p : / / s c h e m a s . d a t a c o n t r a c t . o r g / 2 0 0 4 / 0 7 / S y s t e m . W i n d o w s " > < b : _ x > 5 5 1 . 8 0 7 6 2 1 1 3 5 3 3 1 6 < / b : _ x > < b : _ y > 7 0 . 5 < / b : _ y > < / L a b e l L o c a t i o n > < L o c a t i o n   x m l n s : b = " h t t p : / / s c h e m a s . d a t a c o n t r a c t . o r g / 2 0 0 4 / 0 7 / S y s t e m . W i n d o w s " > < b : _ x > 5 6 7 . 8 0 7 6 2 1 1 3 5 3 3 1 6 < / b : _ x > < b : _ y > 7 8 . 5 < / b : _ y > < / L o c a t i o n > < S h a p e R o t a t e A n g l e > 1 8 0 < / S h a p e R o t a t e A n g l e > < W i d t h > 1 6 < / W i d t h > < / a : V a l u e > < / a : K e y V a l u e O f D i a g r a m O b j e c t K e y a n y T y p e z b w N T n L X > < a : K e y V a l u e O f D i a g r a m O b j e c t K e y a n y T y p e z b w N T n L X > < a : K e y > < K e y > R e l a t i o n s h i p s \ & l t ; T a b l e s \ a l l _ t 2 0 _ w o r l d _ c u p _ m a t c h e s _ r e s u l t s _ _ 3 _ _ 2 \ C o l u m n s \ M a t c h   I D & g t ; - & l t ; T a b l e s \ T a b l e 1 4 \ C o l u m n s \ M a t c h   I D & g t ; \ C r o s s F i l t e r < / K e y > < / a : K e y > < a : V a l u e   i : t y p e = " D i a g r a m D i s p l a y L i n k C r o s s F i l t e r V i e w S t a t e " > < P o i n t s   x m l n s : b = " h t t p : / / s c h e m a s . d a t a c o n t r a c t . o r g / 2 0 0 4 / 0 7 / S y s t e m . W i n d o w s " > < b : P o i n t > < b : _ x > 2 1 6 < / b : _ x > < b : _ y > 5 4 . 9 9 9 9 9 9 9 9 9 9 9 9 9 9 3 < / b : _ y > < / b : P o i n t > < b : P o i n t > < b : _ x > 5 4 7 . 7 5 9 1 0 7 5 3 1 6 5 9 5 4 < / b : _ x > < b : _ y > 5 5 < / b : _ y > < / b : P o i n t > < b : P o i n t > < b : _ x > 5 4 9 . 7 5 9 1 0 7 5 3 1 6 5 9 5 4 < / b : _ x > < b : _ y > 5 7 < / b : _ y > < / b : P o i n t > < b : P o i n t > < b : _ x > 5 4 9 . 7 5 9 1 0 7 5 3 1 6 5 9 5 4 < / b : _ x > < b : _ y > 7 6 . 5 < / b : _ y > < / b : P o i n t > < b : P o i n t > < b : _ x > 5 5 1 . 7 5 9 1 0 7 5 3 1 6 5 9 5 4 < / b : _ x > < b : _ y > 7 8 . 5 < / b : _ y > < / b : P o i n t > < b : P o i n t > < b : _ x > 5 5 1 . 8 0 7 6 2 1 1 3 5 3 3 1 6 < / b : _ x > < b : _ y > 7 8 . 5 < / b : _ y > < / b : P o i n t > < / P o i n t s > < / a : V a l u e > < / a : K e y V a l u e O f D i a g r a m O b j e c t K e y a n y T y p e z b w N T n L X > < a : K e y V a l u e O f D i a g r a m O b j e c t K e y a n y T y p e z b w N T n L X > < a : K e y > < K e y > R e l a t i o n s h i p s \ & l t ; T a b l e s \ a l l _ t 2 0 _ w o r l d _ c u p _ m a t c h e s _ r e s u l t s _ _ 3 _ _ 2 \ C o l u m n s \ M a t c h   I D & g t ; - & l t ; T a b l e s \ a l l _ t 2 0 _ w o r l d _ c u p _ m a t c h e s _ r e s u l t s _ _ 3 \ C o l u m n s \ M a t c h   I D & g t ; < / K e y > < / a : K e y > < a : V a l u e   i : t y p e = " D i a g r a m D i s p l a y L i n k V i e w S t a t e " > < A u t o m a t i o n P r o p e r t y H e l p e r T e x t > E n d   p o i n t   1 :   ( 2 1 6 , 7 5 ) .   E n d   p o i n t   2 :   ( 7 9 1 . 8 0 7 6 2 1 1 3 5 3 3 2 , 1 3 6 . 5 )   < / A u t o m a t i o n P r o p e r t y H e l p e r T e x t > < I s F o c u s e d > t r u e < / I s F o c u s e d > < L a y e d O u t > t r u e < / L a y e d O u t > < P o i n t s   x m l n s : b = " h t t p : / / s c h e m a s . d a t a c o n t r a c t . o r g / 2 0 0 4 / 0 7 / S y s t e m . W i n d o w s " > < b : P o i n t > < b : _ x > 2 1 6 < / b : _ x > < b : _ y > 7 4 . 9 9 9 9 9 9 9 9 9 9 9 9 9 8 6 < / b : _ y > < / b : P o i n t > < b : P o i n t > < b : _ x > 5 4 7 . 2 5 8 3 2 5 0 5 9 0 4 6 1 1 < / b : _ x > < b : _ y > 7 5 < / b : _ y > < / b : P o i n t > < b : P o i n t > < b : _ x > 5 4 9 . 2 5 8 3 2 5 0 5 9 0 4 6 1 1 < / b : _ x > < b : _ y > 7 7 < / b : _ y > < / b : P o i n t > < b : P o i n t > < b : _ x > 5 4 9 . 2 5 8 3 2 5 0 5 9 0 4 6 1 1 < / b : _ x > < b : _ y > 1 8 1 < / b : _ y > < / b : P o i n t > < b : P o i n t > < b : _ x > 5 5 1 . 2 5 8 3 2 5 0 5 9 0 4 6 1 1 < / b : _ x > < b : _ y > 1 8 3 < / b : _ y > < / b : P o i n t > < b : P o i n t > < b : _ x > 7 8 4 . 0 2 1 9 0 6 7 0 4 2 8 5 7 < / b : _ x > < b : _ y > 1 8 3 < / b : _ y > < / b : P o i n t > < b : P o i n t > < b : _ x > 7 8 6 . 0 2 1 9 0 6 7 0 4 2 8 5 7 < / b : _ x > < b : _ y > 1 8 1 < / b : _ y > < / b : P o i n t > < b : P o i n t > < b : _ x > 7 8 6 . 0 2 1 9 0 6 7 0 4 2 8 5 7 < / b : _ x > < b : _ y > 1 3 8 . 5 < / b : _ y > < / b : P o i n t > < b : P o i n t > < b : _ x > 7 8 8 . 0 2 1 9 0 6 7 0 4 2 8 5 7 < / b : _ x > < b : _ y > 1 3 6 . 5 < / b : _ y > < / b : P o i n t > < b : P o i n t > < b : _ x > 7 9 1 . 8 0 7 6 2 1 1 3 5 3 3 1 6 < / b : _ x > < b : _ y > 1 3 6 . 5 < / b : _ y > < / b : P o i n t > < / P o i n t s > < / a : V a l u e > < / a : K e y V a l u e O f D i a g r a m O b j e c t K e y a n y T y p e z b w N T n L X > < a : K e y V a l u e O f D i a g r a m O b j e c t K e y a n y T y p e z b w N T n L X > < a : K e y > < K e y > R e l a t i o n s h i p s \ & l t ; T a b l e s \ a l l _ t 2 0 _ w o r l d _ c u p _ m a t c h e s _ r e s u l t s _ _ 3 _ _ 2 \ C o l u m n s \ M a t c h   I D & g t ; - & l t ; T a b l e s \ a l l _ t 2 0 _ w o r l d _ c u p _ m a t c h e s _ r e s u l t s _ _ 3 \ C o l u m n s \ M a t c h   I D & g t ; \ F K < / K e y > < / a : K e y > < a : V a l u e   i : t y p e = " D i a g r a m D i s p l a y L i n k E n d p o i n t V i e w S t a t e " > < H e i g h t > 1 6 < / H e i g h t > < L a b e l L o c a t i o n   x m l n s : b = " h t t p : / / s c h e m a s . d a t a c o n t r a c t . o r g / 2 0 0 4 / 0 7 / S y s t e m . W i n d o w s " > < b : _ x > 2 0 0 < / b : _ x > < b : _ y > 6 6 . 9 9 9 9 9 9 9 9 9 9 9 9 9 8 6 < / b : _ y > < / L a b e l L o c a t i o n > < L o c a t i o n   x m l n s : b = " h t t p : / / s c h e m a s . d a t a c o n t r a c t . o r g / 2 0 0 4 / 0 7 / S y s t e m . W i n d o w s " > < b : _ x > 2 0 0 < / b : _ x > < b : _ y > 7 5 < / b : _ y > < / L o c a t i o n > < S h a p e R o t a t e A n g l e > 3 5 9 . 9 9 9 9 9 9 9 9 9 9 9 9 9 4 < / S h a p e R o t a t e A n g l e > < W i d t h > 1 6 < / W i d t h > < / a : V a l u e > < / a : K e y V a l u e O f D i a g r a m O b j e c t K e y a n y T y p e z b w N T n L X > < a : K e y V a l u e O f D i a g r a m O b j e c t K e y a n y T y p e z b w N T n L X > < a : K e y > < K e y > R e l a t i o n s h i p s \ & l t ; T a b l e s \ a l l _ t 2 0 _ w o r l d _ c u p _ m a t c h e s _ r e s u l t s _ _ 3 _ _ 2 \ C o l u m n s \ M a t c h   I D & g t ; - & l t ; T a b l e s \ a l l _ t 2 0 _ w o r l d _ c u p _ m a t c h e s _ r e s u l t s _ _ 3 \ C o l u m n s \ M a t c h   I D & g t ; \ P K < / K e y > < / a : K e y > < a : V a l u e   i : t y p e = " D i a g r a m D i s p l a y L i n k E n d p o i n t V i e w S t a t e " > < H e i g h t > 1 6 < / H e i g h t > < L a b e l L o c a t i o n   x m l n s : b = " h t t p : / / s c h e m a s . d a t a c o n t r a c t . o r g / 2 0 0 4 / 0 7 / S y s t e m . W i n d o w s " > < b : _ x > 7 9 1 . 8 0 7 6 2 1 1 3 5 3 3 1 6 < / b : _ x > < b : _ y > 1 2 8 . 5 < / b : _ y > < / L a b e l L o c a t i o n > < L o c a t i o n   x m l n s : b = " h t t p : / / s c h e m a s . d a t a c o n t r a c t . o r g / 2 0 0 4 / 0 7 / S y s t e m . W i n d o w s " > < b : _ x > 8 0 7 . 8 0 7 6 2 1 1 3 5 3 3 1 6 < / b : _ x > < b : _ y > 1 3 6 . 5 < / b : _ y > < / L o c a t i o n > < S h a p e R o t a t e A n g l e > 1 8 0 < / S h a p e R o t a t e A n g l e > < W i d t h > 1 6 < / W i d t h > < / a : V a l u e > < / a : K e y V a l u e O f D i a g r a m O b j e c t K e y a n y T y p e z b w N T n L X > < a : K e y V a l u e O f D i a g r a m O b j e c t K e y a n y T y p e z b w N T n L X > < a : K e y > < K e y > R e l a t i o n s h i p s \ & l t ; T a b l e s \ a l l _ t 2 0 _ w o r l d _ c u p _ m a t c h e s _ r e s u l t s _ _ 3 _ _ 2 \ C o l u m n s \ M a t c h   I D & g t ; - & l t ; T a b l e s \ a l l _ t 2 0 _ w o r l d _ c u p _ m a t c h e s _ r e s u l t s _ _ 3 \ C o l u m n s \ M a t c h   I D & g t ; \ C r o s s F i l t e r < / K e y > < / a : K e y > < a : V a l u e   i : t y p e = " D i a g r a m D i s p l a y L i n k C r o s s F i l t e r V i e w S t a t e " > < P o i n t s   x m l n s : b = " h t t p : / / s c h e m a s . d a t a c o n t r a c t . o r g / 2 0 0 4 / 0 7 / S y s t e m . W i n d o w s " > < b : P o i n t > < b : _ x > 2 1 6 < / b : _ x > < b : _ y > 7 4 . 9 9 9 9 9 9 9 9 9 9 9 9 9 8 6 < / b : _ y > < / b : P o i n t > < b : P o i n t > < b : _ x > 5 4 7 . 2 5 8 3 2 5 0 5 9 0 4 6 1 1 < / b : _ x > < b : _ y > 7 5 < / b : _ y > < / b : P o i n t > < b : P o i n t > < b : _ x > 5 4 9 . 2 5 8 3 2 5 0 5 9 0 4 6 1 1 < / b : _ x > < b : _ y > 7 7 < / b : _ y > < / b : P o i n t > < b : P o i n t > < b : _ x > 5 4 9 . 2 5 8 3 2 5 0 5 9 0 4 6 1 1 < / b : _ x > < b : _ y > 1 8 1 < / b : _ y > < / b : P o i n t > < b : P o i n t > < b : _ x > 5 5 1 . 2 5 8 3 2 5 0 5 9 0 4 6 1 1 < / b : _ x > < b : _ y > 1 8 3 < / b : _ y > < / b : P o i n t > < b : P o i n t > < b : _ x > 7 8 4 . 0 2 1 9 0 6 7 0 4 2 8 5 7 < / b : _ x > < b : _ y > 1 8 3 < / b : _ y > < / b : P o i n t > < b : P o i n t > < b : _ x > 7 8 6 . 0 2 1 9 0 6 7 0 4 2 8 5 7 < / b : _ x > < b : _ y > 1 8 1 < / b : _ y > < / b : P o i n t > < b : P o i n t > < b : _ x > 7 8 6 . 0 2 1 9 0 6 7 0 4 2 8 5 7 < / b : _ x > < b : _ y > 1 3 8 . 5 < / b : _ y > < / b : P o i n t > < b : P o i n t > < b : _ x > 7 8 8 . 0 2 1 9 0 6 7 0 4 2 8 5 7 < / b : _ x > < b : _ y > 1 3 6 . 5 < / b : _ y > < / b : P o i n t > < b : P o i n t > < b : _ x > 7 9 1 . 8 0 7 6 2 1 1 3 5 3 3 1 6 < / b : _ x > < b : _ y > 1 3 6 . 5 < / b : _ y > < / b : P o i n t > < / P o i n t s > < / a : V a l u e > < / a : K e y V a l u e O f D i a g r a m O b j e c t K e y a n y T y p e z b w N T n L X > < / V i e w S t a t e s > < / D i a g r a m M a n a g e r . S e r i a l i z a b l e D i a g r a m > < / A r r a y O f D i a g r a m M a n a g e r . S e r i a l i z a b l e D i a g r a m > ] ] > < / C u s t o m C o n t e n t > < / G e m i n i > 
</file>

<file path=customXml/item10.xml>��< ? x m l   v e r s i o n = " 1 . 0 "   e n c o d i n g = " U T F - 1 6 " ? > < G e m i n i   x m l n s = " h t t p : / / g e m i n i / p i v o t c u s t o m i z a t i o n / S a n d b o x N o n E m p t y " > < C u s t o m C o n t e n t > < ! [ C D A T A [ 1 ] ] > < / 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 a l l _ t 2 0 _ w o r l d _ c u p _ m a t c h e s _ r e s u l t s _ _ 3 _ _ 2 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 a l l _ t 2 0 _ w o r l d _ c u p _ m a t c h e s _ r e s u l t s _ _ 3 _ _ 2 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 C o l u m n s \ M a t c h   I D < / 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 C o l u m n s \ M a t c h   I D < / K e y > < / a : K e y > < a : V a l u e   i : t y p e = " T a b l e W i d g e t B a s e V i e w S t a t e " / > < / a : K e y V a l u e O f D i a g r a m O b j e c t K e y a n y T y p e z b w N T n L X > < a : K e y V a l u e O f D i a g r a m O b j e c t K e y a n y T y p e z b w N T n L X > < a : K e y > < K e y > C o l u m n s \ S e s s i o n < / 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 C o l u m n s \ R u n e r s u p < / K e y > < / a : K e y > < a : V a l u e   i : t y p e = " T a b l e W i d g e t B a s e V i e w S t a t e " / > < / a : K e y V a l u e O f D i a g r a m O b j e c t K e y a n y T y p e z b w N T n L X > < a : K e y V a l u e O f D i a g r a m O b j e c t K e y a n y T y p e z b w N T n L X > < a : K e y > < K e y > C o l u m n s \ P l a y e r   o f   t h e   M a t c h < / K e y > < / a : K e y > < a : V a l u e   i : t y p e = " T a b l e W i d g e t B a s e V i e w S t a t e " / > < / a : K e y V a l u e O f D i a g r a m O b j e c t K e y a n y T y p e z b w N T n L X > < a : K e y V a l u e O f D i a g r a m O b j e c t K e y a n y T y p e z b w N T n L X > < a : K e y > < K e y > C o l u m n s \ P l a y e r   o f   t h e   S e r i e s < / 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 a l l _ t 2 0 _ w o r l d _ c u p _ m a t c h e s _ r e s u l t s _ _ 3 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 a l l _ t 2 0 _ w o r l d _ c u p _ m a t c h e s _ r e s u l t s _ _ 3 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 C o l u m n s \ T e a m s < / 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 C o l u m n s \ G r o u n d < / K e y > < / a : K e y > < a : V a l u e   i : t y p e = " T a b l e W i d g e t B a s e V i e w S t a t e " / > < / a : K e y V a l u e O f D i a g r a m O b j e c t K e y a n y T y p e z b w N T n L X > < a : K e y V a l u e O f D i a g r a m O b j e c t K e y a n y T y p e z b w N T n L X > < a : K e y > < K e y > C o l u m n s \ M a t c h   D a t e < / K e y > < / a : K e y > < a : V a l u e   i : t y p e = " T a b l e W i d g e t B a s e V i e w S t a t e " / > < / a : K e y V a l u e O f D i a g r a m O b j e c t K e y a n y T y p e z b w N T n L X > < a : K e y V a l u e O f D i a g r a m O b j e c t K e y a n y T y p e z b w N T n L X > < a : K e y > < K e y > C o l u m n s \ M a t c h   n u m b e r < / K e y > < / a : K e y > < a : V a l u e   i : t y p e = " T a b l e W i d g e t B a s e V i e w S t a t e " / > < / a : K e y V a l u e O f D i a g r a m O b j e c t K e y a n y T y p e z b w N T n L X > < a : K e y V a l u e O f D i a g r a m O b j e c t K e y a n y T y p e z b w N T n L X > < a : K e y > < K e y > C o l u m n s \ M a r g i n   ( N u m b e r s ) < / K e y > < / a : K e y > < a : V a l u e   i : t y p e = " T a b l e W i d g e t B a s e V i e w S t a t e " / > < / a : K e y V a l u e O f D i a g r a m O b j e c t K e y a n y T y p e z b w N T n L X > < a : K e y V a l u e O f D i a g r a m O b j e c t K e y a n y T y p e z b w N T n L X > < a : K e y > < K e y > C o l u m n s \ R u n s / W i c k e t s < / K e y > < / a : K e y > < a : V a l u e   i : t y p e = " T a b l e W i d g e t B a s e V i e w S t a t e " / > < / a : K e y V a l u e O f D i a g r a m O b j e c t K e y a n y T y p e z b w N T n L X > < a : K e y V a l u e O f D i a g r a m O b j e c t K e y a n y T y p e z b w N T n L X > < a : K e y > < K e y > C o l u m n s \ M a t c h 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 a l l _ t 2 0 _ w o r l d _ c u p _ m a t c h e s _ r e s u l t s 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 a l l _ t 2 0 _ w o r l d _ c u p _ m a t c h e s _ r e s u l t s 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 C o l u m n s \ G r o u n d < / K e y > < / a : K e y > < a : V a l u e   i : t y p e = " T a b l e W i d g e t B a s e V i e w S t a t e " / > < / a : K e y V a l u e O f D i a g r a m O b j e c t K e y a n y T y p e z b w N T n L X > < a : K e y V a l u e O f D i a g r a m O b j e c t K e y a n y T y p e z b w N T n L X > < a : K e y > < K e y > C o l u m n s \ M a t c h   D a t e < / K e y > < / a : K e y > < a : V a l u e   i : t y p e = " T a b l e W i d g e t B a s e V i e w S t a t e " / > < / a : K e y V a l u e O f D i a g r a m O b j e c t K e y a n y T y p e z b w N T n L X > < a : K e y V a l u e O f D i a g r a m O b j e c t K e y a n y T y p e z b w N T n L X > < a : K e y > < K e y > C o l u m n s \ T - 2 0   I n t   M a t c h < / K e y > < / a : K e y > < a : V a l u e   i : t y p e = " T a b l e W i d g e t B a s e V i e w S t a t e " / > < / a : K e y V a l u e O f D i a g r a m O b j e c t K e y a n y T y p e z b w N T n L X > < a : K e y V a l u e O f D i a g r a m O b j e c t K e y a n y T y p e z b w N T n L X > < a : K e y > < K e y > C o l u m n s \ M a r g i n   ( N u m b e r s ) < / K e y > < / a : K e y > < a : V a l u e   i : t y p e = " T a b l e W i d g e t B a s e V i e w S t a t e " / > < / a : K e y V a l u e O f D i a g r a m O b j e c t K e y a n y T y p e z b w N T n L X > < a : K e y V a l u e O f D i a g r a m O b j e c t K e y a n y T y p e z b w N T n L X > < a : K e y > < K e y > C o l u m n s \ R u n s / W i c k e t s < / K e y > < / a : K e y > < a : V a l u e   i : t y p e = " T a b l e W i d g e t B a s e V i e w S t a t e " / > < / a : K e y V a l u e O f D i a g r a m O b j e c t K e y a n y T y p e z b w N T n L X > < a : K e y V a l u e O f D i a g r a m O b j e c t K e y a n y T y p e z b w N T n L X > < a : K e y > < K e y > C o l u m n s \ T o t a l   P a r t i c i p a t i n g   t e a m s 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 a l l _ t 2 0 _ w o r l d _ c u p _ m a t c h e s _ r e s u l t s _ _ 5 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 a l l _ t 2 0 _ w o r l d _ c u p _ m a t c h e s _ r e s u l t s _ _ 5 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 C o l u m n s \ M a t c h   n u m b e r < / 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 a l l _ t 2 0 _ w o r l d _ c u p _ m a t c h e s _ r e s u l t s _ _ 3 _ _ 3 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 a l l _ t 2 0 _ w o r l d _ c u p _ m a t c h e s _ r e s u l t s _ _ 3 _ _ 3 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 C o l u m n s \ T e a m s < / 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 C o l u m n s \ G r o u n d < / K e y > < / a : K e y > < a : V a l u e   i : t y p e = " T a b l e W i d g e t B a s e V i e w S t a t e " / > < / a : K e y V a l u e O f D i a g r a m O b j e c t K e y a n y T y p e z b w N T n L X > < a : K e y V a l u e O f D i a g r a m O b j e c t K e y a n y T y p e z b w N T n L X > < a : K e y > < K e y > C o l u m n s \ M a t c h   D a t e < / K e y > < / a : K e y > < a : V a l u e   i : t y p e = " T a b l e W i d g e t B a s e V i e w S t a t e " / > < / a : K e y V a l u e O f D i a g r a m O b j e c t K e y a n y T y p e z b w N T n L X > < a : K e y V a l u e O f D i a g r a m O b j e c t K e y a n y T y p e z b w N T n L X > < a : K e y > < K e y > C o l u m n s \ M a t c h   n u m b e r < / K e y > < / a : K e y > < a : V a l u e   i : t y p e = " T a b l e W i d g e t B a s e V i e w S t a t e " / > < / a : K e y V a l u e O f D i a g r a m O b j e c t K e y a n y T y p e z b w N T n L X > < a : K e y V a l u e O f D i a g r a m O b j e c t K e y a n y T y p e z b w N T n L X > < a : K e y > < K e y > C o l u m n s \ M a r g i n   ( N u m b e r s ) < / K e y > < / a : K e y > < a : V a l u e   i : t y p e = " T a b l e W i d g e t B a s e V i e w S t a t e " / > < / a : K e y V a l u e O f D i a g r a m O b j e c t K e y a n y T y p e z b w N T n L X > < a : K e y V a l u e O f D i a g r a m O b j e c t K e y a n y T y p e z b w N T n L X > < a : K e y > < K e y > C o l u m n s \ R u n s / W i c k e t s < / K e y > < / a : K e y > < a : V a l u e   i : t y p e = " T a b l e W i d g e t B a s e V i e w S t a t e " / > < / a : K e y V a l u e O f D i a g r a m O b j e c t K e y a n y T y p e z b w N T n L X > < a : K e y V a l u e O f D i a g r a m O b j e c t K e y a n y T y p e z b w N T n L X > < a : K e y > < K e y > C o l u m n s \ M a t c h 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O r d e r " > < C u s t o m C o n t e n t > < ! [ C D A T A [ a l l _ t 2 0 _ w o r l d _ c u p _ m a t c h e s _ r e s u l t s _ _ 3 _ _ 2 , a l l _ t 2 0 _ w o r l d _ c u p _ m a t c h e s _ r e s u l t s _ _ 3 _ _ 3 , T a b l e 1 4 , a l l _ t 2 0 _ w o r l d _ c u p _ m a t c h e s _ r e s u l t s _ _ 3 ] ] > < / 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a l l _ t 2 0 _ w o r l d _ c u p _ m a t c h e s _ r e s u l t s _ _ 3 _ _ 3 " > < C u s t o m C o n t e n t > < ! [ C D A T A [ < T a b l e W i d g e t G r i d S e r i a l i z a t i o n   x m l n s : x s d = " h t t p : / / w w w . w 3 . o r g / 2 0 0 1 / X M L S c h e m a "   x m l n s : x s i = " h t t p : / / w w w . w 3 . o r g / 2 0 0 1 / X M L S c h e m a - i n s t a n c e " > < C o l u m n S u g g e s t e d T y p e   / > < C o l u m n F o r m a t   / > < C o l u m n A c c u r a c y   / > < C o l u m n C u r r e n c y S y m b o l   / > < C o l u m n P o s i t i v e P a t t e r n   / > < C o l u m n N e g a t i v e P a t t e r n   / > < C o l u m n W i d t h s > < i t e m > < k e y > < s t r i n g > S e a s o n < / s t r i n g > < / k e y > < v a l u e > < i n t > 8 0 < / i n t > < / v a l u e > < / i t e m > < i t e m > < k e y > < s t r i n g > T e a m 1 < / s t r i n g > < / k e y > < v a l u e > < i n t > 7 6 < / i n t > < / v a l u e > < / i t e m > < i t e m > < k e y > < s t r i n g > T e a m 2 < / s t r i n g > < / k e y > < v a l u e > < i n t > 7 6 < / i n t > < / v a l u e > < / i t e m > < i t e m > < k e y > < s t r i n g > T e a m s < / s t r i n g > < / k e y > < v a l u e > < i n t > 7 5 < / i n t > < / v a l u e > < / i t e m > < i t e m > < k e y > < s t r i n g > W i n n e r < / s t r i n g > < / k e y > < v a l u e > < i n t > 8 2 < / i n t > < / v a l u e > < / i t e m > < i t e m > < k e y > < s t r i n g > M a r g i n < / s t r i n g > < / k e y > < v a l u e > < i n t > 7 9 < / i n t > < / v a l u e > < / i t e m > < i t e m > < k e y > < s t r i n g > G r o u n d < / s t r i n g > < / k e y > < v a l u e > < i n t > 8 2 < / i n t > < / v a l u e > < / i t e m > < i t e m > < k e y > < s t r i n g > M a t c h   D a t e < / s t r i n g > < / k e y > < v a l u e > < i n t > 1 0 6 < / i n t > < / v a l u e > < / i t e m > < i t e m > < k e y > < s t r i n g > M a t c h   n u m b e r < / s t r i n g > < / k e y > < v a l u e > < i n t > 1 2 6 < / i n t > < / v a l u e > < / i t e m > < i t e m > < k e y > < s t r i n g > M a r g i n   ( N u m b e r s ) < / s t r i n g > < / k e y > < v a l u e > < i n t > 1 4 9 < / i n t > < / v a l u e > < / i t e m > < i t e m > < k e y > < s t r i n g > R u n s / W i c k e t s < / s t r i n g > < / k e y > < v a l u e > < i n t > 1 2 1 < / i n t > < / v a l u e > < / i t e m > < i t e m > < k e y > < s t r i n g > M a t c h   I D < / s t r i n g > < / k e y > < v a l u e > < i n t > 9 0 < / i n t > < / v a l u e > < / i t e m > < / C o l u m n W i d t h s > < C o l u m n D i s p l a y I n d e x > < i t e m > < k e y > < s t r i n g > S e a s o n < / s t r i n g > < / k e y > < v a l u e > < i n t > 0 < / i n t > < / v a l u e > < / i t e m > < i t e m > < k e y > < s t r i n g > T e a m 1 < / s t r i n g > < / k e y > < v a l u e > < i n t > 1 < / i n t > < / v a l u e > < / i t e m > < i t e m > < k e y > < s t r i n g > T e a m 2 < / s t r i n g > < / k e y > < v a l u e > < i n t > 2 < / i n t > < / v a l u e > < / i t e m > < i t e m > < k e y > < s t r i n g > T e a m s < / s t r i n g > < / k e y > < v a l u e > < i n t > 3 < / i n t > < / v a l u e > < / i t e m > < i t e m > < k e y > < s t r i n g > W i n n e r < / s t r i n g > < / k e y > < v a l u e > < i n t > 4 < / i n t > < / v a l u e > < / i t e m > < i t e m > < k e y > < s t r i n g > M a r g i n < / s t r i n g > < / k e y > < v a l u e > < i n t > 5 < / i n t > < / v a l u e > < / i t e m > < i t e m > < k e y > < s t r i n g > G r o u n d < / s t r i n g > < / k e y > < v a l u e > < i n t > 6 < / i n t > < / v a l u e > < / i t e m > < i t e m > < k e y > < s t r i n g > M a t c h   D a t e < / s t r i n g > < / k e y > < v a l u e > < i n t > 7 < / i n t > < / v a l u e > < / i t e m > < i t e m > < k e y > < s t r i n g > M a t c h   n u m b e r < / s t r i n g > < / k e y > < v a l u e > < i n t > 8 < / i n t > < / v a l u e > < / i t e m > < i t e m > < k e y > < s t r i n g > M a r g i n   ( N u m b e r s ) < / s t r i n g > < / k e y > < v a l u e > < i n t > 9 < / i n t > < / v a l u e > < / i t e m > < i t e m > < k e y > < s t r i n g > R u n s / W i c k e t s < / s t r i n g > < / k e y > < v a l u e > < i n t > 1 0 < / i n t > < / v a l u e > < / i t e m > < i t e m > < k e y > < s t r i n g > M a t c h   I D < / s t r i n g > < / k e y > < v a l u e > < i n t > 1 1 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a l l _ t 2 0 _ w o r l d _ c u p _ m a t c h e s _ r e s u l t s _ _ 3 _ _ 2 " > < C u s t o m C o n t e n t > < ! [ C D A T A [ < T a b l e W i d g e t G r i d S e r i a l i z a t i o n   x m l n s : x s d = " h t t p : / / w w w . w 3 . o r g / 2 0 0 1 / X M L S c h e m a "   x m l n s : x s i = " h t t p : / / w w w . w 3 . o r g / 2 0 0 1 / X M L S c h e m a - i n s t a n c e " > < C o l u m n S u g g e s t e d T y p e   / > < C o l u m n F o r m a t   / > < C o l u m n A c c u r a c y   / > < C o l u m n C u r r e n c y S y m b o l   / > < C o l u m n P o s i t i v e P a t t e r n   / > < C o l u m n N e g a t i v e P a t t e r n   / > < C o l u m n W i d t h s > < i t e m > < k e y > < s t r i n g > S e a s o n < / s t r i n g > < / k e y > < v a l u e > < i n t > 8 0 < / i n t > < / v a l u e > < / i t e m > < i t e m > < k e y > < s t r i n g > M a t c h   I D < / s t r i n g > < / k e y > < v a l u e > < i n t > 9 0 < / i n t > < / v a l u e > < / i t e m > < i t e m > < k e y > < s t r i n g > W i n n e r < / s t r i n g > < / k e y > < v a l u e > < i n t > 8 2 < / i n t > < / v a l u e > < / i t e m > < i t e m > < k e y > < s t r i n g > V a l u e < / s t r i n g > < / k e y > < v a l u e > < i n t > 7 1 < / i n t > < / v a l u e > < / i t e m > < / C o l u m n W i d t h s > < C o l u m n D i s p l a y I n d e x > < i t e m > < k e y > < s t r i n g > S e a s o n < / s t r i n g > < / k e y > < v a l u e > < i n t > 0 < / i n t > < / v a l u e > < / i t e m > < i t e m > < k e y > < s t r i n g > M a t c h   I D < / s t r i n g > < / k e y > < v a l u e > < i n t > 1 < / i n t > < / v a l u e > < / i t e m > < i t e m > < k e y > < s t r i n g > W i n n e r < / s t r i n g > < / k e y > < v a l u e > < i n t > 2 < / i n t > < / v a l u e > < / i t e m > < i t e m > < k e y > < s t r i n g > V a l u e < / 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a l l _ t 2 0 _ w o r l d _ c u p _ m a t c h e s _ r e s u l t s _ _ 3 " > < C u s t o m C o n t e n t > < ! [ C D A T A [ < T a b l e W i d g e t G r i d S e r i a l i z a t i o n   x m l n s : x s d = " h t t p : / / w w w . w 3 . o r g / 2 0 0 1 / X M L S c h e m a "   x m l n s : x s i = " h t t p : / / w w w . w 3 . o r g / 2 0 0 1 / X M L S c h e m a - i n s t a n c e " > < C o l u m n S u g g e s t e d T y p e   / > < C o l u m n F o r m a t   / > < C o l u m n A c c u r a c y   / > < C o l u m n C u r r e n c y S y m b o l   / > < C o l u m n P o s i t i v e P a t t e r n   / > < C o l u m n N e g a t i v e P a t t e r n   / > < C o l u m n W i d t h s > < i t e m > < k e y > < s t r i n g > S e a s o n < / s t r i n g > < / k e y > < v a l u e > < i n t > 8 0 < / i n t > < / v a l u e > < / i t e m > < i t e m > < k e y > < s t r i n g > T e a m 1 < / s t r i n g > < / k e y > < v a l u e > < i n t > 7 6 < / i n t > < / v a l u e > < / i t e m > < i t e m > < k e y > < s t r i n g > T e a m 2 < / s t r i n g > < / k e y > < v a l u e > < i n t > 7 6 < / i n t > < / v a l u e > < / i t e m > < i t e m > < k e y > < s t r i n g > T e a m s < / s t r i n g > < / k e y > < v a l u e > < i n t > 7 5 < / i n t > < / v a l u e > < / i t e m > < i t e m > < k e y > < s t r i n g > W i n n e r < / s t r i n g > < / k e y > < v a l u e > < i n t > 8 2 < / i n t > < / v a l u e > < / i t e m > < i t e m > < k e y > < s t r i n g > M a r g i n < / s t r i n g > < / k e y > < v a l u e > < i n t > 7 9 < / i n t > < / v a l u e > < / i t e m > < i t e m > < k e y > < s t r i n g > G r o u n d < / s t r i n g > < / k e y > < v a l u e > < i n t > 8 2 < / i n t > < / v a l u e > < / i t e m > < i t e m > < k e y > < s t r i n g > M a t c h   D a t e < / s t r i n g > < / k e y > < v a l u e > < i n t > 1 0 6 < / i n t > < / v a l u e > < / i t e m > < i t e m > < k e y > < s t r i n g > M a t c h   n u m b e r < / s t r i n g > < / k e y > < v a l u e > < i n t > 1 2 6 < / i n t > < / v a l u e > < / i t e m > < i t e m > < k e y > < s t r i n g > M a r g i n   ( N u m b e r s ) < / s t r i n g > < / k e y > < v a l u e > < i n t > 1 4 9 < / i n t > < / v a l u e > < / i t e m > < i t e m > < k e y > < s t r i n g > R u n s / W i c k e t s < / s t r i n g > < / k e y > < v a l u e > < i n t > 1 2 1 < / i n t > < / v a l u e > < / i t e m > < i t e m > < k e y > < s t r i n g > M a t c h   I D < / s t r i n g > < / k e y > < v a l u e > < i n t > 9 0 < / i n t > < / v a l u e > < / i t e m > < / C o l u m n W i d t h s > < C o l u m n D i s p l a y I n d e x > < i t e m > < k e y > < s t r i n g > S e a s o n < / s t r i n g > < / k e y > < v a l u e > < i n t > 0 < / i n t > < / v a l u e > < / i t e m > < i t e m > < k e y > < s t r i n g > T e a m 1 < / s t r i n g > < / k e y > < v a l u e > < i n t > 1 < / i n t > < / v a l u e > < / i t e m > < i t e m > < k e y > < s t r i n g > T e a m 2 < / s t r i n g > < / k e y > < v a l u e > < i n t > 2 < / i n t > < / v a l u e > < / i t e m > < i t e m > < k e y > < s t r i n g > T e a m s < / s t r i n g > < / k e y > < v a l u e > < i n t > 3 < / i n t > < / v a l u e > < / i t e m > < i t e m > < k e y > < s t r i n g > W i n n e r < / s t r i n g > < / k e y > < v a l u e > < i n t > 4 < / i n t > < / v a l u e > < / i t e m > < i t e m > < k e y > < s t r i n g > M a r g i n < / s t r i n g > < / k e y > < v a l u e > < i n t > 5 < / i n t > < / v a l u e > < / i t e m > < i t e m > < k e y > < s t r i n g > G r o u n d < / s t r i n g > < / k e y > < v a l u e > < i n t > 6 < / i n t > < / v a l u e > < / i t e m > < i t e m > < k e y > < s t r i n g > M a t c h   D a t e < / s t r i n g > < / k e y > < v a l u e > < i n t > 7 < / i n t > < / v a l u e > < / i t e m > < i t e m > < k e y > < s t r i n g > M a t c h   n u m b e r < / s t r i n g > < / k e y > < v a l u e > < i n t > 1 0 < / i n t > < / v a l u e > < / i t e m > < i t e m > < k e y > < s t r i n g > M a r g i n   ( N u m b e r s ) < / s t r i n g > < / k e y > < v a l u e > < i n t > 8 < / i n t > < / v a l u e > < / i t e m > < i t e m > < k e y > < s t r i n g > R u n s / W i c k e t s < / s t r i n g > < / k e y > < v a l u e > < i n t > 9 < / i n t > < / v a l u e > < / i t e m > < i t e m > < k e y > < s t r i n g > M a t c h   I D < / s t r i n g > < / k e y > < v a l u e > < i n t > 1 1 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a l l _ t 2 0 _ w o r l d _ c u p _ m a t c h e s _ r e s u l t s _ _ 4 " > < C u s t o m C o n t e n t > < ! [ C D A T A [ < T a b l e W i d g e t G r i d S e r i a l i z a t i o n   x m l n s : x s d = " h t t p : / / w w w . w 3 . o r g / 2 0 0 1 / X M L S c h e m a "   x m l n s : x s i = " h t t p : / / w w w . w 3 . o r g / 2 0 0 1 / X M L S c h e m a - i n s t a n c e " > < C o l u m n S u g g e s t e d T y p e   / > < C o l u m n F o r m a t   / > < C o l u m n A c c u r a c y   / > < C o l u m n C u r r e n c y S y m b o l   / > < C o l u m n P o s i t i v e P a t t e r n   / > < C o l u m n N e g a t i v e P a t t e r n   / > < C o l u m n W i d t h s > < i t e m > < k e y > < s t r i n g > S e a s o n < / s t r i n g > < / k e y > < v a l u e > < i n t > 8 0 < / i n t > < / v a l u e > < / i t e m > < i t e m > < k e y > < s t r i n g > T e a m s < / s t r i n g > < / k e y > < v a l u e > < i n t > 7 5 < / i n t > < / v a l u e > < / i t e m > < i t e m > < k e y > < s t r i n g > W i n n e r < / s t r i n g > < / k e y > < v a l u e > < i n t > 8 2 < / i n t > < / v a l u e > < / i t e m > < i t e m > < k e y > < s t r i n g > M a r g i n < / s t r i n g > < / k e y > < v a l u e > < i n t > 7 9 < / i n t > < / v a l u e > < / i t e m > < i t e m > < k e y > < s t r i n g > G r o u n d < / s t r i n g > < / k e y > < v a l u e > < i n t > 8 2 < / i n t > < / v a l u e > < / i t e m > < i t e m > < k e y > < s t r i n g > M a t c h   D a t e < / s t r i n g > < / k e y > < v a l u e > < i n t > 1 0 6 < / i n t > < / v a l u e > < / i t e m > < i t e m > < k e y > < s t r i n g > T - 2 0   I n t   M a t c h < / s t r i n g > < / k e y > < v a l u e > < i n t > 1 2 2 < / i n t > < / v a l u e > < / i t e m > < i t e m > < k e y > < s t r i n g > M a r g i n   ( N u m b e r s ) < / s t r i n g > < / k e y > < v a l u e > < i n t > 1 4 9 < / i n t > < / v a l u e > < / i t e m > < i t e m > < k e y > < s t r i n g > R u n s / W i c k e t s < / s t r i n g > < / k e y > < v a l u e > < i n t > 1 2 1 < / i n t > < / v a l u e > < / i t e m > < i t e m > < k e y > < s t r i n g > M a t c h   n u m b e r < / s t r i n g > < / k e y > < v a l u e > < i n t > 1 2 6 < / i n t > < / v a l u e > < / i t e m > < i t e m > < k e y > < s t r i n g > V a l u e < / s t r i n g > < / k e y > < v a l u e > < i n t > 7 1 < / i n t > < / v a l u e > < / i t e m > < i t e m > < k e y > < s t r i n g > C o l u m n 1 < / s t r i n g > < / k e y > < v a l u e > < i n t > 9 1 < / i n t > < / v a l u e > < / i t e m > < / C o l u m n W i d t h s > < C o l u m n D i s p l a y I n d e x > < i t e m > < k e y > < s t r i n g > S e a s o n < / s t r i n g > < / k e y > < v a l u e > < i n t > 0 < / i n t > < / v a l u e > < / i t e m > < i t e m > < k e y > < s t r i n g > T e a m s < / s t r i n g > < / k e y > < v a l u e > < i n t > 1 < / i n t > < / v a l u e > < / i t e m > < i t e m > < k e y > < s t r i n g > W i n n e r < / s t r i n g > < / k e y > < v a l u e > < i n t > 2 < / i n t > < / v a l u e > < / i t e m > < i t e m > < k e y > < s t r i n g > M a r g i n < / s t r i n g > < / k e y > < v a l u e > < i n t > 3 < / i n t > < / v a l u e > < / i t e m > < i t e m > < k e y > < s t r i n g > G r o u n d < / s t r i n g > < / k e y > < v a l u e > < i n t > 4 < / i n t > < / v a l u e > < / i t e m > < i t e m > < k e y > < s t r i n g > M a t c h   D a t e < / s t r i n g > < / k e y > < v a l u e > < i n t > 5 < / i n t > < / v a l u e > < / i t e m > < i t e m > < k e y > < s t r i n g > T - 2 0   I n t   M a t c h < / s t r i n g > < / k e y > < v a l u e > < i n t > 6 < / i n t > < / v a l u e > < / i t e m > < i t e m > < k e y > < s t r i n g > M a r g i n   ( N u m b e r s ) < / s t r i n g > < / k e y > < v a l u e > < i n t > 7 < / i n t > < / v a l u e > < / i t e m > < i t e m > < k e y > < s t r i n g > R u n s / W i c k e t s < / s t r i n g > < / k e y > < v a l u e > < i n t > 8 < / i n t > < / v a l u e > < / i t e m > < i t e m > < k e y > < s t r i n g > M a t c h   n u m b e r < / s t r i n g > < / k e y > < v a l u e > < i n t > 9 < / i n t > < / v a l u e > < / i t e m > < i t e m > < k e y > < s t r i n g > V a l u e < / s t r i n g > < / k e y > < v a l u e > < i n t > 1 0 < / i n t > < / v a l u e > < / i t e m > < i t e m > < k e y > < s t r i n g > C o l u m n 1 < / s t r i n g > < / k e y > < v a l u e > < i n t > 1 1 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I s S a n d b o x E m b e d d e d " > < C u s t o m C o n t e n t > < ! [ C D A T A [ y e 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0.xml>��< ? x m l   v e r s i o n = " 1 . 0 "   e n c o d i n g = " U T F - 1 6 " ? > < G e m i n i   x m l n s = " h t t p : / / g e m i n i / p i v o t c u s t o m i z a t i o n / C l i e n t W i n d o w X M L " > < C u s t o m C o n t e n t > < ! [ C D A T A [ a l l _ t 2 0 _ w o r l d _ c u p _ m a t c h e s _ r e s u l t s _ _ 3 ] ] > < / C u s t o m C o n t e n t > < / G e m i n i > 
</file>

<file path=customXml/item21.xml>��< ? x m l   v e r s i o n = " 1 . 0 "   e n c o d i n g = " U T F - 1 6 " ? > < G e m i n i   x m l n s = " h t t p : / / g e m i n i / p i v o t c u s t o m i z a t i o n / T a b l e X M L _ a l l _ t 2 0 _ w o r l d _ c u p _ m a t c h e s _ r e s u l t s _ _ 5 " > < C u s t o m C o n t e n t > < ! [ C D A T A [ < T a b l e W i d g e t G r i d S e r i a l i z a t i o n   x m l n s : x s d = " h t t p : / / w w w . w 3 . o r g / 2 0 0 1 / X M L S c h e m a "   x m l n s : x s i = " h t t p : / / w w w . w 3 . o r g / 2 0 0 1 / X M L S c h e m a - i n s t a n c e " > < C o l u m n S u g g e s t e d T y p e   / > < C o l u m n F o r m a t   / > < C o l u m n A c c u r a c y   / > < C o l u m n C u r r e n c y S y m b o l   / > < C o l u m n P o s i t i v e P a t t e r n   / > < C o l u m n N e g a t i v e P a t t e r n   / > < C o l u m n W i d t h s > < i t e m > < k e y > < s t r i n g > S e a s o n < / s t r i n g > < / k e y > < v a l u e > < i n t > 8 0 < / i n t > < / v a l u e > < / i t e m > < i t e m > < k e y > < s t r i n g > M a t c h   n u m b e r < / s t r i n g > < / k e y > < v a l u e > < i n t > 1 2 6 < / i n t > < / v a l u e > < / i t e m > < i t e m > < k e y > < s t r i n g > V a l u e < / s t r i n g > < / k e y > < v a l u e > < i n t > 7 1 < / i n t > < / v a l u e > < / i t e m > < i t e m > < k e y > < s t r i n g > C o l u m n 1 < / s t r i n g > < / k e y > < v a l u e > < i n t > 9 1 < / i n t > < / v a l u e > < / i t e m > < / C o l u m n W i d t h s > < C o l u m n D i s p l a y I n d e x > < i t e m > < k e y > < s t r i n g > S e a s o n < / s t r i n g > < / k e y > < v a l u e > < i n t > 0 < / i n t > < / v a l u e > < / i t e m > < i t e m > < k e y > < s t r i n g > M a t c h   n u m b e r < / s t r i n g > < / k e y > < v a l u e > < i n t > 1 < / i n t > < / v a l u e > < / i t e m > < i t e m > < k e y > < s t r i n g > V a l u e < / s t r i n g > < / k e y > < v a l u e > < i n t > 2 < / i n t > < / v a l u e > < / i t e m > < i t e m > < k e y > < s t r i n g > C o l u m n 1 < / s t r i n g > < / k e y > < v a l u e > < i n t > 3 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 2 0 2 4 - 1 1 - 1 7 T 2 2 : 5 4 : 0 1 . 5 4 1 3 2 1 1 + 0 5 : 3 0 < / L a s t P r o c e s s e d T i m e > < / D a t a M o d e l i n g S a n d b o x . S e r i a l i z e d S a n d b o x E r r o r C a c h e > ] ] > < / C u s t o m C o n t e n t > < / G e m i n i > 
</file>

<file path=customXml/item23.xml>��< ? x m l   v e r s i o n = " 1 . 0 "   e n c o d i n g = " U T F - 1 6 " ? > < G e m i n i   x m l n s = " h t t p : / / g e m i n i / p i v o t c u s t o m i z a t i o n / S h o w I m p l i c i t M e a s u r e s " > < 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M a n u a l C a l c M o d e " > < C u s t o m C o n t e n t > < ! [ C D A T A [ F a l s e ] ] > < / C u s t o m C o n t e n t > < / G e m i n i > 
</file>

<file path=customXml/item5.xml>��< ? x m l   v e r s i o n = " 1 . 0 "   e n c o d i n g = " U T F - 1 6 " ? > < G e m i n i   x m l n s = " h t t p : / / g e m i n i / p i v o t c u s t o m i z a t i o n / P o w e r P i v o t V e r s i o n " > < C u s t o m C o n t e n t > < ! [ C D A T A [ 2 0 1 5 . 1 3 0 . 1 6 0 5 . 1 5 6 7 ] ] > < / C u s t o m C o n t e n t > < / G e m i n i > 
</file>

<file path=customXml/item6.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 T e a m   N a m e < / s t r i n g > < / k e y > < v a l u e > < i n t > 1 0 9 < / i n t > < / v a l u e > < / i t e m > < i t e m > < k e y > < s t r i n g > M a t c h e s   P l a y e d < / s t r i n g > < / k e y > < v a l u e > < i n t > 1 3 3 < / i n t > < / v a l u e > < / i t e m > < i t e m > < k e y > < s t r i n g > M a t c h e s   W o n < / s t r i n g > < / k e y > < v a l u e > < i n t > 1 1 9 < / i n t > < / v a l u e > < / i t e m > < i t e m > < k e y > < s t r i n g > M a t c h e s   L o s t < / s t r i n g > < / k e y > < v a l u e > < i n t > 1 1 6 < / i n t > < / v a l u e > < / i t e m > < i t e m > < k e y > < s t r i n g > W i n   R a t e < / s t r i n g > < / k e y > < v a l u e > < i n t > 9 2 < / i n t > < / v a l u e > < / i t e m > < / C o l u m n W i d t h s > < C o l u m n D i s p l a y I n d e x > < i t e m > < k e y > < s t r i n g > T e a m   N a m e < / s t r i n g > < / k e y > < v a l u e > < i n t > 0 < / i n t > < / v a l u e > < / i t e m > < i t e m > < k e y > < s t r i n g > M a t c h e s   P l a y e d < / s t r i n g > < / k e y > < v a l u e > < i n t > 1 < / i n t > < / v a l u e > < / i t e m > < i t e m > < k e y > < s t r i n g > M a t c h e s   W o n < / s t r i n g > < / k e y > < v a l u e > < i n t > 2 < / i n t > < / v a l u e > < / i t e m > < i t e m > < k e y > < s t r i n g > M a t c h e s   L o s t < / s t r i n g > < / k e y > < v a l u e > < i n t > 3 < / i n t > < / v a l u e > < / i t e m > < i t e m > < k e y > < s t r i n g > W i n   R a t e < / s t r i n g > < / k e y > < v a l u e > < i n t > 4 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 a l l _ t 2 0 _ w o r l d _ c u p _ m a t c h e s _ r e s u l t s _ _ 3 _ _ 2 < / K e y > < V a l u e   x m l n s : a = " h t t p : / / s c h e m a s . d a t a c o n t r a c t . o r g / 2 0 0 4 / 0 7 / M i c r o s o f t . A n a l y s i s S e r v i c e s . C o m m o n " > < a : H a s F o c u s > t r u e < / a : H a s F o c u s > < a : S i z e A t D p i 9 6 > 1 1 3 < / a : S i z e A t D p i 9 6 > < a : V i s i b l e > t r u e < / a : V i s i b l e > < / V a l u e > < / K e y V a l u e O f s t r i n g S a n d b o x E d i t o r . M e a s u r e G r i d S t a t e S c d E 3 5 R y > < K e y V a l u e O f s t r i n g S a n d b o x E d i t o r . M e a s u r e G r i d S t a t e S c d E 3 5 R y > < K e y > a l l _ t 2 0 _ w o r l d _ c u p _ m a t c h e s _ r e s u l t s _ _ 3 _ _ 3 < / K e y > < V a l u e   x m l n s : a = " h t t p : / / s c h e m a s . d a t a c o n t r a c t . o r g / 2 0 0 4 / 0 7 / M i c r o s o f t . A n a l y s i s S e r v i c e s . C o m m o n " > < a : H a s F o c u s > t r u e < / a : H a s F o c u s > < a : S i z e A t D p i 9 6 > 1 1 3 < / a : S i z e A t D p i 9 6 > < a : V i s i b l e > t r u e < / a : V i s i b l e > < / V a l u e > < / K e y V a l u e O f s t r i n g S a n d b o x E d i t o r . M e a s u r e G r i d S t a t e S c d E 3 5 R y > < K e y V a l u e O f s t r i n g S a n d b o x E d i t o r . M e a s u r e G r i d S t a t e S c d E 3 5 R y > < K e y > T a b l e 1 4 < / K e y > < V a l u e   x m l n s : a = " h t t p : / / s c h e m a s . d a t a c o n t r a c t . o r g / 2 0 0 4 / 0 7 / M i c r o s o f t . A n a l y s i s S e r v i c e s . C o m m o n " > < a : H a s F o c u s > t r u e < / a : H a s F o c u s > < a : S i z e A t D p i 9 6 > 1 1 3 < / a : S i z e A t D p i 9 6 > < a : V i s i b l e > t r u e < / a : V i s i b l e > < / V a l u e > < / K e y V a l u e O f s t r i n g S a n d b o x E d i t o r . M e a s u r e G r i d S t a t e S c d E 3 5 R y > < K e y V a l u e O f s t r i n g S a n d b o x E d i t o r . M e a s u r e G r i d S t a t e S c d E 3 5 R y > < K e y > a l l _ t 2 0 _ w o r l d _ c u p _ m a t c h e s _ r e s u l t s _ _ 3 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8.xml>��< ? x m l   v e r s i o n = " 1 . 0 "   e n c o d i n g = " U T F - 1 6 " ? > < G e m i n i   x m l n s = " h t t p : / / g e m i n i / p i v o t c u s t o m i z a t i o n / T a b l e X M L _ T a b l e 1 4 " > < C u s t o m C o n t e n t > < ! [ C D A T A [ < T a b l e W i d g e t G r i d S e r i a l i z a t i o n   x m l n s : x s d = " h t t p : / / w w w . w 3 . o r g / 2 0 0 1 / X M L S c h e m a "   x m l n s : x s i = " h t t p : / / w w w . w 3 . o r g / 2 0 0 1 / X M L S c h e m a - i n s t a n c e " > < C o l u m n S u g g e s t e d T y p e   / > < C o l u m n F o r m a t   / > < C o l u m n A c c u r a c y   / > < C o l u m n C u r r e n c y S y m b o l   / > < C o l u m n P o s i t i v e P a t t e r n   / > < C o l u m n N e g a t i v e P a t t e r n   / > < C o l u m n W i d t h s > < i t e m > < k e y > < s t r i n g > M a t c h   I D < / s t r i n g > < / k e y > < v a l u e > < i n t > 9 0 < / i n t > < / v a l u e > < / i t e m > < i t e m > < k e y > < s t r i n g > S e s s i o n < / s t r i n g > < / k e y > < v a l u e > < i n t > 8 3 < / i n t > < / v a l u e > < / i t e m > < i t e m > < k e y > < s t r i n g > W i n n e r < / s t r i n g > < / k e y > < v a l u e > < i n t > 8 2 < / i n t > < / v a l u e > < / i t e m > < i t e m > < k e y > < s t r i n g > R u n e r s u p < / s t r i n g > < / k e y > < v a l u e > < i n t > 9 5 < / i n t > < / v a l u e > < / i t e m > < i t e m > < k e y > < s t r i n g > P l a y e r   o f   t h e   M a t c h < / s t r i n g > < / k e y > < v a l u e > < i n t > 1 5 6 < / i n t > < / v a l u e > < / i t e m > < i t e m > < k e y > < s t r i n g > P l a y e r   o f   t h e   S e r i e s < / s t r i n g > < / k e y > < v a l u e > < i n t > 1 5 6 < / i n t > < / v a l u e > < / i t e m > < i t e m > < k e y > < s t r i n g > C o l u m n 1 < / s t r i n g > < / k e y > < v a l u e > < i n t > 9 1 < / i n t > < / v a l u e > < / i t e m > < / C o l u m n W i d t h s > < C o l u m n D i s p l a y I n d e x > < i t e m > < k e y > < s t r i n g > M a t c h   I D < / s t r i n g > < / k e y > < v a l u e > < i n t > 0 < / i n t > < / v a l u e > < / i t e m > < i t e m > < k e y > < s t r i n g > S e s s i o n < / s t r i n g > < / k e y > < v a l u e > < i n t > 1 < / i n t > < / v a l u e > < / i t e m > < i t e m > < k e y > < s t r i n g > W i n n e r < / s t r i n g > < / k e y > < v a l u e > < i n t > 2 < / i n t > < / v a l u e > < / i t e m > < i t e m > < k e y > < s t r i n g > R u n e r s u p < / s t r i n g > < / k e y > < v a l u e > < i n t > 3 < / i n t > < / v a l u e > < / i t e m > < i t e m > < k e y > < s t r i n g > P l a y e r   o f   t h e   M a t c h < / s t r i n g > < / k e y > < v a l u e > < i n t > 4 < / i n t > < / v a l u e > < / i t e m > < i t e m > < k e y > < s t r i n g > P l a y e r   o f   t h e   S e r i e s < / s t r i n g > < / k e y > < v a l u e > < i n t > 5 < / i n t > < / v a l u e > < / i t e m > < i t e m > < k e y > < s t r i n g > C o l u m n 1 < / s t r i n g > < / k e y > < v a l u e > < i n t > 6 < / i n t > < / v a l u e > < / i t e m > < / C o l u m n D i s p l a y I n d e x > < C o l u m n F r o z e n   / > < C o l u m n C h e c k e d   / > < C o l u m n F i l t e r   / > < S e l e c t i o n F i l t e r   / > < F i l t e r P a r a m e t e r s   / > < I s S o r t D e s c e n d i n g > f a l s e < / I s S o r t D e s c e n d i n g > < / T a b l e W i d g e t G r i d S e r i a l i z a t i o n > ] ] > < / C u s t o m C o n t e n t > < / G e m i n i > 
</file>

<file path=customXml/item9.xml>��< ? x m l   v e r s i o n = " 1 . 0 "   e n c o d i n g = " u t f - 1 6 " ? > < D a t a M a s h u p   s q m i d = " 2 c b e c c 5 b - d 0 7 b - 4 c 7 1 - 8 1 d 9 - 3 6 5 1 f e c 8 4 3 0 3 "   x m l n s = " h t t p : / / s c h e m a s . m i c r o s o f t . c o m / D a t a M a s h u p " > A A A A A E w H A A B Q S w M E F A A C A A g A o r B z W S 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C i s H N 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r B z W Z x + M m d E B A A A C B 4 A A B M A H A B G b 3 J t d W x h c y 9 T Z W N 0 a W 9 u M S 5 t I K I Y A C i g F A A A A A A A A A A A A A A A A A A A A A A A A A A A A O 1 Y z 2 / b N h S + B 8 j / Q D A X G V D U W k k 3 Y I U P m d 1 t O T T t Y n f B 4 A Q G L X G J E I k 0 S C q p Y f h / L 2 U p E k V S U p y 4 P X T O J f I j / X 6 / 7 3 0 y x 4 G I K A H j / H / / / e H B 4 Q G / Q w y H A M X x T P h v Z 4 + U x e E s S B e z B I n g D v M Z w z y N B Q c D E G N x e A D k 3 5 i m L M B S M u Q P 3 o g G a Y K J c P 6 I Y u w N K R H y A 3 f g 8 L f r L x w z f o 0 S R L z 7 N E H s e k Q f S U x R K I V d 9 r y A P 8 C e O x 3 h O E o i g d k A u t A F Q x q n C e G D X 1 3 w g Q Q 0 j M j t o O + / 8 1 3 w d 0 o F H o t l j A f V o 3 d B C b 7 p u b n f R / A z o 4 k 8 C 8 F f G I X S O S i D m K C 5 v F i c F H I n D 9 E F 0 0 J + F s f j A M W I 8 Y F g q a p y e I f I r d Q 4 W S 5 w p W 7 C E O H / U Z b k D m e H 3 L H Y d 1 c r O M E o 6 c v Y h L w E B P 4 q 1 i 7 I p b 4 h v Y o I w c w Q f 0 T s N i K G + E 9 G U x J a b s t U g x E S + O k o l M + 5 1 W P / L T g n A m z u 1 L 6 5 r m I e p Y s 4 C l A W S B 5 f F X h 5 l B 8 4 W o J c U L e u f A L H U t l i C S s z 5 0 Q 2 U G b k X 4 x Y Z e I s D E v l p i d S 5 + a 6 C z A q N H u Z w J k e W Y z J Q m b h / n L q Z e 5 V p i 9 x Q h 9 K p U q f 5 A e F 2 N F 9 d F c W G 0 r i x n R z 9 5 I + K i o z o W O a z F q j l q t P T L a M d 8 Y D T L K + t 9 d L v 9 R W t X 5 b 2 V R X Z U 4 N Q 5 r E r N 4 l p p k v 9 i R u j q o s W l y T q S z q 2 G A p O y g m p x y W a j 6 q k a i m Q G s 9 L a R 1 7 / A g I s 3 e q 3 B 5 B L s B 0 / F 7 c I + a e 9 T c o + Y e N f e o + S y S O Z u d W B H z w 9 c A x 9 4 w Z U y i 5 B V l 9 3 N K 7 5 3 e a n q B E j z o x m K p F 9 6 s p w X M 3 r w E h Q p o k 9 0 1 x o h T E z W 2 w a N M y n 8 k S o k o 6 U S q y h Z w L t J k L o G 2 9 3 Q B k e X m / D I l / M 1 V F N x j w Z t g 7 g t Z R A 9 U 2 D q 4 O P o k 7 t Q 2 1 q B O y X C Z q N d 0 a P m d W l j 1 U G R w 8 E w I F s 3 T X M c / K E 5 x b S y J b D X r U G Y H V T B m 9 F n P 1 H T n 3 p K N L 3 C t D 1 D d z p b j c / q d x u f 0 h 4 z P z z U S l e m i 1 P p h 3 m O 6 t E R y Z c N q T V L L + 5 a 0 N I P Y R m a 6 x 9 l d N Z V W e K W U u 4 L Z V 7 H J G g X o m y x k O 9 J j p Z M l u d g 8 2 I j O M x H V y n J W d c 8 L M 6 A P q 2 7 Q z 3 y o p u / Z V F X 3 0 1 1 Z C F S 5 p 7 q 3 U / c u e s U q N d h w b Z u q S 1 R d Q V 3 L z 6 i A 3 9 Y N l g 0 I S q z L H 3 Z M e / 2 s K F W Y 2 u z V Y 6 t y Y H e p b c J O 2 s I 2 I 7 C 4 o n 5 + R h L 6 2 2 T h 5 H V Z s L n W k p y P m N 3 a q j W k y T w i 5 f y 0 v t d b 4 p U N u 2 p w R U F B 6 R c m x + c X M n d N t z X H 3 c I v 9 u T g R C r 6 f V n + T u L A Y 6 j + G r L 5 C a T n F s r P R 7 A R O f r N 0 K H l y F V 5 4 L q l 7 H 5 L 2 Q 3 r l q J L d y 0 N o N e 8 G Q z 9 N j Q 0 f N V K Y L w R a q p f w l d O 9 n z l / 8 1 X t s P R H b G X r Q h S 6 0 q 0 U Z h u h r T 1 9 r c t R u N 1 u o G 4 b P O C b V a j g 9 I 0 V K y T e O x i y d j o y E 5 3 z P d c L i / d L S 0 I D N 9 / A 1 B L A Q I t A B Q A A g A I A K K w c 1 k l q w K n p g A A A P c A A A A S A A A A A A A A A A A A A A A A A A A A A A B D b 2 5 m a W c v U G F j a 2 F n Z S 5 4 b W x Q S w E C L Q A U A A I A C A C i s H N Z D 8 r p q 6 Q A A A D p A A A A E w A A A A A A A A A A A A A A A A D y A A A A W 0 N v b n R l b n R f V H l w Z X N d L n h t b F B L A Q I t A B Q A A g A I A K K w c 1 m c f j J n R A Q A A A g e A A A T A A A A A A A A A A A A A A A A A O M B A A B G b 3 J t d W x h c y 9 T Z W N 0 a W 9 u M S 5 t U E s F B g A A A A A D A A M A w g A A A H Q 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h t A A A A A A A A 5 m 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F s b F 9 0 M j B f d 2 9 y b G R f Y 3 V w X 2 1 h d G N o Z X N f c m V z d W x 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z M T c i I C 8 + P E V u d H J 5 I F R 5 c G U 9 I k Z p b G x F c n J v c k N v Z G U i I F Z h b H V l P S J z V W 5 r b m 9 3 b i I g L z 4 8 R W 5 0 c n k g V H l w Z T 0 i R m l s b E V y c m 9 y Q 2 9 1 b n Q i I F Z h b H V l P S J s M C I g L z 4 8 R W 5 0 c n k g V H l w Z T 0 i R m l s b E x h c 3 R V c G R h d G V k I i B W Y W x 1 Z T 0 i Z D I w M j Q t M T A t M D V U M T U 6 M j A 6 M j E u O T g 4 M D U x M 1 o i I C 8 + P E V u d H J 5 I F R 5 c G U 9 I k Z p b G x D b 2 x 1 b W 5 U e X B l c y I g V m F s d W U 9 I n N B d 1 l H Q m d Z R 0 J n a 0 c i I C 8 + P E V u d H J 5 I F R 5 c G U 9 I k Z p b G x D b 2 x 1 b W 5 O Y W 1 l c y I g V m F s d W U 9 I n N b J n F 1 b 3 Q 7 W W V h c i Z x d W 9 0 O y w m c X V v d D t U L T I w I E l u d C B N Y X R j a C A t I E N v c H k m c X V v d D s s J n F 1 b 3 Q 7 V G V h b T E m c X V v d D s s J n F 1 b 3 Q 7 V G V h b T I m c X V v d D s s J n F 1 b 3 Q 7 V 2 l u b m V y J n F 1 b 3 Q 7 L C Z x d W 9 0 O 0 1 h c m d p b i Z x d W 9 0 O y w m c X V v d D t H c m 9 1 b m Q m c X V v d D s s J n F 1 b 3 Q 7 T W F 0 Y 2 g g R G F 0 Z S Z x d W 9 0 O y w m c X V v d D t U L T I w I E l u d C B N Y X R j a 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F s b F 9 0 M j B f d 2 9 y b G R f Y 3 V w X 2 1 h d G N o Z X N f c m V z d W x 0 c y 9 J b n N l c n R l Z C B Z Z W F y L n t Z Z W F y L D h 9 J n F 1 b 3 Q 7 L C Z x d W 9 0 O 1 N l Y 3 R p b 2 4 x L 2 F s b F 9 0 M j B f d 2 9 y b G R f Y 3 V w X 2 1 h d G N o Z X N f c m V z d W x 0 c y 9 E d X B s a W N h d G V k I E N v b H V t b j E u e 1 Q t M j A g S W 5 0 I E 1 h d G N o I C 0 g Q 2 9 w e S w 4 f S Z x d W 9 0 O y w m c X V v d D t T Z W N 0 a W 9 u M S 9 h b G x f d D I w X 3 d v c m x k X 2 N 1 c F 9 t Y X R j a G V z X 3 J l c 3 V s d H M v Q 2 h h b m d l Z C B U e X B l L n t U Z W F t M S w w f S Z x d W 9 0 O y w m c X V v d D t T Z W N 0 a W 9 u M S 9 h b G x f d D I w X 3 d v c m x k X 2 N 1 c F 9 t Y X R j a G V z X 3 J l c 3 V s d H M v Q 2 h h b m d l Z C B U e X B l L n t U Z W F t M i w x f S Z x d W 9 0 O y w m c X V v d D t T Z W N 0 a W 9 u M S 9 h b G x f d D I w X 3 d v c m x k X 2 N 1 c F 9 t Y X R j a G V z X 3 J l c 3 V s d H M v Q 2 h h b m d l Z C B U e X B l L n t X a W 5 u Z X I s M n 0 m c X V v d D s s J n F 1 b 3 Q 7 U 2 V j d G l v b j E v Y W x s X 3 Q y M F 9 3 b 3 J s Z F 9 j d X B f b W F 0 Y 2 h l c 1 9 y Z X N 1 b H R z L 0 N o Y W 5 n Z W Q g V H l w Z S 5 7 T W F y Z 2 l u L D N 9 J n F 1 b 3 Q 7 L C Z x d W 9 0 O 1 N l Y 3 R p b 2 4 x L 2 F s b F 9 0 M j B f d 2 9 y b G R f Y 3 V w X 2 1 h d G N o Z X N f c m V z d W x 0 c y 9 D a G F u Z 2 V k I F R 5 c G U u e 0 d y b 3 V u Z C w 0 f S Z x d W 9 0 O y w m c X V v d D t T Z W N 0 a W 9 u M S 9 h b G x f d D I w X 3 d v c m x k X 2 N 1 c F 9 t Y X R j a G V z X 3 J l c 3 V s d H M v Q 2 h h b m d l Z C B U e X B l L n t N Y X R j a C B E Y X R l L D V 9 J n F 1 b 3 Q 7 L C Z x d W 9 0 O 1 N l Y 3 R p b 2 4 x L 2 F s b F 9 0 M j B f d 2 9 y b G R f Y 3 V w X 2 1 h d G N o Z X N f c m V z d W x 0 c y 9 D a G F u Z 2 V k I F R 5 c G U u e 1 Q t M j A g S W 5 0 I E 1 h d G N o L D Z 9 J n F 1 b 3 Q 7 X S w m c X V v d D t D b 2 x 1 b W 5 D b 3 V u d C Z x d W 9 0 O z o 5 L C Z x d W 9 0 O 0 t l e U N v b H V t b k 5 h b W V z J n F 1 b 3 Q 7 O l t d L C Z x d W 9 0 O 0 N v b H V t b k l k Z W 5 0 a X R p Z X M m c X V v d D s 6 W y Z x d W 9 0 O 1 N l Y 3 R p b 2 4 x L 2 F s b F 9 0 M j B f d 2 9 y b G R f Y 3 V w X 2 1 h d G N o Z X N f c m V z d W x 0 c y 9 J b n N l c n R l Z C B Z Z W F y L n t Z Z W F y L D h 9 J n F 1 b 3 Q 7 L C Z x d W 9 0 O 1 N l Y 3 R p b 2 4 x L 2 F s b F 9 0 M j B f d 2 9 y b G R f Y 3 V w X 2 1 h d G N o Z X N f c m V z d W x 0 c y 9 E d X B s a W N h d G V k I E N v b H V t b j E u e 1 Q t M j A g S W 5 0 I E 1 h d G N o I C 0 g Q 2 9 w e S w 4 f S Z x d W 9 0 O y w m c X V v d D t T Z W N 0 a W 9 u M S 9 h b G x f d D I w X 3 d v c m x k X 2 N 1 c F 9 t Y X R j a G V z X 3 J l c 3 V s d H M v Q 2 h h b m d l Z C B U e X B l L n t U Z W F t M S w w f S Z x d W 9 0 O y w m c X V v d D t T Z W N 0 a W 9 u M S 9 h b G x f d D I w X 3 d v c m x k X 2 N 1 c F 9 t Y X R j a G V z X 3 J l c 3 V s d H M v Q 2 h h b m d l Z C B U e X B l L n t U Z W F t M i w x f S Z x d W 9 0 O y w m c X V v d D t T Z W N 0 a W 9 u M S 9 h b G x f d D I w X 3 d v c m x k X 2 N 1 c F 9 t Y X R j a G V z X 3 J l c 3 V s d H M v Q 2 h h b m d l Z C B U e X B l L n t X a W 5 u Z X I s M n 0 m c X V v d D s s J n F 1 b 3 Q 7 U 2 V j d G l v b j E v Y W x s X 3 Q y M F 9 3 b 3 J s Z F 9 j d X B f b W F 0 Y 2 h l c 1 9 y Z X N 1 b H R z L 0 N o Y W 5 n Z W Q g V H l w Z S 5 7 T W F y Z 2 l u L D N 9 J n F 1 b 3 Q 7 L C Z x d W 9 0 O 1 N l Y 3 R p b 2 4 x L 2 F s b F 9 0 M j B f d 2 9 y b G R f Y 3 V w X 2 1 h d G N o Z X N f c m V z d W x 0 c y 9 D a G F u Z 2 V k I F R 5 c G U u e 0 d y b 3 V u Z C w 0 f S Z x d W 9 0 O y w m c X V v d D t T Z W N 0 a W 9 u M S 9 h b G x f d D I w X 3 d v c m x k X 2 N 1 c F 9 t Y X R j a G V z X 3 J l c 3 V s d H M v Q 2 h h b m d l Z C B U e X B l L n t N Y X R j a C B E Y X R l L D V 9 J n F 1 b 3 Q 7 L C Z x d W 9 0 O 1 N l Y 3 R p b 2 4 x L 2 F s b F 9 0 M j B f d 2 9 y b G R f Y 3 V w X 2 1 h d G N o Z X N f c m V z d W x 0 c y 9 D a G F u Z 2 V k I F R 5 c G U u e 1 Q t M j A g S W 5 0 I E 1 h d G N o L D Z 9 J n F 1 b 3 Q 7 X S w m c X V v d D t S Z W x h d G l v b n N o a X B J b m Z v J n F 1 b 3 Q 7 O l t d f S I g L z 4 8 R W 5 0 c n k g V H l w Z T 0 i U X V l c n l J R C I g V m F s d W U 9 I n M 4 N T M 4 Y T A y M S 0 z O G Y 0 L T Q 3 M G Q t O T B l Z S 1 i N G Q 3 O T F i O D B l N W U i I C 8 + P C 9 T d G F i b G V F b n R y a W V z P j w v S X R l b T 4 8 S X R l b T 4 8 S X R l b U x v Y 2 F 0 a W 9 u P j x J d G V t V H l w Z T 5 G b 3 J t d W x h P C 9 J d G V t V H l w Z T 4 8 S X R l b V B h d G g + U 2 V j d G l v b j E v Y W x s X 3 Q y M F 9 3 b 3 J s Z F 9 j d X B f b W F 0 Y 2 h l c 1 9 y Z X N 1 b H R z L 1 N v d X J j Z T w v S X R l b V B h d G g + P C 9 J d G V t T G 9 j Y X R p b 2 4 + P F N 0 Y W J s Z U V u d H J p Z X M g L z 4 8 L 0 l 0 Z W 0 + P E l 0 Z W 0 + P E l 0 Z W 1 M b 2 N h d G l v b j 4 8 S X R l b V R 5 c G U + R m 9 y b X V s Y T w v S X R l b V R 5 c G U + P E l 0 Z W 1 Q Y X R o P l N l Y 3 R p b 2 4 x L 2 F s b F 9 0 M j B f d 2 9 y b G R f Y 3 V w X 2 1 h d G N o Z X N f c m V z d W x 0 c y 9 Q c m 9 t b 3 R l Z C U y M E h l Y W R l c n M 8 L 0 l 0 Z W 1 Q Y X R o P j w v S X R l b U x v Y 2 F 0 a W 9 u P j x T d G F i b G V F b n R y a W V z I C 8 + P C 9 J d G V t P j x J d G V t P j x J d G V t T G 9 j Y X R p b 2 4 + P E l 0 Z W 1 U e X B l P k Z v c m 1 1 b G E 8 L 0 l 0 Z W 1 U e X B l P j x J d G V t U G F 0 a D 5 T Z W N 0 a W 9 u M S 9 h b G x f d D I w X 3 d v c m x k X 2 N 1 c F 9 t Y X R j a G V z X 3 J l c 3 V s d H M v Q 2 h h b m d l Z C U y M F R 5 c G U 8 L 0 l 0 Z W 1 Q Y X R o P j w v S X R l b U x v Y 2 F 0 a W 9 u P j x T d G F i b G V F b n R y a W V z I C 8 + P C 9 J d G V t P j x J d G V t P j x J d G V t T G 9 j Y X R p b 2 4 + P E l 0 Z W 1 U e X B l P k Z v c m 1 1 b G E 8 L 0 l 0 Z W 1 U e X B l P j x J d G V t U G F 0 a D 5 T Z W N 0 a W 9 u M S 9 h b G x f d D I w X 3 d v c m x k X 2 N 1 c F 9 t Y X R j a G V z X 3 J l c 3 V s d H M v R H V w b G l j Y X R l Z C U y M E N v b H V t b j w v S X R l b V B h d G g + P C 9 J d G V t T G 9 j Y X R p b 2 4 + P F N 0 Y W J s Z U V u d H J p Z X M g L z 4 8 L 0 l 0 Z W 0 + P E l 0 Z W 0 + P E l 0 Z W 1 M b 2 N h d G l v b j 4 8 S X R l b V R 5 c G U + R m 9 y b X V s Y T w v S X R l b V R 5 c G U + P E l 0 Z W 1 Q Y X R o P l N l Y 3 R p b 2 4 x L 2 F s b F 9 0 M j B f d 2 9 y b G R f Y 3 V w X 2 1 h d G N o Z X N f c m V z d W x 0 c y 9 J b n N l c n R l Z C U y M F l l Y X I 8 L 0 l 0 Z W 1 Q Y X R o P j w v S X R l b U x v Y 2 F 0 a W 9 u P j x T d G F i b G V F b n R y a W V z I C 8 + P C 9 J d G V t P j x J d G V t P j x J d G V t T G 9 j Y X R p b 2 4 + P E l 0 Z W 1 U e X B l P k Z v c m 1 1 b G E 8 L 0 l 0 Z W 1 U e X B l P j x J d G V t U G F 0 a D 5 T Z W N 0 a W 9 u M S 9 h b G x f d D I w X 3 d v c m x k X 2 N 1 c F 9 t Y X R j a G V z X 3 J l c 3 V s d H M v U m V t b 3 Z l Z C U y M E N v b H V t b n M 8 L 0 l 0 Z W 1 Q Y X R o P j w v S X R l b U x v Y 2 F 0 a W 9 u P j x T d G F i b G V F b n R y a W V z I C 8 + P C 9 J d G V t P j x J d G V t P j x J d G V t T G 9 j Y X R p b 2 4 + P E l 0 Z W 1 U e X B l P k Z v c m 1 1 b G E 8 L 0 l 0 Z W 1 U e X B l P j x J d G V t U G F 0 a D 5 T Z W N 0 a W 9 u M S 9 h b G x f d D I w X 3 d v c m x k X 2 N 1 c F 9 t Y X R j a G V z X 3 J l c 3 V s d H M v U 2 9 y d G V k J T I w U m 9 3 c z w v S X R l b V B h d G g + P C 9 J d G V t T G 9 j Y X R p b 2 4 + P F N 0 Y W J s Z U V u d H J p Z X M g L z 4 8 L 0 l 0 Z W 0 + P E l 0 Z W 0 + P E l 0 Z W 1 M b 2 N h d G l v b j 4 8 S X R l b V R 5 c G U + R m 9 y b X V s Y T w v S X R l b V R 5 c G U + P E l 0 Z W 1 Q Y X R o P l N l Y 3 R p b 2 4 x L 2 F s b F 9 0 M j B f d 2 9 y b G R f Y 3 V w X 2 1 h d G N o Z X N f c m V z d W x 0 c y 9 E d X B s a W N h d G V k J T I w Q 2 9 s d W 1 u M T w v S X R l b V B h d G g + P C 9 J d G V t T G 9 j Y X R p b 2 4 + P F N 0 Y W J s Z U V u d H J p Z X M g L z 4 8 L 0 l 0 Z W 0 + P E l 0 Z W 0 + P E l 0 Z W 1 M b 2 N h d G l v b j 4 8 S X R l b V R 5 c G U + R m 9 y b X V s Y T w v S X R l b V R 5 c G U + P E l 0 Z W 1 Q Y X R o P l N l Y 3 R p b 2 4 x L 2 F s b F 9 0 M j B f d 2 9 y b G R f Y 3 V w X 2 1 h d G N o Z X N f c m V z d W x 0 c y 9 S Z W 9 y Z G V y Z W Q l M j B D b 2 x 1 b W 5 z P C 9 J d G V t U G F 0 a D 4 8 L 0 l 0 Z W 1 M b 2 N h d G l v b j 4 8 U 3 R h Y m x l R W 5 0 c m l l c y A v P j w v S X R l b T 4 8 S X R l b T 4 8 S X R l b U x v Y 2 F 0 a W 9 u P j x J d G V t V H l w Z T 5 G b 3 J t d W x h P C 9 J d G V t V H l w Z T 4 8 S X R l b V B h d G g + U 2 V j d G l v b j E v Y W x s X 3 Q y M F 9 3 b 3 J s Z F 9 j d X B f b W F 0 Y 2 h l c 1 9 y Z X N 1 b H R 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T d G F 0 d X M i I F Z h b H V l P S J z Q 2 9 t c G x l d G U i I C 8 + P E V u d H J 5 I F R 5 c G U 9 I k Z p b G x D b 2 x 1 b W 5 O Y W 1 l c y I g V m F s d W U 9 I n N b J n F 1 b 3 Q 7 W W V h c i Z x d W 9 0 O y w m c X V v d D t U L T I w I E l u d C B N Y X R j a C A t I E N v c H k m c X V v d D s s J n F 1 b 3 Q 7 V G V h b T E m c X V v d D s s J n F 1 b 3 Q 7 V G V h b T I m c X V v d D s s J n F 1 b 3 Q 7 V 2 l u b m V y J n F 1 b 3 Q 7 L C Z x d W 9 0 O 0 1 h c m d p b i Z x d W 9 0 O y w m c X V v d D t H c m 9 1 b m Q m c X V v d D s s J n F 1 b 3 Q 7 T W F 0 Y 2 g g R G F 0 Z S Z x d W 9 0 O y w m c X V v d D t U L T I w I E l u d C B N Y X R j a C Z x d W 9 0 O 1 0 i I C 8 + P E V u d H J 5 I F R 5 c G U 9 I k Z p b G x D b 2 x 1 b W 5 U e X B l c y I g V m F s d W U 9 I n N B d 1 l H Q m d Z R 0 J n a 0 c i I C 8 + P E V u d H J 5 I F R 5 c G U 9 I k Z p b G x M Y X N 0 V X B k Y X R l Z C I g V m F s d W U 9 I m Q y M D I 0 L T E x L T E 2 V D A 1 O j A 2 O j U 3 L j A y O T U 5 O D B a I i A v P j x F b n R y e S B U e X B l P S J G a W x s R X J y b 3 J D b 3 V u d C I g V m F s d W U 9 I m w w I i A v P j x F b n R y e S B U e X B l P S J G a W x s R X J y b 3 J D b 2 R l I i B W Y W x 1 Z T 0 i c 1 V u a 2 5 v d 2 4 i I C 8 + P E V u d H J 5 I F R 5 c G U 9 I k Z p b G x D b 3 V u d C I g V m F s d W U 9 I m w z M T c i I C 8 + P E V u d H J 5 I F R 5 c G U 9 I k F k Z G V k V G 9 E Y X R h T W 9 k Z W w i I F Z h b H V l P S J s M C I g L z 4 8 R W 5 0 c n k g V H l w Z T 0 i U X V l c n l J R C I g V m F s d W U 9 I n M w Z j B j N 2 J m N y 1 i Z D M 3 L T Q 2 Z T Q t O T g 2 Z C 1 k Y z l h Z G Q 5 O G V l N T M i I C 8 + P E V u d H J 5 I F R 5 c G U 9 I k x v Y W R l Z F R v Q W 5 h b H l z a X N T Z X J 2 a W N l c y I g V m F s d W U 9 I m w w I i A v P j x F b n R y e S B U e X B l P S J S Z W x h d G l v b n N o a X B J b m Z v Q 2 9 u d G F p b m V y I i B W Y W x 1 Z T 0 i c 3 s m c X V v d D t j b 2 x 1 b W 5 D b 3 V u d C Z x d W 9 0 O z o 5 L C Z x d W 9 0 O 2 t l e U N v b H V t b k 5 h b W V z J n F 1 b 3 Q 7 O l t d L C Z x d W 9 0 O 3 F 1 Z X J 5 U m V s Y X R p b 2 5 z a G l w c y Z x d W 9 0 O z p b X S w m c X V v d D t j b 2 x 1 b W 5 J Z G V u d G l 0 a W V z J n F 1 b 3 Q 7 O l s m c X V v d D t T Z W N 0 a W 9 u M S 9 h b G x f d D I w X 3 d v c m x k X 2 N 1 c F 9 t Y X R j a G V z X 3 J l c 3 V s d H M g K D I p L 0 l u c 2 V y d G V k I F l l Y X I u e 1 l l Y X I s O H 0 m c X V v d D s s J n F 1 b 3 Q 7 U 2 V j d G l v b j E v Y W x s X 3 Q y M F 9 3 b 3 J s Z F 9 j d X B f b W F 0 Y 2 h l c 1 9 y Z X N 1 b H R z I C g y K S 9 E d X B s a W N h d G V k I E N v b H V t b j E u e 1 Q t M j A g S W 5 0 I E 1 h d G N o I C 0 g Q 2 9 w e S w 4 f S Z x d W 9 0 O y w m c X V v d D t T Z W N 0 a W 9 u M S 9 h b G x f d D I w X 3 d v c m x k X 2 N 1 c F 9 t Y X R j a G V z X 3 J l c 3 V s d H M g K D I p L 0 N o Y W 5 n Z W Q g V H l w Z S 5 7 V G V h b T E s M H 0 m c X V v d D s s J n F 1 b 3 Q 7 U 2 V j d G l v b j E v Y W x s X 3 Q y M F 9 3 b 3 J s Z F 9 j d X B f b W F 0 Y 2 h l c 1 9 y Z X N 1 b H R z I C g y K S 9 D a G F u Z 2 V k I F R 5 c G U u e 1 R l Y W 0 y L D F 9 J n F 1 b 3 Q 7 L C Z x d W 9 0 O 1 N l Y 3 R p b 2 4 x L 2 F s b F 9 0 M j B f d 2 9 y b G R f Y 3 V w X 2 1 h d G N o Z X N f c m V z d W x 0 c y A o M i k v Q 2 h h b m d l Z C B U e X B l L n t X a W 5 u Z X I s M n 0 m c X V v d D s s J n F 1 b 3 Q 7 U 2 V j d G l v b j E v Y W x s X 3 Q y M F 9 3 b 3 J s Z F 9 j d X B f b W F 0 Y 2 h l c 1 9 y Z X N 1 b H R z I C g y K S 9 D a G F u Z 2 V k I F R 5 c G U u e 0 1 h c m d p b i w z f S Z x d W 9 0 O y w m c X V v d D t T Z W N 0 a W 9 u M S 9 h b G x f d D I w X 3 d v c m x k X 2 N 1 c F 9 t Y X R j a G V z X 3 J l c 3 V s d H M g K D I p L 0 N o Y W 5 n Z W Q g V H l w Z S 5 7 R 3 J v d W 5 k L D R 9 J n F 1 b 3 Q 7 L C Z x d W 9 0 O 1 N l Y 3 R p b 2 4 x L 2 F s b F 9 0 M j B f d 2 9 y b G R f Y 3 V w X 2 1 h d G N o Z X N f c m V z d W x 0 c y A o M i k v Q 2 h h b m d l Z C B U e X B l L n t N Y X R j a C B E Y X R l L D V 9 J n F 1 b 3 Q 7 L C Z x d W 9 0 O 1 N l Y 3 R p b 2 4 x L 2 F s b F 9 0 M j B f d 2 9 y b G R f Y 3 V w X 2 1 h d G N o Z X N f c m V z d W x 0 c y A o M i k v Q 2 h h b m d l Z C B U e X B l L n t U L T I w I E l u d C B N Y X R j a C w 2 f S Z x d W 9 0 O 1 0 s J n F 1 b 3 Q 7 Q 2 9 s d W 1 u Q 2 9 1 b n Q m c X V v d D s 6 O S w m c X V v d D t L Z X l D b 2 x 1 b W 5 O Y W 1 l c y Z x d W 9 0 O z p b X S w m c X V v d D t D b 2 x 1 b W 5 J Z G V u d G l 0 a W V z J n F 1 b 3 Q 7 O l s m c X V v d D t T Z W N 0 a W 9 u M S 9 h b G x f d D I w X 3 d v c m x k X 2 N 1 c F 9 t Y X R j a G V z X 3 J l c 3 V s d H M g K D I p L 0 l u c 2 V y d G V k I F l l Y X I u e 1 l l Y X I s O H 0 m c X V v d D s s J n F 1 b 3 Q 7 U 2 V j d G l v b j E v Y W x s X 3 Q y M F 9 3 b 3 J s Z F 9 j d X B f b W F 0 Y 2 h l c 1 9 y Z X N 1 b H R z I C g y K S 9 E d X B s a W N h d G V k I E N v b H V t b j E u e 1 Q t M j A g S W 5 0 I E 1 h d G N o I C 0 g Q 2 9 w e S w 4 f S Z x d W 9 0 O y w m c X V v d D t T Z W N 0 a W 9 u M S 9 h b G x f d D I w X 3 d v c m x k X 2 N 1 c F 9 t Y X R j a G V z X 3 J l c 3 V s d H M g K D I p L 0 N o Y W 5 n Z W Q g V H l w Z S 5 7 V G V h b T E s M H 0 m c X V v d D s s J n F 1 b 3 Q 7 U 2 V j d G l v b j E v Y W x s X 3 Q y M F 9 3 b 3 J s Z F 9 j d X B f b W F 0 Y 2 h l c 1 9 y Z X N 1 b H R z I C g y K S 9 D a G F u Z 2 V k I F R 5 c G U u e 1 R l Y W 0 y L D F 9 J n F 1 b 3 Q 7 L C Z x d W 9 0 O 1 N l Y 3 R p b 2 4 x L 2 F s b F 9 0 M j B f d 2 9 y b G R f Y 3 V w X 2 1 h d G N o Z X N f c m V z d W x 0 c y A o M i k v Q 2 h h b m d l Z C B U e X B l L n t X a W 5 u Z X I s M n 0 m c X V v d D s s J n F 1 b 3 Q 7 U 2 V j d G l v b j E v Y W x s X 3 Q y M F 9 3 b 3 J s Z F 9 j d X B f b W F 0 Y 2 h l c 1 9 y Z X N 1 b H R z I C g y K S 9 D a G F u Z 2 V k I F R 5 c G U u e 0 1 h c m d p b i w z f S Z x d W 9 0 O y w m c X V v d D t T Z W N 0 a W 9 u M S 9 h b G x f d D I w X 3 d v c m x k X 2 N 1 c F 9 t Y X R j a G V z X 3 J l c 3 V s d H M g K D I p L 0 N o Y W 5 n Z W Q g V H l w Z S 5 7 R 3 J v d W 5 k L D R 9 J n F 1 b 3 Q 7 L C Z x d W 9 0 O 1 N l Y 3 R p b 2 4 x L 2 F s b F 9 0 M j B f d 2 9 y b G R f Y 3 V w X 2 1 h d G N o Z X N f c m V z d W x 0 c y A o M i k v Q 2 h h b m d l Z C B U e X B l L n t N Y X R j a C B E Y X R l L D V 9 J n F 1 b 3 Q 7 L C Z x d W 9 0 O 1 N l Y 3 R p b 2 4 x L 2 F s b F 9 0 M j B f d 2 9 y b G R f Y 3 V w X 2 1 h d G N o Z X N f c m V z d W x 0 c y A o M i k v Q 2 h h b m d l Z C B U e X B l L n t U L T I w I E l u d C B N Y X R j a C w 2 f S Z x d W 9 0 O 1 0 s J n F 1 b 3 Q 7 U m V s Y X R p b 2 5 z a G l w S W 5 m b y Z x d W 9 0 O z p b X X 0 i I C 8 + P C 9 T d G F i b G V F b n R y a W V z P j w v S X R l b T 4 8 S X R l b T 4 8 S X R l b U x v Y 2 F 0 a W 9 u P j x J d G V t V H l w Z T 5 G b 3 J t d W x h P C 9 J d G V t V H l w Z T 4 8 S X R l b V B h d G g + U 2 V j d G l v b j E v Y W x s X 3 Q y M F 9 3 b 3 J s Z F 9 j d X B f b W F 0 Y 2 h l c 1 9 y Z X N 1 b H R z J T I w K D I p L 1 N v d X J j Z T w v S X R l b V B h d G g + P C 9 J d G V t T G 9 j Y X R p b 2 4 + P F N 0 Y W J s Z U V u d H J p Z X M g L z 4 8 L 0 l 0 Z W 0 + P E l 0 Z W 0 + P E l 0 Z W 1 M b 2 N h d G l v b j 4 8 S X R l b V R 5 c G U + R m 9 y b X V s Y T w v S X R l b V R 5 c G U + P E l 0 Z W 1 Q Y X R o P l N l Y 3 R p b 2 4 x L 2 F s b F 9 0 M j B f d 2 9 y b G R f Y 3 V w X 2 1 h d G N o Z X N f c m V z d W x 0 c y U y M C g y K S 9 Q c m 9 t b 3 R l Z C U y M E h l Y W R l c n M 8 L 0 l 0 Z W 1 Q Y X R o P j w v S X R l b U x v Y 2 F 0 a W 9 u P j x T d G F i b G V F b n R y a W V z I C 8 + P C 9 J d G V t P j x J d G V t P j x J d G V t T G 9 j Y X R p b 2 4 + P E l 0 Z W 1 U e X B l P k Z v c m 1 1 b G E 8 L 0 l 0 Z W 1 U e X B l P j x J d G V t U G F 0 a D 5 T Z W N 0 a W 9 u M S 9 h b G x f d D I w X 3 d v c m x k X 2 N 1 c F 9 t Y X R j a G V z X 3 J l c 3 V s d H M l M j A o M i k v Q 2 h h b m d l Z C U y M F R 5 c G U 8 L 0 l 0 Z W 1 Q Y X R o P j w v S X R l b U x v Y 2 F 0 a W 9 u P j x T d G F i b G V F b n R y a W V z I C 8 + P C 9 J d G V t P j x J d G V t P j x J d G V t T G 9 j Y X R p b 2 4 + P E l 0 Z W 1 U e X B l P k Z v c m 1 1 b G E 8 L 0 l 0 Z W 1 U e X B l P j x J d G V t U G F 0 a D 5 T Z W N 0 a W 9 u M S 9 h b G x f d D I w X 3 d v c m x k X 2 N 1 c F 9 t Y X R j a G V z X 3 J l c 3 V s d H M l M j A o M i k v R H V w b G l j Y X R l Z C U y M E N v b H V t b j w v S X R l b V B h d G g + P C 9 J d G V t T G 9 j Y X R p b 2 4 + P F N 0 Y W J s Z U V u d H J p Z X M g L z 4 8 L 0 l 0 Z W 0 + P E l 0 Z W 0 + P E l 0 Z W 1 M b 2 N h d G l v b j 4 8 S X R l b V R 5 c G U + R m 9 y b X V s Y T w v S X R l b V R 5 c G U + P E l 0 Z W 1 Q Y X R o P l N l Y 3 R p b 2 4 x L 2 F s b F 9 0 M j B f d 2 9 y b G R f Y 3 V w X 2 1 h d G N o Z X N f c m V z d W x 0 c y U y M C g y K S 9 J b n N l c n R l Z C U y M F l l Y X I 8 L 0 l 0 Z W 1 Q Y X R o P j w v S X R l b U x v Y 2 F 0 a W 9 u P j x T d G F i b G V F b n R y a W V z I C 8 + P C 9 J d G V t P j x J d G V t P j x J d G V t T G 9 j Y X R p b 2 4 + P E l 0 Z W 1 U e X B l P k Z v c m 1 1 b G E 8 L 0 l 0 Z W 1 U e X B l P j x J d G V t U G F 0 a D 5 T Z W N 0 a W 9 u M S 9 h b G x f d D I w X 3 d v c m x k X 2 N 1 c F 9 t Y X R j a G V z X 3 J l c 3 V s d H M l M j A o M i k v U m V t b 3 Z l Z C U y M E N v b H V t b n M 8 L 0 l 0 Z W 1 Q Y X R o P j w v S X R l b U x v Y 2 F 0 a W 9 u P j x T d G F i b G V F b n R y a W V z I C 8 + P C 9 J d G V t P j x J d G V t P j x J d G V t T G 9 j Y X R p b 2 4 + P E l 0 Z W 1 U e X B l P k Z v c m 1 1 b G E 8 L 0 l 0 Z W 1 U e X B l P j x J d G V t U G F 0 a D 5 T Z W N 0 a W 9 u M S 9 h b G x f d D I w X 3 d v c m x k X 2 N 1 c F 9 t Y X R j a G V z X 3 J l c 3 V s d H M l M j A o M i k v U 2 9 y d G V k J T I w U m 9 3 c z w v S X R l b V B h d G g + P C 9 J d G V t T G 9 j Y X R p b 2 4 + P F N 0 Y W J s Z U V u d H J p Z X M g L z 4 8 L 0 l 0 Z W 0 + P E l 0 Z W 0 + P E l 0 Z W 1 M b 2 N h d G l v b j 4 8 S X R l b V R 5 c G U + R m 9 y b X V s Y T w v S X R l b V R 5 c G U + P E l 0 Z W 1 Q Y X R o P l N l Y 3 R p b 2 4 x L 2 F s b F 9 0 M j B f d 2 9 y b G R f Y 3 V w X 2 1 h d G N o Z X N f c m V z d W x 0 c y U y M C g y K S 9 E d X B s a W N h d G V k J T I w Q 2 9 s d W 1 u M T w v S X R l b V B h d G g + P C 9 J d G V t T G 9 j Y X R p b 2 4 + P F N 0 Y W J s Z U V u d H J p Z X M g L z 4 8 L 0 l 0 Z W 0 + P E l 0 Z W 0 + P E l 0 Z W 1 M b 2 N h d G l v b j 4 8 S X R l b V R 5 c G U + R m 9 y b X V s Y T w v S X R l b V R 5 c G U + P E l 0 Z W 1 Q Y X R o P l N l Y 3 R p b 2 4 x L 2 F s b F 9 0 M j B f d 2 9 y b G R f Y 3 V w X 2 1 h d G N o Z X N f c m V z d W x 0 c y U y M C g y K S 9 S Z W 9 y Z G V y Z W Q l M j B D b 2 x 1 b W 5 z P C 9 J d G V t U G F 0 a D 4 8 L 0 l 0 Z W 1 M b 2 N h d G l v b j 4 8 U 3 R h Y m x l R W 5 0 c m l l c y A v P j w v S X R l b T 4 8 S X R l b T 4 8 S X R l b U x v Y 2 F 0 a W 9 u P j x J d G V t V H l w Z T 5 G b 3 J t d W x h P C 9 J d G V t V H l w Z T 4 8 S X R l b V B h d G g + U 2 V j d G l v b j E v Y W x s X 3 Q y M F 9 3 b 3 J s Z F 9 j d X B f b W F 0 Y 2 h l c 1 9 y Z X N 1 b H R z X 1 8 z P C 9 J d G V t U G F 0 a D 4 8 L 0 l 0 Z W 1 M b 2 N h d G l v b j 4 8 U 3 R h Y m x l R W 5 0 c m l l c z 4 8 R W 5 0 c n k g V H l w Z T 0 i S X N Q c m l 2 Y X R l I i B W Y W x 1 Z T 0 i b D A i I C 8 + P E V u d H J 5 I F R 5 c G U 9 I k Z p b G x F b m F i b G V k I i B W Y W x 1 Z T 0 i b D A i I C 8 + P E V u d H J 5 I F R 5 c G U 9 I l J l b G F 0 a W 9 u c 2 h p c E l u Z m 9 D b 2 5 0 Y W l u Z X I i I F Z h b H V l P S J z e y Z x d W 9 0 O 2 N v b H V t b k N v d W 5 0 J n F 1 b 3 Q 7 O j E x L C Z x d W 9 0 O 2 t l e U N v b H V t b k 5 h b W V z J n F 1 b 3 Q 7 O l t d L C Z x d W 9 0 O 3 F 1 Z X J 5 U m V s Y X R p b 2 5 z a G l w c y Z x d W 9 0 O z p b X S w m c X V v d D t j b 2 x 1 b W 5 J Z G V u d G l 0 a W V z J n F 1 b 3 Q 7 O l s m c X V v d D t T Z W N 0 a W 9 u M S 9 h b G x f d D I w X 3 d v c m x k X 2 N 1 c F 9 t Y X R j a G V z X 3 J l c 3 V s d H N f X z M v V W 5 w a X Z v d G V k I E N v b H V t b n M u e 1 N l Y X N v b i w w f S Z x d W 9 0 O y w m c X V v d D t T Z W N 0 a W 9 u M S 9 h b G x f d D I w X 3 d v c m x k X 2 N 1 c F 9 t Y X R j a G V z X 3 J l c 3 V s d H N f X z M v V W 5 w a X Z v d G V k I E N v b H V t b n M u e 1 R l Y W 1 z L D F 9 J n F 1 b 3 Q 7 L C Z x d W 9 0 O 1 N l Y 3 R p b 2 4 x L 2 F s b F 9 0 M j B f d 2 9 y b G R f Y 3 V w X 2 1 h d G N o Z X N f c m V z d W x 0 c 1 9 f M y 9 V b n B p d m 9 0 Z W Q g Q 2 9 s d W 1 u c y 5 7 V 2 l u b m V y L D J 9 J n F 1 b 3 Q 7 L C Z x d W 9 0 O 1 N l Y 3 R p b 2 4 x L 2 F s b F 9 0 M j B f d 2 9 y b G R f Y 3 V w X 2 1 h d G N o Z X N f c m V z d W x 0 c 1 9 f M y 9 V b n B p d m 9 0 Z W Q g Q 2 9 s d W 1 u c y 5 7 T W F y Z 2 l u L D N 9 J n F 1 b 3 Q 7 L C Z x d W 9 0 O 1 N l Y 3 R p b 2 4 x L 2 F s b F 9 0 M j B f d 2 9 y b G R f Y 3 V w X 2 1 h d G N o Z X N f c m V z d W x 0 c 1 9 f M y 9 V b n B p d m 9 0 Z W Q g Q 2 9 s d W 1 u c y 5 7 R 3 J v d W 5 k L D R 9 J n F 1 b 3 Q 7 L C Z x d W 9 0 O 1 N l Y 3 R p b 2 4 x L 2 F s b F 9 0 M j B f d 2 9 y b G R f Y 3 V w X 2 1 h d G N o Z X N f c m V z d W x 0 c 1 9 f M y 9 V b n B p d m 9 0 Z W Q g Q 2 9 s d W 1 u c y 5 7 T W F 0 Y 2 g g R G F 0 Z S w 1 f S Z x d W 9 0 O y w m c X V v d D t T Z W N 0 a W 9 u M S 9 h b G x f d D I w X 3 d v c m x k X 2 N 1 c F 9 t Y X R j a G V z X 3 J l c 3 V s d H N f X z M v V W 5 w a X Z v d G V k I E N v b H V t b n M u e 1 Q t M j A g S W 5 0 I E 1 h d G N o L D Z 9 J n F 1 b 3 Q 7 L C Z x d W 9 0 O 1 N l Y 3 R p b 2 4 x L 2 F s b F 9 0 M j B f d 2 9 y b G R f Y 3 V w X 2 1 h d G N o Z X N f c m V z d W x 0 c 1 9 f M y 9 V b n B p d m 9 0 Z W Q g Q 2 9 s d W 1 u c y 5 7 T W F y Z 2 l u I C h O d W 1 i Z X J z K S w 3 f S Z x d W 9 0 O y w m c X V v d D t T Z W N 0 a W 9 u M S 9 h b G x f d D I w X 3 d v c m x k X 2 N 1 c F 9 t Y X R j a G V z X 3 J l c 3 V s d H N f X z M v V W 5 w a X Z v d G V k I E N v b H V t b n M u e 1 J 1 b n M v V 2 l j a 2 V 0 c y w 4 f S Z x d W 9 0 O y w m c X V v d D t T Z W N 0 a W 9 u M S 9 h b G x f d D I w X 3 d v c m x k X 2 N 1 c F 9 t Y X R j a G V z X 3 J l c 3 V s d H N f X z M v V W 5 w a X Z v d G V k I E N v b H V t b n M u e 0 F 0 d H J p Y n V 0 Z S w 5 f S Z x d W 9 0 O y w m c X V v d D t T Z W N 0 a W 9 u M S 9 h b G x f d D I w X 3 d v c m x k X 2 N 1 c F 9 t Y X R j a G V z X 3 J l c 3 V s d H N f X z M v V W 5 w a X Z v d G V k I E N v b H V t b n M u e 1 Z h b H V l L D E w f S Z x d W 9 0 O 1 0 s J n F 1 b 3 Q 7 Q 2 9 s d W 1 u Q 2 9 1 b n Q m c X V v d D s 6 M T E s J n F 1 b 3 Q 7 S 2 V 5 Q 2 9 s d W 1 u T m F t Z X M m c X V v d D s 6 W 1 0 s J n F 1 b 3 Q 7 Q 2 9 s d W 1 u S W R l b n R p d G l l c y Z x d W 9 0 O z p b J n F 1 b 3 Q 7 U 2 V j d G l v b j E v Y W x s X 3 Q y M F 9 3 b 3 J s Z F 9 j d X B f b W F 0 Y 2 h l c 1 9 y Z X N 1 b H R z X 1 8 z L 1 V u c G l 2 b 3 R l Z C B D b 2 x 1 b W 5 z L n t T Z W F z b 2 4 s M H 0 m c X V v d D s s J n F 1 b 3 Q 7 U 2 V j d G l v b j E v Y W x s X 3 Q y M F 9 3 b 3 J s Z F 9 j d X B f b W F 0 Y 2 h l c 1 9 y Z X N 1 b H R z X 1 8 z L 1 V u c G l 2 b 3 R l Z C B D b 2 x 1 b W 5 z L n t U Z W F t c y w x f S Z x d W 9 0 O y w m c X V v d D t T Z W N 0 a W 9 u M S 9 h b G x f d D I w X 3 d v c m x k X 2 N 1 c F 9 t Y X R j a G V z X 3 J l c 3 V s d H N f X z M v V W 5 w a X Z v d G V k I E N v b H V t b n M u e 1 d p b m 5 l c i w y f S Z x d W 9 0 O y w m c X V v d D t T Z W N 0 a W 9 u M S 9 h b G x f d D I w X 3 d v c m x k X 2 N 1 c F 9 t Y X R j a G V z X 3 J l c 3 V s d H N f X z M v V W 5 w a X Z v d G V k I E N v b H V t b n M u e 0 1 h c m d p b i w z f S Z x d W 9 0 O y w m c X V v d D t T Z W N 0 a W 9 u M S 9 h b G x f d D I w X 3 d v c m x k X 2 N 1 c F 9 t Y X R j a G V z X 3 J l c 3 V s d H N f X z M v V W 5 w a X Z v d G V k I E N v b H V t b n M u e 0 d y b 3 V u Z C w 0 f S Z x d W 9 0 O y w m c X V v d D t T Z W N 0 a W 9 u M S 9 h b G x f d D I w X 3 d v c m x k X 2 N 1 c F 9 t Y X R j a G V z X 3 J l c 3 V s d H N f X z M v V W 5 w a X Z v d G V k I E N v b H V t b n M u e 0 1 h d G N o I E R h d G U s N X 0 m c X V v d D s s J n F 1 b 3 Q 7 U 2 V j d G l v b j E v Y W x s X 3 Q y M F 9 3 b 3 J s Z F 9 j d X B f b W F 0 Y 2 h l c 1 9 y Z X N 1 b H R z X 1 8 z L 1 V u c G l 2 b 3 R l Z C B D b 2 x 1 b W 5 z L n t U L T I w I E l u d C B N Y X R j a C w 2 f S Z x d W 9 0 O y w m c X V v d D t T Z W N 0 a W 9 u M S 9 h b G x f d D I w X 3 d v c m x k X 2 N 1 c F 9 t Y X R j a G V z X 3 J l c 3 V s d H N f X z M v V W 5 w a X Z v d G V k I E N v b H V t b n M u e 0 1 h c m d p b i A o T n V t Y m V y c y k s N 3 0 m c X V v d D s s J n F 1 b 3 Q 7 U 2 V j d G l v b j E v Y W x s X 3 Q y M F 9 3 b 3 J s Z F 9 j d X B f b W F 0 Y 2 h l c 1 9 y Z X N 1 b H R z X 1 8 z L 1 V u c G l 2 b 3 R l Z C B D b 2 x 1 b W 5 z L n t S d W 5 z L 1 d p Y 2 t l d H M s O H 0 m c X V v d D s s J n F 1 b 3 Q 7 U 2 V j d G l v b j E v Y W x s X 3 Q y M F 9 3 b 3 J s Z F 9 j d X B f b W F 0 Y 2 h l c 1 9 y Z X N 1 b H R z X 1 8 z L 1 V u c G l 2 b 3 R l Z C B D b 2 x 1 b W 5 z L n t B d H R y a W J 1 d G U s O X 0 m c X V v d D s s J n F 1 b 3 Q 7 U 2 V j d G l v b j E v Y W x s X 3 Q y M F 9 3 b 3 J s Z F 9 j d X B f b W F 0 Y 2 h l c 1 9 y Z X N 1 b H R z X 1 8 z L 1 V u c G l 2 b 3 R l Z C B D b 2 x 1 b W 5 z L n t W Y W x 1 Z S w x M H 0 m c X V v d D t d L C Z x d W 9 0 O 1 J l b G F 0 a W 9 u c 2 h p c E l u Z m 8 m c X V v d D s 6 W 1 1 9 I i A v P j x F b n R y e S B U e X B l P S J G a W x s U 3 R h d H V z I i B W Y W x 1 Z T 0 i c 0 N v b X B s Z X R l 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D b 2 x 1 b W 5 O Y W 1 l c y I g V m F s d W U 9 I n N b J n F 1 b 3 Q 7 U 2 V h c 2 9 u J n F 1 b 3 Q 7 L C Z x d W 9 0 O 1 R l Y W 1 z J n F 1 b 3 Q 7 L C Z x d W 9 0 O 1 d p b m 5 l c i Z x d W 9 0 O y w m c X V v d D t N Y X J n a W 4 m c X V v d D s s J n F 1 b 3 Q 7 R 3 J v d W 5 k J n F 1 b 3 Q 7 L C Z x d W 9 0 O 0 1 h d G N o I E R h d G U m c X V v d D s s J n F 1 b 3 Q 7 V C 0 y M C B J b n Q g T W F 0 Y 2 g m c X V v d D s s J n F 1 b 3 Q 7 T W F y Z 2 l u I C h O d W 1 i Z X J z K S Z x d W 9 0 O y w m c X V v d D t S d W 5 z L 1 d p Y 2 t l d H M m c X V v d D s s J n F 1 b 3 Q 7 T W F 0 Y 2 g g b n V t Y m V y J n F 1 b 3 Q 7 L C Z x d W 9 0 O 1 Z h b H V l J n F 1 b 3 Q 7 X S I g L z 4 8 R W 5 0 c n k g V H l w Z T 0 i R m l s b E N v b H V t b l R 5 c G V z I i B W Y W x 1 Z T 0 i c 0 J n W U d C Z 1 l I Q m d B R 0 J n W T 0 i I C 8 + P E V u d H J 5 I F R 5 c G U 9 I k Z p b G x M Y X N 0 V X B k Y X R l Z C I g V m F s d W U 9 I m Q y M D I 0 L T E x L T E 2 V D A 2 O j Q 5 O j I y L j k 0 M z c y N T h a I i A v P j x F b n R y e S B U e X B l P S J G a W x s Z W R D b 2 1 w b G V 0 Z V J l c 3 V s d F R v V 2 9 y a 3 N o Z W V 0 I i B W Y W x 1 Z T 0 i b D E i I C 8 + P E V u d H J 5 I F R 5 c G U 9 I k Z p b G x F c n J v c k N v Z G U i I F Z h b H V l P S J z V W 5 r b m 9 3 b i I g L z 4 8 R W 5 0 c n k g V H l w Z T 0 i R m l s b E V y c m 9 y Q 2 9 1 b n Q i I F Z h b H V l P S J s M C I g L z 4 8 R W 5 0 c n k g V H l w Z T 0 i Q W R k Z W R U b 0 R h d G F N b 2 R l b C I g V m F s d W U 9 I m w w I i A v P j x F b n R y e S B U e X B l P S J G a W x s Q 2 9 1 b n Q i I F Z h b H V l P S J s N j M 0 I i A v P j x F b n R y e S B U e X B l P S J S Z W N v d m V y e V R h c m d l d F J v d y I g V m F s d W U 9 I m w x I i A v P j x F b n R y e S B U e X B l P S J S Z W N v d m V y e V R h c m d l d E N v b H V t b i I g V m F s d W U 9 I m w x I i A v P j x F b n R y e S B U e X B l P S J S Z W N v d m V y e V R h c m d l d F N o Z W V 0 I i B W Y W x 1 Z T 0 i c 1 N o Z W V 0 M y I g L z 4 8 R W 5 0 c n k g V H l w Z T 0 i R m l s b F R v R G F 0 Y U 1 v Z G V s R W 5 h Y m x l Z C I g V m F s d W U 9 I m w w I i A v P j x F b n R y e S B U e X B l P S J G a W x s T 2 J q Z W N 0 V H l w Z S I g V m F s d W U 9 I n N D b 2 5 u Z W N 0 a W 9 u T 2 5 s e S I g L z 4 8 L 1 N 0 Y W J s Z U V u d H J p Z X M + P C 9 J d G V t P j x J d G V t P j x J d G V t T G 9 j Y X R p b 2 4 + P E l 0 Z W 1 U e X B l P k Z v c m 1 1 b G E 8 L 0 l 0 Z W 1 U e X B l P j x J d G V t U G F 0 a D 5 T Z W N 0 a W 9 u M S 9 h b G x f d D I w X 3 d v c m x k X 2 N 1 c F 9 t Y X R j a G V z X 3 J l c 3 V s d H N f X z M v U 2 9 1 c m N l P C 9 J d G V t U G F 0 a D 4 8 L 0 l 0 Z W 1 M b 2 N h d G l v b j 4 8 U 3 R h Y m x l R W 5 0 c m l l c y A v P j w v S X R l b T 4 8 S X R l b T 4 8 S X R l b U x v Y 2 F 0 a W 9 u P j x J d G V t V H l w Z T 5 G b 3 J t d W x h P C 9 J d G V t V H l w Z T 4 8 S X R l b V B h d G g + U 2 V j d G l v b j E v Y W x s X 3 Q y M F 9 3 b 3 J s Z F 9 j d X B f b W F 0 Y 2 h l c 1 9 y Z X N 1 b H R z X 1 8 z L 0 N o Y W 5 n Z W Q l M j B U e X B l P C 9 J d G V t U G F 0 a D 4 8 L 0 l 0 Z W 1 M b 2 N h d G l v b j 4 8 U 3 R h Y m x l R W 5 0 c m l l c y A v P j w v S X R l b T 4 8 S X R l b T 4 8 S X R l b U x v Y 2 F 0 a W 9 u P j x J d G V t V H l w Z T 5 G b 3 J t d W x h P C 9 J d G V t V H l w Z T 4 8 S X R l b V B h d G g + U 2 V j d G l v b j E v Y W x s X 3 Q y M F 9 3 b 3 J s Z F 9 j d X B f b W F 0 Y 2 h l c 1 9 y Z X N 1 b H R z X 1 8 z L 1 V u c G l 2 b 3 R l Z C U y M E N v b H V t b n M 8 L 0 l 0 Z W 1 Q Y X R o P j w v S X R l b U x v Y 2 F 0 a W 9 u P j x T d G F i b G V F b n R y a W V z I C 8 + P C 9 J d G V t P j x J d G V t P j x J d G V t T G 9 j Y X R p b 2 4 + P E l 0 Z W 1 U e X B l P k Z v c m 1 1 b G E 8 L 0 l 0 Z W 1 U e X B l P j x J d G V t U G F 0 a D 5 T Z W N 0 a W 9 u M S 9 h b G x f d D I w X 3 d v c m x k X 2 N 1 c F 9 t Y X R j a G V z X 3 J l c 3 V s d H N f X z M v U m V u Y W 1 l Z C U y M E N v b H V t b n M 8 L 0 l 0 Z W 1 Q Y X R o P j w v S X R l b U x v Y 2 F 0 a W 9 u P j x T d G F i b G V F b n R y a W V z I C 8 + P C 9 J d G V t P j x J d G V t P j x J d G V t T G 9 j Y X R p b 2 4 + P E l 0 Z W 1 U e X B l P k Z v c m 1 1 b G E 8 L 0 l 0 Z W 1 U e X B l P j x J d G V t U G F 0 a D 5 T Z W N 0 a W 9 u M S 9 h b G x f d D I w X 3 d v c m x k X 2 N 1 c F 9 t Y X R j a G V z X 3 J l c 3 V s d H N f X z 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Y z N C I g L z 4 8 R W 5 0 c n k g V H l w Z T 0 i R m l s b E V y c m 9 y Q 2 9 k Z S I g V m F s d W U 9 I n N V b m t u b 3 d u I i A v P j x F b n R y e S B U e X B l P S J G a W x s R X J y b 3 J D b 3 V u d C I g V m F s d W U 9 I m w w I i A v P j x F b n R y e S B U e X B l P S J G a W x s T G F z d F V w Z G F 0 Z W Q i I F Z h b H V l P S J k M j A y N C 0 x M S 0 x N l Q w N z o z N T o 0 O C 4 x N z g z M T M 0 W i I g L z 4 8 R W 5 0 c n k g V H l w Z T 0 i R m l s b E N v b H V t b l R 5 c G V z I i B W Y W x 1 Z T 0 i c 0 J n W U d C Z 1 l I Q m d B R 0 J n W U Q i I C 8 + P E V u d H J 5 I F R 5 c G U 9 I k Z p b G x D b 2 x 1 b W 5 O Y W 1 l c y I g V m F s d W U 9 I n N b J n F 1 b 3 Q 7 U 2 V h c 2 9 u J n F 1 b 3 Q 7 L C Z x d W 9 0 O 1 R l Y W 1 z J n F 1 b 3 Q 7 L C Z x d W 9 0 O 1 d p b m 5 l c i Z x d W 9 0 O y w m c X V v d D t N Y X J n a W 4 m c X V v d D s s J n F 1 b 3 Q 7 R 3 J v d W 5 k J n F 1 b 3 Q 7 L C Z x d W 9 0 O 0 1 h d G N o I E R h d G U m c X V v d D s s J n F 1 b 3 Q 7 V C 0 y M C B J b n Q g T W F 0 Y 2 g m c X V v d D s s J n F 1 b 3 Q 7 T W F y Z 2 l u I C h O d W 1 i Z X J z K S Z x d W 9 0 O y w m c X V v d D t S d W 5 z L 1 d p Y 2 t l d H M m c X V v d D s s J n F 1 b 3 Q 7 T W F 0 Y 2 g g b n V t Y m V y J n F 1 b 3 Q 7 L C Z x d W 9 0 O 1 Z h b H V l J n F 1 b 3 Q 7 L C Z x d W 9 0 O 0 N v b H V t b j E 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Y W x s X 3 Q y M F 9 3 b 3 J s Z F 9 j d X B f b W F 0 Y 2 h l c 1 9 y Z X N 1 b H R z X 1 8 0 L 0 N o Y W 5 n Z W Q g V H l w Z S 5 7 U 2 V h c 2 9 u L D B 9 J n F 1 b 3 Q 7 L C Z x d W 9 0 O 1 N l Y 3 R p b 2 4 x L 2 F s b F 9 0 M j B f d 2 9 y b G R f Y 3 V w X 2 1 h d G N o Z X N f c m V z d W x 0 c 1 9 f N C 9 D a G F u Z 2 V k I F R 5 c G U u e 1 R l Y W 1 z L D F 9 J n F 1 b 3 Q 7 L C Z x d W 9 0 O 1 N l Y 3 R p b 2 4 x L 2 F s b F 9 0 M j B f d 2 9 y b G R f Y 3 V w X 2 1 h d G N o Z X N f c m V z d W x 0 c 1 9 f N C 9 D a G F u Z 2 V k I F R 5 c G U u e 1 d p b m 5 l c i w y f S Z x d W 9 0 O y w m c X V v d D t T Z W N 0 a W 9 u M S 9 h b G x f d D I w X 3 d v c m x k X 2 N 1 c F 9 t Y X R j a G V z X 3 J l c 3 V s d H N f X z Q v Q 2 h h b m d l Z C B U e X B l L n t N Y X J n a W 4 s M 3 0 m c X V v d D s s J n F 1 b 3 Q 7 U 2 V j d G l v b j E v Y W x s X 3 Q y M F 9 3 b 3 J s Z F 9 j d X B f b W F 0 Y 2 h l c 1 9 y Z X N 1 b H R z X 1 8 0 L 0 N o Y W 5 n Z W Q g V H l w Z S 5 7 R 3 J v d W 5 k L D R 9 J n F 1 b 3 Q 7 L C Z x d W 9 0 O 1 N l Y 3 R p b 2 4 x L 2 F s b F 9 0 M j B f d 2 9 y b G R f Y 3 V w X 2 1 h d G N o Z X N f c m V z d W x 0 c 1 9 f N C 9 D a G F u Z 2 V k I F R 5 c G U u e 0 1 h d G N o I E R h d G U s N X 0 m c X V v d D s s J n F 1 b 3 Q 7 U 2 V j d G l v b j E v Y W x s X 3 Q y M F 9 3 b 3 J s Z F 9 j d X B f b W F 0 Y 2 h l c 1 9 y Z X N 1 b H R z X 1 8 0 L 0 N o Y W 5 n Z W Q g V H l w Z S 5 7 V C 0 y M C B J b n Q g T W F 0 Y 2 g s N n 0 m c X V v d D s s J n F 1 b 3 Q 7 U 2 V j d G l v b j E v Y W x s X 3 Q y M F 9 3 b 3 J s Z F 9 j d X B f b W F 0 Y 2 h l c 1 9 y Z X N 1 b H R z X 1 8 0 L 0 N o Y W 5 n Z W Q g V H l w Z S 5 7 T W F y Z 2 l u I C h O d W 1 i Z X J z K S w 3 f S Z x d W 9 0 O y w m c X V v d D t T Z W N 0 a W 9 u M S 9 h b G x f d D I w X 3 d v c m x k X 2 N 1 c F 9 t Y X R j a G V z X 3 J l c 3 V s d H N f X z Q v Q 2 h h b m d l Z C B U e X B l L n t S d W 5 z L 1 d p Y 2 t l d H M s O H 0 m c X V v d D s s J n F 1 b 3 Q 7 U 2 V j d G l v b j E v Y W x s X 3 Q y M F 9 3 b 3 J s Z F 9 j d X B f b W F 0 Y 2 h l c 1 9 y Z X N 1 b H R z X 1 8 0 L 0 N o Y W 5 n Z W Q g V H l w Z S 5 7 T W F 0 Y 2 g g b n V t Y m V y L D l 9 J n F 1 b 3 Q 7 L C Z x d W 9 0 O 1 N l Y 3 R p b 2 4 x L 2 F s b F 9 0 M j B f d 2 9 y b G R f Y 3 V w X 2 1 h d G N o Z X N f c m V z d W x 0 c 1 9 f N C 9 D a G F u Z 2 V k I F R 5 c G U u e 1 Z h b H V l L D E w f S Z x d W 9 0 O y w m c X V v d D t T Z W N 0 a W 9 u M S 9 h b G x f d D I w X 3 d v c m x k X 2 N 1 c F 9 t Y X R j a G V z X 3 J l c 3 V s d H N f X z Q v Q 2 h h b m d l Z C B U e X B l L n t D b 2 x 1 b W 4 x L D E x f S Z x d W 9 0 O 1 0 s J n F 1 b 3 Q 7 Q 2 9 s d W 1 u Q 2 9 1 b n Q m c X V v d D s 6 M T I s J n F 1 b 3 Q 7 S 2 V 5 Q 2 9 s d W 1 u T m F t Z X M m c X V v d D s 6 W 1 0 s J n F 1 b 3 Q 7 Q 2 9 s d W 1 u S W R l b n R p d G l l c y Z x d W 9 0 O z p b J n F 1 b 3 Q 7 U 2 V j d G l v b j E v Y W x s X 3 Q y M F 9 3 b 3 J s Z F 9 j d X B f b W F 0 Y 2 h l c 1 9 y Z X N 1 b H R z X 1 8 0 L 0 N o Y W 5 n Z W Q g V H l w Z S 5 7 U 2 V h c 2 9 u L D B 9 J n F 1 b 3 Q 7 L C Z x d W 9 0 O 1 N l Y 3 R p b 2 4 x L 2 F s b F 9 0 M j B f d 2 9 y b G R f Y 3 V w X 2 1 h d G N o Z X N f c m V z d W x 0 c 1 9 f N C 9 D a G F u Z 2 V k I F R 5 c G U u e 1 R l Y W 1 z L D F 9 J n F 1 b 3 Q 7 L C Z x d W 9 0 O 1 N l Y 3 R p b 2 4 x L 2 F s b F 9 0 M j B f d 2 9 y b G R f Y 3 V w X 2 1 h d G N o Z X N f c m V z d W x 0 c 1 9 f N C 9 D a G F u Z 2 V k I F R 5 c G U u e 1 d p b m 5 l c i w y f S Z x d W 9 0 O y w m c X V v d D t T Z W N 0 a W 9 u M S 9 h b G x f d D I w X 3 d v c m x k X 2 N 1 c F 9 t Y X R j a G V z X 3 J l c 3 V s d H N f X z Q v Q 2 h h b m d l Z C B U e X B l L n t N Y X J n a W 4 s M 3 0 m c X V v d D s s J n F 1 b 3 Q 7 U 2 V j d G l v b j E v Y W x s X 3 Q y M F 9 3 b 3 J s Z F 9 j d X B f b W F 0 Y 2 h l c 1 9 y Z X N 1 b H R z X 1 8 0 L 0 N o Y W 5 n Z W Q g V H l w Z S 5 7 R 3 J v d W 5 k L D R 9 J n F 1 b 3 Q 7 L C Z x d W 9 0 O 1 N l Y 3 R p b 2 4 x L 2 F s b F 9 0 M j B f d 2 9 y b G R f Y 3 V w X 2 1 h d G N o Z X N f c m V z d W x 0 c 1 9 f N C 9 D a G F u Z 2 V k I F R 5 c G U u e 0 1 h d G N o I E R h d G U s N X 0 m c X V v d D s s J n F 1 b 3 Q 7 U 2 V j d G l v b j E v Y W x s X 3 Q y M F 9 3 b 3 J s Z F 9 j d X B f b W F 0 Y 2 h l c 1 9 y Z X N 1 b H R z X 1 8 0 L 0 N o Y W 5 n Z W Q g V H l w Z S 5 7 V C 0 y M C B J b n Q g T W F 0 Y 2 g s N n 0 m c X V v d D s s J n F 1 b 3 Q 7 U 2 V j d G l v b j E v Y W x s X 3 Q y M F 9 3 b 3 J s Z F 9 j d X B f b W F 0 Y 2 h l c 1 9 y Z X N 1 b H R z X 1 8 0 L 0 N o Y W 5 n Z W Q g V H l w Z S 5 7 T W F y Z 2 l u I C h O d W 1 i Z X J z K S w 3 f S Z x d W 9 0 O y w m c X V v d D t T Z W N 0 a W 9 u M S 9 h b G x f d D I w X 3 d v c m x k X 2 N 1 c F 9 t Y X R j a G V z X 3 J l c 3 V s d H N f X z Q v Q 2 h h b m d l Z C B U e X B l L n t S d W 5 z L 1 d p Y 2 t l d H M s O H 0 m c X V v d D s s J n F 1 b 3 Q 7 U 2 V j d G l v b j E v Y W x s X 3 Q y M F 9 3 b 3 J s Z F 9 j d X B f b W F 0 Y 2 h l c 1 9 y Z X N 1 b H R z X 1 8 0 L 0 N o Y W 5 n Z W Q g V H l w Z S 5 7 T W F 0 Y 2 g g b n V t Y m V y L D l 9 J n F 1 b 3 Q 7 L C Z x d W 9 0 O 1 N l Y 3 R p b 2 4 x L 2 F s b F 9 0 M j B f d 2 9 y b G R f Y 3 V w X 2 1 h d G N o Z X N f c m V z d W x 0 c 1 9 f N C 9 D a G F u Z 2 V k I F R 5 c G U u e 1 Z h b H V l L D E w f S Z x d W 9 0 O y w m c X V v d D t T Z W N 0 a W 9 u M S 9 h b G x f d D I w X 3 d v c m x k X 2 N 1 c F 9 t Y X R j a G V z X 3 J l c 3 V s d H N f X z Q v Q 2 h h b m d l Z C B U e X B l L n t D b 2 x 1 b W 4 x L D E x f S Z x d W 9 0 O 1 0 s J n F 1 b 3 Q 7 U m V s Y X R p b 2 5 z a G l w S W 5 m b y Z x d W 9 0 O z p b X X 0 i I C 8 + P C 9 T d G F i b G V F b n R y a W V z P j w v S X R l b T 4 8 S X R l b T 4 8 S X R l b U x v Y 2 F 0 a W 9 u P j x J d G V t V H l w Z T 5 G b 3 J t d W x h P C 9 J d G V t V H l w Z T 4 8 S X R l b V B h d G g + U 2 V j d G l v b j E v Y W x s X 3 Q y M F 9 3 b 3 J s Z F 9 j d X B f b W F 0 Y 2 h l c 1 9 y Z X N 1 b H R z X 1 8 0 L 1 N v d X J j Z T w v S X R l b V B h d G g + P C 9 J d G V t T G 9 j Y X R p b 2 4 + P F N 0 Y W J s Z U V u d H J p Z X M g L z 4 8 L 0 l 0 Z W 0 + P E l 0 Z W 0 + P E l 0 Z W 1 M b 2 N h d G l v b j 4 8 S X R l b V R 5 c G U + R m 9 y b X V s Y T w v S X R l b V R 5 c G U + P E l 0 Z W 1 Q Y X R o P l N l Y 3 R p b 2 4 x L 2 F s b F 9 0 M j B f d 2 9 y b G R f Y 3 V w X 2 1 h d G N o Z X N f c m V z d W x 0 c 1 9 f N C 9 D a G F u Z 2 V k J T I w V H l w Z T w v S X R l b V B h d G g + P C 9 J d G V t T G 9 j Y X R p b 2 4 + P F N 0 Y W J s Z U V u d H J p Z X M g L z 4 8 L 0 l 0 Z W 0 + P E l 0 Z W 0 + P E l 0 Z W 1 M b 2 N h d G l v b j 4 8 S X R l b V R 5 c G U + R m 9 y b X V s Y T w v S X R l b V R 5 c G U + P E l 0 Z W 1 Q Y X R o P l N l Y 3 R p b 2 4 x L 2 F s b F 9 0 M j B f d 2 9 y b G R f Y 3 V w X 2 1 h d G N o Z X N f c m V z d W x 0 c 1 9 f M 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2 M z Q i I C 8 + P E V u d H J 5 I F R 5 c G U 9 I k Z p b G x F c n J v c k N v Z G U i I F Z h b H V l P S J z V W 5 r b m 9 3 b i I g L z 4 8 R W 5 0 c n k g V H l w Z T 0 i R m l s b E V y c m 9 y Q 2 9 1 b n Q i I F Z h b H V l P S J s M C I g L z 4 8 R W 5 0 c n k g V H l w Z T 0 i R m l s b E x h c 3 R V c G R h d G V k I i B W Y W x 1 Z T 0 i Z D I w M j Q t M T E t M T Z U M D g 6 N D A 6 N T A u O T E w M D E x N l o i I C 8 + P E V u d H J 5 I F R 5 c G U 9 I k Z p b G x D b 2 x 1 b W 5 U e X B l c y I g V m F s d W U 9 I n N C Z 1 l H Q m c 9 P S I g L z 4 8 R W 5 0 c n k g V H l w Z T 0 i R m l s b E N v b H V t b k 5 h b W V z I i B W Y W x 1 Z T 0 i c 1 s m c X V v d D t T Z W F z b 2 4 m c X V v d D s s J n F 1 b 3 Q 7 T W F 0 Y 2 g g S U Q m c X V v d D s s J n F 1 b 3 Q 7 V 2 l u b m V y J n F 1 b 3 Q 7 L C Z x d W 9 0 O 1 Z h b H V 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W x s X 3 Q y M F 9 3 b 3 J s Z F 9 j d X B f b W F 0 Y 2 h l c 1 9 y Z X N 1 b H R z X 1 8 z I C g y K S 9 V b n B p d m 9 0 Z W Q g Q 2 9 s d W 1 u c y 5 7 U 2 V h c 2 9 u L D B 9 J n F 1 b 3 Q 7 L C Z x d W 9 0 O 1 N l Y 3 R p b 2 4 x L 2 F s b F 9 0 M j B f d 2 9 y b G R f Y 3 V w X 2 1 h d G N o Z X N f c m V z d W x 0 c 1 9 f M y A o M i k v T W V y Z 2 V k I E N v b H V t b n M u e 0 1 h d G N o I E l E L D V 9 J n F 1 b 3 Q 7 L C Z x d W 9 0 O 1 N l Y 3 R p b 2 4 x L 2 F s b F 9 0 M j B f d 2 9 y b G R f Y 3 V w X 2 1 h d G N o Z X N f c m V z d W x 0 c 1 9 f M y A o M i k v V W 5 w a X Z v d G V k I E N v b H V t b n M u e 1 d p b m 5 l c i w x f S Z x d W 9 0 O y w m c X V v d D t T Z W N 0 a W 9 u M S 9 h b G x f d D I w X 3 d v c m x k X 2 N 1 c F 9 t Y X R j a G V z X 3 J l c 3 V s d H N f X z M g K D I p L 1 V u c G l 2 b 3 R l Z C B D b 2 x 1 b W 5 z L n t W Y W x 1 Z S w 0 f S Z x d W 9 0 O 1 0 s J n F 1 b 3 Q 7 Q 2 9 s d W 1 u Q 2 9 1 b n Q m c X V v d D s 6 N C w m c X V v d D t L Z X l D b 2 x 1 b W 5 O Y W 1 l c y Z x d W 9 0 O z p b X S w m c X V v d D t D b 2 x 1 b W 5 J Z G V u d G l 0 a W V z J n F 1 b 3 Q 7 O l s m c X V v d D t T Z W N 0 a W 9 u M S 9 h b G x f d D I w X 3 d v c m x k X 2 N 1 c F 9 t Y X R j a G V z X 3 J l c 3 V s d H N f X z M g K D I p L 1 V u c G l 2 b 3 R l Z C B D b 2 x 1 b W 5 z L n t T Z W F z b 2 4 s M H 0 m c X V v d D s s J n F 1 b 3 Q 7 U 2 V j d G l v b j E v Y W x s X 3 Q y M F 9 3 b 3 J s Z F 9 j d X B f b W F 0 Y 2 h l c 1 9 y Z X N 1 b H R z X 1 8 z I C g y K S 9 N Z X J n Z W Q g Q 2 9 s d W 1 u c y 5 7 T W F 0 Y 2 g g S U Q s N X 0 m c X V v d D s s J n F 1 b 3 Q 7 U 2 V j d G l v b j E v Y W x s X 3 Q y M F 9 3 b 3 J s Z F 9 j d X B f b W F 0 Y 2 h l c 1 9 y Z X N 1 b H R z X 1 8 z I C g y K S 9 V b n B p d m 9 0 Z W Q g Q 2 9 s d W 1 u c y 5 7 V 2 l u b m V y L D F 9 J n F 1 b 3 Q 7 L C Z x d W 9 0 O 1 N l Y 3 R p b 2 4 x L 2 F s b F 9 0 M j B f d 2 9 y b G R f Y 3 V w X 2 1 h d G N o Z X N f c m V z d W x 0 c 1 9 f M y A o M i k v V W 5 w a X Z v d G V k I E N v b H V t b n M u e 1 Z h b H V l L D R 9 J n F 1 b 3 Q 7 X S w m c X V v d D t S Z W x h d G l v b n N o a X B J b m Z v J n F 1 b 3 Q 7 O l t d f S I g L z 4 8 L 1 N 0 Y W J s Z U V u d H J p Z X M + P C 9 J d G V t P j x J d G V t P j x J d G V t T G 9 j Y X R p b 2 4 + P E l 0 Z W 1 U e X B l P k Z v c m 1 1 b G E 8 L 0 l 0 Z W 1 U e X B l P j x J d G V t U G F 0 a D 5 T Z W N 0 a W 9 u M S 9 h b G x f d D I w X 3 d v c m x k X 2 N 1 c F 9 t Y X R j a G V z X 3 J l c 3 V s d H N f X z M l M j A o M i k v U 2 9 1 c m N l P C 9 J d G V t U G F 0 a D 4 8 L 0 l 0 Z W 1 M b 2 N h d G l v b j 4 8 U 3 R h Y m x l R W 5 0 c m l l c y A v P j w v S X R l b T 4 8 S X R l b T 4 8 S X R l b U x v Y 2 F 0 a W 9 u P j x J d G V t V H l w Z T 5 G b 3 J t d W x h P C 9 J d G V t V H l w Z T 4 8 S X R l b V B h d G g + U 2 V j d G l v b j E v Y W x s X 3 Q y M F 9 3 b 3 J s Z F 9 j d X B f b W F 0 Y 2 h l c 1 9 y Z X N 1 b H R z X 1 8 z J T I w K D I p L 0 N o Y W 5 n Z W Q l M j B U e X B l P C 9 J d G V t U G F 0 a D 4 8 L 0 l 0 Z W 1 M b 2 N h d G l v b j 4 8 U 3 R h Y m x l R W 5 0 c m l l c y A v P j w v S X R l b T 4 8 S X R l b T 4 8 S X R l b U x v Y 2 F 0 a W 9 u P j x J d G V t V H l w Z T 5 G b 3 J t d W x h P C 9 J d G V t V H l w Z T 4 8 S X R l b V B h d G g + U 2 V j d G l v b j E v Y W x s X 3 Q y M F 9 3 b 3 J s Z F 9 j d X B f b W F 0 Y 2 h l c 1 9 y Z X N 1 b H R z X 1 8 z J T I w K D I p L 0 R 1 c G x p Y 2 F 0 Z W Q l M j B D b 2 x 1 b W 4 8 L 0 l 0 Z W 1 Q Y X R o P j w v S X R l b U x v Y 2 F 0 a W 9 u P j x T d G F i b G V F b n R y a W V z I C 8 + P C 9 J d G V t P j x J d G V t P j x J d G V t T G 9 j Y X R p b 2 4 + P E l 0 Z W 1 U e X B l P k Z v c m 1 1 b G E 8 L 0 l 0 Z W 1 U e X B l P j x J d G V t U G F 0 a D 5 T Z W N 0 a W 9 u M S 9 h b G x f d D I w X 3 d v c m x k X 2 N 1 c F 9 t Y X R j a G V z X 3 J l c 3 V s d H N f X z M l M j A o M i k v R H V w b G l j Y X R l Z C U y M E N v b H V t b j E 8 L 0 l 0 Z W 1 Q Y X R o P j w v S X R l b U x v Y 2 F 0 a W 9 u P j x T d G F i b G V F b n R y a W V z I C 8 + P C 9 J d G V t P j x J d G V t P j x J d G V t T G 9 j Y X R p b 2 4 + P E l 0 Z W 1 U e X B l P k Z v c m 1 1 b G E 8 L 0 l 0 Z W 1 U e X B l P j x J d G V t U G F 0 a D 5 T Z W N 0 a W 9 u M S 9 h b G x f d D I w X 3 d v c m x k X 2 N 1 c F 9 t Y X R j a G V z X 3 J l c 3 V s d H N f X z M l M j A o M i k v U m V u Y W 1 l Z C U y M E N v b H V t b n M 8 L 0 l 0 Z W 1 Q Y X R o P j w v S X R l b U x v Y 2 F 0 a W 9 u P j x T d G F i b G V F b n R y a W V z I C 8 + P C 9 J d G V t P j x J d G V t P j x J d G V t T G 9 j Y X R p b 2 4 + P E l 0 Z W 1 U e X B l P k Z v c m 1 1 b G E 8 L 0 l 0 Z W 1 U e X B l P j x J d G V t U G F 0 a D 5 T Z W N 0 a W 9 u M S 9 h b G x f d D I w X 3 d v c m x k X 2 N 1 c F 9 t Y X R j a G V z X 3 J l c 3 V s d H N f X z M l M j A o M i k v U m V t b 3 Z l Z C U y M E N v b H V t b n M 8 L 0 l 0 Z W 1 Q Y X R o P j w v S X R l b U x v Y 2 F 0 a W 9 u P j x T d G F i b G V F b n R y a W V z I C 8 + P C 9 J d G V t P j x J d G V t P j x J d G V t T G 9 j Y X R p b 2 4 + P E l 0 Z W 1 U e X B l P k Z v c m 1 1 b G E 8 L 0 l 0 Z W 1 U e X B l P j x J d G V t U G F 0 a D 5 T Z W N 0 a W 9 u M S 9 h b G x f d D I w X 3 d v c m x k X 2 N 1 c F 9 t Y X R j a G V z X 3 J l c 3 V s d H N f X z M l M j A o M i k v V W 5 w a X Z v d G V k J T I w Q 2 9 s d W 1 u c z w v S X R l b V B h d G g + P C 9 J d G V t T G 9 j Y X R p b 2 4 + P F N 0 Y W J s Z U V u d H J p Z X M g L z 4 8 L 0 l 0 Z W 0 + P E l 0 Z W 0 + P E l 0 Z W 1 M b 2 N h d G l v b j 4 8 S X R l b V R 5 c G U + R m 9 y b X V s Y T w v S X R l b V R 5 c G U + P E l 0 Z W 1 Q Y X R o P l N l Y 3 R p b 2 4 x L 2 F s b F 9 0 M j B f d 2 9 y b G R f Y 3 V w X 2 1 h d G N o Z X N f c m V z d W x 0 c 1 9 f M y U y M C g y K S 9 E d X B s a W N h d G V k J T I w Q 2 9 s d W 1 u M j w v S X R l b V B h d G g + P C 9 J d G V t T G 9 j Y X R p b 2 4 + P F N 0 Y W J s Z U V u d H J p Z X M g L z 4 8 L 0 l 0 Z W 0 + P E l 0 Z W 0 + P E l 0 Z W 1 M b 2 N h d G l v b j 4 8 S X R l b V R 5 c G U + R m 9 y b X V s Y T w v S X R l b V R 5 c G U + P E l 0 Z W 1 Q Y X R o P l N l Y 3 R p b 2 4 x L 2 F s b F 9 0 M j B f d 2 9 y b G R f Y 3 V w X 2 1 h d G N o Z X N f c m V z d W x 0 c 1 9 f M y U y M C g y K S 9 S Z W 9 y Z G V y Z W Q l M j B D b 2 x 1 b W 5 z P C 9 J d G V t U G F 0 a D 4 8 L 0 l 0 Z W 1 M b 2 N h d G l v b j 4 8 U 3 R h Y m x l R W 5 0 c m l l c y A v P j w v S X R l b T 4 8 S X R l b T 4 8 S X R l b U x v Y 2 F 0 a W 9 u P j x J d G V t V H l w Z T 5 G b 3 J t d W x h P C 9 J d G V t V H l w Z T 4 8 S X R l b V B h d G g + U 2 V j d G l v b j E v Y W x s X 3 Q y M F 9 3 b 3 J s Z F 9 j d X B f b W F 0 Y 2 h l c 1 9 y Z X N 1 b H R z X 1 8 z J T I w K D I p L 0 R 1 c G x p Y 2 F 0 Z W Q l M j B D b 2 x 1 b W 4 z P C 9 J d G V t U G F 0 a D 4 8 L 0 l 0 Z W 1 M b 2 N h d G l v b j 4 8 U 3 R h Y m x l R W 5 0 c m l l c y A v P j w v S X R l b T 4 8 S X R l b T 4 8 S X R l b U x v Y 2 F 0 a W 9 u P j x J d G V t V H l w Z T 5 G b 3 J t d W x h P C 9 J d G V t V H l w Z T 4 8 S X R l b V B h d G g + U 2 V j d G l v b j E v Y W x s X 3 Q y M F 9 3 b 3 J s Z F 9 j d X B f b W F 0 Y 2 h l c 1 9 y Z X N 1 b H R z X 1 8 z J T I w K D I p L 1 J l b 3 J k Z X J l Z C U y M E N v b H V t b n M x P C 9 J d G V t U G F 0 a D 4 8 L 0 l 0 Z W 1 M b 2 N h d G l v b j 4 8 U 3 R h Y m x l R W 5 0 c m l l c y A v P j w v S X R l b T 4 8 S X R l b T 4 8 S X R l b U x v Y 2 F 0 a W 9 u P j x J d G V t V H l w Z T 5 G b 3 J t d W x h P C 9 J d G V t V H l w Z T 4 8 S X R l b V B h d G g + U 2 V j d G l v b j E v Y W x s X 3 Q y M F 9 3 b 3 J s Z F 9 j d X B f b W F 0 Y 2 h l c 1 9 y Z X N 1 b H R z X 1 8 z J T I w K D I p L 0 1 l c m d l Z C U y M E N v b H V t b n M 8 L 0 l 0 Z W 1 Q Y X R o P j w v S X R l b U x v Y 2 F 0 a W 9 u P j x T d G F i b G V F b n R y a W V z I C 8 + P C 9 J d G V t P j x J d G V t P j x J d G V t T G 9 j Y X R p b 2 4 + P E l 0 Z W 1 U e X B l P k Z v c m 1 1 b G E 8 L 0 l 0 Z W 1 U e X B l P j x J d G V t U G F 0 a D 5 T Z W N 0 a W 9 u M S 9 h b G x f d D I w X 3 d v c m x k X 2 N 1 c F 9 t Y X R j a G V z X 3 J l c 3 V s d H N f X z M l M j A o M i k v U m V t b 3 Z l Z C U y M E N v b H V t b n M x P C 9 J d G V t U G F 0 a D 4 8 L 0 l 0 Z W 1 M b 2 N h d G l v b j 4 8 U 3 R h Y m x l R W 5 0 c m l l c y A v P j w v S X R l b T 4 8 S X R l b T 4 8 S X R l b U x v Y 2 F 0 a W 9 u P j x J d G V t V H l w Z T 5 G b 3 J t d W x h P C 9 J d G V t V H l w Z T 4 8 S X R l b V B h d G g + U 2 V j d G l v b j E v Y W x s X 3 Q y M F 9 3 b 3 J s Z F 9 j d X B f b W F 0 Y 2 h l c 1 9 y Z X N 1 b H R z X 1 8 z J T I w K D I p L 1 J l b 3 J k Z X J l Z C U y M E N v b H V t b n M y P C 9 J d G V t U G F 0 a D 4 8 L 0 l 0 Z W 1 M b 2 N h d G l v b j 4 8 U 3 R h Y m x l R W 5 0 c m l l c y A v P j w v S X R l b T 4 8 S X R l b T 4 8 S X R l b U x v Y 2 F 0 a W 9 u P j x J d G V t V H l w Z T 5 G b 3 J t d W x h P C 9 J d G V t V H l w Z T 4 8 S X R l b V B h d G g + U 2 V j d G l v b j E v Y W x s X 3 Q y M F 9 3 b 3 J s Z F 9 j d X B f b W F 0 Y 2 h l c 1 9 y Z X N 1 b H R z X 1 8 z J T I w K D I p L 1 J l b W 9 2 Z W Q l M j B D b 2 x 1 b W 5 z M j w v S X R l b V B h d G g + P C 9 J d G V t T G 9 j Y X R p b 2 4 + P F N 0 Y W J s Z U V u d H J p Z X M g L z 4 8 L 0 l 0 Z W 0 + P E l 0 Z W 0 + P E l 0 Z W 1 M b 2 N h d G l v b j 4 8 S X R l b V R 5 c G U + R m 9 y b X V s Y T w v S X R l b V R 5 c G U + P E l 0 Z W 1 Q Y X R o P l N l Y 3 R p b 2 4 x L 2 F s b F 9 0 M j B f d 2 9 y b G R f Y 3 V w X 2 1 h d G N o Z X N f c m V z d W x 0 c 1 9 f M y U y M C g z 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b G x f d D I w X 3 d v c m x k X 2 N 1 c F 9 t Y X R j a G V z X 3 J l c 3 V s d H N f X z N f X z M i I C 8 + P E V u d H J 5 I F R 5 c G U 9 I k Z p b G x l Z E N v b X B s Z X R l U m V z d W x 0 V G 9 X b 3 J r c 2 h l Z X Q i I F Z h b H V l P S J s M S I g L z 4 8 R W 5 0 c n k g V H l w Z T 0 i R m l s b E N v d W 5 0 I i B W Y W x 1 Z T 0 i b D E y N j g i I C 8 + P E V u d H J 5 I F R 5 c G U 9 I k Z p b G x F c n J v c k N v Z G U i I F Z h b H V l P S J z V W 5 r b m 9 3 b i I g L z 4 8 R W 5 0 c n k g V H l w Z T 0 i R m l s b E V y c m 9 y Q 2 9 1 b n Q i I F Z h b H V l P S J s M C I g L z 4 8 R W 5 0 c n k g V H l w Z T 0 i R m l s b E x h c 3 R V c G R h d G V k I i B W Y W x 1 Z T 0 i Z D I w M j Q t M T E t M T d U M T g 6 N D Y 6 M z A u O T U 0 N D A 4 N F o i I C 8 + P E V u d H J 5 I F R 5 c G U 9 I k Z p b G x D b 2 x 1 b W 5 U e X B l c y I g V m F s d W U 9 I n N C Z 1 l H Q m d Z R 0 J n Y 0 R B Q V l H I i A v P j x F b n R y e S B U e X B l P S J G a W x s Q 2 9 s d W 1 u T m F t Z X M i I F Z h b H V l P S J z W y Z x d W 9 0 O 1 N l Y X N v b i Z x d W 9 0 O y w m c X V v d D t U Z W F t M S Z x d W 9 0 O y w m c X V v d D t U Z W F t M i Z x d W 9 0 O y w m c X V v d D t U Z W F t c y Z x d W 9 0 O y w m c X V v d D t X a W 5 u Z X I m c X V v d D s s J n F 1 b 3 Q 7 T W F y Z 2 l u J n F 1 b 3 Q 7 L C Z x d W 9 0 O 0 d y b 3 V u Z C Z x d W 9 0 O y w m c X V v d D t N Y X R j a C B E Y X R l J n F 1 b 3 Q 7 L C Z x d W 9 0 O 0 1 h d G N o I G 5 1 b W J l c i Z x d W 9 0 O y w m c X V v d D t N Y X J n a W 4 g K E 5 1 b W J l c n M p J n F 1 b 3 Q 7 L C Z x d W 9 0 O 1 J 1 b n M v V 2 l j a 2 V 0 c y Z x d W 9 0 O y w m c X V v d D t N Y X R j a C B J R C Z x d W 9 0 O 1 0 i I C 8 + P E V u d H J 5 I F R 5 c G U 9 I k Z p b G x T d G F 0 d X M i I F Z h b H V l P S J z Q 2 9 t c G x l d G U i I C 8 + P E V u d H J 5 I F R 5 c G U 9 I l F 1 Z X J 5 S U Q i I F Z h b H V l P S J z M m Y 5 M W Y 5 Y T A t Y z l j Z S 0 0 Y W Q z L T g w N z Q t O D A 4 M T Z m M W N h Z G E 1 I i A v P j x F b n R y e S B U e X B l P S J B Z G R l Z F R v R G F 0 Y U 1 v Z G V s I i B W Y W x 1 Z T 0 i b D A i I C 8 + P E V u d H J 5 I F R 5 c G U 9 I l J l b G F 0 a W 9 u c 2 h p c E l u Z m 9 D b 2 5 0 Y W l u Z X I i I F Z h b H V l P S J z e y Z x d W 9 0 O 2 N v b H V t b k N v d W 5 0 J n F 1 b 3 Q 7 O j E y L C Z x d W 9 0 O 2 t l e U N v b H V t b k 5 h b W V z J n F 1 b 3 Q 7 O l t d L C Z x d W 9 0 O 3 F 1 Z X J 5 U m V s Y X R p b 2 5 z a G l w c y Z x d W 9 0 O z p b X S w m c X V v d D t j b 2 x 1 b W 5 J Z G V u d G l 0 a W V z J n F 1 b 3 Q 7 O l s m c X V v d D t T Z W N 0 a W 9 u M S 9 h b G x f d D I w X 3 d v c m x k X 2 N 1 c F 9 t Y X R j a G V z X 3 J l c 3 V s d H N f X z M g K D M p L 1 V u c G l 2 b 3 R l Z C B D b 2 x 1 b W 5 z L n t T Z W F z b 2 4 s M H 0 m c X V v d D s s J n F 1 b 3 Q 7 U 2 V j d G l v b j E v Y W x s X 3 Q y M F 9 3 b 3 J s Z F 9 j d X B f b W F 0 Y 2 h l c 1 9 y Z X N 1 b H R z X 1 8 z I C g z K S 9 V b n B p d m 9 0 Z W Q g Q 2 9 s d W 1 u c y 5 7 V G V h b T E s M X 0 m c X V v d D s s J n F 1 b 3 Q 7 U 2 V j d G l v b j E v Y W x s X 3 Q y M F 9 3 b 3 J s Z F 9 j d X B f b W F 0 Y 2 h l c 1 9 y Z X N 1 b H R z X 1 8 z I C g z K S 9 V b n B p d m 9 0 Z W Q g Q 2 9 s d W 1 u c y 5 7 V G V h b T I s M n 0 m c X V v d D s s J n F 1 b 3 Q 7 U 2 V j d G l v b j E v Y W x s X 3 Q y M F 9 3 b 3 J s Z F 9 j d X B f b W F 0 Y 2 h l c 1 9 y Z X N 1 b H R z X 1 8 z I C g z K S 9 V b n B p d m 9 0 Z W Q g Q 2 9 s d W 1 u c y 5 7 V G V h b X M s M 3 0 m c X V v d D s s J n F 1 b 3 Q 7 U 2 V j d G l v b j E v Y W x s X 3 Q y M F 9 3 b 3 J s Z F 9 j d X B f b W F 0 Y 2 h l c 1 9 y Z X N 1 b H R z X 1 8 z I C g z K S 9 V b n B p d m 9 0 Z W Q g Q 2 9 s d W 1 u c y 5 7 V 2 l u b m V y L D R 9 J n F 1 b 3 Q 7 L C Z x d W 9 0 O 1 N l Y 3 R p b 2 4 x L 2 F s b F 9 0 M j B f d 2 9 y b G R f Y 3 V w X 2 1 h d G N o Z X N f c m V z d W x 0 c 1 9 f M y A o M y k v V W 5 w a X Z v d G V k I E N v b H V t b n M u e 0 1 h c m d p b i w 1 f S Z x d W 9 0 O y w m c X V v d D t T Z W N 0 a W 9 u M S 9 h b G x f d D I w X 3 d v c m x k X 2 N 1 c F 9 t Y X R j a G V z X 3 J l c 3 V s d H N f X z M g K D M p L 1 V u c G l 2 b 3 R l Z C B D b 2 x 1 b W 5 z L n t H c m 9 1 b m Q s N n 0 m c X V v d D s s J n F 1 b 3 Q 7 U 2 V j d G l v b j E v Y W x s X 3 Q y M F 9 3 b 3 J s Z F 9 j d X B f b W F 0 Y 2 h l c 1 9 y Z X N 1 b H R z X 1 8 z I C g z K S 9 V b n B p d m 9 0 Z W Q g Q 2 9 s d W 1 u c y 5 7 T W F 0 Y 2 g g R G F 0 Z S w 3 f S Z x d W 9 0 O y w m c X V v d D t T Z W N 0 a W 9 u M S 9 h b G x f d D I w X 3 d v c m x k X 2 N 1 c F 9 t Y X R j a G V z X 3 J l c 3 V s d H N f X z M g K D M p L 1 V u c G l 2 b 3 R l Z C B D b 2 x 1 b W 5 z L n t N Y X R j a C B u d W 1 i Z X I s O H 0 m c X V v d D s s J n F 1 b 3 Q 7 U 2 V j d G l v b j E v Y W x s X 3 Q y M F 9 3 b 3 J s Z F 9 j d X B f b W F 0 Y 2 h l c 1 9 y Z X N 1 b H R z X 1 8 z I C g z K S 9 V b n B p d m 9 0 Z W Q g Q 2 9 s d W 1 u c y 5 7 T W F y Z 2 l u I C h O d W 1 i Z X J z K S w 5 f S Z x d W 9 0 O y w m c X V v d D t T Z W N 0 a W 9 u M S 9 h b G x f d D I w X 3 d v c m x k X 2 N 1 c F 9 t Y X R j a G V z X 3 J l c 3 V s d H N f X z M g K D M p L 1 V u c G l 2 b 3 R l Z C B D b 2 x 1 b W 5 z L n t S d W 5 z L 1 d p Y 2 t l d H M s M T B 9 J n F 1 b 3 Q 7 L C Z x d W 9 0 O 1 N l Y 3 R p b 2 4 x L 2 F s b F 9 0 M j B f d 2 9 y b G R f Y 3 V w X 2 1 h d G N o Z X N f c m V z d W x 0 c 1 9 f M y A o M y k v T W V y Z 2 V k I E N v b H V t b n M u e 0 1 h d G N o I E l E L D E y f S Z x d W 9 0 O 1 0 s J n F 1 b 3 Q 7 Q 2 9 s d W 1 u Q 2 9 1 b n Q m c X V v d D s 6 M T I s J n F 1 b 3 Q 7 S 2 V 5 Q 2 9 s d W 1 u T m F t Z X M m c X V v d D s 6 W 1 0 s J n F 1 b 3 Q 7 Q 2 9 s d W 1 u S W R l b n R p d G l l c y Z x d W 9 0 O z p b J n F 1 b 3 Q 7 U 2 V j d G l v b j E v Y W x s X 3 Q y M F 9 3 b 3 J s Z F 9 j d X B f b W F 0 Y 2 h l c 1 9 y Z X N 1 b H R z X 1 8 z I C g z K S 9 V b n B p d m 9 0 Z W Q g Q 2 9 s d W 1 u c y 5 7 U 2 V h c 2 9 u L D B 9 J n F 1 b 3 Q 7 L C Z x d W 9 0 O 1 N l Y 3 R p b 2 4 x L 2 F s b F 9 0 M j B f d 2 9 y b G R f Y 3 V w X 2 1 h d G N o Z X N f c m V z d W x 0 c 1 9 f M y A o M y k v V W 5 w a X Z v d G V k I E N v b H V t b n M u e 1 R l Y W 0 x L D F 9 J n F 1 b 3 Q 7 L C Z x d W 9 0 O 1 N l Y 3 R p b 2 4 x L 2 F s b F 9 0 M j B f d 2 9 y b G R f Y 3 V w X 2 1 h d G N o Z X N f c m V z d W x 0 c 1 9 f M y A o M y k v V W 5 w a X Z v d G V k I E N v b H V t b n M u e 1 R l Y W 0 y L D J 9 J n F 1 b 3 Q 7 L C Z x d W 9 0 O 1 N l Y 3 R p b 2 4 x L 2 F s b F 9 0 M j B f d 2 9 y b G R f Y 3 V w X 2 1 h d G N o Z X N f c m V z d W x 0 c 1 9 f M y A o M y k v V W 5 w a X Z v d G V k I E N v b H V t b n M u e 1 R l Y W 1 z L D N 9 J n F 1 b 3 Q 7 L C Z x d W 9 0 O 1 N l Y 3 R p b 2 4 x L 2 F s b F 9 0 M j B f d 2 9 y b G R f Y 3 V w X 2 1 h d G N o Z X N f c m V z d W x 0 c 1 9 f M y A o M y k v V W 5 w a X Z v d G V k I E N v b H V t b n M u e 1 d p b m 5 l c i w 0 f S Z x d W 9 0 O y w m c X V v d D t T Z W N 0 a W 9 u M S 9 h b G x f d D I w X 3 d v c m x k X 2 N 1 c F 9 t Y X R j a G V z X 3 J l c 3 V s d H N f X z M g K D M p L 1 V u c G l 2 b 3 R l Z C B D b 2 x 1 b W 5 z L n t N Y X J n a W 4 s N X 0 m c X V v d D s s J n F 1 b 3 Q 7 U 2 V j d G l v b j E v Y W x s X 3 Q y M F 9 3 b 3 J s Z F 9 j d X B f b W F 0 Y 2 h l c 1 9 y Z X N 1 b H R z X 1 8 z I C g z K S 9 V b n B p d m 9 0 Z W Q g Q 2 9 s d W 1 u c y 5 7 R 3 J v d W 5 k L D Z 9 J n F 1 b 3 Q 7 L C Z x d W 9 0 O 1 N l Y 3 R p b 2 4 x L 2 F s b F 9 0 M j B f d 2 9 y b G R f Y 3 V w X 2 1 h d G N o Z X N f c m V z d W x 0 c 1 9 f M y A o M y k v V W 5 w a X Z v d G V k I E N v b H V t b n M u e 0 1 h d G N o I E R h d G U s N 3 0 m c X V v d D s s J n F 1 b 3 Q 7 U 2 V j d G l v b j E v Y W x s X 3 Q y M F 9 3 b 3 J s Z F 9 j d X B f b W F 0 Y 2 h l c 1 9 y Z X N 1 b H R z X 1 8 z I C g z K S 9 V b n B p d m 9 0 Z W Q g Q 2 9 s d W 1 u c y 5 7 T W F 0 Y 2 g g b n V t Y m V y L D h 9 J n F 1 b 3 Q 7 L C Z x d W 9 0 O 1 N l Y 3 R p b 2 4 x L 2 F s b F 9 0 M j B f d 2 9 y b G R f Y 3 V w X 2 1 h d G N o Z X N f c m V z d W x 0 c 1 9 f M y A o M y k v V W 5 w a X Z v d G V k I E N v b H V t b n M u e 0 1 h c m d p b i A o T n V t Y m V y c y k s O X 0 m c X V v d D s s J n F 1 b 3 Q 7 U 2 V j d G l v b j E v Y W x s X 3 Q y M F 9 3 b 3 J s Z F 9 j d X B f b W F 0 Y 2 h l c 1 9 y Z X N 1 b H R z X 1 8 z I C g z K S 9 V b n B p d m 9 0 Z W Q g Q 2 9 s d W 1 u c y 5 7 U n V u c y 9 X a W N r Z X R z L D E w f S Z x d W 9 0 O y w m c X V v d D t T Z W N 0 a W 9 u M S 9 h b G x f d D I w X 3 d v c m x k X 2 N 1 c F 9 t Y X R j a G V z X 3 J l c 3 V s d H N f X z M g K D M p L 0 1 l c m d l Z C B D b 2 x 1 b W 5 z L n t N Y X R j a C B J R C w x M n 0 m c X V v d D t d L C Z x d W 9 0 O 1 J l b G F 0 a W 9 u c 2 h p c E l u Z m 8 m c X V v d D s 6 W 1 1 9 I i A v P j w v U 3 R h Y m x l R W 5 0 c m l l c z 4 8 L 0 l 0 Z W 0 + P E l 0 Z W 0 + P E l 0 Z W 1 M b 2 N h d G l v b j 4 8 S X R l b V R 5 c G U + R m 9 y b X V s Y T w v S X R l b V R 5 c G U + P E l 0 Z W 1 Q Y X R o P l N l Y 3 R p b 2 4 x L 2 F s b F 9 0 M j B f d 2 9 y b G R f Y 3 V w X 2 1 h d G N o Z X N f c m V z d W x 0 c 1 9 f M y U y M C g z K S 9 T b 3 V y Y 2 U 8 L 0 l 0 Z W 1 Q Y X R o P j w v S X R l b U x v Y 2 F 0 a W 9 u P j x T d G F i b G V F b n R y a W V z I C 8 + P C 9 J d G V t P j x J d G V t P j x J d G V t T G 9 j Y X R p b 2 4 + P E l 0 Z W 1 U e X B l P k Z v c m 1 1 b G E 8 L 0 l 0 Z W 1 U e X B l P j x J d G V t U G F 0 a D 5 T Z W N 0 a W 9 u M S 9 h b G x f d D I w X 3 d v c m x k X 2 N 1 c F 9 t Y X R j a G V z X 3 J l c 3 V s d H N f X z M l M j A o M y k v Q 2 h h b m d l Z C U y M F R 5 c G U 8 L 0 l 0 Z W 1 Q Y X R o P j w v S X R l b U x v Y 2 F 0 a W 9 u P j x T d G F i b G V F b n R y a W V z I C 8 + P C 9 J d G V t P j x J d G V t P j x J d G V t T G 9 j Y X R p b 2 4 + P E l 0 Z W 1 U e X B l P k Z v c m 1 1 b G E 8 L 0 l 0 Z W 1 U e X B l P j x J d G V t U G F 0 a D 5 T Z W N 0 a W 9 u M S 9 h b G x f d D I w X 3 d v c m x k X 2 N 1 c F 9 t Y X R j a G V z X 3 J l c 3 V s d H N f X z M l M j A o M y k v R H V w b G l j Y X R l Z C U y M E N v b H V t b j w v S X R l b V B h d G g + P C 9 J d G V t T G 9 j Y X R p b 2 4 + P F N 0 Y W J s Z U V u d H J p Z X M g L z 4 8 L 0 l 0 Z W 0 + P E l 0 Z W 0 + P E l 0 Z W 1 M b 2 N h d G l v b j 4 8 S X R l b V R 5 c G U + R m 9 y b X V s Y T w v S X R l b V R 5 c G U + P E l 0 Z W 1 Q Y X R o P l N l Y 3 R p b 2 4 x L 2 F s b F 9 0 M j B f d 2 9 y b G R f Y 3 V w X 2 1 h d G N o Z X N f c m V z d W x 0 c 1 9 f M y U y M C g z K S 9 E d X B s a W N h d G V k J T I w Q 2 9 s d W 1 u M T w v S X R l b V B h d G g + P C 9 J d G V t T G 9 j Y X R p b 2 4 + P F N 0 Y W J s Z U V u d H J p Z X M g L z 4 8 L 0 l 0 Z W 0 + P E l 0 Z W 0 + P E l 0 Z W 1 M b 2 N h d G l v b j 4 8 S X R l b V R 5 c G U + R m 9 y b X V s Y T w v S X R l b V R 5 c G U + P E l 0 Z W 1 Q Y X R o P l N l Y 3 R p b 2 4 x L 2 F s b F 9 0 M j B f d 2 9 y b G R f Y 3 V w X 2 1 h d G N o Z X N f c m V z d W x 0 c 1 9 f M y U y M C g z K S 9 E d X B s a W N h d G V k J T I w Q 2 9 s d W 1 u M j w v S X R l b V B h d G g + P C 9 J d G V t T G 9 j Y X R p b 2 4 + P F N 0 Y W J s Z U V u d H J p Z X M g L z 4 8 L 0 l 0 Z W 0 + P E l 0 Z W 0 + P E l 0 Z W 1 M b 2 N h d G l v b j 4 8 S X R l b V R 5 c G U + R m 9 y b X V s Y T w v S X R l b V R 5 c G U + P E l 0 Z W 1 Q Y X R o P l N l Y 3 R p b 2 4 x L 2 F s b F 9 0 M j B f d 2 9 y b G R f Y 3 V w X 2 1 h d G N o Z X N f c m V z d W x 0 c 1 9 f M y U y M C g z K S 9 V b n B p d m 9 0 Z W Q l M j B D b 2 x 1 b W 5 z P C 9 J d G V t U G F 0 a D 4 8 L 0 l 0 Z W 1 M b 2 N h d G l v b j 4 8 U 3 R h Y m x l R W 5 0 c m l l c y A v P j w v S X R l b T 4 8 S X R l b T 4 8 S X R l b U x v Y 2 F 0 a W 9 u P j x J d G V t V H l w Z T 5 G b 3 J t d W x h P C 9 J d G V t V H l w Z T 4 8 S X R l b V B h d G g + U 2 V j d G l v b j E v Y W x s X 3 Q y M F 9 3 b 3 J s Z F 9 j d X B f b W F 0 Y 2 h l c 1 9 y Z X N 1 b H R z X 1 8 z J T I w K D M p L 0 1 l c m d l Z C U y M E N v b H V t b n M 8 L 0 l 0 Z W 1 Q Y X R o P j w v S X R l b U x v Y 2 F 0 a W 9 u P j x T d G F i b G V F b n R y a W V z I C 8 + P C 9 J d G V t P j x J d G V t P j x J d G V t T G 9 j Y X R p b 2 4 + P E l 0 Z W 1 U e X B l P k Z v c m 1 1 b G E 8 L 0 l 0 Z W 1 U e X B l P j x J d G V t U G F 0 a D 5 T Z W N 0 a W 9 u M S 9 h b G x f d D I w X 3 d v c m x k X 2 N 1 c F 9 t Y X R j a G V z X 3 J l c 3 V s d H N f X z M l M j A o M y k v U m V t b 3 Z l Z C U y M E N v b H V t b n M 8 L 0 l 0 Z W 1 Q Y X R o P j w v S X R l b U x v Y 2 F 0 a W 9 u P j x T d G F i b G V F b n R y a W V z I C 8 + P C 9 J d G V t P j w v S X R l b X M + P C 9 M b 2 N h b F B h Y 2 t h Z 2 V N Z X R h Z G F 0 Y U Z p b G U + F g A A A F B L B Q Y A A A A A A A A A A A A A A A A A A A A A A A A m A Q A A A Q A A A N C M n d 8 B F d E R j H o A w E / C l + s B A A A A T 4 M J A x g y M k C b J A Y 0 p C P F s A A A A A A C A A A A A A A Q Z g A A A A E A A C A A A A B Q Y u I t r B r l W + A 7 t O y n 6 h M P a j L S M S x 0 D 7 d S J h j X e w c d r A A A A A A O g A A A A A I A A C A A A A C b u I w 5 u t X F o X Z W q G K R W k a u m y + H n 9 T U 2 J K X X n X j I B G u + F A A A A D 9 i / M G g Q 3 X U a 7 R a P 8 D U 2 b X C 0 H / K 4 f t q S R w Z 5 H J 5 1 U c R G j G M L 4 E 3 e A 3 Q / M d u V l v 5 U n w U Z p r I R g y 0 X I R e F 6 f w x A N 5 i 9 N H Z 3 3 V L m 4 a j a y z W 2 h 4 0 A A A A A U F 9 T 4 D 8 p i 5 + N Z 5 o 7 K E O T M k k 3 r q c W U q b B f G l 1 U w W B P u L 2 t U v K c W W n d n l A 2 s F t e z Q + G C t N m 2 f Y x g Y b w B t W E d w E d < / D a t a M a s h u p > 
</file>

<file path=customXml/itemProps1.xml><?xml version="1.0" encoding="utf-8"?>
<ds:datastoreItem xmlns:ds="http://schemas.openxmlformats.org/officeDocument/2006/customXml" ds:itemID="{96B43B0F-D53A-4E42-8391-94449EEF28D0}">
  <ds:schemaRefs/>
</ds:datastoreItem>
</file>

<file path=customXml/itemProps10.xml><?xml version="1.0" encoding="utf-8"?>
<ds:datastoreItem xmlns:ds="http://schemas.openxmlformats.org/officeDocument/2006/customXml" ds:itemID="{06246978-5B7F-4172-B378-22ABB6A8C161}">
  <ds:schemaRefs/>
</ds:datastoreItem>
</file>

<file path=customXml/itemProps11.xml><?xml version="1.0" encoding="utf-8"?>
<ds:datastoreItem xmlns:ds="http://schemas.openxmlformats.org/officeDocument/2006/customXml" ds:itemID="{624EF26C-D9AC-403B-BB1B-C9A437D8BA94}">
  <ds:schemaRefs/>
</ds:datastoreItem>
</file>

<file path=customXml/itemProps12.xml><?xml version="1.0" encoding="utf-8"?>
<ds:datastoreItem xmlns:ds="http://schemas.openxmlformats.org/officeDocument/2006/customXml" ds:itemID="{A440A007-39AA-4BF2-BCE9-BC3FE06A77A6}">
  <ds:schemaRefs/>
</ds:datastoreItem>
</file>

<file path=customXml/itemProps13.xml><?xml version="1.0" encoding="utf-8"?>
<ds:datastoreItem xmlns:ds="http://schemas.openxmlformats.org/officeDocument/2006/customXml" ds:itemID="{25480686-C4A4-450D-BD0B-0EA3675CF6BD}">
  <ds:schemaRefs/>
</ds:datastoreItem>
</file>

<file path=customXml/itemProps14.xml><?xml version="1.0" encoding="utf-8"?>
<ds:datastoreItem xmlns:ds="http://schemas.openxmlformats.org/officeDocument/2006/customXml" ds:itemID="{FBB272A2-99C1-4F03-9904-ADF6C05EADFE}">
  <ds:schemaRefs/>
</ds:datastoreItem>
</file>

<file path=customXml/itemProps15.xml><?xml version="1.0" encoding="utf-8"?>
<ds:datastoreItem xmlns:ds="http://schemas.openxmlformats.org/officeDocument/2006/customXml" ds:itemID="{BCD28521-B3F4-4BF8-B725-69F373B4EEAE}">
  <ds:schemaRefs/>
</ds:datastoreItem>
</file>

<file path=customXml/itemProps16.xml><?xml version="1.0" encoding="utf-8"?>
<ds:datastoreItem xmlns:ds="http://schemas.openxmlformats.org/officeDocument/2006/customXml" ds:itemID="{7B9FAABE-C237-453F-A3A8-F0524D1CF78F}">
  <ds:schemaRefs/>
</ds:datastoreItem>
</file>

<file path=customXml/itemProps17.xml><?xml version="1.0" encoding="utf-8"?>
<ds:datastoreItem xmlns:ds="http://schemas.openxmlformats.org/officeDocument/2006/customXml" ds:itemID="{6529E1A0-FD96-4C64-A6DA-21D88AED76E7}">
  <ds:schemaRefs/>
</ds:datastoreItem>
</file>

<file path=customXml/itemProps18.xml><?xml version="1.0" encoding="utf-8"?>
<ds:datastoreItem xmlns:ds="http://schemas.openxmlformats.org/officeDocument/2006/customXml" ds:itemID="{097B6D69-A0B2-46E7-AF9A-8573E51E07AE}">
  <ds:schemaRefs/>
</ds:datastoreItem>
</file>

<file path=customXml/itemProps19.xml><?xml version="1.0" encoding="utf-8"?>
<ds:datastoreItem xmlns:ds="http://schemas.openxmlformats.org/officeDocument/2006/customXml" ds:itemID="{79CE41AF-DC21-4055-9EDD-875938E18084}">
  <ds:schemaRefs/>
</ds:datastoreItem>
</file>

<file path=customXml/itemProps2.xml><?xml version="1.0" encoding="utf-8"?>
<ds:datastoreItem xmlns:ds="http://schemas.openxmlformats.org/officeDocument/2006/customXml" ds:itemID="{574491B9-4B4E-4817-9D59-AE472C9DB0D1}">
  <ds:schemaRefs/>
</ds:datastoreItem>
</file>

<file path=customXml/itemProps20.xml><?xml version="1.0" encoding="utf-8"?>
<ds:datastoreItem xmlns:ds="http://schemas.openxmlformats.org/officeDocument/2006/customXml" ds:itemID="{A0EA3B1B-58B9-49EF-9FC7-1AE60B6F653B}">
  <ds:schemaRefs/>
</ds:datastoreItem>
</file>

<file path=customXml/itemProps21.xml><?xml version="1.0" encoding="utf-8"?>
<ds:datastoreItem xmlns:ds="http://schemas.openxmlformats.org/officeDocument/2006/customXml" ds:itemID="{160640C8-8256-490F-8D55-0F39554E0FFE}">
  <ds:schemaRefs/>
</ds:datastoreItem>
</file>

<file path=customXml/itemProps22.xml><?xml version="1.0" encoding="utf-8"?>
<ds:datastoreItem xmlns:ds="http://schemas.openxmlformats.org/officeDocument/2006/customXml" ds:itemID="{D3C5927A-8DA0-495A-92F0-CEFA178A8FF6}">
  <ds:schemaRefs/>
</ds:datastoreItem>
</file>

<file path=customXml/itemProps23.xml><?xml version="1.0" encoding="utf-8"?>
<ds:datastoreItem xmlns:ds="http://schemas.openxmlformats.org/officeDocument/2006/customXml" ds:itemID="{1423981C-4983-4773-B147-77B7276570B4}">
  <ds:schemaRefs/>
</ds:datastoreItem>
</file>

<file path=customXml/itemProps3.xml><?xml version="1.0" encoding="utf-8"?>
<ds:datastoreItem xmlns:ds="http://schemas.openxmlformats.org/officeDocument/2006/customXml" ds:itemID="{EC707247-D7B9-42CF-988C-BC51D6F722AD}">
  <ds:schemaRefs/>
</ds:datastoreItem>
</file>

<file path=customXml/itemProps4.xml><?xml version="1.0" encoding="utf-8"?>
<ds:datastoreItem xmlns:ds="http://schemas.openxmlformats.org/officeDocument/2006/customXml" ds:itemID="{FA5311CF-7D41-4B09-A991-EE48834FD8CA}">
  <ds:schemaRefs/>
</ds:datastoreItem>
</file>

<file path=customXml/itemProps5.xml><?xml version="1.0" encoding="utf-8"?>
<ds:datastoreItem xmlns:ds="http://schemas.openxmlformats.org/officeDocument/2006/customXml" ds:itemID="{B4BF03FB-8677-4722-B44D-B027C0391840}">
  <ds:schemaRefs/>
</ds:datastoreItem>
</file>

<file path=customXml/itemProps6.xml><?xml version="1.0" encoding="utf-8"?>
<ds:datastoreItem xmlns:ds="http://schemas.openxmlformats.org/officeDocument/2006/customXml" ds:itemID="{C4E489EA-342C-4648-A2B5-96DF1634CD36}">
  <ds:schemaRefs/>
</ds:datastoreItem>
</file>

<file path=customXml/itemProps7.xml><?xml version="1.0" encoding="utf-8"?>
<ds:datastoreItem xmlns:ds="http://schemas.openxmlformats.org/officeDocument/2006/customXml" ds:itemID="{C8E12FB8-3CF5-40BB-8751-D4AB1ADC2C37}">
  <ds:schemaRefs/>
</ds:datastoreItem>
</file>

<file path=customXml/itemProps8.xml><?xml version="1.0" encoding="utf-8"?>
<ds:datastoreItem xmlns:ds="http://schemas.openxmlformats.org/officeDocument/2006/customXml" ds:itemID="{F87B8793-C985-4290-928A-8FAA47E8671C}">
  <ds:schemaRefs/>
</ds:datastoreItem>
</file>

<file path=customXml/itemProps9.xml><?xml version="1.0" encoding="utf-8"?>
<ds:datastoreItem xmlns:ds="http://schemas.openxmlformats.org/officeDocument/2006/customXml" ds:itemID="{D027DBC7-DED2-4D34-BB85-2E26D4C8FD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Main Data</vt:lpstr>
      <vt:lpstr>Pivot 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Kumar</dc:creator>
  <cp:lastModifiedBy>Aman Kumar</cp:lastModifiedBy>
  <dcterms:created xsi:type="dcterms:W3CDTF">2024-10-05T15:04:07Z</dcterms:created>
  <dcterms:modified xsi:type="dcterms:W3CDTF">2024-11-25T11:58:11Z</dcterms:modified>
</cp:coreProperties>
</file>