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Projekte\endemo_Projects\endemo_v2.0.0\input\Historical_data\HOU\"/>
    </mc:Choice>
  </mc:AlternateContent>
  <xr:revisionPtr revIDLastSave="0" documentId="13_ncr:1_{8A931DB6-80E1-4312-9382-D05542BD86B2}" xr6:coauthVersionLast="47" xr6:coauthVersionMax="47" xr10:uidLastSave="{00000000-0000-0000-0000-000000000000}"/>
  <bookViews>
    <workbookView xWindow="5880" yWindow="1035" windowWidth="20595" windowHeight="14340" xr2:uid="{00000000-000D-0000-FFFF-FFFF00000000}"/>
  </bookViews>
  <sheets>
    <sheet name="HOT_WATER" sheetId="2" r:id="rId1"/>
    <sheet name="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E39" i="2"/>
  <c r="E38" i="2"/>
  <c r="E37" i="2"/>
  <c r="E36" i="2"/>
  <c r="D34" i="2"/>
  <c r="E34" i="2" s="1"/>
  <c r="D33" i="2"/>
  <c r="E33" i="2" s="1"/>
  <c r="E32" i="2"/>
  <c r="D31" i="2"/>
  <c r="E30" i="2"/>
  <c r="E29" i="2"/>
  <c r="E28" i="2"/>
  <c r="E26" i="2"/>
  <c r="E25" i="2"/>
  <c r="E24" i="2"/>
  <c r="D23" i="2"/>
  <c r="E23" i="2" s="1"/>
  <c r="E21" i="2"/>
  <c r="D19" i="2"/>
  <c r="E19" i="2" s="1"/>
  <c r="E18" i="2"/>
  <c r="D17" i="2"/>
  <c r="E17" i="2" s="1"/>
  <c r="D16" i="2"/>
  <c r="E16" i="2" s="1"/>
  <c r="D15" i="2"/>
  <c r="E15" i="2" s="1"/>
  <c r="D14" i="2"/>
  <c r="E14" i="2" s="1"/>
  <c r="D13" i="2"/>
  <c r="D12" i="2"/>
  <c r="E12" i="2" s="1"/>
  <c r="E11" i="2"/>
  <c r="D10" i="2"/>
  <c r="E10" i="2" s="1"/>
  <c r="E9" i="2"/>
  <c r="D9" i="2"/>
  <c r="E8" i="2"/>
  <c r="D7" i="2"/>
  <c r="E7" i="2" s="1"/>
  <c r="E4" i="2"/>
  <c r="D3" i="2"/>
  <c r="E3" i="2" s="1"/>
  <c r="E2" i="2"/>
</calcChain>
</file>

<file path=xl/sharedStrings.xml><?xml version="1.0" encoding="utf-8"?>
<sst xmlns="http://schemas.openxmlformats.org/spreadsheetml/2006/main" count="238" uniqueCount="143">
  <si>
    <t>Total water [liter/d/per]</t>
  </si>
  <si>
    <t>Source / Assumption total water</t>
  </si>
  <si>
    <t>Hot water in total water [%]</t>
  </si>
  <si>
    <t>Hot water [liter/d/per]</t>
  </si>
  <si>
    <t>Source / Assumption hot water</t>
  </si>
  <si>
    <t>Belgium</t>
  </si>
  <si>
    <t>[1]</t>
  </si>
  <si>
    <t>A1</t>
  </si>
  <si>
    <t>Bulgaria</t>
  </si>
  <si>
    <t>[3]</t>
  </si>
  <si>
    <t>A1, A3</t>
  </si>
  <si>
    <t>Czechia</t>
  </si>
  <si>
    <t>Denmark</t>
  </si>
  <si>
    <t>[5]</t>
  </si>
  <si>
    <t>-</t>
  </si>
  <si>
    <t>[6]</t>
  </si>
  <si>
    <t>Germany</t>
  </si>
  <si>
    <t>[2]</t>
  </si>
  <si>
    <t>Estonia</t>
  </si>
  <si>
    <t>A2</t>
  </si>
  <si>
    <t>Ireland</t>
  </si>
  <si>
    <t>Greece</t>
  </si>
  <si>
    <t>Spain</t>
  </si>
  <si>
    <t>[1], F1</t>
  </si>
  <si>
    <t>France</t>
  </si>
  <si>
    <t>Croatia</t>
  </si>
  <si>
    <t>Italy</t>
  </si>
  <si>
    <t>A5</t>
  </si>
  <si>
    <t>Cyprus</t>
  </si>
  <si>
    <t>Latvia</t>
  </si>
  <si>
    <t>Lithuania</t>
  </si>
  <si>
    <t>Luxembourg</t>
  </si>
  <si>
    <t>[7]</t>
  </si>
  <si>
    <t>Hungary</t>
  </si>
  <si>
    <t>Malta</t>
  </si>
  <si>
    <t>Netherlands</t>
  </si>
  <si>
    <t>[4]</t>
  </si>
  <si>
    <t>Austria</t>
  </si>
  <si>
    <t>Poland</t>
  </si>
  <si>
    <t>[8]</t>
  </si>
  <si>
    <t>Portugal</t>
  </si>
  <si>
    <t>Romania</t>
  </si>
  <si>
    <t>Slovenia</t>
  </si>
  <si>
    <t>Slovakia</t>
  </si>
  <si>
    <t>Finland</t>
  </si>
  <si>
    <t>[8,9]</t>
  </si>
  <si>
    <t>Sweden</t>
  </si>
  <si>
    <t>[8], Space_Heating.xlsx</t>
  </si>
  <si>
    <t>United Kingdom</t>
  </si>
  <si>
    <t>Iceland</t>
  </si>
  <si>
    <t>Norway</t>
  </si>
  <si>
    <t>Switzerland</t>
  </si>
  <si>
    <t>[10]</t>
  </si>
  <si>
    <t>Montenegro</t>
  </si>
  <si>
    <t>North Macedonia</t>
  </si>
  <si>
    <t>Serbia</t>
  </si>
  <si>
    <t>A4</t>
  </si>
  <si>
    <t>Albania</t>
  </si>
  <si>
    <t>Bosnia and Herzegovina</t>
  </si>
  <si>
    <t>Moldova</t>
  </si>
  <si>
    <t>Ukraine</t>
  </si>
  <si>
    <t>Description</t>
  </si>
  <si>
    <t>Publisher / In</t>
  </si>
  <si>
    <t>Title</t>
  </si>
  <si>
    <t>Web</t>
  </si>
  <si>
    <t>Accessed</t>
  </si>
  <si>
    <t>Last update</t>
  </si>
  <si>
    <t>Year</t>
  </si>
  <si>
    <t>Author</t>
  </si>
  <si>
    <t>Place</t>
  </si>
  <si>
    <t>Page</t>
  </si>
  <si>
    <t>Vol.</t>
  </si>
  <si>
    <t>No.</t>
  </si>
  <si>
    <t>Web2 / doi</t>
  </si>
  <si>
    <t>Source:</t>
  </si>
  <si>
    <t>other countries</t>
  </si>
  <si>
    <t>Pädagogisches Institut für die deutsche Sprachgruppe Bozen 2000 - 2023</t>
  </si>
  <si>
    <t>Wasserverbrauch in Europa und anderen Ländern der Erde</t>
  </si>
  <si>
    <t>https://www.blikk.it/angebote/primarmathe/kma0423b.htm</t>
  </si>
  <si>
    <t>03.11.2023</t>
  </si>
  <si>
    <t>18.03.2014</t>
  </si>
  <si>
    <t>co2online</t>
  </si>
  <si>
    <t>Durchschnittlicher Wasserverbrauch &amp; Kosten im Haushalt</t>
  </si>
  <si>
    <t>https://www.co2online.de/energie-sparen/heizenergie-sparen/warmwasser/durchschnittlicher-wasserverbrauch/</t>
  </si>
  <si>
    <t>Weißbach, Anne</t>
  </si>
  <si>
    <t>if not in [1]</t>
  </si>
  <si>
    <t>The World Bank</t>
  </si>
  <si>
    <t>Water and Wastewater Services in the Danube Region: A state of the sector</t>
  </si>
  <si>
    <t>https://sos.danubis.org/eng/country-notes/</t>
  </si>
  <si>
    <t>Federation of European Heating, Ventilation and Air Conditioning Associations</t>
  </si>
  <si>
    <t>Water and energy nexus at the building level</t>
  </si>
  <si>
    <t>https://www.rehva.eu/rehva-journal/chapter/water-and-energy-nexus-at-the-building-level</t>
  </si>
  <si>
    <t xml:space="preserve"> Agudelo-Vera, Claudia;  Scheffer,Will;   Pieterse-Quirinjs, Ilse;   Blokker, Mirjam</t>
  </si>
  <si>
    <t>12-15</t>
  </si>
  <si>
    <t>DANVA</t>
  </si>
  <si>
    <t>Water in figures</t>
  </si>
  <si>
    <t>https://www.eureau.org/resources/publications/members-reports/5482-danva-2020-water-in-figures/file</t>
  </si>
  <si>
    <t>Skanderborg</t>
  </si>
  <si>
    <t>Denmark hot water</t>
  </si>
  <si>
    <t>SBI forlag</t>
  </si>
  <si>
    <t>Varmt brugsvand: Måling af forbrug og varmetab fra cirkulationsledninger</t>
  </si>
  <si>
    <t>https://vbn.aau.dk/ws/portalfiles/portal/17689984/SBi_2009-10.pdf</t>
  </si>
  <si>
    <t>Bøhm, B.; Schrøder, F.; Bergsøe, N. C.</t>
  </si>
  <si>
    <t>https://build.dk/Assets/Varmt-Brugsvand/sbi-2009-10-pdf.pdf</t>
  </si>
  <si>
    <t>Luxemborg</t>
  </si>
  <si>
    <t>Municipal Office of the City of Luxembourg</t>
  </si>
  <si>
    <t>Water consumption</t>
  </si>
  <si>
    <t>https://www.vdl.lu/en/city/get-involved/save-water</t>
  </si>
  <si>
    <t>Finnland, Poland, Sweden</t>
  </si>
  <si>
    <t>Energies</t>
  </si>
  <si>
    <t>Real Domestic Hot Water Consumption in Residential Buildings and Its Impact on Buildings’ Energy Performance—Case Study in Poland</t>
  </si>
  <si>
    <t>https://www.mdpi.com/1996-1073/14/16/5010</t>
  </si>
  <si>
    <t>Ratajczak, K.; Michalak, K.; Narojczyk, M.; Amanowicz, Ł</t>
  </si>
  <si>
    <t>https://doi.org/10.3390/en14165010</t>
  </si>
  <si>
    <t>[9]</t>
  </si>
  <si>
    <t>Finnland</t>
  </si>
  <si>
    <t>Energy and Buildings</t>
  </si>
  <si>
    <t>Analytical modelling and prediction formulas for domestic hot water consumption in residential Finnish apartments</t>
  </si>
  <si>
    <t>https://www.sciencedirect.com/science/article/abs/pii/S0378778817308241</t>
  </si>
  <si>
    <t>Ferrantelli, Andrea; Ahmed, Kaiser; Pylsy, Petri; Kurnitski, Jarek</t>
  </si>
  <si>
    <t>10.1016/j.enbuild.2017.03.021</t>
  </si>
  <si>
    <t>Interstaatliche Hochschule für Technik Buchs, NTB</t>
  </si>
  <si>
    <t>HPT Annex 46: Domestic Hot Water Heat Pumps: Task 1 Market Overview Country Report Switzerland</t>
  </si>
  <si>
    <t>https://www.fws.ch/wp-content/uploads/2018/10/Market_Overview_Country_Report_Switzerland_Annex_46_DHWHP_Task1.pdf</t>
  </si>
  <si>
    <t>14.11.2016</t>
  </si>
  <si>
    <t>Arpagaus Cordin, Vetsch Bernhard, Bertsch Stefan</t>
  </si>
  <si>
    <t>Assumption:</t>
  </si>
  <si>
    <t>Warmwater consumption = 36% of total water</t>
  </si>
  <si>
    <t>EU MS average = 113l total (cold) water</t>
  </si>
  <si>
    <t>https://sos.danubis.org/eng/country-notes/slovenia/</t>
  </si>
  <si>
    <t>A3</t>
  </si>
  <si>
    <t>Based on heating and cooling degree days, hot water consumption reduced or enhanced for 10%. Extended for ME, RS, MK</t>
  </si>
  <si>
    <t>Cooling and heating degree days by country - annual data [NRG_CHDD_A]</t>
  </si>
  <si>
    <t>Based on average used for calculation of energy demand</t>
  </si>
  <si>
    <t>https://www.eevrbas.org/korisni-saveti/31-priprema-potrosne-tople-vode</t>
  </si>
  <si>
    <t>Own assumption due to high difference with energy consumption and in comparison to other European  countries</t>
  </si>
  <si>
    <t>Further Info</t>
  </si>
  <si>
    <t>F1</t>
  </si>
  <si>
    <t>https://www.researchgate.net/publication/307705545_A_New_System_for_Households_in_Spain_to_Evaluate_and_Reduce_Their_Water_Consumption</t>
  </si>
  <si>
    <t>Marks</t>
  </si>
  <si>
    <t>Based on heating degree days, hot water consumption reduced</t>
  </si>
  <si>
    <t>Based on cooling degree days, hot water consumption  enhanced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</si>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</sst>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3" fillId="0" borderId="0" xfId="1" applyFont="1"/>
    <xf numFmtId="0" fontId="0" fillId="5" borderId="0" xfId="0" applyFill="1" applyAlignment="1">
      <alignment horizontal="right"/>
    </xf>
    <xf numFmtId="0" fontId="0" fillId="6" borderId="0" xfId="0" applyFill="1"/>
    <xf numFmtId="2" fontId="0" fillId="4" borderId="0" xfId="0" applyNumberFormat="1" applyFill="1" applyAlignment="1">
      <alignment horizontal="right"/>
    </xf>
    <xf numFmtId="164" fontId="0" fillId="0" borderId="0" xfId="0" applyNumberFormat="1"/>
    <xf numFmtId="0" fontId="0" fillId="5" borderId="0" xfId="0" quotePrefix="1" applyFill="1" applyAlignment="1">
      <alignment horizontal="right"/>
    </xf>
    <xf numFmtId="0" fontId="0" fillId="0" borderId="0" xfId="0" quotePrefix="1" applyAlignment="1">
      <alignment horizontal="right"/>
    </xf>
    <xf numFmtId="0" fontId="1" fillId="2" borderId="2" xfId="0" applyFont="1" applyFill="1" applyBorder="1"/>
    <xf numFmtId="0" fontId="0" fillId="3" borderId="0" xfId="0" quotePrefix="1" applyFill="1" applyAlignment="1">
      <alignment horizontal="right"/>
    </xf>
    <xf numFmtId="0" fontId="1" fillId="0" borderId="0" xfId="0" applyFont="1"/>
    <xf numFmtId="0" fontId="2" fillId="0" borderId="0" xfId="1"/>
    <xf numFmtId="49" fontId="0" fillId="0" borderId="0" xfId="0" applyNumberFormat="1"/>
    <xf numFmtId="0" fontId="0" fillId="3" borderId="0" xfId="0" applyFill="1"/>
    <xf numFmtId="0" fontId="0" fillId="5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dk/Assets/Varmt-Brugsvand/sbi-2009-10-pdf.pdf" TargetMode="External"/><Relationship Id="rId13" Type="http://schemas.openxmlformats.org/officeDocument/2006/relationships/hyperlink" Target="https://www.vdl.lu/en/city/get-involved/save-water" TargetMode="External"/><Relationship Id="rId3" Type="http://schemas.openxmlformats.org/officeDocument/2006/relationships/hyperlink" Target="https://www.co2online.de/energie-sparen/heizenergie-sparen/warmwasser/durchschnittlicher-wasserverbrauch/" TargetMode="External"/><Relationship Id="rId7" Type="http://schemas.openxmlformats.org/officeDocument/2006/relationships/hyperlink" Target="https://www.eureau.org/resources/publications/members-reports/5482-danva-2020-water-in-figures/file" TargetMode="External"/><Relationship Id="rId12" Type="http://schemas.openxmlformats.org/officeDocument/2006/relationships/hyperlink" Target="https://www.fws.ch/wp-content/uploads/2018/10/Market_Overview_Country_Report_Switzerland_Annex_46_DHWHP_Task1.pdf" TargetMode="External"/><Relationship Id="rId2" Type="http://schemas.openxmlformats.org/officeDocument/2006/relationships/hyperlink" Target="https://www.co2online.de/energie-sparen/heizenergie-sparen/warmwasser/durchschnittlicher-wasserverbrauch/" TargetMode="External"/><Relationship Id="rId1" Type="http://schemas.openxmlformats.org/officeDocument/2006/relationships/hyperlink" Target="https://www.blikk.it/angebote/primarmathe/kma0423b.htm" TargetMode="External"/><Relationship Id="rId6" Type="http://schemas.openxmlformats.org/officeDocument/2006/relationships/hyperlink" Target="https://www.rehva.eu/rehva-journal/chapter/water-and-energy-nexus-at-the-building-level" TargetMode="External"/><Relationship Id="rId11" Type="http://schemas.openxmlformats.org/officeDocument/2006/relationships/hyperlink" Target="https://www.sciencedirect.com/science/article/abs/pii/S0378778817308241" TargetMode="External"/><Relationship Id="rId5" Type="http://schemas.openxmlformats.org/officeDocument/2006/relationships/hyperlink" Target="https://sos.danubis.org/eng/country-notes/" TargetMode="External"/><Relationship Id="rId10" Type="http://schemas.openxmlformats.org/officeDocument/2006/relationships/hyperlink" Target="https://doi.org/10.3390/en14165010" TargetMode="External"/><Relationship Id="rId4" Type="http://schemas.openxmlformats.org/officeDocument/2006/relationships/hyperlink" Target="https://www.eevrbas.org/korisni-saveti/31-priprema-potrosne-tople-vode" TargetMode="External"/><Relationship Id="rId9" Type="http://schemas.openxmlformats.org/officeDocument/2006/relationships/hyperlink" Target="https://www.mdpi.com/1996-1073/14/16/5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EF81-DB0D-4626-AD11-6A7E47A7C5D7}">
  <dimension ref="A1:G39"/>
  <sheetViews>
    <sheetView tabSelected="1" workbookViewId="0">
      <selection activeCell="B19" sqref="B19"/>
    </sheetView>
  </sheetViews>
  <sheetFormatPr baseColWidth="10" defaultColWidth="9.140625" defaultRowHeight="15" x14ac:dyDescent="0.25"/>
  <cols>
    <col min="1" max="1" width="20.85546875" bestFit="1" customWidth="1"/>
    <col min="2" max="2" width="15.28515625" customWidth="1"/>
    <col min="3" max="3" width="17.42578125" customWidth="1"/>
    <col min="4" max="4" width="17.5703125" customWidth="1"/>
    <col min="5" max="6" width="12.28515625" customWidth="1"/>
    <col min="7" max="7" width="20" bestFit="1" customWidth="1"/>
  </cols>
  <sheetData>
    <row r="1" spans="1:7" ht="39" customHeight="1" x14ac:dyDescent="0.25">
      <c r="A1" s="1" t="s">
        <v>142</v>
      </c>
      <c r="B1" s="2" t="s">
        <v>0</v>
      </c>
      <c r="C1" s="3" t="s">
        <v>1</v>
      </c>
      <c r="D1" s="3" t="s">
        <v>2</v>
      </c>
      <c r="E1" s="2" t="s">
        <v>3</v>
      </c>
      <c r="F1" s="2">
        <v>2018</v>
      </c>
      <c r="G1" s="2" t="s">
        <v>4</v>
      </c>
    </row>
    <row r="2" spans="1:7" x14ac:dyDescent="0.25">
      <c r="A2" s="4" t="s">
        <v>5</v>
      </c>
      <c r="B2">
        <v>120</v>
      </c>
      <c r="C2" s="5" t="s">
        <v>6</v>
      </c>
      <c r="D2" s="5">
        <v>36</v>
      </c>
      <c r="E2">
        <f>IF(B2&gt;0, B2*D2/100, 40)</f>
        <v>43.2</v>
      </c>
      <c r="F2">
        <f>E2</f>
        <v>43.2</v>
      </c>
      <c r="G2" t="s">
        <v>7</v>
      </c>
    </row>
    <row r="3" spans="1:7" x14ac:dyDescent="0.25">
      <c r="A3" s="4" t="s">
        <v>8</v>
      </c>
      <c r="B3">
        <v>100</v>
      </c>
      <c r="C3" s="5" t="s">
        <v>9</v>
      </c>
      <c r="D3" s="6">
        <f>36*0.9</f>
        <v>32.4</v>
      </c>
      <c r="E3">
        <f>IF(B3&gt;0, B3*D3/100, 40)</f>
        <v>32.4</v>
      </c>
      <c r="F3">
        <f t="shared" ref="F3:F39" si="0">E3</f>
        <v>32.4</v>
      </c>
      <c r="G3" t="s">
        <v>10</v>
      </c>
    </row>
    <row r="4" spans="1:7" x14ac:dyDescent="0.25">
      <c r="A4" s="4" t="s">
        <v>11</v>
      </c>
      <c r="B4">
        <v>87</v>
      </c>
      <c r="C4" s="5" t="s">
        <v>9</v>
      </c>
      <c r="D4" s="5">
        <v>36</v>
      </c>
      <c r="E4">
        <f>IF(B4&gt;0, B4*D4/100, 40)</f>
        <v>31.32</v>
      </c>
      <c r="F4">
        <f t="shared" si="0"/>
        <v>31.32</v>
      </c>
      <c r="G4" t="s">
        <v>7</v>
      </c>
    </row>
    <row r="5" spans="1:7" x14ac:dyDescent="0.25">
      <c r="A5" s="4" t="s">
        <v>12</v>
      </c>
      <c r="B5">
        <v>101</v>
      </c>
      <c r="C5" s="5" t="s">
        <v>13</v>
      </c>
      <c r="D5" s="5" t="s">
        <v>14</v>
      </c>
      <c r="E5" s="7">
        <v>41</v>
      </c>
      <c r="F5">
        <f t="shared" si="0"/>
        <v>41</v>
      </c>
      <c r="G5" t="s">
        <v>15</v>
      </c>
    </row>
    <row r="6" spans="1:7" x14ac:dyDescent="0.25">
      <c r="A6" s="4" t="s">
        <v>16</v>
      </c>
      <c r="B6" s="8">
        <v>127</v>
      </c>
      <c r="C6" s="5" t="s">
        <v>6</v>
      </c>
      <c r="D6" s="5" t="s">
        <v>14</v>
      </c>
      <c r="E6" s="7">
        <v>46</v>
      </c>
      <c r="F6">
        <f t="shared" si="0"/>
        <v>46</v>
      </c>
      <c r="G6" t="s">
        <v>17</v>
      </c>
    </row>
    <row r="7" spans="1:7" x14ac:dyDescent="0.25">
      <c r="A7" s="4" t="s">
        <v>18</v>
      </c>
      <c r="B7">
        <v>113</v>
      </c>
      <c r="C7" s="5" t="s">
        <v>19</v>
      </c>
      <c r="D7" s="9">
        <f>36*1.1</f>
        <v>39.6</v>
      </c>
      <c r="E7">
        <f t="shared" ref="E7:E19" si="1">IF(B7&gt;0, B7*D7/100, 40)</f>
        <v>44.748000000000005</v>
      </c>
      <c r="F7">
        <f t="shared" si="0"/>
        <v>44.748000000000005</v>
      </c>
      <c r="G7" t="s">
        <v>10</v>
      </c>
    </row>
    <row r="8" spans="1:7" x14ac:dyDescent="0.25">
      <c r="A8" s="4" t="s">
        <v>20</v>
      </c>
      <c r="B8">
        <v>113</v>
      </c>
      <c r="C8" s="5" t="s">
        <v>19</v>
      </c>
      <c r="D8" s="5">
        <v>36</v>
      </c>
      <c r="E8">
        <f t="shared" si="1"/>
        <v>40.68</v>
      </c>
      <c r="F8">
        <f t="shared" si="0"/>
        <v>40.68</v>
      </c>
      <c r="G8" t="s">
        <v>7</v>
      </c>
    </row>
    <row r="9" spans="1:7" x14ac:dyDescent="0.25">
      <c r="A9" s="4" t="s">
        <v>21</v>
      </c>
      <c r="B9">
        <v>140</v>
      </c>
      <c r="C9" s="5" t="s">
        <v>6</v>
      </c>
      <c r="D9" s="6">
        <f>36*0.9</f>
        <v>32.4</v>
      </c>
      <c r="E9">
        <f t="shared" si="1"/>
        <v>45.36</v>
      </c>
      <c r="F9">
        <f t="shared" si="0"/>
        <v>45.36</v>
      </c>
      <c r="G9" t="s">
        <v>10</v>
      </c>
    </row>
    <row r="10" spans="1:7" x14ac:dyDescent="0.25">
      <c r="A10" s="4" t="s">
        <v>22</v>
      </c>
      <c r="B10">
        <v>145</v>
      </c>
      <c r="C10" s="5" t="s">
        <v>23</v>
      </c>
      <c r="D10" s="6">
        <f>36*0.9</f>
        <v>32.4</v>
      </c>
      <c r="E10">
        <f t="shared" si="1"/>
        <v>46.98</v>
      </c>
      <c r="F10">
        <f t="shared" si="0"/>
        <v>46.98</v>
      </c>
      <c r="G10" t="s">
        <v>10</v>
      </c>
    </row>
    <row r="11" spans="1:7" x14ac:dyDescent="0.25">
      <c r="A11" s="4" t="s">
        <v>24</v>
      </c>
      <c r="B11">
        <v>156</v>
      </c>
      <c r="C11" s="5" t="s">
        <v>6</v>
      </c>
      <c r="D11" s="5">
        <v>36</v>
      </c>
      <c r="E11">
        <f t="shared" si="1"/>
        <v>56.16</v>
      </c>
      <c r="F11">
        <f t="shared" si="0"/>
        <v>56.16</v>
      </c>
      <c r="G11" t="s">
        <v>7</v>
      </c>
    </row>
    <row r="12" spans="1:7" x14ac:dyDescent="0.25">
      <c r="A12" s="4" t="s">
        <v>25</v>
      </c>
      <c r="B12">
        <v>113</v>
      </c>
      <c r="C12" s="5" t="s">
        <v>9</v>
      </c>
      <c r="D12" s="6">
        <f>36*0.9</f>
        <v>32.4</v>
      </c>
      <c r="E12">
        <f t="shared" si="1"/>
        <v>36.611999999999995</v>
      </c>
      <c r="F12">
        <f t="shared" si="0"/>
        <v>36.611999999999995</v>
      </c>
      <c r="G12" t="s">
        <v>10</v>
      </c>
    </row>
    <row r="13" spans="1:7" x14ac:dyDescent="0.25">
      <c r="A13" s="4" t="s">
        <v>26</v>
      </c>
      <c r="B13">
        <v>213</v>
      </c>
      <c r="C13" s="5" t="s">
        <v>6</v>
      </c>
      <c r="D13" s="6">
        <f>36*0.9</f>
        <v>32.4</v>
      </c>
      <c r="E13" s="10">
        <v>60</v>
      </c>
      <c r="F13">
        <f t="shared" si="0"/>
        <v>60</v>
      </c>
      <c r="G13" t="s">
        <v>27</v>
      </c>
    </row>
    <row r="14" spans="1:7" x14ac:dyDescent="0.25">
      <c r="A14" s="4" t="s">
        <v>28</v>
      </c>
      <c r="B14">
        <v>113</v>
      </c>
      <c r="C14" s="5" t="s">
        <v>19</v>
      </c>
      <c r="D14" s="6">
        <f>36*0.9</f>
        <v>32.4</v>
      </c>
      <c r="E14">
        <f t="shared" si="1"/>
        <v>36.611999999999995</v>
      </c>
      <c r="F14">
        <f t="shared" si="0"/>
        <v>36.611999999999995</v>
      </c>
      <c r="G14" t="s">
        <v>10</v>
      </c>
    </row>
    <row r="15" spans="1:7" x14ac:dyDescent="0.25">
      <c r="A15" s="4" t="s">
        <v>29</v>
      </c>
      <c r="B15">
        <v>113</v>
      </c>
      <c r="C15" s="5" t="s">
        <v>19</v>
      </c>
      <c r="D15" s="9">
        <f>36*1.1</f>
        <v>39.6</v>
      </c>
      <c r="E15">
        <f t="shared" si="1"/>
        <v>44.748000000000005</v>
      </c>
      <c r="F15">
        <f t="shared" si="0"/>
        <v>44.748000000000005</v>
      </c>
      <c r="G15" t="s">
        <v>10</v>
      </c>
    </row>
    <row r="16" spans="1:7" x14ac:dyDescent="0.25">
      <c r="A16" s="4" t="s">
        <v>30</v>
      </c>
      <c r="B16">
        <v>113</v>
      </c>
      <c r="C16" s="5" t="s">
        <v>19</v>
      </c>
      <c r="D16" s="9">
        <f>36*1.1</f>
        <v>39.6</v>
      </c>
      <c r="E16">
        <f t="shared" si="1"/>
        <v>44.748000000000005</v>
      </c>
      <c r="F16">
        <f t="shared" si="0"/>
        <v>44.748000000000005</v>
      </c>
      <c r="G16" t="s">
        <v>10</v>
      </c>
    </row>
    <row r="17" spans="1:7" x14ac:dyDescent="0.25">
      <c r="A17" s="4" t="s">
        <v>31</v>
      </c>
      <c r="B17">
        <v>170</v>
      </c>
      <c r="C17" s="5" t="s">
        <v>6</v>
      </c>
      <c r="D17" s="11">
        <f>1/3*100</f>
        <v>33.333333333333329</v>
      </c>
      <c r="E17" s="12">
        <f t="shared" si="1"/>
        <v>56.666666666666657</v>
      </c>
      <c r="F17">
        <f t="shared" si="0"/>
        <v>56.666666666666657</v>
      </c>
      <c r="G17" t="s">
        <v>32</v>
      </c>
    </row>
    <row r="18" spans="1:7" x14ac:dyDescent="0.25">
      <c r="A18" s="4" t="s">
        <v>33</v>
      </c>
      <c r="B18">
        <v>107</v>
      </c>
      <c r="C18" s="5" t="s">
        <v>6</v>
      </c>
      <c r="D18" s="5">
        <v>36</v>
      </c>
      <c r="E18">
        <f t="shared" si="1"/>
        <v>38.520000000000003</v>
      </c>
      <c r="F18">
        <f t="shared" si="0"/>
        <v>38.520000000000003</v>
      </c>
      <c r="G18" t="s">
        <v>7</v>
      </c>
    </row>
    <row r="19" spans="1:7" x14ac:dyDescent="0.25">
      <c r="A19" s="4" t="s">
        <v>34</v>
      </c>
      <c r="B19">
        <v>113</v>
      </c>
      <c r="C19" s="5" t="s">
        <v>19</v>
      </c>
      <c r="D19" s="6">
        <f>36*0.9</f>
        <v>32.4</v>
      </c>
      <c r="E19">
        <f t="shared" si="1"/>
        <v>36.611999999999995</v>
      </c>
      <c r="F19">
        <f t="shared" si="0"/>
        <v>36.611999999999995</v>
      </c>
      <c r="G19" t="s">
        <v>10</v>
      </c>
    </row>
    <row r="20" spans="1:7" x14ac:dyDescent="0.25">
      <c r="A20" s="4" t="s">
        <v>35</v>
      </c>
      <c r="B20">
        <v>130</v>
      </c>
      <c r="C20" s="5" t="s">
        <v>6</v>
      </c>
      <c r="D20" s="5" t="s">
        <v>14</v>
      </c>
      <c r="E20" s="7">
        <v>60</v>
      </c>
      <c r="F20">
        <f t="shared" si="0"/>
        <v>60</v>
      </c>
      <c r="G20" t="s">
        <v>36</v>
      </c>
    </row>
    <row r="21" spans="1:7" x14ac:dyDescent="0.25">
      <c r="A21" s="4" t="s">
        <v>37</v>
      </c>
      <c r="B21">
        <v>162</v>
      </c>
      <c r="C21" s="5" t="s">
        <v>6</v>
      </c>
      <c r="D21" s="5">
        <v>36</v>
      </c>
      <c r="E21">
        <f>IF(B21&gt;0, B21*D21/100, 40)</f>
        <v>58.32</v>
      </c>
      <c r="F21">
        <f t="shared" si="0"/>
        <v>58.32</v>
      </c>
      <c r="G21" t="s">
        <v>7</v>
      </c>
    </row>
    <row r="22" spans="1:7" x14ac:dyDescent="0.25">
      <c r="A22" s="4" t="s">
        <v>38</v>
      </c>
      <c r="B22">
        <v>158</v>
      </c>
      <c r="C22" s="5" t="s">
        <v>6</v>
      </c>
      <c r="D22" s="5" t="s">
        <v>14</v>
      </c>
      <c r="E22" s="7">
        <v>43.3</v>
      </c>
      <c r="F22">
        <f t="shared" si="0"/>
        <v>43.3</v>
      </c>
      <c r="G22" t="s">
        <v>39</v>
      </c>
    </row>
    <row r="23" spans="1:7" x14ac:dyDescent="0.25">
      <c r="A23" s="4" t="s">
        <v>40</v>
      </c>
      <c r="B23">
        <v>113</v>
      </c>
      <c r="C23" s="5" t="s">
        <v>19</v>
      </c>
      <c r="D23" s="6">
        <f>36*0.9</f>
        <v>32.4</v>
      </c>
      <c r="E23">
        <f>IF(B23&gt;0, B23*D23/100, 40)</f>
        <v>36.611999999999995</v>
      </c>
      <c r="F23">
        <f t="shared" si="0"/>
        <v>36.611999999999995</v>
      </c>
      <c r="G23" t="s">
        <v>10</v>
      </c>
    </row>
    <row r="24" spans="1:7" x14ac:dyDescent="0.25">
      <c r="A24" s="4" t="s">
        <v>41</v>
      </c>
      <c r="B24">
        <v>136</v>
      </c>
      <c r="C24" s="5" t="s">
        <v>9</v>
      </c>
      <c r="D24" s="5">
        <v>36</v>
      </c>
      <c r="E24">
        <f>IF(B24&gt;0, B24*D24/100, 40)</f>
        <v>48.96</v>
      </c>
      <c r="F24">
        <f t="shared" si="0"/>
        <v>48.96</v>
      </c>
      <c r="G24" t="s">
        <v>7</v>
      </c>
    </row>
    <row r="25" spans="1:7" x14ac:dyDescent="0.25">
      <c r="A25" s="4" t="s">
        <v>42</v>
      </c>
      <c r="B25">
        <v>114</v>
      </c>
      <c r="C25" s="5" t="s">
        <v>19</v>
      </c>
      <c r="D25" s="5">
        <v>36</v>
      </c>
      <c r="E25">
        <f>IF(B25&gt;0, B25*D25/100, 40)</f>
        <v>41.04</v>
      </c>
      <c r="F25">
        <f t="shared" si="0"/>
        <v>41.04</v>
      </c>
      <c r="G25" t="s">
        <v>7</v>
      </c>
    </row>
    <row r="26" spans="1:7" x14ac:dyDescent="0.25">
      <c r="A26" s="4" t="s">
        <v>43</v>
      </c>
      <c r="B26">
        <v>81</v>
      </c>
      <c r="C26" s="5" t="s">
        <v>19</v>
      </c>
      <c r="D26" s="5">
        <v>36</v>
      </c>
      <c r="E26">
        <f>IF(B26&gt;0, B26*D26/100, 40)</f>
        <v>29.16</v>
      </c>
      <c r="F26">
        <f t="shared" si="0"/>
        <v>29.16</v>
      </c>
      <c r="G26" t="s">
        <v>7</v>
      </c>
    </row>
    <row r="27" spans="1:7" x14ac:dyDescent="0.25">
      <c r="A27" s="4" t="s">
        <v>44</v>
      </c>
      <c r="B27">
        <v>145</v>
      </c>
      <c r="C27" s="5" t="s">
        <v>6</v>
      </c>
      <c r="D27" s="13" t="s">
        <v>14</v>
      </c>
      <c r="E27" s="7">
        <v>47.3</v>
      </c>
      <c r="F27">
        <f t="shared" si="0"/>
        <v>47.3</v>
      </c>
      <c r="G27" t="s">
        <v>45</v>
      </c>
    </row>
    <row r="28" spans="1:7" x14ac:dyDescent="0.25">
      <c r="A28" s="4" t="s">
        <v>46</v>
      </c>
      <c r="B28">
        <v>197</v>
      </c>
      <c r="C28" s="5" t="s">
        <v>6</v>
      </c>
      <c r="D28" s="9" t="s">
        <v>14</v>
      </c>
      <c r="E28" s="7">
        <f>(0.88+1.1)/2*99.7/1.8</f>
        <v>54.835000000000001</v>
      </c>
      <c r="F28">
        <f t="shared" si="0"/>
        <v>54.835000000000001</v>
      </c>
      <c r="G28" t="s">
        <v>47</v>
      </c>
    </row>
    <row r="29" spans="1:7" x14ac:dyDescent="0.25">
      <c r="A29" s="4" t="s">
        <v>48</v>
      </c>
      <c r="B29">
        <v>149</v>
      </c>
      <c r="C29" s="5" t="s">
        <v>6</v>
      </c>
      <c r="D29" s="5">
        <v>36</v>
      </c>
      <c r="E29">
        <f>IF(B29&gt;0, B29*D29/100, 40)</f>
        <v>53.64</v>
      </c>
      <c r="F29">
        <f t="shared" si="0"/>
        <v>53.64</v>
      </c>
      <c r="G29" t="s">
        <v>7</v>
      </c>
    </row>
    <row r="30" spans="1:7" x14ac:dyDescent="0.25">
      <c r="A30" s="4" t="s">
        <v>49</v>
      </c>
      <c r="B30">
        <v>113</v>
      </c>
      <c r="C30" s="5" t="s">
        <v>19</v>
      </c>
      <c r="D30" s="5">
        <v>36</v>
      </c>
      <c r="E30">
        <f>IF(B30&gt;0, B30*D30/100, 40)</f>
        <v>40.68</v>
      </c>
      <c r="F30">
        <f t="shared" si="0"/>
        <v>40.68</v>
      </c>
      <c r="G30" t="s">
        <v>7</v>
      </c>
    </row>
    <row r="31" spans="1:7" x14ac:dyDescent="0.25">
      <c r="A31" s="4" t="s">
        <v>50</v>
      </c>
      <c r="B31">
        <v>260</v>
      </c>
      <c r="C31" s="5" t="s">
        <v>6</v>
      </c>
      <c r="D31" s="9">
        <f>36*1.1</f>
        <v>39.6</v>
      </c>
      <c r="E31" s="10">
        <v>60</v>
      </c>
      <c r="F31">
        <f t="shared" si="0"/>
        <v>60</v>
      </c>
      <c r="G31" t="s">
        <v>27</v>
      </c>
    </row>
    <row r="32" spans="1:7" x14ac:dyDescent="0.25">
      <c r="A32" s="4" t="s">
        <v>51</v>
      </c>
      <c r="B32">
        <v>237</v>
      </c>
      <c r="C32" s="5" t="s">
        <v>6</v>
      </c>
      <c r="D32" s="14" t="s">
        <v>14</v>
      </c>
      <c r="E32" s="7">
        <f>(36+44)/2</f>
        <v>40</v>
      </c>
      <c r="F32">
        <f t="shared" si="0"/>
        <v>40</v>
      </c>
      <c r="G32" t="s">
        <v>52</v>
      </c>
    </row>
    <row r="33" spans="1:7" x14ac:dyDescent="0.25">
      <c r="A33" s="15" t="s">
        <v>53</v>
      </c>
      <c r="B33">
        <v>237</v>
      </c>
      <c r="C33" s="5" t="s">
        <v>9</v>
      </c>
      <c r="D33" s="6">
        <f>36*0.9</f>
        <v>32.4</v>
      </c>
      <c r="E33">
        <f t="shared" ref="E33:E39" si="2">IF(B33&gt;0, B33*D33/100, 40)</f>
        <v>76.787999999999997</v>
      </c>
      <c r="F33">
        <f t="shared" si="0"/>
        <v>76.787999999999997</v>
      </c>
      <c r="G33" t="s">
        <v>10</v>
      </c>
    </row>
    <row r="34" spans="1:7" x14ac:dyDescent="0.25">
      <c r="A34" s="15" t="s">
        <v>54</v>
      </c>
      <c r="B34">
        <v>158</v>
      </c>
      <c r="C34" s="5" t="s">
        <v>9</v>
      </c>
      <c r="D34" s="6">
        <f>36*0.9</f>
        <v>32.4</v>
      </c>
      <c r="E34">
        <f t="shared" si="2"/>
        <v>51.192</v>
      </c>
      <c r="F34">
        <f t="shared" si="0"/>
        <v>51.192</v>
      </c>
      <c r="G34" t="s">
        <v>10</v>
      </c>
    </row>
    <row r="35" spans="1:7" x14ac:dyDescent="0.25">
      <c r="A35" s="15" t="s">
        <v>55</v>
      </c>
      <c r="B35">
        <v>203</v>
      </c>
      <c r="C35" s="5" t="s">
        <v>9</v>
      </c>
      <c r="D35" s="16" t="s">
        <v>14</v>
      </c>
      <c r="E35">
        <v>50</v>
      </c>
      <c r="F35">
        <f t="shared" si="0"/>
        <v>50</v>
      </c>
      <c r="G35" t="s">
        <v>56</v>
      </c>
    </row>
    <row r="36" spans="1:7" x14ac:dyDescent="0.25">
      <c r="A36" s="15" t="s">
        <v>57</v>
      </c>
      <c r="B36">
        <v>95</v>
      </c>
      <c r="C36" s="5" t="s">
        <v>9</v>
      </c>
      <c r="D36" s="5">
        <v>36</v>
      </c>
      <c r="E36">
        <f t="shared" si="2"/>
        <v>34.200000000000003</v>
      </c>
      <c r="F36">
        <f t="shared" si="0"/>
        <v>34.200000000000003</v>
      </c>
      <c r="G36" t="s">
        <v>7</v>
      </c>
    </row>
    <row r="37" spans="1:7" x14ac:dyDescent="0.25">
      <c r="A37" s="15" t="s">
        <v>58</v>
      </c>
      <c r="B37">
        <v>168</v>
      </c>
      <c r="C37" s="5" t="s">
        <v>9</v>
      </c>
      <c r="D37" s="5">
        <v>36</v>
      </c>
      <c r="E37">
        <f t="shared" si="2"/>
        <v>60.48</v>
      </c>
      <c r="F37">
        <f t="shared" si="0"/>
        <v>60.48</v>
      </c>
      <c r="G37" t="s">
        <v>7</v>
      </c>
    </row>
    <row r="38" spans="1:7" x14ac:dyDescent="0.25">
      <c r="A38" s="15" t="s">
        <v>59</v>
      </c>
      <c r="B38">
        <v>237</v>
      </c>
      <c r="C38" s="5" t="s">
        <v>9</v>
      </c>
      <c r="D38" s="5">
        <v>36</v>
      </c>
      <c r="E38">
        <f t="shared" si="2"/>
        <v>85.32</v>
      </c>
      <c r="F38">
        <f t="shared" si="0"/>
        <v>85.32</v>
      </c>
      <c r="G38" t="s">
        <v>7</v>
      </c>
    </row>
    <row r="39" spans="1:7" x14ac:dyDescent="0.25">
      <c r="A39" s="15" t="s">
        <v>60</v>
      </c>
      <c r="B39">
        <v>115</v>
      </c>
      <c r="C39" s="5" t="s">
        <v>9</v>
      </c>
      <c r="D39" s="5">
        <v>36</v>
      </c>
      <c r="E39">
        <f t="shared" si="2"/>
        <v>41.4</v>
      </c>
      <c r="F39">
        <f t="shared" si="0"/>
        <v>41.4</v>
      </c>
      <c r="G3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J23" sqref="J23"/>
    </sheetView>
  </sheetViews>
  <sheetFormatPr baseColWidth="10" defaultColWidth="9.140625" defaultRowHeight="15" x14ac:dyDescent="0.25"/>
  <sheetData>
    <row r="1" spans="1:15" x14ac:dyDescent="0.25">
      <c r="C1" s="5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17" t="s">
        <v>74</v>
      </c>
      <c r="B2" t="s">
        <v>6</v>
      </c>
      <c r="C2" t="s">
        <v>75</v>
      </c>
      <c r="D2" t="s">
        <v>76</v>
      </c>
      <c r="E2" s="8" t="s">
        <v>77</v>
      </c>
      <c r="F2" s="18" t="s">
        <v>78</v>
      </c>
      <c r="G2" t="s">
        <v>79</v>
      </c>
      <c r="H2" t="s">
        <v>80</v>
      </c>
    </row>
    <row r="3" spans="1:15" x14ac:dyDescent="0.25">
      <c r="B3" t="s">
        <v>17</v>
      </c>
      <c r="C3" t="s">
        <v>16</v>
      </c>
      <c r="D3" t="s">
        <v>81</v>
      </c>
      <c r="E3" s="8" t="s">
        <v>82</v>
      </c>
      <c r="F3" s="18" t="s">
        <v>83</v>
      </c>
      <c r="G3" t="s">
        <v>79</v>
      </c>
      <c r="J3" t="s">
        <v>84</v>
      </c>
    </row>
    <row r="4" spans="1:15" x14ac:dyDescent="0.25">
      <c r="B4" t="s">
        <v>9</v>
      </c>
      <c r="C4" t="s">
        <v>85</v>
      </c>
      <c r="D4" t="s">
        <v>86</v>
      </c>
      <c r="E4" s="8" t="s">
        <v>87</v>
      </c>
      <c r="F4" s="18" t="s">
        <v>88</v>
      </c>
      <c r="G4" t="s">
        <v>79</v>
      </c>
      <c r="I4">
        <v>2015</v>
      </c>
    </row>
    <row r="5" spans="1:15" x14ac:dyDescent="0.25">
      <c r="B5" t="s">
        <v>36</v>
      </c>
      <c r="C5" t="s">
        <v>35</v>
      </c>
      <c r="D5" t="s">
        <v>89</v>
      </c>
      <c r="E5" s="8" t="s">
        <v>90</v>
      </c>
      <c r="F5" s="18" t="s">
        <v>91</v>
      </c>
      <c r="G5" t="s">
        <v>79</v>
      </c>
      <c r="I5">
        <v>2014</v>
      </c>
      <c r="J5" t="s">
        <v>92</v>
      </c>
      <c r="L5" s="19" t="s">
        <v>93</v>
      </c>
      <c r="M5">
        <v>51</v>
      </c>
      <c r="N5">
        <v>1</v>
      </c>
    </row>
    <row r="6" spans="1:15" x14ac:dyDescent="0.25">
      <c r="B6" t="s">
        <v>13</v>
      </c>
      <c r="C6" t="s">
        <v>12</v>
      </c>
      <c r="D6" t="s">
        <v>94</v>
      </c>
      <c r="E6" s="8" t="s">
        <v>95</v>
      </c>
      <c r="F6" s="18" t="s">
        <v>96</v>
      </c>
      <c r="G6" t="s">
        <v>79</v>
      </c>
      <c r="I6">
        <v>2020</v>
      </c>
      <c r="K6" t="s">
        <v>97</v>
      </c>
    </row>
    <row r="7" spans="1:15" x14ac:dyDescent="0.25">
      <c r="B7" t="s">
        <v>15</v>
      </c>
      <c r="C7" t="s">
        <v>98</v>
      </c>
      <c r="D7" t="s">
        <v>99</v>
      </c>
      <c r="E7" s="8" t="s">
        <v>100</v>
      </c>
      <c r="F7" t="s">
        <v>101</v>
      </c>
      <c r="G7" t="s">
        <v>79</v>
      </c>
      <c r="I7">
        <v>2009</v>
      </c>
      <c r="J7" t="s">
        <v>102</v>
      </c>
      <c r="O7" s="18" t="s">
        <v>103</v>
      </c>
    </row>
    <row r="8" spans="1:15" x14ac:dyDescent="0.25">
      <c r="B8" t="s">
        <v>32</v>
      </c>
      <c r="C8" t="s">
        <v>104</v>
      </c>
      <c r="D8" t="s">
        <v>105</v>
      </c>
      <c r="E8" s="8" t="s">
        <v>106</v>
      </c>
      <c r="F8" s="18" t="s">
        <v>107</v>
      </c>
      <c r="G8" t="s">
        <v>79</v>
      </c>
    </row>
    <row r="9" spans="1:15" x14ac:dyDescent="0.25">
      <c r="B9" t="s">
        <v>39</v>
      </c>
      <c r="C9" t="s">
        <v>108</v>
      </c>
      <c r="D9" t="s">
        <v>109</v>
      </c>
      <c r="E9" t="s">
        <v>110</v>
      </c>
      <c r="F9" s="18" t="s">
        <v>111</v>
      </c>
      <c r="G9" t="s">
        <v>79</v>
      </c>
      <c r="I9">
        <v>2021</v>
      </c>
      <c r="J9" t="s">
        <v>112</v>
      </c>
      <c r="M9">
        <v>14</v>
      </c>
      <c r="N9">
        <v>16</v>
      </c>
      <c r="O9" s="18" t="s">
        <v>113</v>
      </c>
    </row>
    <row r="10" spans="1:15" x14ac:dyDescent="0.25">
      <c r="B10" t="s">
        <v>114</v>
      </c>
      <c r="C10" t="s">
        <v>115</v>
      </c>
      <c r="D10" t="s">
        <v>116</v>
      </c>
      <c r="E10" s="8" t="s">
        <v>117</v>
      </c>
      <c r="F10" s="18" t="s">
        <v>118</v>
      </c>
      <c r="I10">
        <v>2017</v>
      </c>
      <c r="J10" t="s">
        <v>119</v>
      </c>
      <c r="M10">
        <v>147</v>
      </c>
      <c r="O10" t="s">
        <v>120</v>
      </c>
    </row>
    <row r="11" spans="1:15" x14ac:dyDescent="0.25">
      <c r="B11" t="s">
        <v>52</v>
      </c>
      <c r="C11" t="s">
        <v>51</v>
      </c>
      <c r="D11" t="s">
        <v>121</v>
      </c>
      <c r="E11" s="8" t="s">
        <v>122</v>
      </c>
      <c r="F11" s="18" t="s">
        <v>123</v>
      </c>
      <c r="G11" t="s">
        <v>79</v>
      </c>
      <c r="I11" t="s">
        <v>124</v>
      </c>
      <c r="J11" t="s">
        <v>125</v>
      </c>
    </row>
    <row r="13" spans="1:15" x14ac:dyDescent="0.25">
      <c r="A13" s="17" t="s">
        <v>126</v>
      </c>
      <c r="B13" s="17" t="s">
        <v>7</v>
      </c>
      <c r="C13" t="s">
        <v>127</v>
      </c>
      <c r="E13" s="18"/>
      <c r="F13" s="18" t="s">
        <v>83</v>
      </c>
      <c r="G13" s="18"/>
      <c r="H13" s="18"/>
    </row>
    <row r="14" spans="1:15" x14ac:dyDescent="0.25">
      <c r="A14" s="17"/>
      <c r="B14" s="17"/>
      <c r="C14" t="s">
        <v>127</v>
      </c>
      <c r="E14" s="18"/>
      <c r="F14" s="18" t="s">
        <v>91</v>
      </c>
      <c r="G14" s="18"/>
      <c r="H14" s="18"/>
    </row>
    <row r="15" spans="1:15" x14ac:dyDescent="0.25">
      <c r="B15" s="17" t="s">
        <v>19</v>
      </c>
      <c r="C15" t="s">
        <v>128</v>
      </c>
      <c r="E15" s="18"/>
      <c r="F15" s="18" t="s">
        <v>129</v>
      </c>
    </row>
    <row r="16" spans="1:15" x14ac:dyDescent="0.25">
      <c r="B16" s="17" t="s">
        <v>130</v>
      </c>
      <c r="C16" t="s">
        <v>131</v>
      </c>
      <c r="E16" s="18"/>
      <c r="F16" s="8" t="s">
        <v>132</v>
      </c>
    </row>
    <row r="17" spans="1:6" x14ac:dyDescent="0.25">
      <c r="B17" s="17" t="s">
        <v>56</v>
      </c>
      <c r="C17" t="s">
        <v>133</v>
      </c>
      <c r="E17" s="18"/>
      <c r="F17" s="18" t="s">
        <v>134</v>
      </c>
    </row>
    <row r="18" spans="1:6" x14ac:dyDescent="0.25">
      <c r="B18" s="17" t="s">
        <v>27</v>
      </c>
      <c r="C18" t="s">
        <v>135</v>
      </c>
      <c r="E18" s="18"/>
      <c r="F18" s="18"/>
    </row>
    <row r="20" spans="1:6" x14ac:dyDescent="0.25">
      <c r="A20" t="s">
        <v>136</v>
      </c>
      <c r="B20" t="s">
        <v>137</v>
      </c>
      <c r="C20" t="s">
        <v>22</v>
      </c>
      <c r="F20" t="s">
        <v>138</v>
      </c>
    </row>
    <row r="22" spans="1:6" x14ac:dyDescent="0.25">
      <c r="A22" t="s">
        <v>139</v>
      </c>
      <c r="B22" s="20"/>
      <c r="C22" t="s">
        <v>140</v>
      </c>
    </row>
    <row r="23" spans="1:6" x14ac:dyDescent="0.25">
      <c r="B23" s="21"/>
      <c r="C23" t="s">
        <v>141</v>
      </c>
    </row>
  </sheetData>
  <hyperlinks>
    <hyperlink ref="F2" r:id="rId1" xr:uid="{D7A2186D-559A-4753-8501-8CC7AF09F7D4}"/>
    <hyperlink ref="F3" r:id="rId2" xr:uid="{0EBA4662-CB89-4B38-B327-43B0714E9828}"/>
    <hyperlink ref="F13" r:id="rId3" xr:uid="{962F7AE0-C3F4-4D4E-ACB6-370A2F40886A}"/>
    <hyperlink ref="F17" r:id="rId4" xr:uid="{B04FB475-C1E9-465E-A6B6-4E68F52F2EB4}"/>
    <hyperlink ref="F4" r:id="rId5" xr:uid="{BF832C52-250C-4BA1-ADD4-F08AA7A71189}"/>
    <hyperlink ref="F5" r:id="rId6" xr:uid="{226A7097-F418-4AEB-AB6A-044CFFA3C6A7}"/>
    <hyperlink ref="F6" r:id="rId7" xr:uid="{F645CEF3-E964-436C-B6C8-16298D6A9294}"/>
    <hyperlink ref="O7" r:id="rId8" xr:uid="{1878A08D-669B-4578-8B49-D50A8230EF6C}"/>
    <hyperlink ref="F9" r:id="rId9" xr:uid="{4FDA5CFA-7B31-44BE-9368-8FB88F9C662A}"/>
    <hyperlink ref="O9" r:id="rId10" xr:uid="{5DF0AA43-51B2-460D-92D1-936D092C4766}"/>
    <hyperlink ref="F10" r:id="rId11" xr:uid="{6C7AB141-32AD-4FAA-B7FF-F51BCE8DF054}"/>
    <hyperlink ref="F11" r:id="rId12" xr:uid="{2FB32948-9BB9-46B7-A28A-9B65E47FC673}"/>
    <hyperlink ref="F8" r:id="rId13" xr:uid="{208FB06C-853C-450C-A608-BD22E8F59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HOT_WATER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Kerekes, Andelka</cp:lastModifiedBy>
  <dcterms:created xsi:type="dcterms:W3CDTF">2015-06-05T18:19:34Z</dcterms:created>
  <dcterms:modified xsi:type="dcterms:W3CDTF">2024-12-03T14:22:27Z</dcterms:modified>
</cp:coreProperties>
</file>