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:\Projekte\endemo_Projects\endemo_v2.0.0\input\Historical_data\TRA\"/>
    </mc:Choice>
  </mc:AlternateContent>
  <xr:revisionPtr revIDLastSave="0" documentId="13_ncr:1_{08931A76-88BF-47AF-BC4F-EDD69DCDD226}" xr6:coauthVersionLast="47" xr6:coauthVersionMax="47" xr10:uidLastSave="{00000000-0000-0000-0000-000000000000}"/>
  <bookViews>
    <workbookView xWindow="4665" yWindow="1635" windowWidth="20595" windowHeight="14340" activeTab="1" xr2:uid="{BD3C4784-E1D7-42A6-9D09-853BE1CE9141}"/>
  </bookViews>
  <sheets>
    <sheet name="PERSON_EARTH" sheetId="1" r:id="rId1"/>
    <sheet name="PERSON_AI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0" i="2" l="1"/>
  <c r="B33" i="2"/>
  <c r="B34" i="2"/>
  <c r="B35" i="2"/>
  <c r="B36" i="2"/>
  <c r="B37" i="2"/>
  <c r="I3" i="1"/>
  <c r="H7" i="1"/>
  <c r="D8" i="1"/>
  <c r="B9" i="1"/>
  <c r="J15" i="1"/>
  <c r="J16" i="1"/>
  <c r="K17" i="1"/>
  <c r="I21" i="1"/>
  <c r="B23" i="1"/>
  <c r="G24" i="1"/>
  <c r="C25" i="1"/>
  <c r="H33" i="1"/>
  <c r="F35" i="1"/>
  <c r="E36" i="1"/>
  <c r="G37" i="1"/>
</calcChain>
</file>

<file path=xl/sharedStrings.xml><?xml version="1.0" encoding="utf-8"?>
<sst xmlns="http://schemas.openxmlformats.org/spreadsheetml/2006/main" count="240" uniqueCount="111">
  <si>
    <t>Bundesministerium für Verkehr und digitale Infrastruktur</t>
  </si>
  <si>
    <t>InternationalTransportForum_OECD_Passangerkm_total.xls</t>
  </si>
  <si>
    <t>30.05.2023</t>
  </si>
  <si>
    <t>https://data.oecd.org/transport/passenger-transport.htm</t>
  </si>
  <si>
    <t>Passenger transport; Inland total</t>
  </si>
  <si>
    <t>OECD</t>
  </si>
  <si>
    <t xml:space="preserve"> https://bikephreak.files.wordpress.com/2015/10/uba_studie_2012_umweltverkehr_4364.pdf</t>
  </si>
  <si>
    <t>F4</t>
  </si>
  <si>
    <t>https://www.ceicdata.com/en/serbia/transport-and-storage-enterprises-operation-statistics/passenger-transport-person-km</t>
  </si>
  <si>
    <t>F3</t>
  </si>
  <si>
    <t>https://ec.europa.eu/eurostat/statistics-explained/index.php/Passenger_cars_in_the_EU</t>
  </si>
  <si>
    <t>Passenger cars in the EU</t>
  </si>
  <si>
    <t>F2</t>
  </si>
  <si>
    <t>https://unece.org/DAM/trans/doc/2018/wp6/_Infocards_REV_7Dec2017.pdf</t>
  </si>
  <si>
    <t>F1</t>
  </si>
  <si>
    <t>Further Info:</t>
  </si>
  <si>
    <t>14.11.2023</t>
  </si>
  <si>
    <t>https://www.worlddata.info/europe/luxembourg/transport.php</t>
  </si>
  <si>
    <t>Transport and infrastructure in Luxembourg</t>
  </si>
  <si>
    <t>WorldData.info</t>
  </si>
  <si>
    <t>[4]</t>
  </si>
  <si>
    <t>10.1787/463da4d1-en</t>
  </si>
  <si>
    <t>[3]</t>
  </si>
  <si>
    <t>Deutsches Institut für Wirtschaftsforschung</t>
  </si>
  <si>
    <t>Flensburg</t>
  </si>
  <si>
    <t>Radke, Sabine</t>
  </si>
  <si>
    <t>Personenverkehr - Verkehrsleistung - Personenkilometer in Mrd., p. 218</t>
  </si>
  <si>
    <t>https://www.umweltbundesamt.de/daten/verkehr/fahrleistungen-verkehrsaufwand-modal-split#personenverkehr</t>
  </si>
  <si>
    <t>https://bmdv.bund.de/SharedDocs/DE/Publikationen/G/verkehr-in-zahlen-2019-pdf.pdf?__blob=publicationFile</t>
  </si>
  <si>
    <t>Verkehr in Zahlen 2019/2020</t>
  </si>
  <si>
    <t>From the source and older sources from same publisher and same report structure</t>
  </si>
  <si>
    <t>[2]</t>
  </si>
  <si>
    <t>Geneva</t>
  </si>
  <si>
    <t>https://unece.org/DAM/trans/doc/2020/wp6/_Infocards_ENG.pdf</t>
  </si>
  <si>
    <t>2020 Transport statistics infocards</t>
  </si>
  <si>
    <t>United Nations, United Nations Economic Commission for Europe</t>
  </si>
  <si>
    <t>[1]</t>
  </si>
  <si>
    <t>Source:</t>
  </si>
  <si>
    <t>doi</t>
  </si>
  <si>
    <t>Institution</t>
  </si>
  <si>
    <t>Place</t>
  </si>
  <si>
    <t>Author</t>
  </si>
  <si>
    <t>Specification</t>
  </si>
  <si>
    <t>Year</t>
  </si>
  <si>
    <t>Last update</t>
  </si>
  <si>
    <t>Acessed</t>
  </si>
  <si>
    <t>Web2</t>
  </si>
  <si>
    <t>Web</t>
  </si>
  <si>
    <t>Title</t>
  </si>
  <si>
    <t>Publisher</t>
  </si>
  <si>
    <t>Description</t>
  </si>
  <si>
    <t>Unit:</t>
  </si>
  <si>
    <t>Bosnia and Herzegovina</t>
  </si>
  <si>
    <t>Albania</t>
  </si>
  <si>
    <t>[1], F3</t>
  </si>
  <si>
    <t>Serbia</t>
  </si>
  <si>
    <t>North Macedonia</t>
  </si>
  <si>
    <t>Montenegro</t>
  </si>
  <si>
    <t>Switzerland</t>
  </si>
  <si>
    <t>Norway</t>
  </si>
  <si>
    <t>Iceland</t>
  </si>
  <si>
    <t>United Kingdom</t>
  </si>
  <si>
    <t>Sweden</t>
  </si>
  <si>
    <t>Finland</t>
  </si>
  <si>
    <t>Slovakia</t>
  </si>
  <si>
    <t>2010</t>
  </si>
  <si>
    <t>Slovenia</t>
  </si>
  <si>
    <t>Romania</t>
  </si>
  <si>
    <t>Portugal</t>
  </si>
  <si>
    <t>Poland</t>
  </si>
  <si>
    <t>Austria</t>
  </si>
  <si>
    <t>2008</t>
  </si>
  <si>
    <t>Netherlands</t>
  </si>
  <si>
    <t>Malta</t>
  </si>
  <si>
    <t>Hungary</t>
  </si>
  <si>
    <t>Luxembourg</t>
  </si>
  <si>
    <t>Lithuania</t>
  </si>
  <si>
    <t>Latvia</t>
  </si>
  <si>
    <t>Cyprus</t>
  </si>
  <si>
    <t>Italy</t>
  </si>
  <si>
    <t>Croatia</t>
  </si>
  <si>
    <t>France</t>
  </si>
  <si>
    <t>Spain</t>
  </si>
  <si>
    <t>Greece</t>
  </si>
  <si>
    <t>Ireland</t>
  </si>
  <si>
    <t>Estonia</t>
  </si>
  <si>
    <t>Germany</t>
  </si>
  <si>
    <t>Denmark</t>
  </si>
  <si>
    <t>Czechia</t>
  </si>
  <si>
    <t>Bulgaria</t>
  </si>
  <si>
    <t>Belgium</t>
  </si>
  <si>
    <t>Region</t>
  </si>
  <si>
    <t>Bilion (Mrd) pkm</t>
  </si>
  <si>
    <t>https://bikephreak.files.wordpress.com/2015/10/uba_studie_2012_umweltverkehr_4364.pdf</t>
  </si>
  <si>
    <t>Germany till 2010</t>
  </si>
  <si>
    <t>value same as for Malta</t>
  </si>
  <si>
    <t>A1</t>
  </si>
  <si>
    <t>Assumption:</t>
  </si>
  <si>
    <t>https://creativecommons.org/licenses/by/4.0/</t>
  </si>
  <si>
    <t>https://ec.europa.eu/eurostat/web/main/about-us/policies/copyright</t>
  </si>
  <si>
    <t>AVIA_TPPA$DEFAULTVIEW1605527694903.xlsx</t>
  </si>
  <si>
    <t>01.04.2020</t>
  </si>
  <si>
    <t>16.11.2020</t>
  </si>
  <si>
    <t>https://ec.europa.eu/eurostat/databrowser/view/avia_tppa/default/table</t>
  </si>
  <si>
    <t>Passenger air transport over national territory (including territorial sea) - million passenger-km [AVIA_TPPA$DEFAULTVIEW]</t>
  </si>
  <si>
    <t>Eurostat</t>
  </si>
  <si>
    <t>License type</t>
  </si>
  <si>
    <t>Copyright notice</t>
  </si>
  <si>
    <t>Million pkm</t>
  </si>
  <si>
    <t>[1], F1</t>
  </si>
  <si>
    <t>Source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</si>
</sst>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7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6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3" fillId="0" borderId="0" xfId="1" applyAlignment="1">
      <alignment horizontal="left"/>
    </xf>
    <xf numFmtId="49" fontId="0" fillId="0" borderId="0" xfId="0" applyNumberFormat="1" applyAlignment="1">
      <alignment horizontal="left"/>
    </xf>
    <xf numFmtId="0" fontId="2" fillId="0" borderId="0" xfId="0" applyFont="1"/>
    <xf numFmtId="0" fontId="3" fillId="0" borderId="0" xfId="1"/>
    <xf numFmtId="0" fontId="2" fillId="0" borderId="0" xfId="0" applyFont="1" applyAlignment="1">
      <alignment horizontal="left"/>
    </xf>
    <xf numFmtId="0" fontId="4" fillId="0" borderId="0" xfId="0" applyFont="1"/>
    <xf numFmtId="0" fontId="5" fillId="0" borderId="0" xfId="0" applyFont="1"/>
    <xf numFmtId="0" fontId="0" fillId="0" borderId="1" xfId="0" applyBorder="1" applyAlignment="1">
      <alignment horizontal="right"/>
    </xf>
    <xf numFmtId="0" fontId="0" fillId="0" borderId="1" xfId="0" applyBorder="1"/>
    <xf numFmtId="165" fontId="4" fillId="0" borderId="0" xfId="0" applyNumberFormat="1" applyFont="1" applyBorder="1" applyAlignment="1">
      <alignment horizontal="right"/>
    </xf>
    <xf numFmtId="164" fontId="0" fillId="0" borderId="0" xfId="0" applyNumberFormat="1" applyBorder="1" applyAlignment="1">
      <alignment horizontal="right"/>
    </xf>
    <xf numFmtId="49" fontId="0" fillId="0" borderId="0" xfId="0" applyNumberFormat="1" applyBorder="1" applyAlignment="1">
      <alignment horizontal="right"/>
    </xf>
    <xf numFmtId="0" fontId="0" fillId="0" borderId="0" xfId="0" applyBorder="1"/>
    <xf numFmtId="0" fontId="0" fillId="0" borderId="0" xfId="0" applyBorder="1" applyAlignment="1">
      <alignment horizontal="right"/>
    </xf>
    <xf numFmtId="164" fontId="6" fillId="0" borderId="0" xfId="0" applyNumberFormat="1" applyFont="1" applyBorder="1" applyAlignment="1">
      <alignment horizontal="right"/>
    </xf>
    <xf numFmtId="165" fontId="0" fillId="0" borderId="0" xfId="0" applyNumberFormat="1" applyBorder="1" applyAlignment="1">
      <alignment horizontal="right"/>
    </xf>
    <xf numFmtId="3" fontId="4" fillId="0" borderId="0" xfId="0" applyNumberFormat="1" applyFont="1" applyBorder="1" applyAlignment="1">
      <alignment horizontal="right"/>
    </xf>
    <xf numFmtId="49" fontId="0" fillId="0" borderId="0" xfId="0" applyNumberFormat="1" applyFill="1" applyBorder="1" applyAlignment="1">
      <alignment horizontal="right"/>
    </xf>
    <xf numFmtId="0" fontId="0" fillId="0" borderId="0" xfId="0" applyFill="1" applyBorder="1"/>
    <xf numFmtId="0" fontId="0" fillId="0" borderId="0" xfId="0" applyFill="1" applyBorder="1" applyAlignment="1">
      <alignment horizontal="right"/>
    </xf>
    <xf numFmtId="165" fontId="4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right"/>
    </xf>
    <xf numFmtId="164" fontId="6" fillId="0" borderId="0" xfId="0" applyNumberFormat="1" applyFont="1" applyFill="1" applyBorder="1" applyAlignment="1">
      <alignment horizontal="right"/>
    </xf>
    <xf numFmtId="165" fontId="0" fillId="0" borderId="0" xfId="0" applyNumberFormat="1" applyFill="1" applyBorder="1" applyAlignment="1">
      <alignment horizontal="right"/>
    </xf>
    <xf numFmtId="3" fontId="4" fillId="0" borderId="0" xfId="0" applyNumberFormat="1" applyFont="1" applyFill="1" applyBorder="1" applyAlignment="1">
      <alignment horizontal="right"/>
    </xf>
    <xf numFmtId="0" fontId="4" fillId="0" borderId="0" xfId="0" applyFont="1" applyFill="1" applyBorder="1"/>
    <xf numFmtId="0" fontId="0" fillId="0" borderId="0" xfId="0" applyFont="1"/>
    <xf numFmtId="0" fontId="4" fillId="2" borderId="2" xfId="0" applyFont="1" applyFill="1" applyBorder="1"/>
    <xf numFmtId="0" fontId="3" fillId="0" borderId="0" xfId="1" applyBorder="1"/>
    <xf numFmtId="0" fontId="0" fillId="0" borderId="0" xfId="0" quotePrefix="1" applyBorder="1"/>
    <xf numFmtId="0" fontId="1" fillId="0" borderId="0" xfId="0" quotePrefix="1" applyFont="1" applyBorder="1"/>
    <xf numFmtId="0" fontId="1" fillId="0" borderId="0" xfId="0" applyFont="1" applyBorder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ata.oecd.org/transport/passenger-transport.htm" TargetMode="External"/><Relationship Id="rId3" Type="http://schemas.openxmlformats.org/officeDocument/2006/relationships/hyperlink" Target="https://ec.europa.eu/eurostat/statistics-explained/index.php/Passenger_cars_in_the_EU" TargetMode="External"/><Relationship Id="rId7" Type="http://schemas.openxmlformats.org/officeDocument/2006/relationships/hyperlink" Target="https://www.worlddata.info/europe/luxembourg/transport.php" TargetMode="External"/><Relationship Id="rId2" Type="http://schemas.openxmlformats.org/officeDocument/2006/relationships/hyperlink" Target="https://unece.org/DAM/trans/doc/2018/wp6/_Infocards_REV_7Dec2017.pdf" TargetMode="External"/><Relationship Id="rId1" Type="http://schemas.openxmlformats.org/officeDocument/2006/relationships/hyperlink" Target="https://unece.org/DAM/trans/doc/2020/wp6/_Infocards_ENG.pdf" TargetMode="External"/><Relationship Id="rId6" Type="http://schemas.openxmlformats.org/officeDocument/2006/relationships/hyperlink" Target="https://www.umweltbundesamt.de/daten/verkehr/fahrleistungen-verkehrsaufwand-modal-split" TargetMode="External"/><Relationship Id="rId5" Type="http://schemas.openxmlformats.org/officeDocument/2006/relationships/hyperlink" Target="https://bmdv.bund.de/SharedDocs/DE/Publikationen/G/verkehr-in-zahlen-2019-pdf.pdf?__blob=publicationFile" TargetMode="External"/><Relationship Id="rId4" Type="http://schemas.openxmlformats.org/officeDocument/2006/relationships/hyperlink" Target="https://data.oecd.org/transport/passenger-transport.htm" TargetMode="External"/><Relationship Id="rId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ec.europa.eu/eurostat/databrowser/view/avia_tppa/default/table" TargetMode="External"/><Relationship Id="rId1" Type="http://schemas.openxmlformats.org/officeDocument/2006/relationships/hyperlink" Target="https://bikephreak.files.wordpress.com/2015/10/uba_studie_2012_umweltverkehr_4364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26CC6-47F2-4BAE-9EC2-AF1631A5FA0C}">
  <dimension ref="A1:BB54"/>
  <sheetViews>
    <sheetView zoomScale="85" zoomScaleNormal="85" workbookViewId="0"/>
  </sheetViews>
  <sheetFormatPr baseColWidth="10" defaultRowHeight="15" x14ac:dyDescent="0.25"/>
  <cols>
    <col min="3" max="3" width="11.42578125" style="2"/>
    <col min="4" max="4" width="11.42578125" style="1"/>
    <col min="16" max="16" width="15.7109375" bestFit="1" customWidth="1"/>
    <col min="17" max="17" width="12.42578125" bestFit="1" customWidth="1"/>
  </cols>
  <sheetData>
    <row r="1" spans="1:54" x14ac:dyDescent="0.25">
      <c r="A1" s="12" t="s">
        <v>91</v>
      </c>
      <c r="B1" s="1" t="s">
        <v>71</v>
      </c>
      <c r="C1" s="1" t="s">
        <v>65</v>
      </c>
      <c r="D1" s="30">
        <v>2011</v>
      </c>
      <c r="E1" s="30">
        <v>2013</v>
      </c>
      <c r="F1" s="30">
        <v>2014</v>
      </c>
      <c r="G1">
        <v>2015</v>
      </c>
      <c r="H1">
        <v>2016</v>
      </c>
      <c r="I1">
        <v>2017</v>
      </c>
      <c r="J1">
        <v>2018</v>
      </c>
      <c r="K1">
        <v>2021</v>
      </c>
      <c r="N1" t="s">
        <v>37</v>
      </c>
    </row>
    <row r="2" spans="1:54" x14ac:dyDescent="0.25">
      <c r="A2" s="31" t="s">
        <v>90</v>
      </c>
      <c r="B2" s="15"/>
      <c r="C2" s="15"/>
      <c r="D2" s="16"/>
      <c r="E2" s="16"/>
      <c r="F2" s="13">
        <v>132.61500000000001</v>
      </c>
      <c r="G2" s="32"/>
      <c r="H2" s="16"/>
      <c r="I2" s="16"/>
      <c r="J2" s="16"/>
      <c r="K2" s="16"/>
      <c r="N2" t="s">
        <v>36</v>
      </c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2"/>
      <c r="BA2" s="22"/>
      <c r="BB2" s="22"/>
    </row>
    <row r="3" spans="1:54" x14ac:dyDescent="0.25">
      <c r="A3" s="31" t="s">
        <v>89</v>
      </c>
      <c r="B3" s="15"/>
      <c r="C3" s="15"/>
      <c r="D3" s="16"/>
      <c r="E3" s="16"/>
      <c r="F3" s="16"/>
      <c r="G3" s="16"/>
      <c r="H3" s="16"/>
      <c r="I3" s="14">
        <f>(8917+1438)/1000</f>
        <v>10.355</v>
      </c>
      <c r="J3" s="16"/>
      <c r="K3" s="16"/>
      <c r="N3" t="s">
        <v>36</v>
      </c>
      <c r="O3" s="23"/>
      <c r="P3" s="24"/>
      <c r="Q3" s="25"/>
      <c r="R3" s="25"/>
      <c r="S3" s="24"/>
      <c r="T3" s="24"/>
      <c r="U3" s="24"/>
      <c r="V3" s="25"/>
      <c r="W3" s="24"/>
      <c r="X3" s="24"/>
      <c r="Y3" s="26"/>
      <c r="Z3" s="26"/>
      <c r="AA3" s="24"/>
      <c r="AB3" s="27"/>
      <c r="AC3" s="25"/>
      <c r="AD3" s="25"/>
      <c r="AE3" s="27"/>
      <c r="AF3" s="24"/>
      <c r="AG3" s="25"/>
      <c r="AH3" s="24"/>
      <c r="AI3" s="24"/>
      <c r="AJ3" s="24"/>
      <c r="AK3" s="24"/>
      <c r="AL3" s="25"/>
      <c r="AM3" s="24"/>
      <c r="AN3" s="24"/>
      <c r="AO3" s="28"/>
      <c r="AP3" s="24"/>
      <c r="AQ3" s="24"/>
      <c r="AR3" s="24"/>
      <c r="AS3" s="24"/>
      <c r="AT3" s="24"/>
      <c r="AU3" s="25"/>
      <c r="AV3" s="25"/>
      <c r="AW3" s="23"/>
      <c r="AX3" s="25"/>
      <c r="AY3" s="25"/>
      <c r="AZ3" s="22"/>
      <c r="BA3" s="22"/>
      <c r="BB3" s="22"/>
    </row>
    <row r="4" spans="1:54" x14ac:dyDescent="0.25">
      <c r="A4" s="31" t="s">
        <v>88</v>
      </c>
      <c r="B4" s="15"/>
      <c r="C4" s="15"/>
      <c r="D4" s="16"/>
      <c r="E4" s="16"/>
      <c r="F4" s="16"/>
      <c r="G4" s="33"/>
      <c r="H4" s="14">
        <v>91.355000000000004</v>
      </c>
      <c r="I4" s="16"/>
      <c r="J4" s="16"/>
      <c r="K4" s="16"/>
      <c r="N4" t="s">
        <v>22</v>
      </c>
      <c r="O4" s="22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  <c r="AY4" s="29"/>
      <c r="AZ4" s="22"/>
      <c r="BA4" s="22"/>
      <c r="BB4" s="22"/>
    </row>
    <row r="5" spans="1:54" x14ac:dyDescent="0.25">
      <c r="A5" s="31" t="s">
        <v>87</v>
      </c>
      <c r="B5" s="15"/>
      <c r="C5" s="15"/>
      <c r="D5" s="16"/>
      <c r="E5" s="16"/>
      <c r="F5" s="16"/>
      <c r="G5" s="16"/>
      <c r="H5" s="13">
        <v>73.197000000000003</v>
      </c>
      <c r="I5" s="16"/>
      <c r="J5" s="16"/>
      <c r="K5" s="16"/>
      <c r="N5" t="s">
        <v>22</v>
      </c>
    </row>
    <row r="6" spans="1:54" x14ac:dyDescent="0.25">
      <c r="A6" s="31" t="s">
        <v>86</v>
      </c>
      <c r="B6" s="15"/>
      <c r="C6" s="15"/>
      <c r="D6" s="16"/>
      <c r="E6" s="16"/>
      <c r="F6" s="16"/>
      <c r="G6" s="16"/>
      <c r="H6" s="16"/>
      <c r="I6" s="16"/>
      <c r="J6" s="13">
        <v>1111.8</v>
      </c>
      <c r="K6" s="16"/>
      <c r="N6" t="s">
        <v>31</v>
      </c>
    </row>
    <row r="7" spans="1:54" x14ac:dyDescent="0.25">
      <c r="A7" s="31" t="s">
        <v>85</v>
      </c>
      <c r="B7" s="15"/>
      <c r="C7" s="15"/>
      <c r="D7" s="16"/>
      <c r="E7" s="16"/>
      <c r="F7" s="16"/>
      <c r="G7" s="16"/>
      <c r="H7" s="13">
        <f>(2865+285)/1000</f>
        <v>3.15</v>
      </c>
      <c r="I7" s="16"/>
      <c r="J7" s="16"/>
      <c r="K7" s="16"/>
      <c r="N7" t="s">
        <v>36</v>
      </c>
    </row>
    <row r="8" spans="1:54" x14ac:dyDescent="0.25">
      <c r="A8" s="31" t="s">
        <v>84</v>
      </c>
      <c r="B8" s="15"/>
      <c r="C8" s="15"/>
      <c r="D8" s="14">
        <f>(33686+1976)/1000</f>
        <v>35.661999999999999</v>
      </c>
      <c r="E8" s="14"/>
      <c r="F8" s="16"/>
      <c r="G8" s="16"/>
      <c r="H8" s="16"/>
      <c r="I8" s="16"/>
      <c r="J8" s="16"/>
      <c r="K8" s="16"/>
      <c r="N8" t="s">
        <v>36</v>
      </c>
    </row>
    <row r="9" spans="1:54" x14ac:dyDescent="0.25">
      <c r="A9" s="31" t="s">
        <v>83</v>
      </c>
      <c r="B9" s="13">
        <f>43.839</f>
        <v>43.838999999999999</v>
      </c>
      <c r="C9" s="13"/>
      <c r="D9" s="16"/>
      <c r="E9" s="16"/>
      <c r="F9" s="16"/>
      <c r="G9" s="16"/>
      <c r="H9" s="16"/>
      <c r="I9" s="16"/>
      <c r="J9" s="16"/>
      <c r="K9" s="16"/>
      <c r="N9" t="s">
        <v>22</v>
      </c>
    </row>
    <row r="10" spans="1:54" x14ac:dyDescent="0.25">
      <c r="A10" s="31" t="s">
        <v>82</v>
      </c>
      <c r="B10" s="15"/>
      <c r="C10" s="15"/>
      <c r="D10" s="16"/>
      <c r="E10" s="16"/>
      <c r="F10" s="16"/>
      <c r="G10" s="16"/>
      <c r="H10" s="13">
        <v>404.31299999999999</v>
      </c>
      <c r="I10" s="16"/>
      <c r="J10" s="16"/>
      <c r="K10" s="16"/>
      <c r="N10" t="s">
        <v>22</v>
      </c>
    </row>
    <row r="11" spans="1:54" x14ac:dyDescent="0.25">
      <c r="A11" s="31" t="s">
        <v>81</v>
      </c>
      <c r="B11" s="15"/>
      <c r="C11" s="15"/>
      <c r="D11" s="13"/>
      <c r="E11" s="13"/>
      <c r="F11" s="13"/>
      <c r="G11" s="16"/>
      <c r="H11" s="18">
        <v>969.22400000000005</v>
      </c>
      <c r="I11" s="16"/>
      <c r="J11" s="16"/>
      <c r="K11" s="16"/>
      <c r="N11" t="s">
        <v>22</v>
      </c>
    </row>
    <row r="12" spans="1:54" x14ac:dyDescent="0.25">
      <c r="A12" s="31" t="s">
        <v>80</v>
      </c>
      <c r="B12" s="15"/>
      <c r="C12" s="15"/>
      <c r="D12" s="16"/>
      <c r="E12" s="16"/>
      <c r="F12" s="16"/>
      <c r="G12" s="33"/>
      <c r="H12" s="18">
        <v>30.818999999999999</v>
      </c>
      <c r="I12" s="16"/>
      <c r="J12" s="16"/>
      <c r="K12" s="16"/>
      <c r="N12" t="s">
        <v>22</v>
      </c>
    </row>
    <row r="13" spans="1:54" x14ac:dyDescent="0.25">
      <c r="A13" s="31" t="s">
        <v>79</v>
      </c>
      <c r="B13" s="15"/>
      <c r="C13" s="15"/>
      <c r="D13" s="16"/>
      <c r="E13" s="16"/>
      <c r="F13" s="16"/>
      <c r="G13" s="16"/>
      <c r="H13" s="13">
        <v>859.03300000000002</v>
      </c>
      <c r="I13" s="16"/>
      <c r="J13" s="16"/>
      <c r="K13" s="16"/>
      <c r="N13" t="s">
        <v>22</v>
      </c>
    </row>
    <row r="14" spans="1:54" x14ac:dyDescent="0.25">
      <c r="A14" s="31" t="s">
        <v>78</v>
      </c>
      <c r="B14" s="15"/>
      <c r="C14" s="15"/>
      <c r="D14" s="33"/>
      <c r="E14" s="33"/>
      <c r="F14" s="33"/>
      <c r="G14" s="16"/>
      <c r="H14" s="19">
        <v>7.3010000000000002</v>
      </c>
      <c r="I14" s="16"/>
      <c r="J14" s="16"/>
      <c r="K14" s="16"/>
      <c r="N14" t="s">
        <v>36</v>
      </c>
    </row>
    <row r="15" spans="1:54" x14ac:dyDescent="0.25">
      <c r="A15" s="31" t="s">
        <v>77</v>
      </c>
      <c r="B15" s="15"/>
      <c r="C15" s="15"/>
      <c r="D15" s="16"/>
      <c r="E15" s="16"/>
      <c r="F15" s="16"/>
      <c r="G15" s="33"/>
      <c r="H15" s="16"/>
      <c r="I15" s="16"/>
      <c r="J15" s="14">
        <f>(17813+624)/1000</f>
        <v>18.437000000000001</v>
      </c>
      <c r="K15" s="16"/>
      <c r="N15" t="s">
        <v>36</v>
      </c>
    </row>
    <row r="16" spans="1:54" x14ac:dyDescent="0.25">
      <c r="A16" s="31" t="s">
        <v>76</v>
      </c>
      <c r="B16" s="15"/>
      <c r="C16" s="15"/>
      <c r="D16" s="16"/>
      <c r="E16" s="16"/>
      <c r="F16" s="16"/>
      <c r="G16" s="34"/>
      <c r="H16" s="16"/>
      <c r="I16" s="16"/>
      <c r="J16" s="14">
        <f>(33200+354)/1000</f>
        <v>33.554000000000002</v>
      </c>
      <c r="K16" s="16"/>
      <c r="N16" t="s">
        <v>36</v>
      </c>
    </row>
    <row r="17" spans="1:14" x14ac:dyDescent="0.25">
      <c r="A17" s="31" t="s">
        <v>75</v>
      </c>
      <c r="B17" s="15"/>
      <c r="C17" s="15"/>
      <c r="D17" s="16"/>
      <c r="E17" s="16"/>
      <c r="F17" s="16"/>
      <c r="G17" s="16"/>
      <c r="H17" s="16"/>
      <c r="I17" s="16"/>
      <c r="J17" s="16"/>
      <c r="K17" s="19">
        <f>304/1000</f>
        <v>0.30399999999999999</v>
      </c>
      <c r="N17" t="s">
        <v>20</v>
      </c>
    </row>
    <row r="18" spans="1:14" x14ac:dyDescent="0.25">
      <c r="A18" s="31" t="s">
        <v>74</v>
      </c>
      <c r="B18" s="15"/>
      <c r="C18" s="15"/>
      <c r="D18" s="16"/>
      <c r="E18" s="16"/>
      <c r="F18" s="16"/>
      <c r="G18" s="16"/>
      <c r="H18" s="13">
        <v>82.63</v>
      </c>
      <c r="I18" s="16"/>
      <c r="J18" s="16"/>
      <c r="K18" s="16"/>
      <c r="N18" t="s">
        <v>22</v>
      </c>
    </row>
    <row r="19" spans="1:14" x14ac:dyDescent="0.25">
      <c r="A19" s="31" t="s">
        <v>73</v>
      </c>
      <c r="B19" s="15"/>
      <c r="C19" s="15"/>
      <c r="D19" s="16"/>
      <c r="E19" s="16"/>
      <c r="F19" s="16"/>
      <c r="G19" s="35"/>
      <c r="H19" s="14">
        <v>1.968</v>
      </c>
      <c r="I19" s="16"/>
      <c r="J19" s="16"/>
      <c r="K19" s="16"/>
      <c r="N19" t="s">
        <v>22</v>
      </c>
    </row>
    <row r="20" spans="1:14" x14ac:dyDescent="0.25">
      <c r="A20" s="31" t="s">
        <v>72</v>
      </c>
      <c r="B20" s="13">
        <v>178.54900000000001</v>
      </c>
      <c r="C20" s="13"/>
      <c r="D20" s="16"/>
      <c r="E20" s="16"/>
      <c r="F20" s="16"/>
      <c r="G20" s="16"/>
      <c r="H20" s="16"/>
      <c r="I20" s="16"/>
      <c r="J20" s="16"/>
      <c r="K20" s="16"/>
      <c r="N20" t="s">
        <v>22</v>
      </c>
    </row>
    <row r="21" spans="1:14" x14ac:dyDescent="0.25">
      <c r="A21" s="31" t="s">
        <v>70</v>
      </c>
      <c r="B21" s="15"/>
      <c r="C21" s="15"/>
      <c r="D21" s="16"/>
      <c r="E21" s="16"/>
      <c r="F21" s="16"/>
      <c r="G21" s="16"/>
      <c r="H21" s="16"/>
      <c r="I21" s="13">
        <f>(13205+94757)/1000</f>
        <v>107.962</v>
      </c>
      <c r="J21" s="16"/>
      <c r="K21" s="16"/>
      <c r="N21" t="s">
        <v>36</v>
      </c>
    </row>
    <row r="22" spans="1:14" x14ac:dyDescent="0.25">
      <c r="A22" s="31" t="s">
        <v>69</v>
      </c>
      <c r="B22" s="15"/>
      <c r="C22" s="15"/>
      <c r="D22" s="16"/>
      <c r="E22" s="16"/>
      <c r="F22" s="16"/>
      <c r="G22" s="16"/>
      <c r="H22" s="13">
        <v>269.267</v>
      </c>
      <c r="I22" s="16"/>
      <c r="J22" s="16"/>
      <c r="K22" s="16"/>
      <c r="N22" t="s">
        <v>22</v>
      </c>
    </row>
    <row r="23" spans="1:14" x14ac:dyDescent="0.25">
      <c r="A23" s="31" t="s">
        <v>68</v>
      </c>
      <c r="B23" s="13">
        <f>100.969</f>
        <v>100.96899999999999</v>
      </c>
      <c r="C23" s="13"/>
      <c r="D23" s="16"/>
      <c r="E23" s="16"/>
      <c r="F23" s="16"/>
      <c r="G23" s="16"/>
      <c r="H23" s="16"/>
      <c r="I23" s="16"/>
      <c r="J23" s="16"/>
      <c r="K23" s="16"/>
      <c r="N23" t="s">
        <v>22</v>
      </c>
    </row>
    <row r="24" spans="1:14" x14ac:dyDescent="0.25">
      <c r="A24" s="31" t="s">
        <v>67</v>
      </c>
      <c r="B24" s="15"/>
      <c r="C24" s="15"/>
      <c r="D24" s="16"/>
      <c r="E24" s="16"/>
      <c r="F24" s="16"/>
      <c r="G24" s="14">
        <f>(5364+17471)/1000</f>
        <v>22.835000000000001</v>
      </c>
      <c r="H24" s="16"/>
      <c r="I24" s="16"/>
      <c r="J24" s="16"/>
      <c r="K24" s="16"/>
      <c r="N24" t="s">
        <v>36</v>
      </c>
    </row>
    <row r="25" spans="1:14" x14ac:dyDescent="0.25">
      <c r="A25" s="31" t="s">
        <v>66</v>
      </c>
      <c r="B25" s="15"/>
      <c r="C25" s="13">
        <f>29.632</f>
        <v>29.632000000000001</v>
      </c>
      <c r="D25" s="16"/>
      <c r="E25" s="16"/>
      <c r="F25" s="16"/>
      <c r="G25" s="16"/>
      <c r="H25" s="16"/>
      <c r="I25" s="16"/>
      <c r="J25" s="16"/>
      <c r="K25" s="16"/>
      <c r="N25" t="s">
        <v>22</v>
      </c>
    </row>
    <row r="26" spans="1:14" x14ac:dyDescent="0.25">
      <c r="A26" s="31" t="s">
        <v>64</v>
      </c>
      <c r="B26" s="15"/>
      <c r="C26" s="15"/>
      <c r="D26" s="16"/>
      <c r="E26" s="16"/>
      <c r="F26" s="16"/>
      <c r="G26" s="16"/>
      <c r="H26" s="13">
        <v>37.26</v>
      </c>
      <c r="I26" s="16"/>
      <c r="J26" s="16"/>
      <c r="K26" s="16"/>
      <c r="N26" t="s">
        <v>22</v>
      </c>
    </row>
    <row r="27" spans="1:14" x14ac:dyDescent="0.25">
      <c r="A27" s="31" t="s">
        <v>63</v>
      </c>
      <c r="B27" s="15"/>
      <c r="C27" s="15"/>
      <c r="D27" s="16"/>
      <c r="E27" s="16"/>
      <c r="F27" s="16"/>
      <c r="G27" s="16"/>
      <c r="H27" s="20">
        <v>69.13</v>
      </c>
      <c r="I27" s="16"/>
      <c r="J27" s="16"/>
      <c r="K27" s="16"/>
      <c r="N27" t="s">
        <v>22</v>
      </c>
    </row>
    <row r="28" spans="1:14" x14ac:dyDescent="0.25">
      <c r="A28" s="31" t="s">
        <v>62</v>
      </c>
      <c r="B28" s="15"/>
      <c r="C28" s="15"/>
      <c r="D28" s="16"/>
      <c r="E28" s="16"/>
      <c r="F28" s="16"/>
      <c r="G28" s="13">
        <v>135.042</v>
      </c>
      <c r="H28" s="16"/>
      <c r="I28" s="16"/>
      <c r="J28" s="16"/>
      <c r="K28" s="16"/>
      <c r="N28" t="s">
        <v>22</v>
      </c>
    </row>
    <row r="29" spans="1:14" x14ac:dyDescent="0.25">
      <c r="A29" s="31" t="s">
        <v>61</v>
      </c>
      <c r="B29" s="15"/>
      <c r="C29" s="15"/>
      <c r="D29" s="16"/>
      <c r="E29" s="16"/>
      <c r="F29" s="16"/>
      <c r="G29" s="16"/>
      <c r="H29" s="13">
        <v>809.67399999999998</v>
      </c>
      <c r="I29" s="16"/>
      <c r="J29" s="16"/>
      <c r="K29" s="16"/>
      <c r="N29" t="s">
        <v>22</v>
      </c>
    </row>
    <row r="30" spans="1:14" x14ac:dyDescent="0.25">
      <c r="A30" s="31" t="s">
        <v>60</v>
      </c>
      <c r="B30" s="15"/>
      <c r="C30" s="15"/>
      <c r="D30" s="16"/>
      <c r="E30" s="16"/>
      <c r="F30" s="16"/>
      <c r="G30" s="16"/>
      <c r="H30" s="13">
        <v>7.3010000000000002</v>
      </c>
      <c r="I30" s="16"/>
      <c r="J30" s="16"/>
      <c r="K30" s="16"/>
      <c r="N30" t="s">
        <v>22</v>
      </c>
    </row>
    <row r="31" spans="1:14" x14ac:dyDescent="0.25">
      <c r="A31" s="31" t="s">
        <v>59</v>
      </c>
      <c r="B31" s="15"/>
      <c r="C31" s="15"/>
      <c r="D31" s="16"/>
      <c r="E31" s="16"/>
      <c r="F31" s="16"/>
      <c r="G31" s="16"/>
      <c r="H31" s="13">
        <v>72.945999999999998</v>
      </c>
      <c r="I31" s="16"/>
      <c r="J31" s="16"/>
      <c r="K31" s="16"/>
      <c r="L31" s="7"/>
      <c r="N31" t="s">
        <v>22</v>
      </c>
    </row>
    <row r="32" spans="1:14" x14ac:dyDescent="0.25">
      <c r="A32" s="31" t="s">
        <v>58</v>
      </c>
      <c r="B32" s="15"/>
      <c r="C32" s="15"/>
      <c r="D32" s="16"/>
      <c r="E32" s="16"/>
      <c r="F32" s="16"/>
      <c r="G32" s="16"/>
      <c r="H32" s="13">
        <v>122.08799999999999</v>
      </c>
      <c r="I32" s="16"/>
      <c r="J32" s="16"/>
      <c r="K32" s="16"/>
      <c r="N32" t="s">
        <v>22</v>
      </c>
    </row>
    <row r="33" spans="1:16" x14ac:dyDescent="0.25">
      <c r="A33" s="31" t="s">
        <v>57</v>
      </c>
      <c r="B33" s="15"/>
      <c r="C33" s="15"/>
      <c r="D33" s="16"/>
      <c r="E33" s="16"/>
      <c r="F33" s="16"/>
      <c r="G33" s="35"/>
      <c r="H33" s="14">
        <f>198/1000</f>
        <v>0.19800000000000001</v>
      </c>
      <c r="I33" s="16"/>
      <c r="J33" s="16"/>
      <c r="K33" s="16"/>
      <c r="N33" t="s">
        <v>22</v>
      </c>
    </row>
    <row r="34" spans="1:16" x14ac:dyDescent="0.25">
      <c r="A34" s="31" t="s">
        <v>56</v>
      </c>
      <c r="B34" s="15"/>
      <c r="C34" s="15"/>
      <c r="D34" s="16"/>
      <c r="E34" s="16"/>
      <c r="F34" s="16"/>
      <c r="G34" s="35"/>
      <c r="H34" s="14">
        <v>9.3439999999999994</v>
      </c>
      <c r="I34" s="16"/>
      <c r="J34" s="16"/>
      <c r="K34" s="16"/>
      <c r="N34" t="s">
        <v>22</v>
      </c>
    </row>
    <row r="35" spans="1:16" x14ac:dyDescent="0.25">
      <c r="A35" s="31" t="s">
        <v>55</v>
      </c>
      <c r="B35" s="15"/>
      <c r="C35" s="15"/>
      <c r="D35" s="16"/>
      <c r="E35" s="16"/>
      <c r="F35" s="17">
        <f>(4223+377)/1000</f>
        <v>4.5999999999999996</v>
      </c>
      <c r="G35" s="16"/>
      <c r="H35" s="16"/>
      <c r="I35" s="16"/>
      <c r="J35" s="16"/>
      <c r="K35" s="16"/>
      <c r="N35" t="s">
        <v>54</v>
      </c>
    </row>
    <row r="36" spans="1:16" x14ac:dyDescent="0.25">
      <c r="A36" s="31" t="s">
        <v>53</v>
      </c>
      <c r="B36" s="15"/>
      <c r="C36" s="15"/>
      <c r="D36" s="16"/>
      <c r="E36" s="14">
        <f>8662/1000</f>
        <v>8.6620000000000008</v>
      </c>
      <c r="F36" s="16"/>
      <c r="G36" s="16"/>
      <c r="H36" s="35"/>
      <c r="I36" s="16"/>
      <c r="J36" s="16"/>
      <c r="K36" s="16"/>
      <c r="N36" t="s">
        <v>22</v>
      </c>
    </row>
    <row r="37" spans="1:16" x14ac:dyDescent="0.25">
      <c r="A37" s="31" t="s">
        <v>52</v>
      </c>
      <c r="B37" s="15"/>
      <c r="C37" s="15"/>
      <c r="D37" s="16"/>
      <c r="E37" s="16"/>
      <c r="F37" s="16"/>
      <c r="G37" s="14">
        <f>(1690+29)/1000</f>
        <v>1.7190000000000001</v>
      </c>
      <c r="H37" s="35"/>
      <c r="I37" s="16"/>
      <c r="J37" s="16"/>
      <c r="K37" s="16"/>
      <c r="N37" t="s">
        <v>22</v>
      </c>
    </row>
    <row r="39" spans="1:16" x14ac:dyDescent="0.25">
      <c r="A39" s="10" t="s">
        <v>51</v>
      </c>
      <c r="B39" s="9" t="s">
        <v>92</v>
      </c>
    </row>
    <row r="40" spans="1:16" x14ac:dyDescent="0.25">
      <c r="A40" s="10"/>
      <c r="B40" s="9"/>
    </row>
    <row r="41" spans="1:16" x14ac:dyDescent="0.25">
      <c r="A41" s="6"/>
      <c r="C41" t="s">
        <v>50</v>
      </c>
      <c r="D41" t="s">
        <v>49</v>
      </c>
      <c r="E41" t="s">
        <v>48</v>
      </c>
      <c r="F41" t="s">
        <v>47</v>
      </c>
      <c r="G41" t="s">
        <v>46</v>
      </c>
      <c r="H41" t="s">
        <v>45</v>
      </c>
      <c r="I41" t="s">
        <v>44</v>
      </c>
      <c r="J41" t="s">
        <v>43</v>
      </c>
      <c r="K41" t="s">
        <v>42</v>
      </c>
      <c r="L41" t="s">
        <v>41</v>
      </c>
      <c r="M41" t="s">
        <v>40</v>
      </c>
      <c r="N41" t="s">
        <v>39</v>
      </c>
      <c r="O41" t="s">
        <v>38</v>
      </c>
    </row>
    <row r="42" spans="1:16" s="3" customFormat="1" x14ac:dyDescent="0.25">
      <c r="A42" s="8" t="s">
        <v>37</v>
      </c>
      <c r="B42" s="3" t="s">
        <v>36</v>
      </c>
      <c r="D42" s="5" t="s">
        <v>35</v>
      </c>
      <c r="E42" s="3" t="s">
        <v>34</v>
      </c>
      <c r="F42" s="4" t="s">
        <v>33</v>
      </c>
      <c r="G42" s="4"/>
      <c r="H42" s="3" t="s">
        <v>16</v>
      </c>
      <c r="J42" s="3">
        <v>2020</v>
      </c>
      <c r="M42" s="3" t="s">
        <v>32</v>
      </c>
    </row>
    <row r="43" spans="1:16" s="3" customFormat="1" ht="14.45" customHeight="1" x14ac:dyDescent="0.25">
      <c r="A43" s="8"/>
      <c r="B43" s="3" t="s">
        <v>31</v>
      </c>
      <c r="C43" s="3" t="s">
        <v>30</v>
      </c>
      <c r="D43" s="3" t="s">
        <v>0</v>
      </c>
      <c r="E43" s="3" t="s">
        <v>29</v>
      </c>
      <c r="F43" s="4" t="s">
        <v>28</v>
      </c>
      <c r="G43" s="4" t="s">
        <v>27</v>
      </c>
      <c r="H43" s="3" t="s">
        <v>16</v>
      </c>
      <c r="J43" s="3">
        <v>2019</v>
      </c>
      <c r="K43" s="3" t="s">
        <v>26</v>
      </c>
      <c r="L43" s="3" t="s">
        <v>25</v>
      </c>
      <c r="M43" s="3" t="s">
        <v>24</v>
      </c>
      <c r="N43" s="3" t="s">
        <v>23</v>
      </c>
    </row>
    <row r="44" spans="1:16" s="3" customFormat="1" x14ac:dyDescent="0.25">
      <c r="A44" s="8"/>
      <c r="B44" s="3" t="s">
        <v>22</v>
      </c>
      <c r="D44" s="5" t="s">
        <v>5</v>
      </c>
      <c r="E44" s="3" t="s">
        <v>4</v>
      </c>
      <c r="F44" s="4" t="s">
        <v>3</v>
      </c>
      <c r="G44" s="4"/>
      <c r="H44" s="3" t="s">
        <v>2</v>
      </c>
      <c r="J44" s="3">
        <v>2023</v>
      </c>
      <c r="K44" s="3" t="s">
        <v>1</v>
      </c>
      <c r="O44" s="3" t="s">
        <v>21</v>
      </c>
    </row>
    <row r="45" spans="1:16" s="3" customFormat="1" x14ac:dyDescent="0.25">
      <c r="A45" s="8"/>
      <c r="B45" s="3" t="s">
        <v>20</v>
      </c>
      <c r="D45" s="3" t="s">
        <v>19</v>
      </c>
      <c r="E45" s="3" t="s">
        <v>18</v>
      </c>
      <c r="F45" s="4" t="s">
        <v>17</v>
      </c>
      <c r="H45" s="3" t="s">
        <v>16</v>
      </c>
      <c r="J45" s="3">
        <v>2016</v>
      </c>
      <c r="P45"/>
    </row>
    <row r="46" spans="1:16" x14ac:dyDescent="0.25">
      <c r="A46" s="6"/>
      <c r="C46" s="3"/>
      <c r="E46" s="7"/>
    </row>
    <row r="47" spans="1:16" x14ac:dyDescent="0.25">
      <c r="A47" s="6" t="s">
        <v>15</v>
      </c>
      <c r="B47" t="s">
        <v>14</v>
      </c>
      <c r="E47" s="7" t="s">
        <v>13</v>
      </c>
    </row>
    <row r="48" spans="1:16" x14ac:dyDescent="0.25">
      <c r="A48" s="6"/>
      <c r="B48" t="s">
        <v>12</v>
      </c>
      <c r="C48" s="3" t="s">
        <v>11</v>
      </c>
      <c r="E48" s="7" t="s">
        <v>10</v>
      </c>
    </row>
    <row r="49" spans="1:13" x14ac:dyDescent="0.25">
      <c r="A49" s="6"/>
      <c r="B49" t="s">
        <v>9</v>
      </c>
      <c r="E49" t="s">
        <v>8</v>
      </c>
    </row>
    <row r="50" spans="1:13" x14ac:dyDescent="0.25">
      <c r="A50" s="6"/>
      <c r="B50" t="s">
        <v>7</v>
      </c>
      <c r="E50" t="s">
        <v>6</v>
      </c>
    </row>
    <row r="51" spans="1:13" x14ac:dyDescent="0.25">
      <c r="A51" s="6"/>
      <c r="D51" s="5" t="s">
        <v>5</v>
      </c>
      <c r="E51" s="3" t="s">
        <v>4</v>
      </c>
      <c r="F51" s="4" t="s">
        <v>3</v>
      </c>
      <c r="G51" s="4"/>
      <c r="H51" s="3" t="s">
        <v>2</v>
      </c>
      <c r="I51" s="3"/>
      <c r="J51" s="3"/>
      <c r="K51" s="3" t="s">
        <v>1</v>
      </c>
      <c r="L51" s="3"/>
      <c r="M51" s="3"/>
    </row>
    <row r="54" spans="1:13" x14ac:dyDescent="0.25">
      <c r="D54" s="1" t="s">
        <v>0</v>
      </c>
    </row>
  </sheetData>
  <hyperlinks>
    <hyperlink ref="F42" r:id="rId1" xr:uid="{DA3528F0-67CD-4956-8FB0-461BFF39F551}"/>
    <hyperlink ref="E47" r:id="rId2" xr:uid="{5A713D81-D257-4DF4-8F2E-4B3C61034D0B}"/>
    <hyperlink ref="E48" r:id="rId3" xr:uid="{DAF3C0CD-F7E0-458B-A490-9D2E9F3FCDFD}"/>
    <hyperlink ref="F44" r:id="rId4" xr:uid="{8C7B9FB4-B10F-4FB1-96F4-D23976B7BB64}"/>
    <hyperlink ref="F43" r:id="rId5" xr:uid="{A4D3D975-1C57-444D-A82A-D1045A7AC458}"/>
    <hyperlink ref="G43" r:id="rId6" location="personenverkehr" xr:uid="{2C77AECC-E01C-440E-9A3C-668FAA8AA376}"/>
    <hyperlink ref="F45" r:id="rId7" xr:uid="{A7D2C9F6-6FF5-4435-8BF0-7D4264A7D310}"/>
    <hyperlink ref="F51" r:id="rId8" xr:uid="{60A6C257-0213-4EF2-B231-E197790CADCF}"/>
  </hyperlinks>
  <pageMargins left="0.7" right="0.7" top="0.78740157499999996" bottom="0.78740157499999996" header="0.3" footer="0.3"/>
  <pageSetup paperSize="9" orientation="portrait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81A7F-B556-48A2-ABC2-43A96921E593}">
  <dimension ref="A1:L45"/>
  <sheetViews>
    <sheetView tabSelected="1" zoomScale="85" zoomScaleNormal="85" workbookViewId="0">
      <selection activeCell="F9" sqref="F9"/>
    </sheetView>
  </sheetViews>
  <sheetFormatPr baseColWidth="10" defaultRowHeight="15" x14ac:dyDescent="0.25"/>
  <cols>
    <col min="10" max="10" width="13" customWidth="1"/>
    <col min="11" max="11" width="15.140625" customWidth="1"/>
  </cols>
  <sheetData>
    <row r="1" spans="1:3" x14ac:dyDescent="0.25">
      <c r="A1" s="12" t="s">
        <v>91</v>
      </c>
      <c r="B1" s="11">
        <v>2018</v>
      </c>
      <c r="C1" t="s">
        <v>110</v>
      </c>
    </row>
    <row r="2" spans="1:3" x14ac:dyDescent="0.25">
      <c r="A2" t="s">
        <v>90</v>
      </c>
      <c r="B2">
        <v>20453</v>
      </c>
      <c r="C2" t="s">
        <v>36</v>
      </c>
    </row>
    <row r="3" spans="1:3" x14ac:dyDescent="0.25">
      <c r="A3" t="s">
        <v>89</v>
      </c>
      <c r="B3">
        <v>20699</v>
      </c>
      <c r="C3" t="s">
        <v>36</v>
      </c>
    </row>
    <row r="4" spans="1:3" x14ac:dyDescent="0.25">
      <c r="A4" t="s">
        <v>88</v>
      </c>
      <c r="B4">
        <v>20998</v>
      </c>
      <c r="C4" t="s">
        <v>36</v>
      </c>
    </row>
    <row r="5" spans="1:3" x14ac:dyDescent="0.25">
      <c r="A5" t="s">
        <v>87</v>
      </c>
      <c r="B5">
        <v>11810</v>
      </c>
      <c r="C5" t="s">
        <v>36</v>
      </c>
    </row>
    <row r="6" spans="1:3" x14ac:dyDescent="0.25">
      <c r="A6" t="s">
        <v>86</v>
      </c>
      <c r="B6">
        <v>142932</v>
      </c>
      <c r="C6" t="s">
        <v>109</v>
      </c>
    </row>
    <row r="7" spans="1:3" x14ac:dyDescent="0.25">
      <c r="A7" t="s">
        <v>85</v>
      </c>
      <c r="B7">
        <v>3791</v>
      </c>
      <c r="C7" t="s">
        <v>36</v>
      </c>
    </row>
    <row r="8" spans="1:3" x14ac:dyDescent="0.25">
      <c r="A8" t="s">
        <v>84</v>
      </c>
      <c r="B8">
        <v>14921</v>
      </c>
      <c r="C8" t="s">
        <v>36</v>
      </c>
    </row>
    <row r="9" spans="1:3" x14ac:dyDescent="0.25">
      <c r="A9" t="s">
        <v>83</v>
      </c>
      <c r="B9">
        <v>31317</v>
      </c>
      <c r="C9" t="s">
        <v>36</v>
      </c>
    </row>
    <row r="10" spans="1:3" x14ac:dyDescent="0.25">
      <c r="A10" t="s">
        <v>82</v>
      </c>
      <c r="B10">
        <v>107365</v>
      </c>
      <c r="C10" t="s">
        <v>36</v>
      </c>
    </row>
    <row r="11" spans="1:3" x14ac:dyDescent="0.25">
      <c r="A11" t="s">
        <v>81</v>
      </c>
      <c r="B11">
        <v>196077</v>
      </c>
      <c r="C11" t="s">
        <v>36</v>
      </c>
    </row>
    <row r="12" spans="1:3" x14ac:dyDescent="0.25">
      <c r="A12" t="s">
        <v>80</v>
      </c>
      <c r="B12">
        <v>17899</v>
      </c>
      <c r="C12" t="s">
        <v>36</v>
      </c>
    </row>
    <row r="13" spans="1:3" x14ac:dyDescent="0.25">
      <c r="A13" t="s">
        <v>79</v>
      </c>
      <c r="B13">
        <v>72440</v>
      </c>
      <c r="C13" t="s">
        <v>36</v>
      </c>
    </row>
    <row r="14" spans="1:3" x14ac:dyDescent="0.25">
      <c r="A14" t="s">
        <v>78</v>
      </c>
      <c r="B14">
        <v>2497</v>
      </c>
      <c r="C14" t="s">
        <v>36</v>
      </c>
    </row>
    <row r="15" spans="1:3" x14ac:dyDescent="0.25">
      <c r="A15" t="s">
        <v>77</v>
      </c>
      <c r="B15">
        <v>4756</v>
      </c>
      <c r="C15" t="s">
        <v>36</v>
      </c>
    </row>
    <row r="16" spans="1:3" x14ac:dyDescent="0.25">
      <c r="A16" t="s">
        <v>76</v>
      </c>
      <c r="B16">
        <v>4257</v>
      </c>
      <c r="C16" t="s">
        <v>36</v>
      </c>
    </row>
    <row r="17" spans="1:3" x14ac:dyDescent="0.25">
      <c r="A17" t="s">
        <v>75</v>
      </c>
      <c r="B17">
        <v>1197</v>
      </c>
      <c r="C17" t="s">
        <v>36</v>
      </c>
    </row>
    <row r="18" spans="1:3" x14ac:dyDescent="0.25">
      <c r="A18" t="s">
        <v>74</v>
      </c>
      <c r="B18">
        <v>22088</v>
      </c>
      <c r="C18" t="s">
        <v>36</v>
      </c>
    </row>
    <row r="19" spans="1:3" x14ac:dyDescent="0.25">
      <c r="A19" t="s">
        <v>73</v>
      </c>
      <c r="B19">
        <v>321</v>
      </c>
      <c r="C19" t="s">
        <v>36</v>
      </c>
    </row>
    <row r="20" spans="1:3" x14ac:dyDescent="0.25">
      <c r="A20" t="s">
        <v>72</v>
      </c>
      <c r="B20">
        <v>20235</v>
      </c>
      <c r="C20" t="s">
        <v>36</v>
      </c>
    </row>
    <row r="21" spans="1:3" x14ac:dyDescent="0.25">
      <c r="A21" t="s">
        <v>70</v>
      </c>
      <c r="B21">
        <v>30101</v>
      </c>
      <c r="C21" t="s">
        <v>36</v>
      </c>
    </row>
    <row r="22" spans="1:3" x14ac:dyDescent="0.25">
      <c r="A22" t="s">
        <v>69</v>
      </c>
      <c r="B22">
        <v>39546</v>
      </c>
      <c r="C22" t="s">
        <v>36</v>
      </c>
    </row>
    <row r="23" spans="1:3" x14ac:dyDescent="0.25">
      <c r="A23" t="s">
        <v>68</v>
      </c>
      <c r="B23">
        <v>18247</v>
      </c>
      <c r="C23" t="s">
        <v>36</v>
      </c>
    </row>
    <row r="24" spans="1:3" x14ac:dyDescent="0.25">
      <c r="A24" t="s">
        <v>67</v>
      </c>
      <c r="B24">
        <v>33121</v>
      </c>
      <c r="C24" t="s">
        <v>36</v>
      </c>
    </row>
    <row r="25" spans="1:3" x14ac:dyDescent="0.25">
      <c r="A25" t="s">
        <v>66</v>
      </c>
      <c r="B25">
        <v>5618</v>
      </c>
      <c r="C25" t="s">
        <v>36</v>
      </c>
    </row>
    <row r="26" spans="1:3" x14ac:dyDescent="0.25">
      <c r="A26" t="s">
        <v>64</v>
      </c>
      <c r="B26">
        <v>8121</v>
      </c>
      <c r="C26" t="s">
        <v>36</v>
      </c>
    </row>
    <row r="27" spans="1:3" x14ac:dyDescent="0.25">
      <c r="A27" t="s">
        <v>63</v>
      </c>
      <c r="B27">
        <v>7521</v>
      </c>
      <c r="C27" t="s">
        <v>36</v>
      </c>
    </row>
    <row r="28" spans="1:3" x14ac:dyDescent="0.25">
      <c r="A28" t="s">
        <v>62</v>
      </c>
      <c r="B28">
        <v>25375</v>
      </c>
      <c r="C28" t="s">
        <v>36</v>
      </c>
    </row>
    <row r="29" spans="1:3" x14ac:dyDescent="0.25">
      <c r="A29" t="s">
        <v>61</v>
      </c>
      <c r="B29">
        <v>85259</v>
      </c>
      <c r="C29" t="s">
        <v>36</v>
      </c>
    </row>
    <row r="30" spans="1:3" x14ac:dyDescent="0.25">
      <c r="A30" t="s">
        <v>60</v>
      </c>
      <c r="B30">
        <f>B19</f>
        <v>321</v>
      </c>
      <c r="C30" t="s">
        <v>96</v>
      </c>
    </row>
    <row r="31" spans="1:3" x14ac:dyDescent="0.25">
      <c r="A31" t="s">
        <v>59</v>
      </c>
      <c r="B31">
        <v>12080</v>
      </c>
      <c r="C31" t="s">
        <v>36</v>
      </c>
    </row>
    <row r="32" spans="1:3" x14ac:dyDescent="0.25">
      <c r="A32" t="s">
        <v>58</v>
      </c>
      <c r="B32">
        <v>16824</v>
      </c>
      <c r="C32" t="s">
        <v>36</v>
      </c>
    </row>
    <row r="33" spans="1:12" x14ac:dyDescent="0.25">
      <c r="A33" t="s">
        <v>57</v>
      </c>
      <c r="B33">
        <f>$B$19</f>
        <v>321</v>
      </c>
      <c r="C33" t="s">
        <v>96</v>
      </c>
    </row>
    <row r="34" spans="1:12" x14ac:dyDescent="0.25">
      <c r="A34" t="s">
        <v>56</v>
      </c>
      <c r="B34">
        <f>$B$19</f>
        <v>321</v>
      </c>
      <c r="C34" t="s">
        <v>96</v>
      </c>
    </row>
    <row r="35" spans="1:12" x14ac:dyDescent="0.25">
      <c r="A35" t="s">
        <v>55</v>
      </c>
      <c r="B35">
        <f>$B$19</f>
        <v>321</v>
      </c>
      <c r="C35" t="s">
        <v>96</v>
      </c>
    </row>
    <row r="36" spans="1:12" x14ac:dyDescent="0.25">
      <c r="A36" t="s">
        <v>53</v>
      </c>
      <c r="B36">
        <f>$B$19</f>
        <v>321</v>
      </c>
      <c r="C36" t="s">
        <v>96</v>
      </c>
    </row>
    <row r="37" spans="1:12" x14ac:dyDescent="0.25">
      <c r="A37" t="s">
        <v>52</v>
      </c>
      <c r="B37">
        <f>$B$19</f>
        <v>321</v>
      </c>
      <c r="C37" t="s">
        <v>96</v>
      </c>
    </row>
    <row r="39" spans="1:12" x14ac:dyDescent="0.25">
      <c r="A39" s="10" t="s">
        <v>51</v>
      </c>
      <c r="B39" s="9" t="s">
        <v>108</v>
      </c>
    </row>
    <row r="40" spans="1:12" x14ac:dyDescent="0.25">
      <c r="A40" s="6"/>
      <c r="C40" t="s">
        <v>50</v>
      </c>
      <c r="D40" t="s">
        <v>49</v>
      </c>
      <c r="E40" t="s">
        <v>48</v>
      </c>
      <c r="F40" t="s">
        <v>47</v>
      </c>
      <c r="G40" t="s">
        <v>45</v>
      </c>
      <c r="H40" t="s">
        <v>44</v>
      </c>
      <c r="I40" t="s">
        <v>43</v>
      </c>
      <c r="J40" t="s">
        <v>42</v>
      </c>
      <c r="K40" t="s">
        <v>107</v>
      </c>
      <c r="L40" t="s">
        <v>106</v>
      </c>
    </row>
    <row r="41" spans="1:12" x14ac:dyDescent="0.25">
      <c r="A41" s="6" t="s">
        <v>37</v>
      </c>
      <c r="B41" t="s">
        <v>36</v>
      </c>
      <c r="D41" t="s">
        <v>105</v>
      </c>
      <c r="E41" t="s">
        <v>104</v>
      </c>
      <c r="F41" s="7" t="s">
        <v>103</v>
      </c>
      <c r="G41" t="s">
        <v>102</v>
      </c>
      <c r="H41" t="s">
        <v>101</v>
      </c>
      <c r="J41" t="s">
        <v>100</v>
      </c>
      <c r="K41" t="s">
        <v>99</v>
      </c>
      <c r="L41" t="s">
        <v>98</v>
      </c>
    </row>
    <row r="42" spans="1:12" x14ac:dyDescent="0.25">
      <c r="A42" s="6"/>
    </row>
    <row r="43" spans="1:12" x14ac:dyDescent="0.25">
      <c r="A43" s="6" t="s">
        <v>97</v>
      </c>
      <c r="B43" t="s">
        <v>96</v>
      </c>
      <c r="C43" t="s">
        <v>95</v>
      </c>
    </row>
    <row r="44" spans="1:12" x14ac:dyDescent="0.25">
      <c r="A44" s="6"/>
    </row>
    <row r="45" spans="1:12" x14ac:dyDescent="0.25">
      <c r="A45" s="6" t="s">
        <v>15</v>
      </c>
      <c r="B45" t="s">
        <v>14</v>
      </c>
      <c r="C45" t="s">
        <v>94</v>
      </c>
      <c r="F45" s="7" t="s">
        <v>93</v>
      </c>
    </row>
  </sheetData>
  <hyperlinks>
    <hyperlink ref="F45" r:id="rId1" xr:uid="{0A85BB13-65B4-4FF4-BE0B-64DA4511F518}"/>
    <hyperlink ref="F41" r:id="rId2" xr:uid="{2E118FC8-B12C-41D5-9A04-09FCC449D6C0}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PERSON_EARTH</vt:lpstr>
      <vt:lpstr>PERSON_AIR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Kerekes, Andelka</dc:creator>
  <cp:lastModifiedBy>Kerekes, Andelka</cp:lastModifiedBy>
  <dcterms:created xsi:type="dcterms:W3CDTF">2024-12-02T16:47:53Z</dcterms:created>
  <dcterms:modified xsi:type="dcterms:W3CDTF">2024-12-02T16:58:23Z</dcterms:modified>
</cp:coreProperties>
</file>