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Historical_data/HOU/hh/"/>
    </mc:Choice>
  </mc:AlternateContent>
  <xr:revisionPtr revIDLastSave="10" documentId="11_AD4DB114E441178AC67DF4C4B694CA64693EDF19" xr6:coauthVersionLast="47" xr6:coauthVersionMax="47" xr10:uidLastSave="{BA21C895-8092-4021-8989-D4555F644A9D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6" i="1"/>
  <c r="B5" i="1"/>
  <c r="B7" i="1" s="1"/>
  <c r="B3" i="1"/>
</calcChain>
</file>

<file path=xl/sharedStrings.xml><?xml version="1.0" encoding="utf-8"?>
<sst xmlns="http://schemas.openxmlformats.org/spreadsheetml/2006/main" count="62" uniqueCount="44">
  <si>
    <t>Parameter</t>
  </si>
  <si>
    <t>Value</t>
  </si>
  <si>
    <t>Unit</t>
  </si>
  <si>
    <t>Source / Assumption</t>
  </si>
  <si>
    <t>Specific capacity</t>
  </si>
  <si>
    <t>kWh/m^3*K</t>
  </si>
  <si>
    <t>[1]</t>
  </si>
  <si>
    <t>Outlet temperature</t>
  </si>
  <si>
    <t>°C</t>
  </si>
  <si>
    <t>[2]</t>
  </si>
  <si>
    <t>Inlet temperature all</t>
  </si>
  <si>
    <t>Inlet temperature France</t>
  </si>
  <si>
    <t>[3]</t>
  </si>
  <si>
    <t>Inlet temperature Spain</t>
  </si>
  <si>
    <t>Inlet temperature Italy</t>
  </si>
  <si>
    <t>Inlet temperature Netherlands</t>
  </si>
  <si>
    <t>Inlet temperature Serbia</t>
  </si>
  <si>
    <t>Inlet temperature United Kingdom</t>
  </si>
  <si>
    <t>Inlet temperature Czechia</t>
  </si>
  <si>
    <t>Description</t>
  </si>
  <si>
    <t>Publisher</t>
  </si>
  <si>
    <t>Title</t>
  </si>
  <si>
    <t>Web</t>
  </si>
  <si>
    <t>Accessed</t>
  </si>
  <si>
    <t xml:space="preserve">In </t>
  </si>
  <si>
    <t>Author</t>
  </si>
  <si>
    <t>Year</t>
  </si>
  <si>
    <t xml:space="preserve">Source: </t>
  </si>
  <si>
    <t>Specific capacity and cold water inlet temperature</t>
  </si>
  <si>
    <t>Arbeitsgemeinschaft Energiebilanzen e.V.</t>
  </si>
  <si>
    <t>Umsetzung eines Verfahrens zur regelmäßigen und aktuellen Ermittlung des Energieverbrauchs in nicht von der amtlichen Statistik erfassten Bereichen</t>
  </si>
  <si>
    <t>https://www.bmwi.de/Redaktion/DE/Downloads/Studien/umsetzung-verfahren-ermittlung-energieverbrauch-nicht-amtliche-statisik-langfassung.pdf?__blob=publicationFile&amp;v=7</t>
  </si>
  <si>
    <t>Buttermann, Hans Georg; Baten, Tina; Nieder, Thomas; Schmidt, Maike</t>
  </si>
  <si>
    <t>Flow temperature</t>
  </si>
  <si>
    <t>hygienic limit 55 to 60 °C</t>
  </si>
  <si>
    <t>Residential water heater temperature: 49 or 60 degrees Celsius?</t>
  </si>
  <si>
    <t>https://www.ncbi.nlm.nih.gov/pmc/articles/PMC2094925/</t>
  </si>
  <si>
    <t xml:space="preserve">The Canadian journal of infectious diseases </t>
  </si>
  <si>
    <t>Lévesque, Benoît; Lavoie, Michel; Joly, Jean</t>
  </si>
  <si>
    <t>Cold water inlet temperature</t>
  </si>
  <si>
    <t>Drinking Water Temperature around the Globe: Understanding, Policies, Challenges and Opportunities</t>
  </si>
  <si>
    <t>https://www.mdpi.com/2073-4441/12/4/1049</t>
  </si>
  <si>
    <t>Water</t>
  </si>
  <si>
    <t>Agudelo-Vera, Claudia; Avvedimento, Stefania; Boxall, Joby; Creaco, Enrico; Kater, Henk de; Di Nardo, Armando; Djukic, Aleksandar; Douterelo, Isabel; Fish, Katherine E.; Iglesias Rey, Pedro L.; Jacimovic, Nenad; Jacobs, Heinz E.; Kapelan, Zoran; Martinez Solano, Javier; Montoya Pachongo, Carolina; Piller, Olivier; Quintiliani, Claudia; Ručka, Jan; Tuhovčák, Ladislav; Blokker, Mirjam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</si>
</sst>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/>
    <xf numFmtId="164" fontId="0" fillId="0" borderId="0" xfId="0" applyNumberFormat="1"/>
    <xf numFmtId="0" fontId="1" fillId="0" borderId="0" xfId="1"/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2094925/" TargetMode="External"/><Relationship Id="rId2" Type="http://schemas.openxmlformats.org/officeDocument/2006/relationships/hyperlink" Target="https://www.mdpi.com/2073-4441/12/4/1049" TargetMode="External"/><Relationship Id="rId1" Type="http://schemas.openxmlformats.org/officeDocument/2006/relationships/hyperlink" Target="https://www.bmwi.de/Redaktion/DE/Downloads/Studien/umsetzung-verfahren-ermittlung-energieverbrauch-nicht-amtliche-statisik-langfassung.pdf?__blob=publicationFile&amp;v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6" sqref="G6"/>
    </sheetView>
  </sheetViews>
  <sheetFormatPr defaultRowHeight="14.4"/>
  <cols>
    <col min="1" max="1" width="29.109375" bestFit="1" customWidth="1"/>
    <col min="3" max="3" width="42.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>
        <v>1.1638999999999999</v>
      </c>
      <c r="C2" t="s">
        <v>5</v>
      </c>
      <c r="D2" s="1" t="s">
        <v>6</v>
      </c>
    </row>
    <row r="3" spans="1:6">
      <c r="A3" t="s">
        <v>7</v>
      </c>
      <c r="B3">
        <f>55</f>
        <v>55</v>
      </c>
      <c r="C3" t="s">
        <v>8</v>
      </c>
      <c r="D3" t="s">
        <v>9</v>
      </c>
    </row>
    <row r="4" spans="1:6">
      <c r="A4" t="s">
        <v>10</v>
      </c>
      <c r="B4">
        <v>12</v>
      </c>
      <c r="C4" t="s">
        <v>8</v>
      </c>
      <c r="D4" t="s">
        <v>6</v>
      </c>
    </row>
    <row r="5" spans="1:6">
      <c r="A5" t="s">
        <v>11</v>
      </c>
      <c r="B5">
        <f>(10+25)/2</f>
        <v>17.5</v>
      </c>
      <c r="C5" t="s">
        <v>8</v>
      </c>
      <c r="D5" t="s">
        <v>12</v>
      </c>
    </row>
    <row r="6" spans="1:6">
      <c r="A6" t="s">
        <v>13</v>
      </c>
      <c r="B6">
        <f>(10+29)/2</f>
        <v>19.5</v>
      </c>
      <c r="C6" t="s">
        <v>8</v>
      </c>
      <c r="D6" t="s">
        <v>12</v>
      </c>
    </row>
    <row r="7" spans="1:6">
      <c r="A7" t="s">
        <v>14</v>
      </c>
      <c r="B7" s="2">
        <f>(6+15)/2/12*B5</f>
        <v>15.3125</v>
      </c>
      <c r="C7" t="s">
        <v>8</v>
      </c>
      <c r="D7" t="s">
        <v>12</v>
      </c>
    </row>
    <row r="8" spans="1:6">
      <c r="A8" t="s">
        <v>15</v>
      </c>
      <c r="B8">
        <f>(4+25)/2</f>
        <v>14.5</v>
      </c>
      <c r="C8" t="s">
        <v>8</v>
      </c>
      <c r="D8" t="s">
        <v>12</v>
      </c>
    </row>
    <row r="9" spans="1:6">
      <c r="A9" t="s">
        <v>16</v>
      </c>
      <c r="B9">
        <f>(5+18)/2</f>
        <v>11.5</v>
      </c>
      <c r="C9" t="s">
        <v>8</v>
      </c>
      <c r="D9" t="s">
        <v>12</v>
      </c>
    </row>
    <row r="10" spans="1:6">
      <c r="A10" t="s">
        <v>17</v>
      </c>
      <c r="B10">
        <f>(4+26)/2</f>
        <v>15</v>
      </c>
      <c r="C10" t="s">
        <v>8</v>
      </c>
      <c r="D10" t="s">
        <v>12</v>
      </c>
    </row>
    <row r="11" spans="1:6">
      <c r="A11" t="s">
        <v>18</v>
      </c>
      <c r="B11">
        <f>(2+24)/2</f>
        <v>13</v>
      </c>
      <c r="C11" t="s">
        <v>8</v>
      </c>
      <c r="D11" t="s">
        <v>12</v>
      </c>
    </row>
    <row r="14" spans="1:6">
      <c r="F14" s="3"/>
    </row>
    <row r="15" spans="1:6">
      <c r="F15" s="3"/>
    </row>
    <row r="16" spans="1:6">
      <c r="C16" s="4"/>
      <c r="F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121-FEA8-4F2D-A75A-4B80F8C8C8FC}">
  <dimension ref="A1:J4"/>
  <sheetViews>
    <sheetView workbookViewId="0">
      <selection activeCell="F11" sqref="F11"/>
    </sheetView>
  </sheetViews>
  <sheetFormatPr defaultRowHeight="14.4"/>
  <sheetData>
    <row r="1" spans="1:10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>
      <c r="A2" t="s">
        <v>27</v>
      </c>
      <c r="B2" t="s">
        <v>6</v>
      </c>
      <c r="C2" t="s">
        <v>28</v>
      </c>
      <c r="D2" t="s">
        <v>29</v>
      </c>
      <c r="E2" t="s">
        <v>30</v>
      </c>
      <c r="F2" s="3" t="s">
        <v>31</v>
      </c>
      <c r="I2" t="s">
        <v>32</v>
      </c>
      <c r="J2">
        <v>2016</v>
      </c>
    </row>
    <row r="3" spans="1:10">
      <c r="B3" t="s">
        <v>9</v>
      </c>
      <c r="C3" t="s">
        <v>33</v>
      </c>
      <c r="D3" t="s">
        <v>34</v>
      </c>
      <c r="E3" t="s">
        <v>35</v>
      </c>
      <c r="F3" s="3" t="s">
        <v>36</v>
      </c>
      <c r="H3" t="s">
        <v>37</v>
      </c>
      <c r="I3" t="s">
        <v>38</v>
      </c>
      <c r="J3">
        <v>2004</v>
      </c>
    </row>
    <row r="4" spans="1:10">
      <c r="B4" t="s">
        <v>12</v>
      </c>
      <c r="C4" s="4" t="s">
        <v>39</v>
      </c>
      <c r="E4" t="s">
        <v>40</v>
      </c>
      <c r="F4" s="3" t="s">
        <v>41</v>
      </c>
      <c r="H4" t="s">
        <v>42</v>
      </c>
      <c r="I4" t="s">
        <v>43</v>
      </c>
      <c r="J4">
        <v>2020</v>
      </c>
    </row>
  </sheetData>
  <hyperlinks>
    <hyperlink ref="F2" r:id="rId1" xr:uid="{7434C9AF-F27C-4E15-9E89-074156D3B390}"/>
    <hyperlink ref="F4" r:id="rId2" tooltip="https://www.mdpi.com/2073-4441/12/4/1049" xr:uid="{CE2F8CE6-9EFC-4650-AAA6-1DE4AFCB8575}"/>
    <hyperlink ref="F3" r:id="rId3" tooltip="https://www.ncbi.nlm.nih.gov/pmc/articles/pmc2094925/" xr:uid="{0A6F9805-4022-4D7D-9CA8-50C5BA11DD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2024-09-12T08:44:05Z</dcterms:modified>
</cp:coreProperties>
</file>