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\"/>
    </mc:Choice>
  </mc:AlternateContent>
  <xr:revisionPtr revIDLastSave="0" documentId="13_ncr:1_{76AB0029-73B7-4DA7-8DEF-66855655A5B1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Data" sheetId="1" r:id="rId1"/>
  </sheets>
  <definedNames>
    <definedName name="_xlnm._FilterDatabase" localSheetId="0" hidden="1">Data!$A$1:$V$344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04" i="1" l="1"/>
  <c r="V149" i="1"/>
  <c r="V148" i="1"/>
  <c r="V343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50" i="1"/>
  <c r="V115" i="1"/>
  <c r="R34" i="1"/>
  <c r="R35" i="1"/>
  <c r="R36" i="1"/>
  <c r="R37" i="1"/>
  <c r="Q2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0" i="1"/>
  <c r="I39" i="1"/>
  <c r="I151" i="1"/>
  <c r="X34" i="1" l="1"/>
  <c r="Q34" i="1" s="1"/>
  <c r="Q226" i="1" s="1"/>
  <c r="X29" i="1"/>
  <c r="X221" i="1" s="1"/>
  <c r="X19" i="1"/>
  <c r="Q19" i="1" s="1"/>
  <c r="Q211" i="1" s="1"/>
  <c r="P195" i="1"/>
  <c r="X195" i="1"/>
  <c r="Y195" i="1"/>
  <c r="AF195" i="1"/>
  <c r="P196" i="1"/>
  <c r="X196" i="1"/>
  <c r="Y196" i="1"/>
  <c r="AF196" i="1"/>
  <c r="P197" i="1"/>
  <c r="X197" i="1"/>
  <c r="Y197" i="1"/>
  <c r="Z197" i="1"/>
  <c r="AA197" i="1"/>
  <c r="P198" i="1"/>
  <c r="X198" i="1"/>
  <c r="Y198" i="1"/>
  <c r="Z198" i="1"/>
  <c r="AA198" i="1"/>
  <c r="P199" i="1"/>
  <c r="X199" i="1"/>
  <c r="Y199" i="1"/>
  <c r="AF199" i="1"/>
  <c r="P200" i="1"/>
  <c r="X200" i="1"/>
  <c r="Y200" i="1"/>
  <c r="Z200" i="1"/>
  <c r="AA200" i="1"/>
  <c r="P201" i="1"/>
  <c r="X201" i="1"/>
  <c r="Y201" i="1"/>
  <c r="Z201" i="1"/>
  <c r="AA201" i="1"/>
  <c r="P202" i="1"/>
  <c r="X202" i="1"/>
  <c r="Y202" i="1"/>
  <c r="Z202" i="1"/>
  <c r="AA202" i="1"/>
  <c r="P203" i="1"/>
  <c r="X203" i="1"/>
  <c r="Y203" i="1"/>
  <c r="Z203" i="1"/>
  <c r="AA203" i="1"/>
  <c r="P204" i="1"/>
  <c r="X204" i="1"/>
  <c r="Y204" i="1"/>
  <c r="AF204" i="1"/>
  <c r="P205" i="1"/>
  <c r="X205" i="1"/>
  <c r="Y205" i="1"/>
  <c r="Z205" i="1"/>
  <c r="AA205" i="1"/>
  <c r="P206" i="1"/>
  <c r="X206" i="1"/>
  <c r="Y206" i="1"/>
  <c r="AF206" i="1"/>
  <c r="P207" i="1"/>
  <c r="X207" i="1"/>
  <c r="Y207" i="1"/>
  <c r="AF207" i="1"/>
  <c r="P208" i="1"/>
  <c r="X208" i="1"/>
  <c r="Y208" i="1"/>
  <c r="AF208" i="1"/>
  <c r="P209" i="1"/>
  <c r="X209" i="1"/>
  <c r="Y209" i="1"/>
  <c r="Z209" i="1"/>
  <c r="AA209" i="1"/>
  <c r="P210" i="1"/>
  <c r="X210" i="1"/>
  <c r="Y210" i="1"/>
  <c r="AF210" i="1"/>
  <c r="P211" i="1"/>
  <c r="Y211" i="1"/>
  <c r="AF211" i="1"/>
  <c r="P212" i="1"/>
  <c r="X212" i="1"/>
  <c r="Y212" i="1"/>
  <c r="Z212" i="1"/>
  <c r="AA212" i="1"/>
  <c r="P213" i="1"/>
  <c r="X213" i="1"/>
  <c r="Y213" i="1"/>
  <c r="Z213" i="1"/>
  <c r="AA213" i="1"/>
  <c r="P214" i="1"/>
  <c r="X214" i="1"/>
  <c r="Y214" i="1"/>
  <c r="AF214" i="1"/>
  <c r="P215" i="1"/>
  <c r="X215" i="1"/>
  <c r="Y215" i="1"/>
  <c r="Z215" i="1"/>
  <c r="AA215" i="1"/>
  <c r="P216" i="1"/>
  <c r="X216" i="1"/>
  <c r="Y216" i="1"/>
  <c r="AF216" i="1"/>
  <c r="P217" i="1"/>
  <c r="X217" i="1"/>
  <c r="Y217" i="1"/>
  <c r="AF217" i="1"/>
  <c r="P218" i="1"/>
  <c r="X218" i="1"/>
  <c r="Y218" i="1"/>
  <c r="AF218" i="1"/>
  <c r="P219" i="1"/>
  <c r="X219" i="1"/>
  <c r="Y219" i="1"/>
  <c r="Z219" i="1"/>
  <c r="AA219" i="1"/>
  <c r="P220" i="1"/>
  <c r="X220" i="1"/>
  <c r="Y220" i="1"/>
  <c r="Z220" i="1"/>
  <c r="AA220" i="1"/>
  <c r="P221" i="1"/>
  <c r="Y221" i="1"/>
  <c r="Z221" i="1"/>
  <c r="AA221" i="1"/>
  <c r="P222" i="1"/>
  <c r="X222" i="1"/>
  <c r="Y222" i="1"/>
  <c r="AF222" i="1"/>
  <c r="P223" i="1"/>
  <c r="X223" i="1"/>
  <c r="Y223" i="1"/>
  <c r="AF223" i="1"/>
  <c r="P224" i="1"/>
  <c r="X224" i="1"/>
  <c r="Y224" i="1"/>
  <c r="AB224" i="1"/>
  <c r="AC224" i="1"/>
  <c r="AF224" i="1"/>
  <c r="P225" i="1"/>
  <c r="Y225" i="1"/>
  <c r="AF225" i="1"/>
  <c r="P226" i="1"/>
  <c r="Y226" i="1"/>
  <c r="AD226" i="1"/>
  <c r="AE226" i="1"/>
  <c r="AF226" i="1"/>
  <c r="P227" i="1"/>
  <c r="X227" i="1"/>
  <c r="Y227" i="1"/>
  <c r="AD227" i="1"/>
  <c r="AE227" i="1"/>
  <c r="AF227" i="1"/>
  <c r="P228" i="1"/>
  <c r="Y228" i="1"/>
  <c r="AD228" i="1"/>
  <c r="AE228" i="1"/>
  <c r="AF228" i="1"/>
  <c r="P229" i="1"/>
  <c r="X229" i="1"/>
  <c r="Y229" i="1"/>
  <c r="AD229" i="1"/>
  <c r="AE229" i="1"/>
  <c r="AF229" i="1"/>
  <c r="X194" i="1"/>
  <c r="Y194" i="1"/>
  <c r="Z194" i="1"/>
  <c r="AA194" i="1"/>
  <c r="P194" i="1"/>
  <c r="V37" i="1"/>
  <c r="V229" i="1" s="1"/>
  <c r="T37" i="1"/>
  <c r="T229" i="1" s="1"/>
  <c r="S37" i="1"/>
  <c r="S229" i="1" s="1"/>
  <c r="R229" i="1"/>
  <c r="Q37" i="1"/>
  <c r="Q229" i="1" s="1"/>
  <c r="X36" i="1"/>
  <c r="Q36" i="1" s="1"/>
  <c r="Q228" i="1" s="1"/>
  <c r="S36" i="1"/>
  <c r="S228" i="1" s="1"/>
  <c r="R228" i="1"/>
  <c r="V35" i="1"/>
  <c r="V227" i="1" s="1"/>
  <c r="T35" i="1"/>
  <c r="T227" i="1" s="1"/>
  <c r="S35" i="1"/>
  <c r="S227" i="1" s="1"/>
  <c r="R227" i="1"/>
  <c r="Q35" i="1"/>
  <c r="Q227" i="1" s="1"/>
  <c r="S34" i="1"/>
  <c r="S226" i="1" s="1"/>
  <c r="R226" i="1"/>
  <c r="AE33" i="1"/>
  <c r="AD33" i="1"/>
  <c r="X33" i="1"/>
  <c r="X225" i="1" s="1"/>
  <c r="S33" i="1"/>
  <c r="S225" i="1" s="1"/>
  <c r="AE32" i="1"/>
  <c r="V32" i="1" s="1"/>
  <c r="V224" i="1" s="1"/>
  <c r="AD32" i="1"/>
  <c r="S32" i="1"/>
  <c r="S224" i="1" s="1"/>
  <c r="Q32" i="1"/>
  <c r="Q224" i="1" s="1"/>
  <c r="S31" i="1"/>
  <c r="S223" i="1" s="1"/>
  <c r="Q31" i="1"/>
  <c r="Q223" i="1" s="1"/>
  <c r="S30" i="1"/>
  <c r="S222" i="1" s="1"/>
  <c r="Q30" i="1"/>
  <c r="Q222" i="1" s="1"/>
  <c r="S29" i="1"/>
  <c r="S221" i="1" s="1"/>
  <c r="AE28" i="1"/>
  <c r="V28" i="1" s="1"/>
  <c r="V220" i="1" s="1"/>
  <c r="AD28" i="1"/>
  <c r="S28" i="1"/>
  <c r="S220" i="1" s="1"/>
  <c r="Q28" i="1"/>
  <c r="Q220" i="1" s="1"/>
  <c r="AE27" i="1"/>
  <c r="T27" i="1" s="1"/>
  <c r="T219" i="1" s="1"/>
  <c r="AD27" i="1"/>
  <c r="S27" i="1"/>
  <c r="S219" i="1" s="1"/>
  <c r="Q27" i="1"/>
  <c r="Q219" i="1" s="1"/>
  <c r="S26" i="1"/>
  <c r="S218" i="1" s="1"/>
  <c r="Q26" i="1"/>
  <c r="Q218" i="1" s="1"/>
  <c r="S25" i="1"/>
  <c r="S217" i="1" s="1"/>
  <c r="Q25" i="1"/>
  <c r="Q217" i="1" s="1"/>
  <c r="S24" i="1"/>
  <c r="S216" i="1" s="1"/>
  <c r="Q24" i="1"/>
  <c r="Q216" i="1" s="1"/>
  <c r="AE23" i="1"/>
  <c r="T23" i="1" s="1"/>
  <c r="T215" i="1" s="1"/>
  <c r="AD23" i="1"/>
  <c r="S23" i="1"/>
  <c r="S215" i="1" s="1"/>
  <c r="Q23" i="1"/>
  <c r="Q215" i="1" s="1"/>
  <c r="S22" i="1"/>
  <c r="S214" i="1" s="1"/>
  <c r="Q22" i="1"/>
  <c r="Q214" i="1" s="1"/>
  <c r="AE21" i="1"/>
  <c r="V21" i="1" s="1"/>
  <c r="V213" i="1" s="1"/>
  <c r="AD21" i="1"/>
  <c r="S21" i="1"/>
  <c r="S213" i="1" s="1"/>
  <c r="Q21" i="1"/>
  <c r="Q213" i="1" s="1"/>
  <c r="AE20" i="1"/>
  <c r="V20" i="1" s="1"/>
  <c r="V212" i="1" s="1"/>
  <c r="AD20" i="1"/>
  <c r="S20" i="1"/>
  <c r="S212" i="1" s="1"/>
  <c r="Q20" i="1"/>
  <c r="Q212" i="1" s="1"/>
  <c r="S19" i="1"/>
  <c r="S211" i="1" s="1"/>
  <c r="S18" i="1"/>
  <c r="S210" i="1" s="1"/>
  <c r="Q18" i="1"/>
  <c r="Q210" i="1" s="1"/>
  <c r="AE17" i="1"/>
  <c r="T17" i="1" s="1"/>
  <c r="T209" i="1" s="1"/>
  <c r="AD17" i="1"/>
  <c r="S17" i="1"/>
  <c r="S209" i="1" s="1"/>
  <c r="Q17" i="1"/>
  <c r="Q209" i="1" s="1"/>
  <c r="S16" i="1"/>
  <c r="S208" i="1" s="1"/>
  <c r="Q16" i="1"/>
  <c r="Q208" i="1" s="1"/>
  <c r="S15" i="1"/>
  <c r="S207" i="1" s="1"/>
  <c r="Q15" i="1"/>
  <c r="Q207" i="1" s="1"/>
  <c r="S14" i="1"/>
  <c r="S206" i="1" s="1"/>
  <c r="Q14" i="1"/>
  <c r="Q206" i="1" s="1"/>
  <c r="AE13" i="1"/>
  <c r="V13" i="1" s="1"/>
  <c r="V205" i="1" s="1"/>
  <c r="AD13" i="1"/>
  <c r="S13" i="1"/>
  <c r="S205" i="1" s="1"/>
  <c r="Q13" i="1"/>
  <c r="Q205" i="1" s="1"/>
  <c r="S12" i="1"/>
  <c r="S204" i="1" s="1"/>
  <c r="Q12" i="1"/>
  <c r="Q204" i="1" s="1"/>
  <c r="AE11" i="1"/>
  <c r="V11" i="1" s="1"/>
  <c r="V203" i="1" s="1"/>
  <c r="AD11" i="1"/>
  <c r="S11" i="1"/>
  <c r="S203" i="1" s="1"/>
  <c r="Q11" i="1"/>
  <c r="Q203" i="1" s="1"/>
  <c r="AE10" i="1"/>
  <c r="V10" i="1" s="1"/>
  <c r="V202" i="1" s="1"/>
  <c r="AD10" i="1"/>
  <c r="S10" i="1"/>
  <c r="S202" i="1" s="1"/>
  <c r="Q10" i="1"/>
  <c r="Q202" i="1" s="1"/>
  <c r="AE9" i="1"/>
  <c r="T9" i="1" s="1"/>
  <c r="T201" i="1" s="1"/>
  <c r="AD9" i="1"/>
  <c r="S9" i="1"/>
  <c r="S201" i="1" s="1"/>
  <c r="Q9" i="1"/>
  <c r="Q201" i="1" s="1"/>
  <c r="AE8" i="1"/>
  <c r="V8" i="1" s="1"/>
  <c r="V200" i="1" s="1"/>
  <c r="AD8" i="1"/>
  <c r="S8" i="1"/>
  <c r="S200" i="1" s="1"/>
  <c r="Q8" i="1"/>
  <c r="Q200" i="1" s="1"/>
  <c r="S7" i="1"/>
  <c r="S199" i="1" s="1"/>
  <c r="Q7" i="1"/>
  <c r="Q199" i="1" s="1"/>
  <c r="AE6" i="1"/>
  <c r="AE26" i="1" s="1"/>
  <c r="AE218" i="1" s="1"/>
  <c r="AD6" i="1"/>
  <c r="S6" i="1"/>
  <c r="S198" i="1" s="1"/>
  <c r="Q6" i="1"/>
  <c r="Q198" i="1" s="1"/>
  <c r="AE5" i="1"/>
  <c r="AE197" i="1" s="1"/>
  <c r="AD5" i="1"/>
  <c r="S5" i="1"/>
  <c r="S197" i="1" s="1"/>
  <c r="Q5" i="1"/>
  <c r="Q197" i="1" s="1"/>
  <c r="S4" i="1"/>
  <c r="S196" i="1" s="1"/>
  <c r="Q4" i="1"/>
  <c r="Q196" i="1" s="1"/>
  <c r="S3" i="1"/>
  <c r="S195" i="1" s="1"/>
  <c r="Q3" i="1"/>
  <c r="Q195" i="1" s="1"/>
  <c r="AE2" i="1"/>
  <c r="V2" i="1" s="1"/>
  <c r="V194" i="1" s="1"/>
  <c r="AD2" i="1"/>
  <c r="S2" i="1"/>
  <c r="S194" i="1" s="1"/>
  <c r="Q194" i="1"/>
  <c r="R33" i="1" l="1"/>
  <c r="R225" i="1" s="1"/>
  <c r="R2" i="1"/>
  <c r="R194" i="1" s="1"/>
  <c r="R8" i="1"/>
  <c r="R200" i="1" s="1"/>
  <c r="R10" i="1"/>
  <c r="R202" i="1" s="1"/>
  <c r="AD212" i="1"/>
  <c r="R20" i="1"/>
  <c r="R212" i="1" s="1"/>
  <c r="R28" i="1"/>
  <c r="R220" i="1" s="1"/>
  <c r="AD25" i="1"/>
  <c r="AD217" i="1" s="1"/>
  <c r="R6" i="1"/>
  <c r="R198" i="1" s="1"/>
  <c r="R13" i="1"/>
  <c r="R205" i="1" s="1"/>
  <c r="AD201" i="1"/>
  <c r="R9" i="1"/>
  <c r="R201" i="1" s="1"/>
  <c r="AD203" i="1"/>
  <c r="R11" i="1"/>
  <c r="R203" i="1" s="1"/>
  <c r="R17" i="1"/>
  <c r="R209" i="1" s="1"/>
  <c r="R32" i="1"/>
  <c r="R224" i="1" s="1"/>
  <c r="R23" i="1"/>
  <c r="R215" i="1" s="1"/>
  <c r="R5" i="1"/>
  <c r="R197" i="1" s="1"/>
  <c r="AD213" i="1"/>
  <c r="R21" i="1"/>
  <c r="R213" i="1" s="1"/>
  <c r="R27" i="1"/>
  <c r="R219" i="1" s="1"/>
  <c r="T5" i="1"/>
  <c r="T197" i="1" s="1"/>
  <c r="T2" i="1"/>
  <c r="T194" i="1" s="1"/>
  <c r="V17" i="1"/>
  <c r="V209" i="1" s="1"/>
  <c r="X228" i="1"/>
  <c r="Q33" i="1"/>
  <c r="Q225" i="1" s="1"/>
  <c r="AD220" i="1"/>
  <c r="AD224" i="1"/>
  <c r="AE215" i="1"/>
  <c r="Q29" i="1"/>
  <c r="Q221" i="1" s="1"/>
  <c r="V5" i="1"/>
  <c r="V197" i="1" s="1"/>
  <c r="AD22" i="1"/>
  <c r="R22" i="1" s="1"/>
  <c r="AD24" i="1"/>
  <c r="R24" i="1" s="1"/>
  <c r="V33" i="1"/>
  <c r="V225" i="1" s="1"/>
  <c r="AD215" i="1"/>
  <c r="X211" i="1"/>
  <c r="AE202" i="1"/>
  <c r="AE213" i="1"/>
  <c r="AE205" i="1"/>
  <c r="AD202" i="1"/>
  <c r="AD7" i="1"/>
  <c r="R7" i="1" s="1"/>
  <c r="V9" i="1"/>
  <c r="V201" i="1" s="1"/>
  <c r="AD29" i="1"/>
  <c r="R29" i="1" s="1"/>
  <c r="AD205" i="1"/>
  <c r="AE200" i="1"/>
  <c r="AD197" i="1"/>
  <c r="T21" i="1"/>
  <c r="T213" i="1" s="1"/>
  <c r="T28" i="1"/>
  <c r="T220" i="1" s="1"/>
  <c r="AE29" i="1"/>
  <c r="V29" i="1" s="1"/>
  <c r="V221" i="1" s="1"/>
  <c r="AE194" i="1"/>
  <c r="X226" i="1"/>
  <c r="AE225" i="1"/>
  <c r="AE219" i="1"/>
  <c r="AE203" i="1"/>
  <c r="AD200" i="1"/>
  <c r="AD194" i="1"/>
  <c r="AD225" i="1"/>
  <c r="AD219" i="1"/>
  <c r="AE198" i="1"/>
  <c r="AE209" i="1"/>
  <c r="AE201" i="1"/>
  <c r="AD198" i="1"/>
  <c r="AE224" i="1"/>
  <c r="AE220" i="1"/>
  <c r="AE212" i="1"/>
  <c r="AD209" i="1"/>
  <c r="T34" i="1"/>
  <c r="T226" i="1" s="1"/>
  <c r="V34" i="1"/>
  <c r="V226" i="1" s="1"/>
  <c r="V6" i="1"/>
  <c r="V198" i="1" s="1"/>
  <c r="T13" i="1"/>
  <c r="T205" i="1" s="1"/>
  <c r="AD15" i="1"/>
  <c r="R15" i="1" s="1"/>
  <c r="AD31" i="1"/>
  <c r="R31" i="1" s="1"/>
  <c r="T11" i="1"/>
  <c r="T203" i="1" s="1"/>
  <c r="T20" i="1"/>
  <c r="T212" i="1" s="1"/>
  <c r="T10" i="1"/>
  <c r="T202" i="1" s="1"/>
  <c r="V27" i="1"/>
  <c r="V219" i="1" s="1"/>
  <c r="V26" i="1"/>
  <c r="V218" i="1" s="1"/>
  <c r="T26" i="1"/>
  <c r="T218" i="1" s="1"/>
  <c r="AE16" i="1"/>
  <c r="AE208" i="1" s="1"/>
  <c r="V23" i="1"/>
  <c r="V215" i="1" s="1"/>
  <c r="AE25" i="1"/>
  <c r="AE217" i="1" s="1"/>
  <c r="AE7" i="1"/>
  <c r="AE199" i="1" s="1"/>
  <c r="AD14" i="1"/>
  <c r="R14" i="1" s="1"/>
  <c r="AE15" i="1"/>
  <c r="AE207" i="1" s="1"/>
  <c r="AE24" i="1"/>
  <c r="AE216" i="1" s="1"/>
  <c r="T36" i="1"/>
  <c r="T228" i="1" s="1"/>
  <c r="V36" i="1"/>
  <c r="V228" i="1" s="1"/>
  <c r="AD4" i="1"/>
  <c r="R4" i="1" s="1"/>
  <c r="AD12" i="1"/>
  <c r="R12" i="1" s="1"/>
  <c r="AE22" i="1"/>
  <c r="AE214" i="1" s="1"/>
  <c r="AD30" i="1"/>
  <c r="R30" i="1" s="1"/>
  <c r="AE31" i="1"/>
  <c r="AE223" i="1" s="1"/>
  <c r="AD3" i="1"/>
  <c r="R3" i="1" s="1"/>
  <c r="AE4" i="1"/>
  <c r="AE196" i="1" s="1"/>
  <c r="AE12" i="1"/>
  <c r="AE204" i="1" s="1"/>
  <c r="AE30" i="1"/>
  <c r="AE222" i="1" s="1"/>
  <c r="AE14" i="1"/>
  <c r="AE206" i="1" s="1"/>
  <c r="AE3" i="1"/>
  <c r="AE195" i="1" s="1"/>
  <c r="T8" i="1"/>
  <c r="T200" i="1" s="1"/>
  <c r="AD18" i="1"/>
  <c r="R18" i="1" s="1"/>
  <c r="AD19" i="1"/>
  <c r="R19" i="1" s="1"/>
  <c r="AE18" i="1"/>
  <c r="AE210" i="1" s="1"/>
  <c r="AE19" i="1"/>
  <c r="AE211" i="1" s="1"/>
  <c r="AD26" i="1"/>
  <c r="R26" i="1" s="1"/>
  <c r="T33" i="1"/>
  <c r="T225" i="1" s="1"/>
  <c r="T6" i="1"/>
  <c r="T198" i="1" s="1"/>
  <c r="AD16" i="1"/>
  <c r="R16" i="1" s="1"/>
  <c r="T32" i="1"/>
  <c r="T224" i="1" s="1"/>
  <c r="R25" i="1" l="1"/>
  <c r="R217" i="1" s="1"/>
  <c r="R210" i="1"/>
  <c r="AD210" i="1"/>
  <c r="R214" i="1"/>
  <c r="AD214" i="1"/>
  <c r="R208" i="1"/>
  <c r="AD208" i="1"/>
  <c r="R222" i="1"/>
  <c r="AD222" i="1"/>
  <c r="R204" i="1"/>
  <c r="AD204" i="1"/>
  <c r="AD221" i="1"/>
  <c r="R221" i="1"/>
  <c r="R206" i="1"/>
  <c r="AD206" i="1"/>
  <c r="R218" i="1"/>
  <c r="AD218" i="1"/>
  <c r="R196" i="1"/>
  <c r="AD196" i="1"/>
  <c r="R223" i="1"/>
  <c r="AD223" i="1"/>
  <c r="T29" i="1"/>
  <c r="T221" i="1" s="1"/>
  <c r="AE221" i="1"/>
  <c r="R207" i="1"/>
  <c r="AD207" i="1"/>
  <c r="R199" i="1"/>
  <c r="AD199" i="1"/>
  <c r="R211" i="1"/>
  <c r="AD211" i="1"/>
  <c r="R195" i="1"/>
  <c r="AD195" i="1"/>
  <c r="R216" i="1"/>
  <c r="AD216" i="1"/>
  <c r="V7" i="1"/>
  <c r="V199" i="1" s="1"/>
  <c r="T7" i="1"/>
  <c r="T199" i="1" s="1"/>
  <c r="V25" i="1"/>
  <c r="V217" i="1" s="1"/>
  <c r="T25" i="1"/>
  <c r="T217" i="1" s="1"/>
  <c r="V19" i="1"/>
  <c r="V211" i="1" s="1"/>
  <c r="T19" i="1"/>
  <c r="T211" i="1" s="1"/>
  <c r="V16" i="1"/>
  <c r="V208" i="1" s="1"/>
  <c r="T16" i="1"/>
  <c r="T208" i="1" s="1"/>
  <c r="V15" i="1"/>
  <c r="V207" i="1" s="1"/>
  <c r="T15" i="1"/>
  <c r="T207" i="1" s="1"/>
  <c r="V3" i="1"/>
  <c r="V195" i="1" s="1"/>
  <c r="T3" i="1"/>
  <c r="T195" i="1" s="1"/>
  <c r="T14" i="1"/>
  <c r="T206" i="1" s="1"/>
  <c r="V14" i="1"/>
  <c r="V206" i="1" s="1"/>
  <c r="V4" i="1"/>
  <c r="V196" i="1" s="1"/>
  <c r="T4" i="1"/>
  <c r="T196" i="1" s="1"/>
  <c r="V31" i="1"/>
  <c r="V223" i="1" s="1"/>
  <c r="T31" i="1"/>
  <c r="T223" i="1" s="1"/>
  <c r="V22" i="1"/>
  <c r="V214" i="1" s="1"/>
  <c r="T22" i="1"/>
  <c r="T214" i="1" s="1"/>
  <c r="V30" i="1"/>
  <c r="V222" i="1" s="1"/>
  <c r="T30" i="1"/>
  <c r="T222" i="1" s="1"/>
  <c r="V12" i="1"/>
  <c r="V204" i="1" s="1"/>
  <c r="T12" i="1"/>
  <c r="T204" i="1" s="1"/>
  <c r="V18" i="1"/>
  <c r="V210" i="1" s="1"/>
  <c r="T18" i="1"/>
  <c r="T210" i="1" s="1"/>
  <c r="V24" i="1"/>
  <c r="V216" i="1" s="1"/>
  <c r="T24" i="1"/>
  <c r="T216" i="1" s="1"/>
</calcChain>
</file>

<file path=xl/sharedStrings.xml><?xml version="1.0" encoding="utf-8"?>
<sst xmlns="http://schemas.openxmlformats.org/spreadsheetml/2006/main" count="3717" uniqueCount="124">
  <si>
    <t>Region</t>
  </si>
  <si>
    <t>Sector</t>
  </si>
  <si>
    <t>Subsector</t>
  </si>
  <si>
    <t>Variable</t>
  </si>
  <si>
    <t>Technology</t>
  </si>
  <si>
    <t>Type</t>
  </si>
  <si>
    <t>Temp_level</t>
  </si>
  <si>
    <t>Unit</t>
  </si>
  <si>
    <t>Source / Assumption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</si>
  <si>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</si>
  <si>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</si>
  <si>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</si>
  <si>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</si>
  <si>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</si>
  <si>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</si>
  <si>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</si>
  <si>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</si>
  <si>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</si>
  <si>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</si>
  <si>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</si>
  <si>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</si>
  <si>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</si>
  <si>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</si>
  <si>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</si>
  <si>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</si>
  <si>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</si>
  <si>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</si>
  <si>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</si>
  <si>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</si>
  <si>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</si>
  <si>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</si>
  <si>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</si>
  <si>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</si>
  <si>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</si>
  <si>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</si>
  <si>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</si>
  <si>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</si>
  <si>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</si>
  <si>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</si>
  <si>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</si>
  <si>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</si>
  <si>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</si>
  <si>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</si>
  <si>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default</t>
  </si>
  <si>
    <t>HOU</t>
  </si>
  <si>
    <t>SP_HEAT</t>
  </si>
  <si>
    <t>HOT_WATER</t>
  </si>
  <si>
    <t>FLOOR</t>
  </si>
  <si>
    <t>SPEC_EN_FLOOR</t>
  </si>
  <si>
    <t>CALIB</t>
  </si>
  <si>
    <t>HW</t>
  </si>
  <si>
    <t>SPEC_CAPA_W</t>
  </si>
  <si>
    <t>TEMP_DIFF_W</t>
  </si>
  <si>
    <t>ELEC</t>
  </si>
  <si>
    <t>H2</t>
  </si>
  <si>
    <t>HEAT</t>
  </si>
  <si>
    <t>HEAT.by_H2_max</t>
  </si>
  <si>
    <t>Q1</t>
  </si>
  <si>
    <t>Q2</t>
  </si>
  <si>
    <t>kWh/m2</t>
  </si>
  <si>
    <t>%</t>
  </si>
  <si>
    <t>-</t>
  </si>
  <si>
    <t>[6]</t>
  </si>
  <si>
    <t>[1]</t>
  </si>
  <si>
    <t>[3]</t>
  </si>
  <si>
    <t>A2</t>
  </si>
  <si>
    <t>[2]</t>
  </si>
  <si>
    <t>A3</t>
  </si>
  <si>
    <t>[8]</t>
  </si>
  <si>
    <t>[4]</t>
  </si>
  <si>
    <t>[7]</t>
  </si>
  <si>
    <t>A5</t>
  </si>
  <si>
    <t>A1</t>
  </si>
  <si>
    <t>A4</t>
  </si>
  <si>
    <t>Cyprus</t>
  </si>
  <si>
    <t>m2/HH</t>
  </si>
  <si>
    <t>Malta</t>
  </si>
  <si>
    <t>SP_COOL</t>
  </si>
  <si>
    <t>K</t>
  </si>
  <si>
    <t>SPEC_EN_PER_POP</t>
  </si>
  <si>
    <t>kWh per per.</t>
  </si>
  <si>
    <t>LIGHT_APPL</t>
  </si>
  <si>
    <t>Factor</t>
  </si>
  <si>
    <t>k0</t>
  </si>
  <si>
    <t>k1</t>
  </si>
  <si>
    <t>Trend Rate exp [%/a]</t>
  </si>
  <si>
    <t>Trend Rate lin [%/a]</t>
  </si>
  <si>
    <t>Constant since 2000 [9]</t>
  </si>
  <si>
    <t>A6</t>
  </si>
  <si>
    <t xml:space="preserve"> [m2/HH] (2012)</t>
  </si>
  <si>
    <t xml:space="preserve"> [m2/HH] (2002)</t>
  </si>
  <si>
    <t xml:space="preserve"> [m2/HH] (2021)</t>
  </si>
  <si>
    <t>Function</t>
  </si>
  <si>
    <t>Equation</t>
  </si>
  <si>
    <t>Forecast data</t>
  </si>
  <si>
    <t>DDr1</t>
  </si>
  <si>
    <t>DDr2</t>
  </si>
  <si>
    <t>DDr3</t>
  </si>
  <si>
    <t>TIME</t>
  </si>
  <si>
    <t>POP</t>
  </si>
  <si>
    <t>SIZE_HH</t>
  </si>
  <si>
    <t>lin-mult-dev</t>
  </si>
  <si>
    <t>y=k0+(k1+k2*DDr1)*DDr2/DDr3</t>
  </si>
  <si>
    <t>User</t>
  </si>
  <si>
    <t>const</t>
  </si>
  <si>
    <t>y = const = y(t_hist)</t>
  </si>
  <si>
    <t>Historical</t>
  </si>
  <si>
    <t>lin</t>
  </si>
  <si>
    <t>y=k0+k1*DDr1</t>
  </si>
  <si>
    <t>kWh/m^3*K</t>
  </si>
  <si>
    <t>const-last</t>
  </si>
  <si>
    <t>y = k0 + k1*DDr1 + k2*DDr2 + …</t>
  </si>
  <si>
    <t>l</t>
  </si>
  <si>
    <t>OCCUPANT</t>
  </si>
  <si>
    <t>COOK</t>
  </si>
  <si>
    <t>person</t>
  </si>
  <si>
    <t>exp_k0</t>
  </si>
  <si>
    <t>exp_k1</t>
  </si>
  <si>
    <t>exp_k2</t>
  </si>
  <si>
    <t>exp_k3</t>
  </si>
  <si>
    <t>y = y(t_hist)</t>
  </si>
  <si>
    <t>l/day</t>
  </si>
  <si>
    <t>y =  y(t_hist)</t>
  </si>
  <si>
    <t>Lower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</si>
</sst>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0.0000"/>
    <numFmt numFmtId="167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1"/>
      <name val="Arial"/>
      <family val="2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0"/>
      <color theme="0" tint="-0.499984740745262"/>
      <name val="Arial"/>
      <family val="2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2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1" fontId="3" fillId="3" borderId="0" xfId="0" applyNumberFormat="1" applyFont="1" applyFill="1" applyAlignment="1">
      <alignment wrapText="1"/>
    </xf>
    <xf numFmtId="0" fontId="5" fillId="0" borderId="0" xfId="0" applyFont="1"/>
    <xf numFmtId="164" fontId="5" fillId="0" borderId="0" xfId="0" applyNumberFormat="1" applyFont="1"/>
    <xf numFmtId="166" fontId="5" fillId="0" borderId="0" xfId="0" applyNumberFormat="1" applyFont="1"/>
    <xf numFmtId="166" fontId="0" fillId="0" borderId="0" xfId="0" applyNumberFormat="1"/>
    <xf numFmtId="0" fontId="6" fillId="0" borderId="0" xfId="0" applyFont="1"/>
    <xf numFmtId="166" fontId="0" fillId="4" borderId="0" xfId="0" applyNumberFormat="1" applyFill="1"/>
    <xf numFmtId="0" fontId="1" fillId="0" borderId="0" xfId="0" applyFont="1" applyAlignment="1">
      <alignment horizontal="center" vertical="top"/>
    </xf>
    <xf numFmtId="0" fontId="0" fillId="0" borderId="0" xfId="0" quotePrefix="1"/>
    <xf numFmtId="0" fontId="2" fillId="0" borderId="0" xfId="2"/>
    <xf numFmtId="0" fontId="7" fillId="0" borderId="0" xfId="0" applyFont="1"/>
    <xf numFmtId="167" fontId="0" fillId="0" borderId="0" xfId="0" applyNumberFormat="1"/>
    <xf numFmtId="167" fontId="8" fillId="0" borderId="0" xfId="0" applyNumberFormat="1" applyFont="1"/>
    <xf numFmtId="167" fontId="0" fillId="0" borderId="2" xfId="0" applyNumberFormat="1" applyBorder="1"/>
    <xf numFmtId="11" fontId="0" fillId="0" borderId="0" xfId="0" applyNumberFormat="1"/>
    <xf numFmtId="0" fontId="9" fillId="0" borderId="0" xfId="0" applyFont="1"/>
    <xf numFmtId="0" fontId="10" fillId="0" borderId="0" xfId="0" applyFont="1"/>
  </cellXfs>
  <cellStyles count="3">
    <cellStyle name="Normal" xfId="0" builtinId="0"/>
    <cellStyle name="Normal 2" xfId="1" xr:uid="{C77D7973-D18E-4B01-85D3-205F3E6A946F}"/>
    <cellStyle name="Standard 3" xfId="2" xr:uid="{9AA6DA88-75C2-44A5-B338-E3EFB34CDB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4"/>
  <sheetViews>
    <sheetView tabSelected="1" zoomScaleNormal="100" workbookViewId="0">
      <pane xSplit="5" ySplit="1" topLeftCell="F329" activePane="bottomRight" state="frozen"/>
      <selection pane="topRight" activeCell="F1" sqref="F1"/>
      <selection pane="bottomLeft" activeCell="A2" sqref="A2"/>
      <selection pane="bottomRight" activeCell="M353" sqref="M353"/>
    </sheetView>
  </sheetViews>
  <sheetFormatPr defaultColWidth="8.6640625" defaultRowHeight="14.4" x14ac:dyDescent="0.3"/>
  <cols>
    <col min="1" max="1" width="21.88671875" bestFit="1" customWidth="1"/>
    <col min="3" max="3" width="13.77734375" bestFit="1" customWidth="1"/>
    <col min="4" max="4" width="16.5546875" bestFit="1" customWidth="1"/>
    <col min="5" max="5" width="10.88671875" bestFit="1" customWidth="1"/>
    <col min="8" max="8" width="11.6640625" bestFit="1" customWidth="1"/>
    <col min="9" max="9" width="11.88671875" bestFit="1" customWidth="1"/>
    <col min="10" max="10" width="12.5546875" bestFit="1" customWidth="1"/>
    <col min="11" max="11" width="27.5546875" bestFit="1" customWidth="1"/>
    <col min="12" max="12" width="16.6640625" customWidth="1"/>
    <col min="16" max="20" width="11.44140625"/>
    <col min="22" max="22" width="11.44140625"/>
    <col min="23" max="23" width="19.5546875" customWidth="1"/>
    <col min="24" max="24" width="11.88671875" bestFit="1" customWidth="1"/>
    <col min="25" max="25" width="11.5546875" bestFit="1" customWidth="1"/>
    <col min="26" max="26" width="10.109375" bestFit="1" customWidth="1"/>
    <col min="27" max="27" width="11.5546875" bestFit="1" customWidth="1"/>
    <col min="28" max="28" width="9.44140625" bestFit="1" customWidth="1"/>
    <col min="29" max="30" width="11.44140625"/>
    <col min="31" max="31" width="11.44140625" customWidth="1"/>
    <col min="32" max="32" width="12.44140625" customWidth="1"/>
    <col min="33" max="33" width="10.109375" bestFit="1" customWidth="1"/>
  </cols>
  <sheetData>
    <row r="1" spans="1:3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92</v>
      </c>
      <c r="K1" s="1" t="s">
        <v>93</v>
      </c>
      <c r="L1" s="1" t="s">
        <v>94</v>
      </c>
      <c r="M1" s="1" t="s">
        <v>95</v>
      </c>
      <c r="N1" s="18" t="s">
        <v>96</v>
      </c>
      <c r="O1" s="18" t="s">
        <v>97</v>
      </c>
      <c r="P1" s="6" t="s">
        <v>116</v>
      </c>
      <c r="Q1" s="6" t="s">
        <v>117</v>
      </c>
      <c r="R1" s="6" t="s">
        <v>118</v>
      </c>
      <c r="S1" s="6" t="s">
        <v>119</v>
      </c>
      <c r="T1" s="7" t="s">
        <v>83</v>
      </c>
      <c r="U1" s="7" t="s">
        <v>121</v>
      </c>
      <c r="V1" s="7" t="s">
        <v>84</v>
      </c>
      <c r="W1" s="8"/>
      <c r="X1" s="9" t="s">
        <v>89</v>
      </c>
      <c r="Y1" s="10" t="s">
        <v>8</v>
      </c>
      <c r="Z1" s="11" t="s">
        <v>90</v>
      </c>
      <c r="AA1" s="10" t="s">
        <v>8</v>
      </c>
      <c r="AB1" s="11" t="s">
        <v>91</v>
      </c>
      <c r="AC1" s="10" t="s">
        <v>8</v>
      </c>
      <c r="AD1" s="9" t="s">
        <v>85</v>
      </c>
      <c r="AE1" s="9" t="s">
        <v>86</v>
      </c>
      <c r="AF1" s="10" t="s">
        <v>8</v>
      </c>
      <c r="AG1" t="s">
        <v>123</v>
      </c>
    </row>
    <row r="2" spans="1:33" x14ac:dyDescent="0.3">
      <c r="A2" s="2" t="s">
        <v>9</v>
      </c>
      <c r="B2" t="s">
        <v>44</v>
      </c>
      <c r="C2" t="s">
        <v>45</v>
      </c>
      <c r="D2" t="s">
        <v>47</v>
      </c>
      <c r="H2" t="s">
        <v>75</v>
      </c>
      <c r="I2">
        <v>1</v>
      </c>
      <c r="J2" t="s">
        <v>101</v>
      </c>
      <c r="K2" t="s">
        <v>102</v>
      </c>
      <c r="L2" t="s">
        <v>103</v>
      </c>
      <c r="M2" t="s">
        <v>98</v>
      </c>
      <c r="N2" t="s">
        <v>99</v>
      </c>
      <c r="O2" t="s">
        <v>100</v>
      </c>
      <c r="P2" s="12">
        <v>0</v>
      </c>
      <c r="Q2" s="13">
        <f>X2</f>
        <v>124.3</v>
      </c>
      <c r="R2" s="14">
        <f>AD2/100</f>
        <v>3.7521888475875231E-2</v>
      </c>
      <c r="S2" s="12">
        <f>2012</f>
        <v>2012</v>
      </c>
      <c r="T2">
        <f t="shared" ref="T2:T37" si="0">X2-AE2/100*X2*2012</f>
        <v>-7581.6599999999989</v>
      </c>
      <c r="V2">
        <f t="shared" ref="V2:V37" si="1">AE2/100*X2</f>
        <v>3.8299999999999996</v>
      </c>
      <c r="W2" s="2"/>
      <c r="X2" s="3">
        <v>124.3</v>
      </c>
      <c r="Y2" t="s">
        <v>63</v>
      </c>
      <c r="Z2">
        <v>86</v>
      </c>
      <c r="AA2" t="s">
        <v>62</v>
      </c>
      <c r="AD2" s="15">
        <f xml:space="preserve"> ( (X2/Z2)^(1/(2012-2002)) -1 )*100</f>
        <v>3.7521888475875231</v>
      </c>
      <c r="AE2" s="15">
        <f>(X2-Z2)/(2012-2002)/X2*100</f>
        <v>3.0812550281576829</v>
      </c>
      <c r="AG2">
        <v>0</v>
      </c>
    </row>
    <row r="3" spans="1:33" x14ac:dyDescent="0.3">
      <c r="A3" s="2" t="s">
        <v>10</v>
      </c>
      <c r="B3" t="s">
        <v>44</v>
      </c>
      <c r="C3" t="s">
        <v>45</v>
      </c>
      <c r="D3" t="s">
        <v>47</v>
      </c>
      <c r="H3" t="s">
        <v>75</v>
      </c>
      <c r="I3">
        <v>1</v>
      </c>
      <c r="J3" t="s">
        <v>101</v>
      </c>
      <c r="K3" t="s">
        <v>102</v>
      </c>
      <c r="L3" t="s">
        <v>103</v>
      </c>
      <c r="M3" t="s">
        <v>98</v>
      </c>
      <c r="N3" t="s">
        <v>99</v>
      </c>
      <c r="O3" t="s">
        <v>100</v>
      </c>
      <c r="P3" s="12">
        <v>0</v>
      </c>
      <c r="Q3" s="13">
        <f t="shared" ref="Q3:Q37" si="2">X3</f>
        <v>73</v>
      </c>
      <c r="R3" s="14">
        <f t="shared" ref="R3:R37" si="3">AD3/100</f>
        <v>8.0898545535437183E-3</v>
      </c>
      <c r="S3" s="12">
        <f>2012</f>
        <v>2012</v>
      </c>
      <c r="T3">
        <f t="shared" si="0"/>
        <v>-1064.0040296924703</v>
      </c>
      <c r="V3">
        <f t="shared" si="1"/>
        <v>0.56511134676564134</v>
      </c>
      <c r="W3" s="2"/>
      <c r="X3" s="3">
        <v>73</v>
      </c>
      <c r="Y3" t="s">
        <v>63</v>
      </c>
      <c r="AD3" s="15">
        <f>AD6</f>
        <v>0.80898545535437183</v>
      </c>
      <c r="AE3" s="15">
        <f>AE6</f>
        <v>0.77412513255567306</v>
      </c>
      <c r="AF3" s="16" t="s">
        <v>73</v>
      </c>
      <c r="AG3">
        <v>0</v>
      </c>
    </row>
    <row r="4" spans="1:33" x14ac:dyDescent="0.3">
      <c r="A4" s="2" t="s">
        <v>11</v>
      </c>
      <c r="B4" t="s">
        <v>44</v>
      </c>
      <c r="C4" t="s">
        <v>45</v>
      </c>
      <c r="D4" t="s">
        <v>47</v>
      </c>
      <c r="H4" t="s">
        <v>75</v>
      </c>
      <c r="I4">
        <v>1</v>
      </c>
      <c r="J4" t="s">
        <v>101</v>
      </c>
      <c r="K4" t="s">
        <v>102</v>
      </c>
      <c r="L4" t="s">
        <v>103</v>
      </c>
      <c r="M4" t="s">
        <v>98</v>
      </c>
      <c r="N4" t="s">
        <v>99</v>
      </c>
      <c r="O4" t="s">
        <v>100</v>
      </c>
      <c r="P4" s="12">
        <v>0</v>
      </c>
      <c r="Q4" s="13">
        <f t="shared" si="2"/>
        <v>78</v>
      </c>
      <c r="R4" s="14">
        <f t="shared" si="3"/>
        <v>8.0898545535437183E-3</v>
      </c>
      <c r="S4" s="12">
        <f>2012</f>
        <v>2012</v>
      </c>
      <c r="T4">
        <f t="shared" si="0"/>
        <v>-1136.8810180275709</v>
      </c>
      <c r="V4">
        <f t="shared" si="1"/>
        <v>0.60381760339342494</v>
      </c>
      <c r="W4" s="2"/>
      <c r="X4" s="3">
        <v>78</v>
      </c>
      <c r="Y4" t="s">
        <v>63</v>
      </c>
      <c r="AD4" s="15">
        <f>AD6</f>
        <v>0.80898545535437183</v>
      </c>
      <c r="AE4" s="15">
        <f>AE6</f>
        <v>0.77412513255567306</v>
      </c>
      <c r="AF4" s="16" t="s">
        <v>73</v>
      </c>
      <c r="AG4">
        <v>0</v>
      </c>
    </row>
    <row r="5" spans="1:33" x14ac:dyDescent="0.3">
      <c r="A5" s="2" t="s">
        <v>12</v>
      </c>
      <c r="B5" t="s">
        <v>44</v>
      </c>
      <c r="C5" t="s">
        <v>45</v>
      </c>
      <c r="D5" t="s">
        <v>47</v>
      </c>
      <c r="H5" t="s">
        <v>75</v>
      </c>
      <c r="I5">
        <v>1</v>
      </c>
      <c r="J5" t="s">
        <v>101</v>
      </c>
      <c r="K5" t="s">
        <v>102</v>
      </c>
      <c r="L5" t="s">
        <v>103</v>
      </c>
      <c r="M5" t="s">
        <v>98</v>
      </c>
      <c r="N5" t="s">
        <v>99</v>
      </c>
      <c r="O5" t="s">
        <v>100</v>
      </c>
      <c r="P5" s="12">
        <v>0</v>
      </c>
      <c r="Q5" s="13">
        <f t="shared" si="2"/>
        <v>118.1</v>
      </c>
      <c r="R5" s="14">
        <f t="shared" si="3"/>
        <v>8.0506174346790527E-3</v>
      </c>
      <c r="S5" s="12">
        <f>2012</f>
        <v>2012</v>
      </c>
      <c r="T5">
        <f t="shared" si="0"/>
        <v>-1712.819999999999</v>
      </c>
      <c r="V5">
        <f t="shared" si="1"/>
        <v>0.90999999999999948</v>
      </c>
      <c r="W5" s="2"/>
      <c r="X5" s="3">
        <v>118.1</v>
      </c>
      <c r="Y5" t="s">
        <v>63</v>
      </c>
      <c r="Z5">
        <v>109</v>
      </c>
      <c r="AA5" t="s">
        <v>62</v>
      </c>
      <c r="AD5" s="15">
        <f xml:space="preserve"> ( (X5/Z5)^(1/(2012-2002)) -1 )*100</f>
        <v>0.80506174346790527</v>
      </c>
      <c r="AE5" s="15">
        <f>(X5-Z5)/(2012-2002)/X5*100</f>
        <v>0.77053344623200637</v>
      </c>
      <c r="AG5">
        <v>0</v>
      </c>
    </row>
    <row r="6" spans="1:33" x14ac:dyDescent="0.3">
      <c r="A6" s="2" t="s">
        <v>13</v>
      </c>
      <c r="B6" t="s">
        <v>44</v>
      </c>
      <c r="C6" t="s">
        <v>45</v>
      </c>
      <c r="D6" t="s">
        <v>47</v>
      </c>
      <c r="H6" t="s">
        <v>75</v>
      </c>
      <c r="I6">
        <v>1</v>
      </c>
      <c r="J6" t="s">
        <v>101</v>
      </c>
      <c r="K6" t="s">
        <v>102</v>
      </c>
      <c r="L6" t="s">
        <v>103</v>
      </c>
      <c r="M6" t="s">
        <v>98</v>
      </c>
      <c r="N6" t="s">
        <v>99</v>
      </c>
      <c r="O6" t="s">
        <v>100</v>
      </c>
      <c r="P6" s="12">
        <v>0</v>
      </c>
      <c r="Q6" s="13">
        <f t="shared" si="2"/>
        <v>94.3</v>
      </c>
      <c r="R6" s="14">
        <f t="shared" si="3"/>
        <v>8.0898545535437183E-3</v>
      </c>
      <c r="S6" s="12">
        <f>2012</f>
        <v>2012</v>
      </c>
      <c r="T6">
        <f t="shared" si="0"/>
        <v>-1374.4599999999994</v>
      </c>
      <c r="V6">
        <f t="shared" si="1"/>
        <v>0.72999999999999965</v>
      </c>
      <c r="W6" s="2"/>
      <c r="X6" s="3">
        <v>94.3</v>
      </c>
      <c r="Y6" t="s">
        <v>63</v>
      </c>
      <c r="Z6">
        <v>87</v>
      </c>
      <c r="AA6" t="s">
        <v>62</v>
      </c>
      <c r="AD6" s="17">
        <f xml:space="preserve"> ( (X6/Z6)^(1/(2012-2002)) -1 )*100</f>
        <v>0.80898545535437183</v>
      </c>
      <c r="AE6" s="17">
        <f>(X6-Z6)/(2012-2002)/X6*100</f>
        <v>0.77412513255567306</v>
      </c>
      <c r="AG6">
        <v>0</v>
      </c>
    </row>
    <row r="7" spans="1:33" x14ac:dyDescent="0.3">
      <c r="A7" s="2" t="s">
        <v>42</v>
      </c>
      <c r="B7" t="s">
        <v>44</v>
      </c>
      <c r="C7" t="s">
        <v>45</v>
      </c>
      <c r="D7" t="s">
        <v>47</v>
      </c>
      <c r="H7" t="s">
        <v>75</v>
      </c>
      <c r="I7">
        <v>1</v>
      </c>
      <c r="J7" t="s">
        <v>101</v>
      </c>
      <c r="K7" t="s">
        <v>102</v>
      </c>
      <c r="L7" t="s">
        <v>103</v>
      </c>
      <c r="M7" t="s">
        <v>98</v>
      </c>
      <c r="N7" t="s">
        <v>99</v>
      </c>
      <c r="O7" t="s">
        <v>100</v>
      </c>
      <c r="P7" s="12">
        <v>0</v>
      </c>
      <c r="Q7" s="13">
        <f t="shared" si="2"/>
        <v>66.7</v>
      </c>
      <c r="R7" s="14">
        <f t="shared" si="3"/>
        <v>8.0898545535437183E-3</v>
      </c>
      <c r="S7" s="12">
        <f>2012</f>
        <v>2012</v>
      </c>
      <c r="T7">
        <f t="shared" si="0"/>
        <v>-972.17902439024351</v>
      </c>
      <c r="V7">
        <f t="shared" si="1"/>
        <v>0.51634146341463394</v>
      </c>
      <c r="W7" s="2"/>
      <c r="X7" s="3">
        <v>66.7</v>
      </c>
      <c r="Y7" t="s">
        <v>63</v>
      </c>
      <c r="AD7" s="15">
        <f>AD6</f>
        <v>0.80898545535437183</v>
      </c>
      <c r="AE7" s="15">
        <f>AE6</f>
        <v>0.77412513255567306</v>
      </c>
      <c r="AF7" s="16" t="s">
        <v>73</v>
      </c>
      <c r="AG7">
        <v>0</v>
      </c>
    </row>
    <row r="8" spans="1:33" x14ac:dyDescent="0.3">
      <c r="A8" s="2" t="s">
        <v>14</v>
      </c>
      <c r="B8" t="s">
        <v>44</v>
      </c>
      <c r="C8" t="s">
        <v>45</v>
      </c>
      <c r="D8" t="s">
        <v>47</v>
      </c>
      <c r="H8" t="s">
        <v>75</v>
      </c>
      <c r="I8">
        <v>1</v>
      </c>
      <c r="J8" t="s">
        <v>101</v>
      </c>
      <c r="K8" t="s">
        <v>102</v>
      </c>
      <c r="L8" t="s">
        <v>103</v>
      </c>
      <c r="M8" t="s">
        <v>98</v>
      </c>
      <c r="N8" t="s">
        <v>99</v>
      </c>
      <c r="O8" t="s">
        <v>100</v>
      </c>
      <c r="P8" s="12">
        <v>0</v>
      </c>
      <c r="Q8" s="13">
        <f t="shared" si="2"/>
        <v>80</v>
      </c>
      <c r="R8" s="14">
        <f t="shared" si="3"/>
        <v>-9.48574178547823E-3</v>
      </c>
      <c r="S8" s="12">
        <f>2012</f>
        <v>2012</v>
      </c>
      <c r="T8">
        <f t="shared" si="0"/>
        <v>1689.6000000000001</v>
      </c>
      <c r="V8">
        <f t="shared" si="1"/>
        <v>-0.8</v>
      </c>
      <c r="W8" s="2"/>
      <c r="X8" s="2">
        <v>80</v>
      </c>
      <c r="Y8" t="s">
        <v>63</v>
      </c>
      <c r="Z8">
        <v>88</v>
      </c>
      <c r="AA8" t="s">
        <v>62</v>
      </c>
      <c r="AD8" s="15">
        <f xml:space="preserve"> ( (X8/Z8)^(1/(2012-2002)) -1 )*100</f>
        <v>-0.948574178547823</v>
      </c>
      <c r="AE8" s="15">
        <f>(X8-Z8)/(2012-2002)/X8*100</f>
        <v>-1</v>
      </c>
      <c r="AG8">
        <v>0</v>
      </c>
    </row>
    <row r="9" spans="1:33" x14ac:dyDescent="0.3">
      <c r="A9" s="2" t="s">
        <v>15</v>
      </c>
      <c r="B9" t="s">
        <v>44</v>
      </c>
      <c r="C9" t="s">
        <v>45</v>
      </c>
      <c r="D9" t="s">
        <v>47</v>
      </c>
      <c r="H9" t="s">
        <v>75</v>
      </c>
      <c r="I9">
        <v>1</v>
      </c>
      <c r="J9" t="s">
        <v>101</v>
      </c>
      <c r="K9" t="s">
        <v>102</v>
      </c>
      <c r="L9" t="s">
        <v>103</v>
      </c>
      <c r="M9" t="s">
        <v>98</v>
      </c>
      <c r="N9" t="s">
        <v>99</v>
      </c>
      <c r="O9" t="s">
        <v>100</v>
      </c>
      <c r="P9" s="12">
        <v>0</v>
      </c>
      <c r="Q9" s="13">
        <f t="shared" si="2"/>
        <v>88.6</v>
      </c>
      <c r="R9" s="14">
        <f t="shared" si="3"/>
        <v>1.0262827546208886E-2</v>
      </c>
      <c r="S9" s="12">
        <f>2012</f>
        <v>2012</v>
      </c>
      <c r="T9">
        <f t="shared" si="0"/>
        <v>-1641.7199999999989</v>
      </c>
      <c r="V9">
        <f t="shared" si="1"/>
        <v>0.85999999999999943</v>
      </c>
      <c r="W9" s="2"/>
      <c r="X9" s="3">
        <v>88.6</v>
      </c>
      <c r="Y9" t="s">
        <v>63</v>
      </c>
      <c r="Z9">
        <v>80</v>
      </c>
      <c r="AA9" t="s">
        <v>62</v>
      </c>
      <c r="AD9" s="15">
        <f t="shared" ref="AD9:AD13" si="4" xml:space="preserve"> ( (X9/Z9)^(1/(2012-2002)) -1 )*100</f>
        <v>1.0262827546208886</v>
      </c>
      <c r="AE9" s="15">
        <f>(X9-Z9)/(2012-2002)/X9*100</f>
        <v>0.97065462753950282</v>
      </c>
      <c r="AG9">
        <v>0</v>
      </c>
    </row>
    <row r="10" spans="1:33" x14ac:dyDescent="0.3">
      <c r="A10" s="2" t="s">
        <v>16</v>
      </c>
      <c r="B10" t="s">
        <v>44</v>
      </c>
      <c r="C10" t="s">
        <v>45</v>
      </c>
      <c r="D10" t="s">
        <v>47</v>
      </c>
      <c r="H10" t="s">
        <v>75</v>
      </c>
      <c r="I10">
        <v>1</v>
      </c>
      <c r="J10" t="s">
        <v>101</v>
      </c>
      <c r="K10" t="s">
        <v>102</v>
      </c>
      <c r="L10" t="s">
        <v>103</v>
      </c>
      <c r="M10" t="s">
        <v>98</v>
      </c>
      <c r="N10" t="s">
        <v>99</v>
      </c>
      <c r="O10" t="s">
        <v>100</v>
      </c>
      <c r="P10" s="12">
        <v>0</v>
      </c>
      <c r="Q10" s="13">
        <f t="shared" si="2"/>
        <v>99.1</v>
      </c>
      <c r="R10" s="14">
        <f t="shared" si="3"/>
        <v>1.5466201113653932E-2</v>
      </c>
      <c r="S10" s="12">
        <f>2012</f>
        <v>2012</v>
      </c>
      <c r="T10">
        <f t="shared" si="0"/>
        <v>-2737.8199999999993</v>
      </c>
      <c r="V10">
        <f t="shared" si="1"/>
        <v>1.4099999999999995</v>
      </c>
      <c r="W10" s="2"/>
      <c r="X10" s="3">
        <v>99.1</v>
      </c>
      <c r="Y10" t="s">
        <v>63</v>
      </c>
      <c r="Z10">
        <v>85</v>
      </c>
      <c r="AA10" t="s">
        <v>62</v>
      </c>
      <c r="AD10" s="15">
        <f xml:space="preserve"> ( (X10/Z10)^(1/(2012-2002)) -1 )*100</f>
        <v>1.5466201113653932</v>
      </c>
      <c r="AE10" s="15">
        <f>(X10-Z10)/(2012-2002)/X10*100</f>
        <v>1.4228052472250248</v>
      </c>
      <c r="AG10">
        <v>0</v>
      </c>
    </row>
    <row r="11" spans="1:33" x14ac:dyDescent="0.3">
      <c r="A11" s="2" t="s">
        <v>17</v>
      </c>
      <c r="B11" t="s">
        <v>44</v>
      </c>
      <c r="C11" t="s">
        <v>45</v>
      </c>
      <c r="D11" t="s">
        <v>47</v>
      </c>
      <c r="H11" t="s">
        <v>75</v>
      </c>
      <c r="I11">
        <v>1</v>
      </c>
      <c r="J11" t="s">
        <v>101</v>
      </c>
      <c r="K11" t="s">
        <v>102</v>
      </c>
      <c r="L11" t="s">
        <v>103</v>
      </c>
      <c r="M11" t="s">
        <v>98</v>
      </c>
      <c r="N11" t="s">
        <v>99</v>
      </c>
      <c r="O11" t="s">
        <v>100</v>
      </c>
      <c r="P11" s="12">
        <v>0</v>
      </c>
      <c r="Q11" s="13">
        <f t="shared" si="2"/>
        <v>93.7</v>
      </c>
      <c r="R11" s="14">
        <f t="shared" si="3"/>
        <v>6.2958736948990346E-3</v>
      </c>
      <c r="S11" s="12">
        <f>2012</f>
        <v>2012</v>
      </c>
      <c r="T11">
        <f t="shared" si="0"/>
        <v>-1053.1400000000006</v>
      </c>
      <c r="V11">
        <f t="shared" si="1"/>
        <v>0.57000000000000028</v>
      </c>
      <c r="W11" s="2"/>
      <c r="X11" s="3">
        <v>93.7</v>
      </c>
      <c r="Y11" t="s">
        <v>63</v>
      </c>
      <c r="Z11">
        <v>88</v>
      </c>
      <c r="AA11" t="s">
        <v>62</v>
      </c>
      <c r="AD11" s="15">
        <f xml:space="preserve"> ( (X11/Z11)^(1/(2012-2002)) -1 )*100</f>
        <v>0.62958736948990346</v>
      </c>
      <c r="AE11" s="15">
        <f>(X11-Z11)/(2012-2002)/X11*100</f>
        <v>0.60832443970117422</v>
      </c>
      <c r="AG11">
        <v>0</v>
      </c>
    </row>
    <row r="12" spans="1:33" x14ac:dyDescent="0.3">
      <c r="A12" s="2" t="s">
        <v>18</v>
      </c>
      <c r="B12" t="s">
        <v>44</v>
      </c>
      <c r="C12" t="s">
        <v>45</v>
      </c>
      <c r="D12" t="s">
        <v>47</v>
      </c>
      <c r="H12" t="s">
        <v>75</v>
      </c>
      <c r="I12">
        <v>1</v>
      </c>
      <c r="J12" t="s">
        <v>101</v>
      </c>
      <c r="K12" t="s">
        <v>102</v>
      </c>
      <c r="L12" t="s">
        <v>103</v>
      </c>
      <c r="M12" t="s">
        <v>98</v>
      </c>
      <c r="N12" t="s">
        <v>99</v>
      </c>
      <c r="O12" t="s">
        <v>100</v>
      </c>
      <c r="P12" s="12">
        <v>0</v>
      </c>
      <c r="Q12" s="13">
        <f t="shared" si="2"/>
        <v>81.599999999999994</v>
      </c>
      <c r="R12" s="14">
        <f t="shared" si="3"/>
        <v>8.0898545535437183E-3</v>
      </c>
      <c r="S12" s="12">
        <f>2012</f>
        <v>2012</v>
      </c>
      <c r="T12">
        <f t="shared" si="0"/>
        <v>-1189.3524496288435</v>
      </c>
      <c r="V12">
        <f t="shared" si="1"/>
        <v>0.63168610816542914</v>
      </c>
      <c r="W12" s="2"/>
      <c r="X12" s="3">
        <v>81.599999999999994</v>
      </c>
      <c r="Y12" t="s">
        <v>63</v>
      </c>
      <c r="AD12" s="15">
        <f>AD6</f>
        <v>0.80898545535437183</v>
      </c>
      <c r="AE12" s="15">
        <f>AE6</f>
        <v>0.77412513255567306</v>
      </c>
      <c r="AF12" s="16" t="s">
        <v>73</v>
      </c>
      <c r="AG12">
        <v>0</v>
      </c>
    </row>
    <row r="13" spans="1:33" x14ac:dyDescent="0.3">
      <c r="A13" s="2" t="s">
        <v>19</v>
      </c>
      <c r="B13" t="s">
        <v>44</v>
      </c>
      <c r="C13" t="s">
        <v>45</v>
      </c>
      <c r="D13" t="s">
        <v>47</v>
      </c>
      <c r="H13" t="s">
        <v>75</v>
      </c>
      <c r="I13">
        <v>1</v>
      </c>
      <c r="J13" t="s">
        <v>101</v>
      </c>
      <c r="K13" t="s">
        <v>102</v>
      </c>
      <c r="L13" t="s">
        <v>103</v>
      </c>
      <c r="M13" t="s">
        <v>98</v>
      </c>
      <c r="N13" t="s">
        <v>99</v>
      </c>
      <c r="O13" t="s">
        <v>100</v>
      </c>
      <c r="P13" s="12">
        <v>0</v>
      </c>
      <c r="Q13" s="13">
        <f t="shared" si="2"/>
        <v>93.6</v>
      </c>
      <c r="R13" s="14">
        <f t="shared" si="3"/>
        <v>3.929772702200518E-3</v>
      </c>
      <c r="S13" s="12">
        <f>2012</f>
        <v>2012</v>
      </c>
      <c r="T13">
        <f t="shared" si="0"/>
        <v>-630.71999999999878</v>
      </c>
      <c r="V13">
        <f t="shared" si="1"/>
        <v>0.35999999999999943</v>
      </c>
      <c r="W13" s="2"/>
      <c r="X13" s="3">
        <v>93.6</v>
      </c>
      <c r="Y13" t="s">
        <v>63</v>
      </c>
      <c r="Z13">
        <v>90</v>
      </c>
      <c r="AA13" t="s">
        <v>62</v>
      </c>
      <c r="AD13" s="15">
        <f t="shared" si="4"/>
        <v>0.3929772702200518</v>
      </c>
      <c r="AE13" s="15">
        <f>(X13-Z13)/(2012-2002)/X13*100</f>
        <v>0.38461538461538403</v>
      </c>
      <c r="AG13">
        <v>0</v>
      </c>
    </row>
    <row r="14" spans="1:33" x14ac:dyDescent="0.3">
      <c r="A14" s="2" t="s">
        <v>74</v>
      </c>
      <c r="B14" t="s">
        <v>44</v>
      </c>
      <c r="C14" t="s">
        <v>45</v>
      </c>
      <c r="D14" t="s">
        <v>47</v>
      </c>
      <c r="H14" t="s">
        <v>75</v>
      </c>
      <c r="I14">
        <v>1</v>
      </c>
      <c r="J14" t="s">
        <v>101</v>
      </c>
      <c r="K14" t="s">
        <v>102</v>
      </c>
      <c r="L14" t="s">
        <v>103</v>
      </c>
      <c r="M14" t="s">
        <v>98</v>
      </c>
      <c r="N14" t="s">
        <v>99</v>
      </c>
      <c r="O14" t="s">
        <v>100</v>
      </c>
      <c r="P14" s="12">
        <v>0</v>
      </c>
      <c r="Q14" s="13">
        <f t="shared" si="2"/>
        <v>141.4</v>
      </c>
      <c r="R14" s="14">
        <f t="shared" si="3"/>
        <v>8.0898545535437183E-3</v>
      </c>
      <c r="S14" s="12">
        <f>2012</f>
        <v>2012</v>
      </c>
      <c r="T14">
        <f t="shared" si="0"/>
        <v>-2060.961230116648</v>
      </c>
      <c r="V14">
        <f t="shared" si="1"/>
        <v>1.0946129374337217</v>
      </c>
      <c r="W14" s="2"/>
      <c r="X14" s="3">
        <v>141.4</v>
      </c>
      <c r="Y14" t="s">
        <v>63</v>
      </c>
      <c r="AD14" s="15">
        <f>AD6</f>
        <v>0.80898545535437183</v>
      </c>
      <c r="AE14" s="15">
        <f>AE6</f>
        <v>0.77412513255567306</v>
      </c>
      <c r="AF14" s="16" t="s">
        <v>73</v>
      </c>
      <c r="AG14">
        <v>0</v>
      </c>
    </row>
    <row r="15" spans="1:33" x14ac:dyDescent="0.3">
      <c r="A15" s="2" t="s">
        <v>20</v>
      </c>
      <c r="B15" t="s">
        <v>44</v>
      </c>
      <c r="C15" t="s">
        <v>45</v>
      </c>
      <c r="D15" t="s">
        <v>47</v>
      </c>
      <c r="H15" t="s">
        <v>75</v>
      </c>
      <c r="I15">
        <v>1</v>
      </c>
      <c r="J15" t="s">
        <v>101</v>
      </c>
      <c r="K15" t="s">
        <v>102</v>
      </c>
      <c r="L15" t="s">
        <v>103</v>
      </c>
      <c r="M15" t="s">
        <v>98</v>
      </c>
      <c r="N15" t="s">
        <v>99</v>
      </c>
      <c r="O15" t="s">
        <v>100</v>
      </c>
      <c r="P15" s="12">
        <v>0</v>
      </c>
      <c r="Q15" s="13">
        <f t="shared" si="2"/>
        <v>62.5</v>
      </c>
      <c r="R15" s="14">
        <f t="shared" si="3"/>
        <v>8.0898545535437183E-3</v>
      </c>
      <c r="S15" s="12">
        <f>2012</f>
        <v>2012</v>
      </c>
      <c r="T15">
        <f t="shared" si="0"/>
        <v>-910.96235418875881</v>
      </c>
      <c r="V15">
        <f t="shared" si="1"/>
        <v>0.48382820784729563</v>
      </c>
      <c r="W15" s="2"/>
      <c r="X15" s="3">
        <v>62.5</v>
      </c>
      <c r="Y15" t="s">
        <v>63</v>
      </c>
      <c r="AD15" s="15">
        <f>AD6</f>
        <v>0.80898545535437183</v>
      </c>
      <c r="AE15" s="15">
        <f>AE6</f>
        <v>0.77412513255567306</v>
      </c>
      <c r="AF15" s="16" t="s">
        <v>73</v>
      </c>
      <c r="AG15">
        <v>0</v>
      </c>
    </row>
    <row r="16" spans="1:33" x14ac:dyDescent="0.3">
      <c r="A16" s="2" t="s">
        <v>41</v>
      </c>
      <c r="B16" t="s">
        <v>44</v>
      </c>
      <c r="C16" t="s">
        <v>45</v>
      </c>
      <c r="D16" t="s">
        <v>47</v>
      </c>
      <c r="H16" t="s">
        <v>75</v>
      </c>
      <c r="I16">
        <v>1</v>
      </c>
      <c r="J16" t="s">
        <v>101</v>
      </c>
      <c r="K16" t="s">
        <v>102</v>
      </c>
      <c r="L16" t="s">
        <v>103</v>
      </c>
      <c r="M16" t="s">
        <v>98</v>
      </c>
      <c r="N16" t="s">
        <v>99</v>
      </c>
      <c r="O16" t="s">
        <v>100</v>
      </c>
      <c r="P16" s="12">
        <v>0</v>
      </c>
      <c r="Q16" s="13">
        <f t="shared" si="2"/>
        <v>63.2</v>
      </c>
      <c r="R16" s="14">
        <f t="shared" si="3"/>
        <v>8.0898545535437183E-3</v>
      </c>
      <c r="S16" s="12">
        <f>2012</f>
        <v>2012</v>
      </c>
      <c r="T16">
        <f t="shared" si="0"/>
        <v>-921.16513255567293</v>
      </c>
      <c r="V16">
        <f t="shared" si="1"/>
        <v>0.48924708377518539</v>
      </c>
      <c r="W16" s="2"/>
      <c r="X16" s="3">
        <v>63.2</v>
      </c>
      <c r="Y16" t="s">
        <v>63</v>
      </c>
      <c r="AD16" s="15">
        <f>AD6</f>
        <v>0.80898545535437183</v>
      </c>
      <c r="AE16" s="15">
        <f>AE6</f>
        <v>0.77412513255567306</v>
      </c>
      <c r="AF16" s="16" t="s">
        <v>73</v>
      </c>
      <c r="AG16">
        <v>0</v>
      </c>
    </row>
    <row r="17" spans="1:33" x14ac:dyDescent="0.3">
      <c r="A17" s="2" t="s">
        <v>21</v>
      </c>
      <c r="B17" t="s">
        <v>44</v>
      </c>
      <c r="C17" t="s">
        <v>45</v>
      </c>
      <c r="D17" t="s">
        <v>47</v>
      </c>
      <c r="H17" t="s">
        <v>75</v>
      </c>
      <c r="I17">
        <v>1</v>
      </c>
      <c r="J17" t="s">
        <v>101</v>
      </c>
      <c r="K17" t="s">
        <v>102</v>
      </c>
      <c r="L17" t="s">
        <v>103</v>
      </c>
      <c r="M17" t="s">
        <v>98</v>
      </c>
      <c r="N17" t="s">
        <v>99</v>
      </c>
      <c r="O17" t="s">
        <v>100</v>
      </c>
      <c r="P17" s="12">
        <v>0</v>
      </c>
      <c r="Q17" s="13">
        <f t="shared" si="2"/>
        <v>131.1</v>
      </c>
      <c r="R17" s="14">
        <f t="shared" si="3"/>
        <v>4.7760344140972411E-3</v>
      </c>
      <c r="S17" s="12">
        <f>2012</f>
        <v>2012</v>
      </c>
      <c r="T17">
        <f t="shared" si="0"/>
        <v>-1096.2199999999989</v>
      </c>
      <c r="V17">
        <f t="shared" si="1"/>
        <v>0.60999999999999943</v>
      </c>
      <c r="W17" s="2"/>
      <c r="X17" s="3">
        <v>131.1</v>
      </c>
      <c r="Y17" t="s">
        <v>63</v>
      </c>
      <c r="Z17">
        <v>125</v>
      </c>
      <c r="AA17" t="s">
        <v>62</v>
      </c>
      <c r="AD17" s="15">
        <f t="shared" ref="AD17" si="5" xml:space="preserve"> ( (X17/Z17)^(1/(2012-2002)) -1 )*100</f>
        <v>0.47760344140972411</v>
      </c>
      <c r="AE17" s="15">
        <f>(X17-Z17)/(2012-2002)/X17*100</f>
        <v>0.4652936689549958</v>
      </c>
      <c r="AG17">
        <v>0</v>
      </c>
    </row>
    <row r="18" spans="1:33" x14ac:dyDescent="0.3">
      <c r="A18" s="2" t="s">
        <v>22</v>
      </c>
      <c r="B18" t="s">
        <v>44</v>
      </c>
      <c r="C18" t="s">
        <v>45</v>
      </c>
      <c r="D18" t="s">
        <v>47</v>
      </c>
      <c r="H18" t="s">
        <v>75</v>
      </c>
      <c r="I18">
        <v>1</v>
      </c>
      <c r="J18" t="s">
        <v>101</v>
      </c>
      <c r="K18" t="s">
        <v>102</v>
      </c>
      <c r="L18" t="s">
        <v>103</v>
      </c>
      <c r="M18" t="s">
        <v>98</v>
      </c>
      <c r="N18" t="s">
        <v>99</v>
      </c>
      <c r="O18" t="s">
        <v>100</v>
      </c>
      <c r="P18" s="12">
        <v>0</v>
      </c>
      <c r="Q18" s="13">
        <f t="shared" si="2"/>
        <v>75.599999999999994</v>
      </c>
      <c r="R18" s="14">
        <f t="shared" si="3"/>
        <v>8.0898545535437183E-3</v>
      </c>
      <c r="S18" s="12">
        <f>2012</f>
        <v>2012</v>
      </c>
      <c r="T18">
        <f t="shared" si="0"/>
        <v>-1101.9000636267226</v>
      </c>
      <c r="V18">
        <f t="shared" si="1"/>
        <v>0.58523860021208873</v>
      </c>
      <c r="W18" s="2"/>
      <c r="X18" s="3">
        <v>75.599999999999994</v>
      </c>
      <c r="Y18" t="s">
        <v>63</v>
      </c>
      <c r="AD18" s="15">
        <f>AD6</f>
        <v>0.80898545535437183</v>
      </c>
      <c r="AE18" s="15">
        <f>AE6</f>
        <v>0.77412513255567306</v>
      </c>
      <c r="AF18" s="16" t="s">
        <v>73</v>
      </c>
      <c r="AG18">
        <v>0</v>
      </c>
    </row>
    <row r="19" spans="1:33" x14ac:dyDescent="0.3">
      <c r="A19" s="2" t="s">
        <v>76</v>
      </c>
      <c r="B19" t="s">
        <v>44</v>
      </c>
      <c r="C19" t="s">
        <v>45</v>
      </c>
      <c r="D19" t="s">
        <v>47</v>
      </c>
      <c r="H19" t="s">
        <v>75</v>
      </c>
      <c r="I19">
        <v>1</v>
      </c>
      <c r="J19" t="s">
        <v>101</v>
      </c>
      <c r="K19" t="s">
        <v>102</v>
      </c>
      <c r="L19" t="s">
        <v>103</v>
      </c>
      <c r="M19" t="s">
        <v>98</v>
      </c>
      <c r="N19" t="s">
        <v>99</v>
      </c>
      <c r="O19" t="s">
        <v>100</v>
      </c>
      <c r="P19" s="12">
        <v>0</v>
      </c>
      <c r="Q19" s="13">
        <f t="shared" si="2"/>
        <v>90.7</v>
      </c>
      <c r="R19" s="14">
        <f t="shared" si="3"/>
        <v>8.0898545535437183E-3</v>
      </c>
      <c r="S19" s="12">
        <f>2012</f>
        <v>2012</v>
      </c>
      <c r="T19">
        <f t="shared" si="0"/>
        <v>-1321.9885683987268</v>
      </c>
      <c r="V19">
        <f t="shared" si="1"/>
        <v>0.70213149522799545</v>
      </c>
      <c r="W19" s="2"/>
      <c r="X19" s="3">
        <f>90.7</f>
        <v>90.7</v>
      </c>
      <c r="Y19" t="s">
        <v>72</v>
      </c>
      <c r="AD19" s="15">
        <f>AD6</f>
        <v>0.80898545535437183</v>
      </c>
      <c r="AE19" s="15">
        <f>AE6</f>
        <v>0.77412513255567306</v>
      </c>
      <c r="AF19" s="16" t="s">
        <v>73</v>
      </c>
      <c r="AG19">
        <v>0</v>
      </c>
    </row>
    <row r="20" spans="1:33" x14ac:dyDescent="0.3">
      <c r="A20" s="2" t="s">
        <v>23</v>
      </c>
      <c r="B20" t="s">
        <v>44</v>
      </c>
      <c r="C20" t="s">
        <v>45</v>
      </c>
      <c r="D20" t="s">
        <v>47</v>
      </c>
      <c r="H20" t="s">
        <v>75</v>
      </c>
      <c r="I20">
        <v>1</v>
      </c>
      <c r="J20" t="s">
        <v>101</v>
      </c>
      <c r="K20" t="s">
        <v>102</v>
      </c>
      <c r="L20" t="s">
        <v>103</v>
      </c>
      <c r="M20" t="s">
        <v>98</v>
      </c>
      <c r="N20" t="s">
        <v>99</v>
      </c>
      <c r="O20" t="s">
        <v>100</v>
      </c>
      <c r="P20" s="12">
        <v>0</v>
      </c>
      <c r="Q20" s="13">
        <f t="shared" si="2"/>
        <v>106.7</v>
      </c>
      <c r="R20" s="14">
        <f t="shared" si="3"/>
        <v>8.5416413724435092E-3</v>
      </c>
      <c r="S20" s="12">
        <f>2012</f>
        <v>2012</v>
      </c>
      <c r="T20">
        <f t="shared" si="0"/>
        <v>-1643.7400000000007</v>
      </c>
      <c r="V20">
        <f t="shared" si="1"/>
        <v>0.87000000000000033</v>
      </c>
      <c r="W20" s="2"/>
      <c r="X20" s="3">
        <v>106.7</v>
      </c>
      <c r="Y20" t="s">
        <v>63</v>
      </c>
      <c r="Z20">
        <v>98</v>
      </c>
      <c r="AA20" t="s">
        <v>62</v>
      </c>
      <c r="AD20" s="15">
        <f t="shared" ref="AD20:AD23" si="6" xml:space="preserve"> ( (X20/Z20)^(1/(2012-2002)) -1 )*100</f>
        <v>0.85416413724435092</v>
      </c>
      <c r="AE20" s="15">
        <f>(X20-Z20)/(2012-2002)/X20*100</f>
        <v>0.8153701968134961</v>
      </c>
      <c r="AG20">
        <v>0</v>
      </c>
    </row>
    <row r="21" spans="1:33" x14ac:dyDescent="0.3">
      <c r="A21" s="2" t="s">
        <v>24</v>
      </c>
      <c r="B21" t="s">
        <v>44</v>
      </c>
      <c r="C21" t="s">
        <v>45</v>
      </c>
      <c r="D21" t="s">
        <v>47</v>
      </c>
      <c r="H21" t="s">
        <v>75</v>
      </c>
      <c r="I21">
        <v>1</v>
      </c>
      <c r="J21" t="s">
        <v>101</v>
      </c>
      <c r="K21" t="s">
        <v>102</v>
      </c>
      <c r="L21" t="s">
        <v>103</v>
      </c>
      <c r="M21" t="s">
        <v>98</v>
      </c>
      <c r="N21" t="s">
        <v>99</v>
      </c>
      <c r="O21" t="s">
        <v>100</v>
      </c>
      <c r="P21" s="12">
        <v>0</v>
      </c>
      <c r="Q21" s="13">
        <f t="shared" si="2"/>
        <v>99.7</v>
      </c>
      <c r="R21" s="14">
        <f t="shared" si="3"/>
        <v>9.1724282861651574E-3</v>
      </c>
      <c r="S21" s="12">
        <f>2012</f>
        <v>2012</v>
      </c>
      <c r="T21">
        <f t="shared" si="0"/>
        <v>-1650.7400000000007</v>
      </c>
      <c r="V21">
        <f t="shared" si="1"/>
        <v>0.87000000000000033</v>
      </c>
      <c r="W21" s="2"/>
      <c r="X21" s="3">
        <v>99.7</v>
      </c>
      <c r="Y21" t="s">
        <v>63</v>
      </c>
      <c r="Z21">
        <v>91</v>
      </c>
      <c r="AA21" t="s">
        <v>62</v>
      </c>
      <c r="AD21" s="15">
        <f t="shared" si="6"/>
        <v>0.91724282861651574</v>
      </c>
      <c r="AE21" s="15">
        <f>(X21-Z21)/(2012-2002)/X21*100</f>
        <v>0.87261785356068233</v>
      </c>
      <c r="AG21">
        <v>0</v>
      </c>
    </row>
    <row r="22" spans="1:33" x14ac:dyDescent="0.3">
      <c r="A22" s="2" t="s">
        <v>25</v>
      </c>
      <c r="B22" t="s">
        <v>44</v>
      </c>
      <c r="C22" t="s">
        <v>45</v>
      </c>
      <c r="D22" t="s">
        <v>47</v>
      </c>
      <c r="H22" t="s">
        <v>75</v>
      </c>
      <c r="I22">
        <v>1</v>
      </c>
      <c r="J22" t="s">
        <v>101</v>
      </c>
      <c r="K22" t="s">
        <v>102</v>
      </c>
      <c r="L22" t="s">
        <v>103</v>
      </c>
      <c r="M22" t="s">
        <v>98</v>
      </c>
      <c r="N22" t="s">
        <v>99</v>
      </c>
      <c r="O22" t="s">
        <v>100</v>
      </c>
      <c r="P22" s="12">
        <v>0</v>
      </c>
      <c r="Q22" s="13">
        <f t="shared" si="2"/>
        <v>75.2</v>
      </c>
      <c r="R22" s="14">
        <f t="shared" si="3"/>
        <v>8.0898545535437183E-3</v>
      </c>
      <c r="S22" s="12">
        <f>2012</f>
        <v>2012</v>
      </c>
      <c r="T22">
        <f t="shared" si="0"/>
        <v>-1096.0699045599147</v>
      </c>
      <c r="V22">
        <f t="shared" si="1"/>
        <v>0.58214209968186614</v>
      </c>
      <c r="W22" s="2"/>
      <c r="X22" s="3">
        <v>75.2</v>
      </c>
      <c r="Y22" t="s">
        <v>63</v>
      </c>
      <c r="AD22" s="15">
        <f>AD6</f>
        <v>0.80898545535437183</v>
      </c>
      <c r="AE22" s="15">
        <f>AE6</f>
        <v>0.77412513255567306</v>
      </c>
      <c r="AF22" s="16" t="s">
        <v>73</v>
      </c>
      <c r="AG22">
        <v>0</v>
      </c>
    </row>
    <row r="23" spans="1:33" x14ac:dyDescent="0.3">
      <c r="A23" s="2" t="s">
        <v>26</v>
      </c>
      <c r="B23" t="s">
        <v>44</v>
      </c>
      <c r="C23" t="s">
        <v>45</v>
      </c>
      <c r="D23" t="s">
        <v>47</v>
      </c>
      <c r="H23" t="s">
        <v>75</v>
      </c>
      <c r="I23">
        <v>1</v>
      </c>
      <c r="J23" t="s">
        <v>101</v>
      </c>
      <c r="K23" t="s">
        <v>102</v>
      </c>
      <c r="L23" t="s">
        <v>103</v>
      </c>
      <c r="M23" t="s">
        <v>98</v>
      </c>
      <c r="N23" t="s">
        <v>99</v>
      </c>
      <c r="O23" t="s">
        <v>100</v>
      </c>
      <c r="P23" s="12">
        <v>0</v>
      </c>
      <c r="Q23" s="13">
        <f t="shared" si="2"/>
        <v>106.4</v>
      </c>
      <c r="R23" s="14">
        <f t="shared" si="3"/>
        <v>2.5147492039382602E-2</v>
      </c>
      <c r="S23" s="12">
        <f>2012</f>
        <v>2012</v>
      </c>
      <c r="T23">
        <f t="shared" si="0"/>
        <v>-4601.6800000000012</v>
      </c>
      <c r="V23">
        <f t="shared" si="1"/>
        <v>2.3400000000000003</v>
      </c>
      <c r="W23" s="2"/>
      <c r="X23" s="3">
        <v>106.4</v>
      </c>
      <c r="Y23" t="s">
        <v>63</v>
      </c>
      <c r="Z23">
        <v>83</v>
      </c>
      <c r="AA23" t="s">
        <v>62</v>
      </c>
      <c r="AD23" s="15">
        <f t="shared" si="6"/>
        <v>2.5147492039382602</v>
      </c>
      <c r="AE23" s="15">
        <f>(X23-Z23)/(2012-2002)/X23*100</f>
        <v>2.1992481203007523</v>
      </c>
      <c r="AG23">
        <v>0</v>
      </c>
    </row>
    <row r="24" spans="1:33" x14ac:dyDescent="0.3">
      <c r="A24" s="2" t="s">
        <v>27</v>
      </c>
      <c r="B24" t="s">
        <v>44</v>
      </c>
      <c r="C24" t="s">
        <v>45</v>
      </c>
      <c r="D24" t="s">
        <v>47</v>
      </c>
      <c r="H24" t="s">
        <v>75</v>
      </c>
      <c r="I24">
        <v>1</v>
      </c>
      <c r="J24" t="s">
        <v>101</v>
      </c>
      <c r="K24" t="s">
        <v>102</v>
      </c>
      <c r="L24" t="s">
        <v>103</v>
      </c>
      <c r="M24" t="s">
        <v>98</v>
      </c>
      <c r="N24" t="s">
        <v>99</v>
      </c>
      <c r="O24" t="s">
        <v>100</v>
      </c>
      <c r="P24" s="12">
        <v>0</v>
      </c>
      <c r="Q24" s="13">
        <f t="shared" si="2"/>
        <v>43.9</v>
      </c>
      <c r="R24" s="14">
        <f t="shared" si="3"/>
        <v>8.0898545535437183E-3</v>
      </c>
      <c r="S24" s="12">
        <f>2012</f>
        <v>2012</v>
      </c>
      <c r="T24">
        <f t="shared" si="0"/>
        <v>-639.85995758218417</v>
      </c>
      <c r="V24">
        <f t="shared" si="1"/>
        <v>0.33984093319194042</v>
      </c>
      <c r="W24" s="2"/>
      <c r="X24" s="3">
        <v>43.9</v>
      </c>
      <c r="Y24" t="s">
        <v>63</v>
      </c>
      <c r="AD24" s="15">
        <f>AD6</f>
        <v>0.80898545535437183</v>
      </c>
      <c r="AE24" s="15">
        <f>AE6</f>
        <v>0.77412513255567306</v>
      </c>
      <c r="AF24" s="16" t="s">
        <v>73</v>
      </c>
      <c r="AG24">
        <v>0</v>
      </c>
    </row>
    <row r="25" spans="1:33" x14ac:dyDescent="0.3">
      <c r="A25" s="2" t="s">
        <v>28</v>
      </c>
      <c r="B25" t="s">
        <v>44</v>
      </c>
      <c r="C25" t="s">
        <v>45</v>
      </c>
      <c r="D25" t="s">
        <v>47</v>
      </c>
      <c r="H25" t="s">
        <v>75</v>
      </c>
      <c r="I25">
        <v>1</v>
      </c>
      <c r="J25" t="s">
        <v>101</v>
      </c>
      <c r="K25" t="s">
        <v>102</v>
      </c>
      <c r="L25" t="s">
        <v>103</v>
      </c>
      <c r="M25" t="s">
        <v>98</v>
      </c>
      <c r="N25" t="s">
        <v>99</v>
      </c>
      <c r="O25" t="s">
        <v>100</v>
      </c>
      <c r="P25" s="12">
        <v>0</v>
      </c>
      <c r="Q25" s="13">
        <f t="shared" si="2"/>
        <v>80.3</v>
      </c>
      <c r="R25" s="14">
        <f t="shared" si="3"/>
        <v>8.0898545535437183E-3</v>
      </c>
      <c r="S25" s="12">
        <f>2012</f>
        <v>2012</v>
      </c>
      <c r="T25">
        <f t="shared" si="0"/>
        <v>-1170.4044326617175</v>
      </c>
      <c r="V25">
        <f t="shared" si="1"/>
        <v>0.62162248144220544</v>
      </c>
      <c r="W25" s="2"/>
      <c r="X25" s="3">
        <v>80.3</v>
      </c>
      <c r="Y25" t="s">
        <v>63</v>
      </c>
      <c r="AD25" s="15">
        <f>AD6</f>
        <v>0.80898545535437183</v>
      </c>
      <c r="AE25" s="15">
        <f>AE6</f>
        <v>0.77412513255567306</v>
      </c>
      <c r="AF25" s="16" t="s">
        <v>73</v>
      </c>
      <c r="AG25">
        <v>0</v>
      </c>
    </row>
    <row r="26" spans="1:33" x14ac:dyDescent="0.3">
      <c r="A26" s="2" t="s">
        <v>29</v>
      </c>
      <c r="B26" t="s">
        <v>44</v>
      </c>
      <c r="C26" t="s">
        <v>45</v>
      </c>
      <c r="D26" t="s">
        <v>47</v>
      </c>
      <c r="H26" t="s">
        <v>75</v>
      </c>
      <c r="I26">
        <v>1</v>
      </c>
      <c r="J26" t="s">
        <v>101</v>
      </c>
      <c r="K26" t="s">
        <v>102</v>
      </c>
      <c r="L26" t="s">
        <v>103</v>
      </c>
      <c r="M26" t="s">
        <v>98</v>
      </c>
      <c r="N26" t="s">
        <v>99</v>
      </c>
      <c r="O26" t="s">
        <v>100</v>
      </c>
      <c r="P26" s="12">
        <v>0</v>
      </c>
      <c r="Q26" s="13">
        <f t="shared" si="2"/>
        <v>87.4</v>
      </c>
      <c r="R26" s="14">
        <f t="shared" si="3"/>
        <v>8.0898545535437183E-3</v>
      </c>
      <c r="S26" s="12">
        <f>2012</f>
        <v>2012</v>
      </c>
      <c r="T26">
        <f t="shared" si="0"/>
        <v>-1273.8897560975604</v>
      </c>
      <c r="V26">
        <f t="shared" si="1"/>
        <v>0.67658536585365825</v>
      </c>
      <c r="W26" s="2"/>
      <c r="X26" s="3">
        <v>87.4</v>
      </c>
      <c r="Y26" t="s">
        <v>63</v>
      </c>
      <c r="AD26" s="15">
        <f>AD6</f>
        <v>0.80898545535437183</v>
      </c>
      <c r="AE26" s="15">
        <f>AE6</f>
        <v>0.77412513255567306</v>
      </c>
      <c r="AF26" s="16" t="s">
        <v>73</v>
      </c>
      <c r="AG26">
        <v>0</v>
      </c>
    </row>
    <row r="27" spans="1:33" x14ac:dyDescent="0.3">
      <c r="A27" s="2" t="s">
        <v>30</v>
      </c>
      <c r="B27" t="s">
        <v>44</v>
      </c>
      <c r="C27" t="s">
        <v>45</v>
      </c>
      <c r="D27" t="s">
        <v>47</v>
      </c>
      <c r="H27" t="s">
        <v>75</v>
      </c>
      <c r="I27">
        <v>1</v>
      </c>
      <c r="J27" t="s">
        <v>101</v>
      </c>
      <c r="K27" t="s">
        <v>102</v>
      </c>
      <c r="L27" t="s">
        <v>103</v>
      </c>
      <c r="M27" t="s">
        <v>98</v>
      </c>
      <c r="N27" t="s">
        <v>99</v>
      </c>
      <c r="O27" t="s">
        <v>100</v>
      </c>
      <c r="P27" s="12">
        <v>0</v>
      </c>
      <c r="Q27" s="13">
        <f t="shared" si="2"/>
        <v>88.6</v>
      </c>
      <c r="R27" s="14">
        <f t="shared" si="3"/>
        <v>1.4131563278658721E-2</v>
      </c>
      <c r="S27" s="12">
        <f>2012</f>
        <v>2012</v>
      </c>
      <c r="T27">
        <f t="shared" si="0"/>
        <v>-2245.3199999999993</v>
      </c>
      <c r="V27">
        <f t="shared" si="1"/>
        <v>1.1599999999999995</v>
      </c>
      <c r="W27" s="2"/>
      <c r="X27" s="3">
        <v>88.6</v>
      </c>
      <c r="Y27" t="s">
        <v>63</v>
      </c>
      <c r="Z27">
        <v>77</v>
      </c>
      <c r="AA27" t="s">
        <v>62</v>
      </c>
      <c r="AD27" s="15">
        <f t="shared" ref="AD27:AD29" si="7" xml:space="preserve"> ( (X27/Z27)^(1/(2012-2002)) -1 )*100</f>
        <v>1.4131563278658721</v>
      </c>
      <c r="AE27" s="15">
        <f>(X27-Z27)/(2012-2002)/X27*100</f>
        <v>1.3092550790067716</v>
      </c>
      <c r="AG27">
        <v>0</v>
      </c>
    </row>
    <row r="28" spans="1:33" x14ac:dyDescent="0.3">
      <c r="A28" s="2" t="s">
        <v>31</v>
      </c>
      <c r="B28" t="s">
        <v>44</v>
      </c>
      <c r="C28" t="s">
        <v>45</v>
      </c>
      <c r="D28" t="s">
        <v>47</v>
      </c>
      <c r="H28" t="s">
        <v>75</v>
      </c>
      <c r="I28">
        <v>1</v>
      </c>
      <c r="J28" t="s">
        <v>101</v>
      </c>
      <c r="K28" t="s">
        <v>102</v>
      </c>
      <c r="L28" t="s">
        <v>103</v>
      </c>
      <c r="M28" t="s">
        <v>98</v>
      </c>
      <c r="N28" t="s">
        <v>99</v>
      </c>
      <c r="O28" t="s">
        <v>100</v>
      </c>
      <c r="P28" s="12">
        <v>0</v>
      </c>
      <c r="Q28" s="13">
        <f t="shared" si="2"/>
        <v>99.7</v>
      </c>
      <c r="R28" s="14">
        <f t="shared" si="3"/>
        <v>1.0288163608925371E-2</v>
      </c>
      <c r="S28" s="12">
        <f>2012</f>
        <v>2012</v>
      </c>
      <c r="T28">
        <f t="shared" si="0"/>
        <v>-1851.9400000000005</v>
      </c>
      <c r="V28">
        <f t="shared" si="1"/>
        <v>0.97000000000000031</v>
      </c>
      <c r="W28" s="2"/>
      <c r="X28" s="3">
        <v>99.7</v>
      </c>
      <c r="Y28" t="s">
        <v>63</v>
      </c>
      <c r="Z28">
        <v>90</v>
      </c>
      <c r="AA28" t="s">
        <v>62</v>
      </c>
      <c r="AD28" s="15">
        <f t="shared" si="7"/>
        <v>1.0288163608925371</v>
      </c>
      <c r="AE28" s="15">
        <f>(X28-Z28)/(2012-2002)/X28*100</f>
        <v>0.97291875626880664</v>
      </c>
      <c r="AG28">
        <v>0</v>
      </c>
    </row>
    <row r="29" spans="1:33" x14ac:dyDescent="0.3">
      <c r="A29" s="2" t="s">
        <v>32</v>
      </c>
      <c r="B29" t="s">
        <v>44</v>
      </c>
      <c r="C29" t="s">
        <v>45</v>
      </c>
      <c r="D29" t="s">
        <v>47</v>
      </c>
      <c r="H29" t="s">
        <v>75</v>
      </c>
      <c r="I29">
        <v>1</v>
      </c>
      <c r="J29" t="s">
        <v>101</v>
      </c>
      <c r="K29" t="s">
        <v>102</v>
      </c>
      <c r="L29" t="s">
        <v>103</v>
      </c>
      <c r="M29" t="s">
        <v>98</v>
      </c>
      <c r="N29" t="s">
        <v>99</v>
      </c>
      <c r="O29" t="s">
        <v>100</v>
      </c>
      <c r="P29" s="12">
        <v>0</v>
      </c>
      <c r="Q29" s="13">
        <f t="shared" si="2"/>
        <v>96.4</v>
      </c>
      <c r="R29" s="14">
        <f t="shared" si="3"/>
        <v>1.2665025142567954E-2</v>
      </c>
      <c r="S29" s="12">
        <f>2012</f>
        <v>2012</v>
      </c>
      <c r="T29">
        <f t="shared" si="0"/>
        <v>-2197.2800000000011</v>
      </c>
      <c r="V29">
        <f t="shared" si="1"/>
        <v>1.1400000000000006</v>
      </c>
      <c r="W29" s="2"/>
      <c r="X29" s="3">
        <f>96.4</f>
        <v>96.4</v>
      </c>
      <c r="Y29" t="s">
        <v>65</v>
      </c>
      <c r="Z29">
        <v>85</v>
      </c>
      <c r="AA29" t="s">
        <v>62</v>
      </c>
      <c r="AD29" s="15">
        <f t="shared" si="7"/>
        <v>1.2665025142567954</v>
      </c>
      <c r="AE29" s="15">
        <f>(X29-Z29)/(2012-2002)/X29*100</f>
        <v>1.1825726141078843</v>
      </c>
      <c r="AG29">
        <v>0</v>
      </c>
    </row>
    <row r="30" spans="1:33" x14ac:dyDescent="0.3">
      <c r="A30" s="2" t="s">
        <v>40</v>
      </c>
      <c r="B30" t="s">
        <v>44</v>
      </c>
      <c r="C30" t="s">
        <v>45</v>
      </c>
      <c r="D30" t="s">
        <v>47</v>
      </c>
      <c r="H30" t="s">
        <v>75</v>
      </c>
      <c r="I30">
        <v>1</v>
      </c>
      <c r="J30" t="s">
        <v>101</v>
      </c>
      <c r="K30" t="s">
        <v>102</v>
      </c>
      <c r="L30" t="s">
        <v>103</v>
      </c>
      <c r="M30" t="s">
        <v>98</v>
      </c>
      <c r="N30" t="s">
        <v>99</v>
      </c>
      <c r="O30" t="s">
        <v>100</v>
      </c>
      <c r="P30" s="12">
        <v>0</v>
      </c>
      <c r="Q30" s="13">
        <f t="shared" si="2"/>
        <v>130.4</v>
      </c>
      <c r="R30" s="14">
        <f t="shared" si="3"/>
        <v>8.0898545535437183E-3</v>
      </c>
      <c r="S30" s="12">
        <f>2012</f>
        <v>2012</v>
      </c>
      <c r="T30">
        <f t="shared" si="0"/>
        <v>-1900.6318557794264</v>
      </c>
      <c r="V30">
        <f t="shared" si="1"/>
        <v>1.0094591728525977</v>
      </c>
      <c r="W30" s="2"/>
      <c r="X30" s="3">
        <v>130.4</v>
      </c>
      <c r="Y30" t="s">
        <v>63</v>
      </c>
      <c r="AD30" s="15">
        <f>AD6</f>
        <v>0.80898545535437183</v>
      </c>
      <c r="AE30" s="15">
        <f>AE6</f>
        <v>0.77412513255567306</v>
      </c>
      <c r="AF30" s="16" t="s">
        <v>73</v>
      </c>
      <c r="AG30">
        <v>0</v>
      </c>
    </row>
    <row r="31" spans="1:33" x14ac:dyDescent="0.3">
      <c r="A31" s="2" t="s">
        <v>33</v>
      </c>
      <c r="B31" t="s">
        <v>44</v>
      </c>
      <c r="C31" t="s">
        <v>45</v>
      </c>
      <c r="D31" t="s">
        <v>47</v>
      </c>
      <c r="H31" t="s">
        <v>75</v>
      </c>
      <c r="I31">
        <v>1</v>
      </c>
      <c r="J31" t="s">
        <v>101</v>
      </c>
      <c r="K31" t="s">
        <v>102</v>
      </c>
      <c r="L31" t="s">
        <v>103</v>
      </c>
      <c r="M31" t="s">
        <v>98</v>
      </c>
      <c r="N31" t="s">
        <v>99</v>
      </c>
      <c r="O31" t="s">
        <v>100</v>
      </c>
      <c r="P31" s="12">
        <v>0</v>
      </c>
      <c r="Q31" s="13">
        <f t="shared" si="2"/>
        <v>122.7</v>
      </c>
      <c r="R31" s="14">
        <f t="shared" si="3"/>
        <v>8.0898545535437183E-3</v>
      </c>
      <c r="S31" s="12">
        <f>2012</f>
        <v>2012</v>
      </c>
      <c r="T31">
        <f t="shared" si="0"/>
        <v>-1788.4012937433715</v>
      </c>
      <c r="V31">
        <f t="shared" si="1"/>
        <v>0.94985153764581087</v>
      </c>
      <c r="W31" s="2"/>
      <c r="X31" s="3">
        <v>122.7</v>
      </c>
      <c r="Y31" t="s">
        <v>63</v>
      </c>
      <c r="AD31" s="15">
        <f>AD6</f>
        <v>0.80898545535437183</v>
      </c>
      <c r="AE31" s="15">
        <f>AE6</f>
        <v>0.77412513255567306</v>
      </c>
      <c r="AF31" s="16" t="s">
        <v>73</v>
      </c>
      <c r="AG31">
        <v>0</v>
      </c>
    </row>
    <row r="32" spans="1:33" x14ac:dyDescent="0.3">
      <c r="A32" s="2" t="s">
        <v>34</v>
      </c>
      <c r="B32" t="s">
        <v>44</v>
      </c>
      <c r="C32" t="s">
        <v>45</v>
      </c>
      <c r="D32" t="s">
        <v>47</v>
      </c>
      <c r="H32" t="s">
        <v>75</v>
      </c>
      <c r="I32">
        <v>1</v>
      </c>
      <c r="J32" t="s">
        <v>101</v>
      </c>
      <c r="K32" t="s">
        <v>102</v>
      </c>
      <c r="L32" t="s">
        <v>103</v>
      </c>
      <c r="M32" t="s">
        <v>98</v>
      </c>
      <c r="N32" t="s">
        <v>99</v>
      </c>
      <c r="O32" t="s">
        <v>100</v>
      </c>
      <c r="P32" s="12">
        <v>0</v>
      </c>
      <c r="Q32" s="13">
        <f t="shared" si="2"/>
        <v>117.2</v>
      </c>
      <c r="R32" s="14">
        <f t="shared" si="3"/>
        <v>-1.8466524653672156E-2</v>
      </c>
      <c r="S32" s="12">
        <f>2012</f>
        <v>2012</v>
      </c>
      <c r="T32">
        <f t="shared" si="0"/>
        <v>4163.5555555555575</v>
      </c>
      <c r="V32">
        <f t="shared" si="1"/>
        <v>-2.011111111111112</v>
      </c>
      <c r="W32" s="2"/>
      <c r="X32" s="3">
        <v>117.2</v>
      </c>
      <c r="Y32" t="s">
        <v>63</v>
      </c>
      <c r="AB32">
        <v>99.1</v>
      </c>
      <c r="AC32" t="s">
        <v>70</v>
      </c>
      <c r="AD32" s="15">
        <f xml:space="preserve"> ( (X32/AB32)^(1/(2012-2021)) -1 )*100</f>
        <v>-1.8466524653672156</v>
      </c>
      <c r="AE32" s="15">
        <f>(X32-AB32)/(2012-2021)/X32*100</f>
        <v>-1.7159651118695491</v>
      </c>
      <c r="AF32" t="s">
        <v>87</v>
      </c>
      <c r="AG32">
        <v>0</v>
      </c>
    </row>
    <row r="33" spans="1:33" x14ac:dyDescent="0.3">
      <c r="A33" s="2" t="s">
        <v>35</v>
      </c>
      <c r="B33" t="s">
        <v>44</v>
      </c>
      <c r="C33" t="s">
        <v>45</v>
      </c>
      <c r="D33" t="s">
        <v>47</v>
      </c>
      <c r="H33" t="s">
        <v>75</v>
      </c>
      <c r="I33">
        <v>1</v>
      </c>
      <c r="J33" t="s">
        <v>101</v>
      </c>
      <c r="K33" t="s">
        <v>102</v>
      </c>
      <c r="L33" t="s">
        <v>103</v>
      </c>
      <c r="M33" t="s">
        <v>98</v>
      </c>
      <c r="N33" t="s">
        <v>99</v>
      </c>
      <c r="O33" t="s">
        <v>100</v>
      </c>
      <c r="P33" s="12">
        <v>0</v>
      </c>
      <c r="Q33" s="13">
        <f t="shared" si="2"/>
        <v>70.618913047029423</v>
      </c>
      <c r="R33" s="14">
        <f t="shared" si="3"/>
        <v>8.9969519709118817E-3</v>
      </c>
      <c r="S33" s="12">
        <f>2012</f>
        <v>2012</v>
      </c>
      <c r="T33">
        <f t="shared" si="0"/>
        <v>-1634.4041235604491</v>
      </c>
      <c r="V33">
        <f t="shared" si="1"/>
        <v>0.84742695656435307</v>
      </c>
      <c r="W33" s="2"/>
      <c r="X33" s="4">
        <f>(56*24893+65*9836+85*26938)/(24893+9386+26938)</f>
        <v>70.618913047029423</v>
      </c>
      <c r="Y33" t="s">
        <v>66</v>
      </c>
      <c r="AD33" s="15">
        <f>( ((72+65)/(65+66))^(1/(2013-2008)) -1 )*100</f>
        <v>0.89969519709118817</v>
      </c>
      <c r="AE33" s="15">
        <f>((72+65)-(65+66))/(2013-2008)</f>
        <v>1.2</v>
      </c>
      <c r="AF33" t="s">
        <v>88</v>
      </c>
      <c r="AG33">
        <v>0</v>
      </c>
    </row>
    <row r="34" spans="1:33" x14ac:dyDescent="0.3">
      <c r="A34" s="2" t="s">
        <v>36</v>
      </c>
      <c r="B34" t="s">
        <v>44</v>
      </c>
      <c r="C34" t="s">
        <v>45</v>
      </c>
      <c r="D34" t="s">
        <v>47</v>
      </c>
      <c r="H34" t="s">
        <v>75</v>
      </c>
      <c r="I34">
        <v>1</v>
      </c>
      <c r="J34" t="s">
        <v>101</v>
      </c>
      <c r="K34" t="s">
        <v>102</v>
      </c>
      <c r="L34" t="s">
        <v>103</v>
      </c>
      <c r="M34" t="s">
        <v>98</v>
      </c>
      <c r="N34" t="s">
        <v>99</v>
      </c>
      <c r="O34" t="s">
        <v>100</v>
      </c>
      <c r="P34" s="12">
        <v>0</v>
      </c>
      <c r="Q34" s="13">
        <f t="shared" si="2"/>
        <v>74.2</v>
      </c>
      <c r="R34" s="14">
        <f t="shared" si="3"/>
        <v>1E-3</v>
      </c>
      <c r="S34" s="12">
        <f>2012</f>
        <v>2012</v>
      </c>
      <c r="T34">
        <f t="shared" si="0"/>
        <v>-75.090400000000002</v>
      </c>
      <c r="V34">
        <f t="shared" si="1"/>
        <v>7.4200000000000002E-2</v>
      </c>
      <c r="W34" s="2"/>
      <c r="X34">
        <f>X35</f>
        <v>74.2</v>
      </c>
      <c r="Y34" t="s">
        <v>67</v>
      </c>
      <c r="AD34">
        <v>0.1</v>
      </c>
      <c r="AE34">
        <v>0.1</v>
      </c>
      <c r="AF34" t="s">
        <v>71</v>
      </c>
      <c r="AG34">
        <v>0</v>
      </c>
    </row>
    <row r="35" spans="1:33" x14ac:dyDescent="0.3">
      <c r="A35" s="2" t="s">
        <v>38</v>
      </c>
      <c r="B35" t="s">
        <v>44</v>
      </c>
      <c r="C35" t="s">
        <v>45</v>
      </c>
      <c r="D35" t="s">
        <v>47</v>
      </c>
      <c r="H35" t="s">
        <v>75</v>
      </c>
      <c r="I35">
        <v>1</v>
      </c>
      <c r="J35" t="s">
        <v>101</v>
      </c>
      <c r="K35" t="s">
        <v>102</v>
      </c>
      <c r="L35" t="s">
        <v>103</v>
      </c>
      <c r="M35" t="s">
        <v>98</v>
      </c>
      <c r="N35" t="s">
        <v>99</v>
      </c>
      <c r="O35" t="s">
        <v>100</v>
      </c>
      <c r="P35" s="12">
        <v>0</v>
      </c>
      <c r="Q35" s="13">
        <f t="shared" si="2"/>
        <v>74.2</v>
      </c>
      <c r="R35" s="14">
        <f t="shared" si="3"/>
        <v>1E-3</v>
      </c>
      <c r="S35" s="12">
        <f>2012</f>
        <v>2012</v>
      </c>
      <c r="T35">
        <f t="shared" si="0"/>
        <v>-75.090400000000002</v>
      </c>
      <c r="V35">
        <f t="shared" si="1"/>
        <v>7.4200000000000002E-2</v>
      </c>
      <c r="W35" s="2"/>
      <c r="X35" s="2">
        <v>74.2</v>
      </c>
      <c r="Y35" t="s">
        <v>64</v>
      </c>
      <c r="AD35">
        <v>0.1</v>
      </c>
      <c r="AE35">
        <v>0.1</v>
      </c>
      <c r="AF35" t="s">
        <v>71</v>
      </c>
      <c r="AG35">
        <v>0</v>
      </c>
    </row>
    <row r="36" spans="1:33" x14ac:dyDescent="0.3">
      <c r="A36" s="2" t="s">
        <v>37</v>
      </c>
      <c r="B36" t="s">
        <v>44</v>
      </c>
      <c r="C36" t="s">
        <v>45</v>
      </c>
      <c r="D36" t="s">
        <v>47</v>
      </c>
      <c r="H36" t="s">
        <v>75</v>
      </c>
      <c r="I36">
        <v>1</v>
      </c>
      <c r="J36" t="s">
        <v>101</v>
      </c>
      <c r="K36" t="s">
        <v>102</v>
      </c>
      <c r="L36" t="s">
        <v>103</v>
      </c>
      <c r="M36" t="s">
        <v>98</v>
      </c>
      <c r="N36" t="s">
        <v>99</v>
      </c>
      <c r="O36" t="s">
        <v>100</v>
      </c>
      <c r="P36" s="12">
        <v>0</v>
      </c>
      <c r="Q36" s="13">
        <f t="shared" si="2"/>
        <v>74.099999999999994</v>
      </c>
      <c r="R36" s="14">
        <f t="shared" si="3"/>
        <v>1E-3</v>
      </c>
      <c r="S36" s="12">
        <f>2012</f>
        <v>2012</v>
      </c>
      <c r="T36">
        <f t="shared" si="0"/>
        <v>-74.989200000000011</v>
      </c>
      <c r="V36">
        <f t="shared" si="1"/>
        <v>7.4099999999999999E-2</v>
      </c>
      <c r="W36" s="2"/>
      <c r="X36">
        <f>19.5*3.8</f>
        <v>74.099999999999994</v>
      </c>
      <c r="Y36" t="s">
        <v>68</v>
      </c>
      <c r="AD36">
        <v>0.1</v>
      </c>
      <c r="AE36">
        <v>0.1</v>
      </c>
      <c r="AF36" t="s">
        <v>71</v>
      </c>
      <c r="AG36">
        <v>0</v>
      </c>
    </row>
    <row r="37" spans="1:33" x14ac:dyDescent="0.3">
      <c r="A37" s="2" t="s">
        <v>39</v>
      </c>
      <c r="B37" t="s">
        <v>44</v>
      </c>
      <c r="C37" t="s">
        <v>45</v>
      </c>
      <c r="D37" t="s">
        <v>47</v>
      </c>
      <c r="H37" t="s">
        <v>75</v>
      </c>
      <c r="I37">
        <v>1</v>
      </c>
      <c r="J37" t="s">
        <v>101</v>
      </c>
      <c r="K37" t="s">
        <v>102</v>
      </c>
      <c r="L37" t="s">
        <v>103</v>
      </c>
      <c r="M37" t="s">
        <v>98</v>
      </c>
      <c r="N37" t="s">
        <v>99</v>
      </c>
      <c r="O37" t="s">
        <v>100</v>
      </c>
      <c r="P37" s="12">
        <v>0</v>
      </c>
      <c r="Q37" s="13">
        <f t="shared" si="2"/>
        <v>73</v>
      </c>
      <c r="R37" s="14">
        <f t="shared" si="3"/>
        <v>1E-3</v>
      </c>
      <c r="S37" s="12">
        <f>2012</f>
        <v>2012</v>
      </c>
      <c r="T37">
        <f t="shared" si="0"/>
        <v>-73.876000000000005</v>
      </c>
      <c r="V37">
        <f t="shared" si="1"/>
        <v>7.2999999999999995E-2</v>
      </c>
      <c r="W37" s="2"/>
      <c r="X37" s="2">
        <v>73</v>
      </c>
      <c r="Y37" t="s">
        <v>69</v>
      </c>
      <c r="AD37">
        <v>0.1</v>
      </c>
      <c r="AE37">
        <v>0.1</v>
      </c>
      <c r="AF37" t="s">
        <v>71</v>
      </c>
      <c r="AG37">
        <v>0</v>
      </c>
    </row>
    <row r="38" spans="1:33" x14ac:dyDescent="0.3">
      <c r="A38" t="s">
        <v>43</v>
      </c>
      <c r="B38" t="s">
        <v>44</v>
      </c>
      <c r="C38" t="s">
        <v>45</v>
      </c>
      <c r="D38" t="s">
        <v>47</v>
      </c>
      <c r="H38" t="s">
        <v>75</v>
      </c>
      <c r="I38">
        <v>1</v>
      </c>
      <c r="J38" t="s">
        <v>101</v>
      </c>
      <c r="K38" t="s">
        <v>102</v>
      </c>
      <c r="L38" t="s">
        <v>103</v>
      </c>
      <c r="M38" t="s">
        <v>98</v>
      </c>
      <c r="N38" t="s">
        <v>99</v>
      </c>
      <c r="O38" t="s">
        <v>100</v>
      </c>
      <c r="P38" s="12"/>
      <c r="Q38" s="13"/>
      <c r="R38" s="14"/>
      <c r="S38" s="12"/>
      <c r="T38">
        <v>0</v>
      </c>
      <c r="V38">
        <v>0</v>
      </c>
      <c r="W38" s="2"/>
      <c r="X38" s="2"/>
      <c r="AG38">
        <v>0</v>
      </c>
    </row>
    <row r="39" spans="1:33" ht="14.1" customHeight="1" x14ac:dyDescent="0.3">
      <c r="A39" t="s">
        <v>43</v>
      </c>
      <c r="B39" t="s">
        <v>44</v>
      </c>
      <c r="C39" t="s">
        <v>45</v>
      </c>
      <c r="D39" t="s">
        <v>48</v>
      </c>
      <c r="E39" t="s">
        <v>43</v>
      </c>
      <c r="F39" t="s">
        <v>53</v>
      </c>
      <c r="H39" t="s">
        <v>59</v>
      </c>
      <c r="I39" s="25">
        <f>0.000000001</f>
        <v>1.0000000000000001E-9</v>
      </c>
      <c r="J39" t="s">
        <v>107</v>
      </c>
      <c r="K39" t="s">
        <v>111</v>
      </c>
      <c r="L39" t="s">
        <v>103</v>
      </c>
      <c r="M39" t="s">
        <v>98</v>
      </c>
      <c r="P39" s="21">
        <v>0</v>
      </c>
      <c r="Q39" s="21">
        <v>0</v>
      </c>
      <c r="R39" s="21">
        <v>0</v>
      </c>
      <c r="S39" s="21">
        <v>2019</v>
      </c>
      <c r="T39">
        <v>0</v>
      </c>
      <c r="V39">
        <v>0</v>
      </c>
      <c r="W39" s="2"/>
      <c r="X39" s="3"/>
      <c r="Z39" s="16"/>
      <c r="AA39" s="16"/>
      <c r="AB39" s="16"/>
      <c r="AC39" s="16"/>
      <c r="AD39" s="16"/>
      <c r="AE39" s="16"/>
      <c r="AF39" s="16"/>
      <c r="AG39">
        <v>0</v>
      </c>
    </row>
    <row r="40" spans="1:33" x14ac:dyDescent="0.3">
      <c r="A40" t="s">
        <v>43</v>
      </c>
      <c r="B40" t="s">
        <v>44</v>
      </c>
      <c r="C40" t="s">
        <v>45</v>
      </c>
      <c r="D40" t="s">
        <v>48</v>
      </c>
      <c r="E40" t="s">
        <v>43</v>
      </c>
      <c r="F40" t="s">
        <v>54</v>
      </c>
      <c r="H40" t="s">
        <v>59</v>
      </c>
      <c r="I40" s="25">
        <f>0.000000001</f>
        <v>1.0000000000000001E-9</v>
      </c>
      <c r="J40" t="s">
        <v>107</v>
      </c>
      <c r="K40" t="s">
        <v>111</v>
      </c>
      <c r="L40" t="s">
        <v>103</v>
      </c>
      <c r="M40" t="s">
        <v>98</v>
      </c>
      <c r="P40" s="21">
        <v>0</v>
      </c>
      <c r="Q40" s="21">
        <v>0</v>
      </c>
      <c r="R40" s="21">
        <v>0</v>
      </c>
      <c r="S40" s="21">
        <v>2019</v>
      </c>
      <c r="T40">
        <v>0</v>
      </c>
      <c r="V40">
        <v>0</v>
      </c>
      <c r="W40" s="2"/>
      <c r="X40" s="3"/>
      <c r="Z40" s="16"/>
      <c r="AA40" s="16"/>
      <c r="AB40" s="16"/>
      <c r="AC40" s="16"/>
      <c r="AD40" s="16"/>
      <c r="AE40" s="16"/>
      <c r="AF40" s="16"/>
      <c r="AG40">
        <v>0</v>
      </c>
    </row>
    <row r="41" spans="1:33" x14ac:dyDescent="0.3">
      <c r="A41" t="s">
        <v>43</v>
      </c>
      <c r="B41" t="s">
        <v>44</v>
      </c>
      <c r="C41" t="s">
        <v>45</v>
      </c>
      <c r="D41" t="s">
        <v>48</v>
      </c>
      <c r="E41" t="s">
        <v>43</v>
      </c>
      <c r="F41" t="s">
        <v>55</v>
      </c>
      <c r="G41" t="s">
        <v>57</v>
      </c>
      <c r="H41" t="s">
        <v>60</v>
      </c>
      <c r="I41">
        <v>0.01</v>
      </c>
      <c r="J41" t="s">
        <v>110</v>
      </c>
      <c r="K41" t="s">
        <v>105</v>
      </c>
      <c r="L41" s="20" t="s">
        <v>106</v>
      </c>
      <c r="P41" s="21">
        <v>0</v>
      </c>
      <c r="Q41" s="21">
        <v>0.45</v>
      </c>
      <c r="R41" s="21">
        <v>0</v>
      </c>
      <c r="S41" s="21">
        <v>2019</v>
      </c>
      <c r="T41">
        <v>0.45</v>
      </c>
      <c r="V41">
        <v>0</v>
      </c>
      <c r="W41" s="2"/>
      <c r="X41" s="3"/>
      <c r="AG41">
        <v>0</v>
      </c>
    </row>
    <row r="42" spans="1:33" x14ac:dyDescent="0.3">
      <c r="A42" t="s">
        <v>43</v>
      </c>
      <c r="B42" t="s">
        <v>44</v>
      </c>
      <c r="C42" t="s">
        <v>45</v>
      </c>
      <c r="D42" t="s">
        <v>48</v>
      </c>
      <c r="E42" t="s">
        <v>43</v>
      </c>
      <c r="F42" t="s">
        <v>55</v>
      </c>
      <c r="G42" t="s">
        <v>58</v>
      </c>
      <c r="H42" t="s">
        <v>60</v>
      </c>
      <c r="I42">
        <v>0.01</v>
      </c>
      <c r="J42" t="s">
        <v>110</v>
      </c>
      <c r="K42" t="s">
        <v>105</v>
      </c>
      <c r="L42" s="20" t="s">
        <v>106</v>
      </c>
      <c r="P42" s="21">
        <v>0</v>
      </c>
      <c r="Q42" s="21">
        <v>0.55000000000000004</v>
      </c>
      <c r="R42" s="21">
        <v>0</v>
      </c>
      <c r="S42" s="21">
        <v>2019</v>
      </c>
      <c r="T42">
        <v>0.55000000000000004</v>
      </c>
      <c r="V42">
        <v>0</v>
      </c>
      <c r="W42" s="2"/>
      <c r="X42" s="3"/>
      <c r="AG42">
        <v>0</v>
      </c>
    </row>
    <row r="43" spans="1:33" x14ac:dyDescent="0.3">
      <c r="A43" t="s">
        <v>43</v>
      </c>
      <c r="B43" t="s">
        <v>44</v>
      </c>
      <c r="C43" t="s">
        <v>45</v>
      </c>
      <c r="D43" t="s">
        <v>48</v>
      </c>
      <c r="E43" t="s">
        <v>43</v>
      </c>
      <c r="F43" t="s">
        <v>55</v>
      </c>
      <c r="H43" t="s">
        <v>59</v>
      </c>
      <c r="I43" s="25">
        <f t="shared" ref="I43:I79" si="8">0.000000001</f>
        <v>1.0000000000000001E-9</v>
      </c>
      <c r="J43" t="s">
        <v>107</v>
      </c>
      <c r="K43" t="s">
        <v>111</v>
      </c>
      <c r="L43" t="s">
        <v>103</v>
      </c>
      <c r="M43" t="s">
        <v>98</v>
      </c>
      <c r="P43" s="21">
        <v>0</v>
      </c>
      <c r="Q43" s="21">
        <v>109.20570000000001</v>
      </c>
      <c r="R43" s="21">
        <v>-1.6022151012906716</v>
      </c>
      <c r="S43" s="21">
        <v>2019</v>
      </c>
      <c r="T43">
        <v>2952.7187794551655</v>
      </c>
      <c r="V43" s="22">
        <v>-1.4083769586206862</v>
      </c>
      <c r="AG43">
        <v>0</v>
      </c>
    </row>
    <row r="44" spans="1:33" x14ac:dyDescent="0.3">
      <c r="A44" t="s">
        <v>9</v>
      </c>
      <c r="B44" t="s">
        <v>44</v>
      </c>
      <c r="C44" t="s">
        <v>45</v>
      </c>
      <c r="D44" t="s">
        <v>48</v>
      </c>
      <c r="E44" t="s">
        <v>43</v>
      </c>
      <c r="F44" t="s">
        <v>55</v>
      </c>
      <c r="H44" t="s">
        <v>59</v>
      </c>
      <c r="I44" s="25">
        <f t="shared" si="8"/>
        <v>1.0000000000000001E-9</v>
      </c>
      <c r="J44" t="s">
        <v>107</v>
      </c>
      <c r="K44" t="s">
        <v>111</v>
      </c>
      <c r="L44" t="s">
        <v>103</v>
      </c>
      <c r="M44" t="s">
        <v>98</v>
      </c>
      <c r="P44" s="21">
        <v>0</v>
      </c>
      <c r="Q44" s="21">
        <v>155.59374938687321</v>
      </c>
      <c r="R44" s="26">
        <v>-1.6022151012906716E-2</v>
      </c>
      <c r="S44" s="21">
        <v>2019</v>
      </c>
      <c r="T44">
        <v>4206.965257129089</v>
      </c>
      <c r="V44" s="22">
        <v>-2.0066228369203647</v>
      </c>
      <c r="X44" s="3"/>
      <c r="AG44">
        <v>0</v>
      </c>
    </row>
    <row r="45" spans="1:33" x14ac:dyDescent="0.3">
      <c r="A45" t="s">
        <v>10</v>
      </c>
      <c r="B45" t="s">
        <v>44</v>
      </c>
      <c r="C45" t="s">
        <v>45</v>
      </c>
      <c r="D45" t="s">
        <v>48</v>
      </c>
      <c r="E45" t="s">
        <v>43</v>
      </c>
      <c r="F45" t="s">
        <v>55</v>
      </c>
      <c r="H45" t="s">
        <v>59</v>
      </c>
      <c r="I45" s="25">
        <f t="shared" si="8"/>
        <v>1.0000000000000001E-9</v>
      </c>
      <c r="J45" t="s">
        <v>107</v>
      </c>
      <c r="K45" t="s">
        <v>111</v>
      </c>
      <c r="L45" t="s">
        <v>103</v>
      </c>
      <c r="M45" t="s">
        <v>98</v>
      </c>
      <c r="P45" s="21">
        <v>0</v>
      </c>
      <c r="Q45" s="21">
        <v>110</v>
      </c>
      <c r="R45" s="26">
        <v>-1.014522932436468E-2</v>
      </c>
      <c r="S45" s="21">
        <v>2019</v>
      </c>
      <c r="T45">
        <v>2070.5186206896551</v>
      </c>
      <c r="V45" s="22">
        <v>-0.9710344827586207</v>
      </c>
      <c r="X45" s="3"/>
      <c r="AG45">
        <v>0</v>
      </c>
    </row>
    <row r="46" spans="1:33" x14ac:dyDescent="0.3">
      <c r="A46" t="s">
        <v>11</v>
      </c>
      <c r="B46" t="s">
        <v>44</v>
      </c>
      <c r="C46" t="s">
        <v>45</v>
      </c>
      <c r="D46" t="s">
        <v>48</v>
      </c>
      <c r="E46" t="s">
        <v>43</v>
      </c>
      <c r="F46" t="s">
        <v>55</v>
      </c>
      <c r="H46" t="s">
        <v>59</v>
      </c>
      <c r="I46" s="25">
        <f t="shared" si="8"/>
        <v>1.0000000000000001E-9</v>
      </c>
      <c r="J46" t="s">
        <v>107</v>
      </c>
      <c r="K46" t="s">
        <v>111</v>
      </c>
      <c r="L46" t="s">
        <v>103</v>
      </c>
      <c r="M46" t="s">
        <v>98</v>
      </c>
      <c r="P46" s="21">
        <v>0</v>
      </c>
      <c r="Q46" s="21">
        <v>110</v>
      </c>
      <c r="R46" s="26">
        <v>-2.5695332314981556E-2</v>
      </c>
      <c r="S46" s="21">
        <v>2019</v>
      </c>
      <c r="T46">
        <v>6064.0626224694506</v>
      </c>
      <c r="V46" s="22">
        <v>-2.9490156624415307</v>
      </c>
      <c r="X46" s="3"/>
      <c r="AG46">
        <v>0</v>
      </c>
    </row>
    <row r="47" spans="1:33" x14ac:dyDescent="0.3">
      <c r="A47" t="s">
        <v>12</v>
      </c>
      <c r="B47" t="s">
        <v>44</v>
      </c>
      <c r="C47" t="s">
        <v>45</v>
      </c>
      <c r="D47" t="s">
        <v>48</v>
      </c>
      <c r="E47" t="s">
        <v>43</v>
      </c>
      <c r="F47" t="s">
        <v>55</v>
      </c>
      <c r="H47" t="s">
        <v>59</v>
      </c>
      <c r="I47" s="25">
        <f t="shared" si="8"/>
        <v>1.0000000000000001E-9</v>
      </c>
      <c r="J47" t="s">
        <v>107</v>
      </c>
      <c r="K47" t="s">
        <v>111</v>
      </c>
      <c r="L47" t="s">
        <v>103</v>
      </c>
      <c r="M47" t="s">
        <v>98</v>
      </c>
      <c r="P47" s="21">
        <v>0</v>
      </c>
      <c r="Q47" s="21">
        <v>110</v>
      </c>
      <c r="R47" s="26">
        <v>-9.7196105867032312E-3</v>
      </c>
      <c r="S47" s="21">
        <v>2019</v>
      </c>
      <c r="T47">
        <v>1999.0413793103448</v>
      </c>
      <c r="V47" s="22">
        <v>-0.93563218390804603</v>
      </c>
      <c r="AG47">
        <v>0</v>
      </c>
    </row>
    <row r="48" spans="1:33" x14ac:dyDescent="0.3">
      <c r="A48" t="s">
        <v>13</v>
      </c>
      <c r="B48" t="s">
        <v>44</v>
      </c>
      <c r="C48" t="s">
        <v>45</v>
      </c>
      <c r="D48" t="s">
        <v>48</v>
      </c>
      <c r="E48" t="s">
        <v>43</v>
      </c>
      <c r="F48" t="s">
        <v>55</v>
      </c>
      <c r="H48" t="s">
        <v>59</v>
      </c>
      <c r="I48" s="25">
        <f t="shared" si="8"/>
        <v>1.0000000000000001E-9</v>
      </c>
      <c r="J48" t="s">
        <v>107</v>
      </c>
      <c r="K48" t="s">
        <v>111</v>
      </c>
      <c r="L48" t="s">
        <v>103</v>
      </c>
      <c r="M48" t="s">
        <v>98</v>
      </c>
      <c r="P48" s="21">
        <v>0</v>
      </c>
      <c r="Q48" s="21">
        <v>110</v>
      </c>
      <c r="R48" s="26">
        <v>-1.4677958516322032E-2</v>
      </c>
      <c r="S48" s="21">
        <v>2019</v>
      </c>
      <c r="T48">
        <v>2780.59395862069</v>
      </c>
      <c r="V48" s="22">
        <v>-1.3227310344827587</v>
      </c>
      <c r="AG48">
        <v>0</v>
      </c>
    </row>
    <row r="49" spans="1:33" x14ac:dyDescent="0.3">
      <c r="A49" t="s">
        <v>42</v>
      </c>
      <c r="B49" t="s">
        <v>44</v>
      </c>
      <c r="C49" t="s">
        <v>45</v>
      </c>
      <c r="D49" t="s">
        <v>48</v>
      </c>
      <c r="E49" t="s">
        <v>43</v>
      </c>
      <c r="F49" t="s">
        <v>55</v>
      </c>
      <c r="H49" t="s">
        <v>59</v>
      </c>
      <c r="I49" s="25">
        <f t="shared" si="8"/>
        <v>1.0000000000000001E-9</v>
      </c>
      <c r="J49" t="s">
        <v>107</v>
      </c>
      <c r="K49" t="s">
        <v>111</v>
      </c>
      <c r="L49" t="s">
        <v>103</v>
      </c>
      <c r="M49" t="s">
        <v>98</v>
      </c>
      <c r="P49" s="21">
        <v>0</v>
      </c>
      <c r="Q49" s="21">
        <v>110</v>
      </c>
      <c r="R49" s="26">
        <v>-1.2763733707280012E-2</v>
      </c>
      <c r="S49" s="21">
        <v>2019</v>
      </c>
      <c r="T49">
        <v>3379.914839986337</v>
      </c>
      <c r="V49" s="22">
        <v>-1.6195714908302807</v>
      </c>
      <c r="AG49">
        <v>0</v>
      </c>
    </row>
    <row r="50" spans="1:33" x14ac:dyDescent="0.3">
      <c r="A50" t="s">
        <v>14</v>
      </c>
      <c r="B50" t="s">
        <v>44</v>
      </c>
      <c r="C50" t="s">
        <v>45</v>
      </c>
      <c r="D50" t="s">
        <v>48</v>
      </c>
      <c r="E50" t="s">
        <v>43</v>
      </c>
      <c r="F50" t="s">
        <v>55</v>
      </c>
      <c r="H50" t="s">
        <v>59</v>
      </c>
      <c r="I50" s="25">
        <f t="shared" si="8"/>
        <v>1.0000000000000001E-9</v>
      </c>
      <c r="J50" t="s">
        <v>107</v>
      </c>
      <c r="K50" t="s">
        <v>111</v>
      </c>
      <c r="L50" t="s">
        <v>103</v>
      </c>
      <c r="M50" t="s">
        <v>98</v>
      </c>
      <c r="P50" s="21">
        <v>0</v>
      </c>
      <c r="Q50" s="21">
        <v>110</v>
      </c>
      <c r="R50" s="26">
        <v>-2.8218785125733836E-2</v>
      </c>
      <c r="S50" s="21">
        <v>2019</v>
      </c>
      <c r="T50">
        <v>4429.2675862068954</v>
      </c>
      <c r="V50" s="22">
        <v>-2.1393103448275856</v>
      </c>
      <c r="AG50">
        <v>0</v>
      </c>
    </row>
    <row r="51" spans="1:33" x14ac:dyDescent="0.3">
      <c r="A51" t="s">
        <v>15</v>
      </c>
      <c r="B51" t="s">
        <v>44</v>
      </c>
      <c r="C51" t="s">
        <v>45</v>
      </c>
      <c r="D51" t="s">
        <v>48</v>
      </c>
      <c r="E51" t="s">
        <v>43</v>
      </c>
      <c r="F51" t="s">
        <v>55</v>
      </c>
      <c r="H51" t="s">
        <v>59</v>
      </c>
      <c r="I51" s="25">
        <f t="shared" si="8"/>
        <v>1.0000000000000001E-9</v>
      </c>
      <c r="J51" t="s">
        <v>107</v>
      </c>
      <c r="K51" t="s">
        <v>111</v>
      </c>
      <c r="L51" t="s">
        <v>103</v>
      </c>
      <c r="M51" t="s">
        <v>98</v>
      </c>
      <c r="P51" s="21">
        <v>0</v>
      </c>
      <c r="Q51" s="21">
        <v>110</v>
      </c>
      <c r="R51" s="26">
        <v>-8.9954526641564669E-3</v>
      </c>
      <c r="S51" s="21">
        <v>2019</v>
      </c>
      <c r="T51">
        <v>1875.434119782215</v>
      </c>
      <c r="V51" s="22">
        <v>-0.87441016333938337</v>
      </c>
      <c r="AG51">
        <v>0</v>
      </c>
    </row>
    <row r="52" spans="1:33" x14ac:dyDescent="0.3">
      <c r="A52" t="s">
        <v>16</v>
      </c>
      <c r="B52" t="s">
        <v>44</v>
      </c>
      <c r="C52" t="s">
        <v>45</v>
      </c>
      <c r="D52" t="s">
        <v>48</v>
      </c>
      <c r="E52" t="s">
        <v>43</v>
      </c>
      <c r="F52" t="s">
        <v>55</v>
      </c>
      <c r="H52" t="s">
        <v>59</v>
      </c>
      <c r="I52" s="25">
        <f t="shared" si="8"/>
        <v>1.0000000000000001E-9</v>
      </c>
      <c r="J52" t="s">
        <v>107</v>
      </c>
      <c r="K52" t="s">
        <v>111</v>
      </c>
      <c r="L52" t="s">
        <v>103</v>
      </c>
      <c r="M52" t="s">
        <v>98</v>
      </c>
      <c r="P52" s="21">
        <v>0</v>
      </c>
      <c r="Q52" s="21">
        <v>20</v>
      </c>
      <c r="R52" s="26">
        <v>-1.5078624739111257E-2</v>
      </c>
      <c r="S52" s="21">
        <v>2019</v>
      </c>
      <c r="T52">
        <v>758.10693666976658</v>
      </c>
      <c r="V52" s="22">
        <v>-0.36558045402167738</v>
      </c>
      <c r="AG52">
        <v>0</v>
      </c>
    </row>
    <row r="53" spans="1:33" x14ac:dyDescent="0.3">
      <c r="A53" t="s">
        <v>17</v>
      </c>
      <c r="B53" t="s">
        <v>44</v>
      </c>
      <c r="C53" t="s">
        <v>45</v>
      </c>
      <c r="D53" t="s">
        <v>48</v>
      </c>
      <c r="E53" t="s">
        <v>43</v>
      </c>
      <c r="F53" t="s">
        <v>55</v>
      </c>
      <c r="H53" t="s">
        <v>59</v>
      </c>
      <c r="I53" s="25">
        <f t="shared" si="8"/>
        <v>1.0000000000000001E-9</v>
      </c>
      <c r="J53" t="s">
        <v>107</v>
      </c>
      <c r="K53" t="s">
        <v>111</v>
      </c>
      <c r="L53" t="s">
        <v>103</v>
      </c>
      <c r="M53" t="s">
        <v>98</v>
      </c>
      <c r="P53" s="21">
        <v>0</v>
      </c>
      <c r="Q53" s="21">
        <v>110</v>
      </c>
      <c r="R53" s="26">
        <v>-2.0624685001954246E-2</v>
      </c>
      <c r="S53" s="21">
        <v>2019</v>
      </c>
      <c r="T53">
        <v>3330.9807302231229</v>
      </c>
      <c r="V53" s="22">
        <v>-1.595334685598377</v>
      </c>
      <c r="AG53">
        <v>0</v>
      </c>
    </row>
    <row r="54" spans="1:33" x14ac:dyDescent="0.3">
      <c r="A54" t="s">
        <v>18</v>
      </c>
      <c r="B54" t="s">
        <v>44</v>
      </c>
      <c r="C54" t="s">
        <v>45</v>
      </c>
      <c r="D54" t="s">
        <v>48</v>
      </c>
      <c r="E54" t="s">
        <v>43</v>
      </c>
      <c r="F54" t="s">
        <v>55</v>
      </c>
      <c r="H54" t="s">
        <v>59</v>
      </c>
      <c r="I54" s="25">
        <f t="shared" si="8"/>
        <v>1.0000000000000001E-9</v>
      </c>
      <c r="J54" t="s">
        <v>107</v>
      </c>
      <c r="K54" t="s">
        <v>111</v>
      </c>
      <c r="L54" t="s">
        <v>103</v>
      </c>
      <c r="M54" t="s">
        <v>98</v>
      </c>
      <c r="P54" s="21">
        <v>0</v>
      </c>
      <c r="Q54" s="21">
        <v>110</v>
      </c>
      <c r="R54" s="26">
        <v>-2.579948590954817E-2</v>
      </c>
      <c r="S54" s="21">
        <v>2019</v>
      </c>
      <c r="T54">
        <v>4427.6394915581859</v>
      </c>
      <c r="V54" s="22">
        <v>-2.1385039581764169</v>
      </c>
      <c r="AG54">
        <v>0</v>
      </c>
    </row>
    <row r="55" spans="1:33" x14ac:dyDescent="0.3">
      <c r="A55" t="s">
        <v>19</v>
      </c>
      <c r="B55" t="s">
        <v>44</v>
      </c>
      <c r="C55" t="s">
        <v>45</v>
      </c>
      <c r="D55" t="s">
        <v>48</v>
      </c>
      <c r="E55" t="s">
        <v>43</v>
      </c>
      <c r="F55" t="s">
        <v>55</v>
      </c>
      <c r="H55" t="s">
        <v>59</v>
      </c>
      <c r="I55" s="25">
        <f t="shared" si="8"/>
        <v>1.0000000000000001E-9</v>
      </c>
      <c r="J55" t="s">
        <v>107</v>
      </c>
      <c r="K55" t="s">
        <v>111</v>
      </c>
      <c r="L55" t="s">
        <v>103</v>
      </c>
      <c r="M55" t="s">
        <v>98</v>
      </c>
      <c r="P55" s="21">
        <v>0</v>
      </c>
      <c r="Q55" s="21">
        <v>110</v>
      </c>
      <c r="R55" s="26">
        <v>-1.9852375913819165E-3</v>
      </c>
      <c r="S55" s="21">
        <v>2019</v>
      </c>
      <c r="T55">
        <v>538.86344827586277</v>
      </c>
      <c r="V55" s="22">
        <v>-0.21241379310344866</v>
      </c>
      <c r="AG55">
        <v>0</v>
      </c>
    </row>
    <row r="56" spans="1:33" x14ac:dyDescent="0.3">
      <c r="A56" t="s">
        <v>74</v>
      </c>
      <c r="B56" t="s">
        <v>44</v>
      </c>
      <c r="C56" t="s">
        <v>45</v>
      </c>
      <c r="D56" t="s">
        <v>48</v>
      </c>
      <c r="E56" t="s">
        <v>43</v>
      </c>
      <c r="F56" t="s">
        <v>55</v>
      </c>
      <c r="H56" t="s">
        <v>59</v>
      </c>
      <c r="I56" s="25">
        <f t="shared" si="8"/>
        <v>1.0000000000000001E-9</v>
      </c>
      <c r="J56" t="s">
        <v>107</v>
      </c>
      <c r="K56" t="s">
        <v>111</v>
      </c>
      <c r="L56" t="s">
        <v>103</v>
      </c>
      <c r="M56" t="s">
        <v>98</v>
      </c>
      <c r="P56" s="21">
        <v>0</v>
      </c>
      <c r="Q56" s="21">
        <v>20</v>
      </c>
      <c r="R56" s="26">
        <v>0</v>
      </c>
      <c r="S56" s="21">
        <v>2019</v>
      </c>
      <c r="T56">
        <v>20</v>
      </c>
      <c r="V56" s="22">
        <v>0</v>
      </c>
      <c r="AG56">
        <v>0</v>
      </c>
    </row>
    <row r="57" spans="1:33" x14ac:dyDescent="0.3">
      <c r="A57" t="s">
        <v>20</v>
      </c>
      <c r="B57" t="s">
        <v>44</v>
      </c>
      <c r="C57" t="s">
        <v>45</v>
      </c>
      <c r="D57" t="s">
        <v>48</v>
      </c>
      <c r="E57" t="s">
        <v>43</v>
      </c>
      <c r="F57" t="s">
        <v>55</v>
      </c>
      <c r="H57" t="s">
        <v>59</v>
      </c>
      <c r="I57" s="25">
        <f t="shared" si="8"/>
        <v>1.0000000000000001E-9</v>
      </c>
      <c r="J57" t="s">
        <v>107</v>
      </c>
      <c r="K57" t="s">
        <v>111</v>
      </c>
      <c r="L57" t="s">
        <v>103</v>
      </c>
      <c r="M57" t="s">
        <v>98</v>
      </c>
      <c r="P57" s="21">
        <v>0</v>
      </c>
      <c r="Q57" s="21">
        <v>110</v>
      </c>
      <c r="R57" s="26">
        <v>-3.6429141855319758E-2</v>
      </c>
      <c r="S57" s="21">
        <v>2019</v>
      </c>
      <c r="T57">
        <v>11916.853798574321</v>
      </c>
      <c r="V57" s="22">
        <v>-5.8478721142022394</v>
      </c>
      <c r="AG57">
        <v>0</v>
      </c>
    </row>
    <row r="58" spans="1:33" x14ac:dyDescent="0.3">
      <c r="A58" t="s">
        <v>41</v>
      </c>
      <c r="B58" t="s">
        <v>44</v>
      </c>
      <c r="C58" t="s">
        <v>45</v>
      </c>
      <c r="D58" t="s">
        <v>48</v>
      </c>
      <c r="E58" t="s">
        <v>43</v>
      </c>
      <c r="F58" t="s">
        <v>55</v>
      </c>
      <c r="H58" t="s">
        <v>59</v>
      </c>
      <c r="I58" s="25">
        <f t="shared" si="8"/>
        <v>1.0000000000000001E-9</v>
      </c>
      <c r="J58" t="s">
        <v>107</v>
      </c>
      <c r="K58" t="s">
        <v>111</v>
      </c>
      <c r="L58" t="s">
        <v>103</v>
      </c>
      <c r="M58" t="s">
        <v>98</v>
      </c>
      <c r="P58" s="21">
        <v>0</v>
      </c>
      <c r="Q58" s="21">
        <v>110</v>
      </c>
      <c r="R58" s="26">
        <v>-4.3255612513941062E-2</v>
      </c>
      <c r="S58" s="21">
        <v>2019</v>
      </c>
      <c r="T58">
        <v>8982.1760171664664</v>
      </c>
      <c r="V58" s="22">
        <v>-4.3943417618456992</v>
      </c>
      <c r="AG58">
        <v>0</v>
      </c>
    </row>
    <row r="59" spans="1:33" x14ac:dyDescent="0.3">
      <c r="A59" t="s">
        <v>21</v>
      </c>
      <c r="B59" t="s">
        <v>44</v>
      </c>
      <c r="C59" t="s">
        <v>45</v>
      </c>
      <c r="D59" t="s">
        <v>48</v>
      </c>
      <c r="E59" t="s">
        <v>43</v>
      </c>
      <c r="F59" t="s">
        <v>55</v>
      </c>
      <c r="H59" t="s">
        <v>59</v>
      </c>
      <c r="I59" s="25">
        <f t="shared" si="8"/>
        <v>1.0000000000000001E-9</v>
      </c>
      <c r="J59" t="s">
        <v>107</v>
      </c>
      <c r="K59" t="s">
        <v>111</v>
      </c>
      <c r="L59" t="s">
        <v>103</v>
      </c>
      <c r="M59" t="s">
        <v>98</v>
      </c>
      <c r="P59" s="21">
        <v>0</v>
      </c>
      <c r="Q59" s="21">
        <v>110</v>
      </c>
      <c r="R59" s="26">
        <v>-1.6022151012906716E-2</v>
      </c>
      <c r="S59" s="21">
        <v>2019</v>
      </c>
      <c r="T59">
        <v>2974.195172413793</v>
      </c>
      <c r="V59" s="22">
        <v>-1.4186206896551723</v>
      </c>
      <c r="AG59">
        <v>0</v>
      </c>
    </row>
    <row r="60" spans="1:33" x14ac:dyDescent="0.3">
      <c r="A60" t="s">
        <v>22</v>
      </c>
      <c r="B60" t="s">
        <v>44</v>
      </c>
      <c r="C60" t="s">
        <v>45</v>
      </c>
      <c r="D60" t="s">
        <v>48</v>
      </c>
      <c r="E60" t="s">
        <v>43</v>
      </c>
      <c r="F60" t="s">
        <v>55</v>
      </c>
      <c r="H60" t="s">
        <v>59</v>
      </c>
      <c r="I60" s="25">
        <f t="shared" si="8"/>
        <v>1.0000000000000001E-9</v>
      </c>
      <c r="J60" t="s">
        <v>107</v>
      </c>
      <c r="K60" t="s">
        <v>111</v>
      </c>
      <c r="L60" t="s">
        <v>103</v>
      </c>
      <c r="M60" t="s">
        <v>98</v>
      </c>
      <c r="P60" s="21">
        <v>0</v>
      </c>
      <c r="Q60" s="21">
        <v>110</v>
      </c>
      <c r="R60" s="26">
        <v>-2.219886323331588E-3</v>
      </c>
      <c r="S60" s="21">
        <v>2019</v>
      </c>
      <c r="T60">
        <v>534.36228145600444</v>
      </c>
      <c r="V60" s="22">
        <v>-0.21018438903219638</v>
      </c>
      <c r="AG60">
        <v>0</v>
      </c>
    </row>
    <row r="61" spans="1:33" x14ac:dyDescent="0.3">
      <c r="A61" t="s">
        <v>76</v>
      </c>
      <c r="B61" t="s">
        <v>44</v>
      </c>
      <c r="C61" t="s">
        <v>45</v>
      </c>
      <c r="D61" t="s">
        <v>48</v>
      </c>
      <c r="E61" t="s">
        <v>43</v>
      </c>
      <c r="F61" t="s">
        <v>55</v>
      </c>
      <c r="H61" t="s">
        <v>59</v>
      </c>
      <c r="I61" s="25">
        <f t="shared" si="8"/>
        <v>1.0000000000000001E-9</v>
      </c>
      <c r="J61" t="s">
        <v>107</v>
      </c>
      <c r="K61" t="s">
        <v>111</v>
      </c>
      <c r="L61" t="s">
        <v>103</v>
      </c>
      <c r="M61" t="s">
        <v>98</v>
      </c>
      <c r="P61" s="21">
        <v>0</v>
      </c>
      <c r="Q61" s="21">
        <v>20</v>
      </c>
      <c r="R61" s="26">
        <v>0</v>
      </c>
      <c r="S61" s="21">
        <v>2019</v>
      </c>
      <c r="T61">
        <v>20</v>
      </c>
      <c r="V61" s="22">
        <v>0</v>
      </c>
      <c r="AG61">
        <v>0</v>
      </c>
    </row>
    <row r="62" spans="1:33" x14ac:dyDescent="0.3">
      <c r="A62" t="s">
        <v>23</v>
      </c>
      <c r="B62" t="s">
        <v>44</v>
      </c>
      <c r="C62" t="s">
        <v>45</v>
      </c>
      <c r="D62" t="s">
        <v>48</v>
      </c>
      <c r="E62" t="s">
        <v>43</v>
      </c>
      <c r="F62" t="s">
        <v>55</v>
      </c>
      <c r="H62" t="s">
        <v>59</v>
      </c>
      <c r="I62" s="25">
        <f t="shared" si="8"/>
        <v>1.0000000000000001E-9</v>
      </c>
      <c r="J62" t="s">
        <v>107</v>
      </c>
      <c r="K62" t="s">
        <v>111</v>
      </c>
      <c r="L62" t="s">
        <v>103</v>
      </c>
      <c r="M62" t="s">
        <v>98</v>
      </c>
      <c r="P62" s="21">
        <v>0</v>
      </c>
      <c r="Q62" s="21">
        <v>110</v>
      </c>
      <c r="R62" s="26">
        <v>-2.782319932379318E-2</v>
      </c>
      <c r="S62" s="21">
        <v>2019</v>
      </c>
      <c r="T62">
        <v>4389.6247464503049</v>
      </c>
      <c r="V62" s="22">
        <v>-2.1196754563894524</v>
      </c>
      <c r="AG62">
        <v>0</v>
      </c>
    </row>
    <row r="63" spans="1:33" x14ac:dyDescent="0.3">
      <c r="A63" t="s">
        <v>24</v>
      </c>
      <c r="B63" t="s">
        <v>44</v>
      </c>
      <c r="C63" t="s">
        <v>45</v>
      </c>
      <c r="D63" t="s">
        <v>48</v>
      </c>
      <c r="E63" t="s">
        <v>43</v>
      </c>
      <c r="F63" t="s">
        <v>55</v>
      </c>
      <c r="H63" t="s">
        <v>59</v>
      </c>
      <c r="I63" s="25">
        <f t="shared" si="8"/>
        <v>1.0000000000000001E-9</v>
      </c>
      <c r="J63" t="s">
        <v>107</v>
      </c>
      <c r="K63" t="s">
        <v>111</v>
      </c>
      <c r="L63" t="s">
        <v>103</v>
      </c>
      <c r="M63" t="s">
        <v>98</v>
      </c>
      <c r="P63" s="21">
        <v>0</v>
      </c>
      <c r="Q63" s="21">
        <v>110</v>
      </c>
      <c r="R63" s="26">
        <v>-1.2961352877500221E-2</v>
      </c>
      <c r="S63" s="21">
        <v>2019</v>
      </c>
      <c r="T63">
        <v>2522.3568965517247</v>
      </c>
      <c r="V63" s="22">
        <v>-1.1948275862068969</v>
      </c>
      <c r="AG63">
        <v>0</v>
      </c>
    </row>
    <row r="64" spans="1:33" x14ac:dyDescent="0.3">
      <c r="A64" t="s">
        <v>25</v>
      </c>
      <c r="B64" t="s">
        <v>44</v>
      </c>
      <c r="C64" t="s">
        <v>45</v>
      </c>
      <c r="D64" t="s">
        <v>48</v>
      </c>
      <c r="E64" t="s">
        <v>43</v>
      </c>
      <c r="F64" t="s">
        <v>55</v>
      </c>
      <c r="H64" t="s">
        <v>59</v>
      </c>
      <c r="I64" s="25">
        <f t="shared" si="8"/>
        <v>1.0000000000000001E-9</v>
      </c>
      <c r="J64" t="s">
        <v>107</v>
      </c>
      <c r="K64" t="s">
        <v>111</v>
      </c>
      <c r="L64" t="s">
        <v>103</v>
      </c>
      <c r="M64" t="s">
        <v>98</v>
      </c>
      <c r="P64" s="21">
        <v>0</v>
      </c>
      <c r="Q64" s="21">
        <v>110</v>
      </c>
      <c r="R64" s="26">
        <v>-1.746044517141021E-2</v>
      </c>
      <c r="S64" s="21">
        <v>2019</v>
      </c>
      <c r="T64">
        <v>3173.3103448275856</v>
      </c>
      <c r="V64" s="22">
        <v>-1.5172413793103445</v>
      </c>
      <c r="AG64">
        <v>0</v>
      </c>
    </row>
    <row r="65" spans="1:33" x14ac:dyDescent="0.3">
      <c r="A65" t="s">
        <v>26</v>
      </c>
      <c r="B65" t="s">
        <v>44</v>
      </c>
      <c r="C65" t="s">
        <v>45</v>
      </c>
      <c r="D65" t="s">
        <v>48</v>
      </c>
      <c r="E65" t="s">
        <v>43</v>
      </c>
      <c r="F65" t="s">
        <v>55</v>
      </c>
      <c r="H65" t="s">
        <v>59</v>
      </c>
      <c r="I65" s="25">
        <f t="shared" si="8"/>
        <v>1.0000000000000001E-9</v>
      </c>
      <c r="J65" t="s">
        <v>107</v>
      </c>
      <c r="K65" t="s">
        <v>111</v>
      </c>
      <c r="L65" t="s">
        <v>103</v>
      </c>
      <c r="M65" t="s">
        <v>98</v>
      </c>
      <c r="P65" s="21">
        <v>0</v>
      </c>
      <c r="Q65" s="21">
        <v>20</v>
      </c>
      <c r="R65" s="26">
        <v>0</v>
      </c>
      <c r="S65" s="21">
        <v>2019</v>
      </c>
      <c r="T65">
        <v>20</v>
      </c>
      <c r="V65" s="22">
        <v>0</v>
      </c>
      <c r="AG65">
        <v>0</v>
      </c>
    </row>
    <row r="66" spans="1:33" x14ac:dyDescent="0.3">
      <c r="A66" t="s">
        <v>27</v>
      </c>
      <c r="B66" t="s">
        <v>44</v>
      </c>
      <c r="C66" t="s">
        <v>45</v>
      </c>
      <c r="D66" t="s">
        <v>48</v>
      </c>
      <c r="E66" t="s">
        <v>43</v>
      </c>
      <c r="F66" t="s">
        <v>55</v>
      </c>
      <c r="H66" t="s">
        <v>59</v>
      </c>
      <c r="I66" s="25">
        <f t="shared" si="8"/>
        <v>1.0000000000000001E-9</v>
      </c>
      <c r="J66" t="s">
        <v>107</v>
      </c>
      <c r="K66" t="s">
        <v>111</v>
      </c>
      <c r="L66" t="s">
        <v>103</v>
      </c>
      <c r="M66" t="s">
        <v>98</v>
      </c>
      <c r="P66" s="21">
        <v>0</v>
      </c>
      <c r="Q66" s="21">
        <v>110</v>
      </c>
      <c r="R66" s="26">
        <v>-4.6317568829852052E-2</v>
      </c>
      <c r="S66" s="21">
        <v>2019</v>
      </c>
      <c r="T66">
        <v>19885.517839231958</v>
      </c>
      <c r="V66" s="22">
        <v>-9.7947091823833379</v>
      </c>
      <c r="AG66">
        <v>0</v>
      </c>
    </row>
    <row r="67" spans="1:33" x14ac:dyDescent="0.3">
      <c r="A67" t="s">
        <v>28</v>
      </c>
      <c r="B67" t="s">
        <v>44</v>
      </c>
      <c r="C67" t="s">
        <v>45</v>
      </c>
      <c r="D67" t="s">
        <v>48</v>
      </c>
      <c r="E67" t="s">
        <v>43</v>
      </c>
      <c r="F67" t="s">
        <v>55</v>
      </c>
      <c r="H67" t="s">
        <v>59</v>
      </c>
      <c r="I67" s="25">
        <f t="shared" si="8"/>
        <v>1.0000000000000001E-9</v>
      </c>
      <c r="J67" t="s">
        <v>107</v>
      </c>
      <c r="K67" t="s">
        <v>111</v>
      </c>
      <c r="L67" t="s">
        <v>103</v>
      </c>
      <c r="M67" t="s">
        <v>98</v>
      </c>
      <c r="P67" s="21">
        <v>0</v>
      </c>
      <c r="Q67" s="21">
        <v>110</v>
      </c>
      <c r="R67" s="26">
        <v>-3.4144604744719809E-2</v>
      </c>
      <c r="S67" s="21">
        <v>2019</v>
      </c>
      <c r="T67">
        <v>10579.464180658006</v>
      </c>
      <c r="V67" s="22">
        <v>-5.1854701241495817</v>
      </c>
      <c r="AG67">
        <v>0</v>
      </c>
    </row>
    <row r="68" spans="1:33" x14ac:dyDescent="0.3">
      <c r="A68" t="s">
        <v>29</v>
      </c>
      <c r="B68" t="s">
        <v>44</v>
      </c>
      <c r="C68" t="s">
        <v>45</v>
      </c>
      <c r="D68" t="s">
        <v>48</v>
      </c>
      <c r="E68" t="s">
        <v>43</v>
      </c>
      <c r="F68" t="s">
        <v>55</v>
      </c>
      <c r="H68" t="s">
        <v>59</v>
      </c>
      <c r="I68" s="25">
        <f t="shared" si="8"/>
        <v>1.0000000000000001E-9</v>
      </c>
      <c r="J68" t="s">
        <v>107</v>
      </c>
      <c r="K68" t="s">
        <v>111</v>
      </c>
      <c r="L68" t="s">
        <v>103</v>
      </c>
      <c r="M68" t="s">
        <v>98</v>
      </c>
      <c r="P68" s="21">
        <v>0</v>
      </c>
      <c r="Q68" s="21">
        <v>110</v>
      </c>
      <c r="R68" s="26">
        <v>-3.4492222843125253E-2</v>
      </c>
      <c r="S68" s="21">
        <v>2019</v>
      </c>
      <c r="T68">
        <v>9077.6967776947695</v>
      </c>
      <c r="V68" s="22">
        <v>-4.4416526883084542</v>
      </c>
      <c r="AG68">
        <v>0</v>
      </c>
    </row>
    <row r="69" spans="1:33" x14ac:dyDescent="0.3">
      <c r="A69" t="s">
        <v>30</v>
      </c>
      <c r="B69" t="s">
        <v>44</v>
      </c>
      <c r="C69" t="s">
        <v>45</v>
      </c>
      <c r="D69" t="s">
        <v>48</v>
      </c>
      <c r="E69" t="s">
        <v>43</v>
      </c>
      <c r="F69" t="s">
        <v>55</v>
      </c>
      <c r="H69" t="s">
        <v>59</v>
      </c>
      <c r="I69" s="25">
        <f t="shared" si="8"/>
        <v>1.0000000000000001E-9</v>
      </c>
      <c r="J69" t="s">
        <v>107</v>
      </c>
      <c r="K69" t="s">
        <v>111</v>
      </c>
      <c r="L69" t="s">
        <v>103</v>
      </c>
      <c r="M69" t="s">
        <v>98</v>
      </c>
      <c r="P69" s="21">
        <v>0</v>
      </c>
      <c r="Q69" s="21">
        <v>110</v>
      </c>
      <c r="R69" s="26">
        <v>2.2549279001520262E-3</v>
      </c>
      <c r="S69" s="21">
        <v>2019</v>
      </c>
      <c r="T69">
        <v>-727.55713445264053</v>
      </c>
      <c r="V69" s="22">
        <v>0.41483760993196656</v>
      </c>
      <c r="AG69">
        <v>0</v>
      </c>
    </row>
    <row r="70" spans="1:33" x14ac:dyDescent="0.3">
      <c r="A70" t="s">
        <v>31</v>
      </c>
      <c r="B70" t="s">
        <v>44</v>
      </c>
      <c r="C70" t="s">
        <v>45</v>
      </c>
      <c r="D70" t="s">
        <v>48</v>
      </c>
      <c r="E70" t="s">
        <v>43</v>
      </c>
      <c r="F70" t="s">
        <v>55</v>
      </c>
      <c r="H70" t="s">
        <v>59</v>
      </c>
      <c r="I70" s="25">
        <f t="shared" si="8"/>
        <v>1.0000000000000001E-9</v>
      </c>
      <c r="J70" t="s">
        <v>107</v>
      </c>
      <c r="K70" t="s">
        <v>111</v>
      </c>
      <c r="L70" t="s">
        <v>103</v>
      </c>
      <c r="M70" t="s">
        <v>98</v>
      </c>
      <c r="P70" s="21">
        <v>0</v>
      </c>
      <c r="Q70" s="21">
        <v>110</v>
      </c>
      <c r="R70" s="26">
        <v>-1.8960221997146531E-2</v>
      </c>
      <c r="S70" s="21">
        <v>2019</v>
      </c>
      <c r="T70">
        <v>3372.4255172413796</v>
      </c>
      <c r="V70" s="22">
        <v>-1.6158620689655174</v>
      </c>
      <c r="AG70">
        <v>0</v>
      </c>
    </row>
    <row r="71" spans="1:33" x14ac:dyDescent="0.3">
      <c r="A71" t="s">
        <v>32</v>
      </c>
      <c r="B71" t="s">
        <v>44</v>
      </c>
      <c r="C71" t="s">
        <v>45</v>
      </c>
      <c r="D71" t="s">
        <v>48</v>
      </c>
      <c r="E71" t="s">
        <v>43</v>
      </c>
      <c r="F71" t="s">
        <v>55</v>
      </c>
      <c r="H71" t="s">
        <v>59</v>
      </c>
      <c r="I71" s="25">
        <f t="shared" si="8"/>
        <v>1.0000000000000001E-9</v>
      </c>
      <c r="J71" t="s">
        <v>107</v>
      </c>
      <c r="K71" t="s">
        <v>111</v>
      </c>
      <c r="L71" t="s">
        <v>103</v>
      </c>
      <c r="M71" t="s">
        <v>98</v>
      </c>
      <c r="P71" s="21">
        <v>0</v>
      </c>
      <c r="Q71" s="21">
        <v>110</v>
      </c>
      <c r="R71" s="26">
        <v>-1.545483264074643E-2</v>
      </c>
      <c r="S71" s="21">
        <v>2019</v>
      </c>
      <c r="T71">
        <v>2893.3871581450653</v>
      </c>
      <c r="V71" s="22">
        <v>-1.3785969084423306</v>
      </c>
      <c r="AG71">
        <v>0</v>
      </c>
    </row>
    <row r="72" spans="1:33" x14ac:dyDescent="0.3">
      <c r="A72" t="s">
        <v>40</v>
      </c>
      <c r="B72" t="s">
        <v>44</v>
      </c>
      <c r="C72" t="s">
        <v>45</v>
      </c>
      <c r="D72" t="s">
        <v>48</v>
      </c>
      <c r="E72" t="s">
        <v>43</v>
      </c>
      <c r="F72" t="s">
        <v>55</v>
      </c>
      <c r="H72" t="s">
        <v>59</v>
      </c>
      <c r="I72" s="25">
        <f t="shared" si="8"/>
        <v>1.0000000000000001E-9</v>
      </c>
      <c r="J72" t="s">
        <v>107</v>
      </c>
      <c r="K72" t="s">
        <v>111</v>
      </c>
      <c r="L72" t="s">
        <v>103</v>
      </c>
      <c r="M72" t="s">
        <v>98</v>
      </c>
      <c r="P72" s="21">
        <v>0</v>
      </c>
      <c r="Q72" s="21">
        <v>110</v>
      </c>
      <c r="R72" s="26">
        <v>-2.5298223451702295E-2</v>
      </c>
      <c r="S72" s="21">
        <v>2019</v>
      </c>
      <c r="T72">
        <v>8427.2049936934691</v>
      </c>
      <c r="V72" s="22">
        <v>-4.1194675550735358</v>
      </c>
      <c r="AG72">
        <v>0</v>
      </c>
    </row>
    <row r="73" spans="1:33" x14ac:dyDescent="0.3">
      <c r="A73" t="s">
        <v>33</v>
      </c>
      <c r="B73" t="s">
        <v>44</v>
      </c>
      <c r="C73" t="s">
        <v>45</v>
      </c>
      <c r="D73" t="s">
        <v>48</v>
      </c>
      <c r="E73" t="s">
        <v>43</v>
      </c>
      <c r="F73" t="s">
        <v>55</v>
      </c>
      <c r="H73" t="s">
        <v>59</v>
      </c>
      <c r="I73" s="25">
        <f t="shared" si="8"/>
        <v>1.0000000000000001E-9</v>
      </c>
      <c r="J73" t="s">
        <v>107</v>
      </c>
      <c r="K73" t="s">
        <v>111</v>
      </c>
      <c r="L73" t="s">
        <v>103</v>
      </c>
      <c r="M73" t="s">
        <v>98</v>
      </c>
      <c r="P73" s="21">
        <v>0</v>
      </c>
      <c r="Q73" s="21">
        <v>110</v>
      </c>
      <c r="R73" s="26">
        <v>-2.5298223451702295E-2</v>
      </c>
      <c r="S73" s="21">
        <v>2019</v>
      </c>
      <c r="T73">
        <v>8427.2049936934691</v>
      </c>
      <c r="V73" s="22">
        <v>-4.1194675550735358</v>
      </c>
      <c r="AG73">
        <v>0</v>
      </c>
    </row>
    <row r="74" spans="1:33" x14ac:dyDescent="0.3">
      <c r="A74" t="s">
        <v>34</v>
      </c>
      <c r="B74" t="s">
        <v>44</v>
      </c>
      <c r="C74" t="s">
        <v>45</v>
      </c>
      <c r="D74" t="s">
        <v>48</v>
      </c>
      <c r="E74" t="s">
        <v>43</v>
      </c>
      <c r="F74" t="s">
        <v>55</v>
      </c>
      <c r="H74" t="s">
        <v>59</v>
      </c>
      <c r="I74" s="25">
        <f t="shared" si="8"/>
        <v>1.0000000000000001E-9</v>
      </c>
      <c r="J74" t="s">
        <v>107</v>
      </c>
      <c r="K74" t="s">
        <v>111</v>
      </c>
      <c r="L74" t="s">
        <v>103</v>
      </c>
      <c r="M74" t="s">
        <v>98</v>
      </c>
      <c r="P74" s="21">
        <v>0</v>
      </c>
      <c r="Q74" s="21">
        <v>110</v>
      </c>
      <c r="R74" s="26">
        <v>-2.4071217151306668E-2</v>
      </c>
      <c r="S74" s="21">
        <v>2019</v>
      </c>
      <c r="T74">
        <v>6881.036585365855</v>
      </c>
      <c r="V74" s="22">
        <v>-3.3536585365853666</v>
      </c>
      <c r="AG74">
        <v>0</v>
      </c>
    </row>
    <row r="75" spans="1:33" x14ac:dyDescent="0.3">
      <c r="A75" t="s">
        <v>35</v>
      </c>
      <c r="B75" t="s">
        <v>44</v>
      </c>
      <c r="C75" t="s">
        <v>45</v>
      </c>
      <c r="D75" t="s">
        <v>48</v>
      </c>
      <c r="E75" t="s">
        <v>43</v>
      </c>
      <c r="F75" t="s">
        <v>55</v>
      </c>
      <c r="H75" t="s">
        <v>59</v>
      </c>
      <c r="I75" s="25">
        <f t="shared" si="8"/>
        <v>1.0000000000000001E-9</v>
      </c>
      <c r="J75" t="s">
        <v>107</v>
      </c>
      <c r="K75" t="s">
        <v>111</v>
      </c>
      <c r="L75" t="s">
        <v>103</v>
      </c>
      <c r="M75" t="s">
        <v>98</v>
      </c>
      <c r="P75" s="21">
        <v>0</v>
      </c>
      <c r="Q75" s="21">
        <v>168.57000140640727</v>
      </c>
      <c r="R75" s="26">
        <v>-8.0110755064533579E-3</v>
      </c>
      <c r="S75" s="21">
        <v>2019</v>
      </c>
      <c r="T75">
        <v>2363.1944752337618</v>
      </c>
      <c r="V75" s="22">
        <v>-1.0869858711378675</v>
      </c>
      <c r="AG75">
        <v>0</v>
      </c>
    </row>
    <row r="76" spans="1:33" x14ac:dyDescent="0.3">
      <c r="A76" t="s">
        <v>36</v>
      </c>
      <c r="B76" t="s">
        <v>44</v>
      </c>
      <c r="C76" t="s">
        <v>45</v>
      </c>
      <c r="D76" t="s">
        <v>48</v>
      </c>
      <c r="E76" t="s">
        <v>43</v>
      </c>
      <c r="F76" t="s">
        <v>55</v>
      </c>
      <c r="H76" t="s">
        <v>59</v>
      </c>
      <c r="I76" s="25">
        <f t="shared" si="8"/>
        <v>1.0000000000000001E-9</v>
      </c>
      <c r="J76" t="s">
        <v>107</v>
      </c>
      <c r="K76" t="s">
        <v>111</v>
      </c>
      <c r="L76" t="s">
        <v>103</v>
      </c>
      <c r="M76" t="s">
        <v>98</v>
      </c>
      <c r="P76" s="21">
        <v>0</v>
      </c>
      <c r="Q76" s="21">
        <v>122.88280476354923</v>
      </c>
      <c r="R76" s="26">
        <v>-8.0110755064533579E-3</v>
      </c>
      <c r="S76" s="21">
        <v>2019</v>
      </c>
      <c r="T76">
        <v>1722.7025146563872</v>
      </c>
      <c r="V76" s="22">
        <v>-0.79238222382012768</v>
      </c>
      <c r="AG76">
        <v>0</v>
      </c>
    </row>
    <row r="77" spans="1:33" x14ac:dyDescent="0.3">
      <c r="A77" t="s">
        <v>38</v>
      </c>
      <c r="B77" t="s">
        <v>44</v>
      </c>
      <c r="C77" t="s">
        <v>45</v>
      </c>
      <c r="D77" t="s">
        <v>48</v>
      </c>
      <c r="E77" t="s">
        <v>43</v>
      </c>
      <c r="F77" t="s">
        <v>55</v>
      </c>
      <c r="H77" t="s">
        <v>59</v>
      </c>
      <c r="I77" s="25">
        <f t="shared" si="8"/>
        <v>1.0000000000000001E-9</v>
      </c>
      <c r="J77" t="s">
        <v>107</v>
      </c>
      <c r="K77" t="s">
        <v>111</v>
      </c>
      <c r="L77" t="s">
        <v>103</v>
      </c>
      <c r="M77" t="s">
        <v>98</v>
      </c>
      <c r="P77" s="21">
        <v>0</v>
      </c>
      <c r="Q77" s="21">
        <v>118.68731833716539</v>
      </c>
      <c r="R77" s="26">
        <v>-2.2503431994435497E-2</v>
      </c>
      <c r="S77" s="21">
        <v>2019</v>
      </c>
      <c r="T77">
        <v>6125.4050244537702</v>
      </c>
      <c r="V77" s="23">
        <v>-2.9750954463182788</v>
      </c>
      <c r="AG77">
        <v>0</v>
      </c>
    </row>
    <row r="78" spans="1:33" x14ac:dyDescent="0.3">
      <c r="A78" t="s">
        <v>37</v>
      </c>
      <c r="B78" t="s">
        <v>44</v>
      </c>
      <c r="C78" t="s">
        <v>45</v>
      </c>
      <c r="D78" t="s">
        <v>48</v>
      </c>
      <c r="E78" t="s">
        <v>43</v>
      </c>
      <c r="F78" t="s">
        <v>55</v>
      </c>
      <c r="H78" t="s">
        <v>59</v>
      </c>
      <c r="I78" s="25">
        <f t="shared" si="8"/>
        <v>1.0000000000000001E-9</v>
      </c>
      <c r="J78" t="s">
        <v>107</v>
      </c>
      <c r="K78" t="s">
        <v>111</v>
      </c>
      <c r="L78" t="s">
        <v>103</v>
      </c>
      <c r="M78" t="s">
        <v>98</v>
      </c>
      <c r="P78" s="21">
        <v>0</v>
      </c>
      <c r="Q78" s="21">
        <v>122.88280476354923</v>
      </c>
      <c r="R78" s="26">
        <v>-8.0110755064533579E-3</v>
      </c>
      <c r="S78" s="21">
        <v>2019</v>
      </c>
      <c r="T78">
        <v>1722.7025146563872</v>
      </c>
      <c r="V78" s="23">
        <v>-0.79238222382012768</v>
      </c>
      <c r="AG78">
        <v>0</v>
      </c>
    </row>
    <row r="79" spans="1:33" x14ac:dyDescent="0.3">
      <c r="A79" t="s">
        <v>39</v>
      </c>
      <c r="B79" t="s">
        <v>44</v>
      </c>
      <c r="C79" t="s">
        <v>45</v>
      </c>
      <c r="D79" t="s">
        <v>48</v>
      </c>
      <c r="E79" t="s">
        <v>43</v>
      </c>
      <c r="F79" t="s">
        <v>55</v>
      </c>
      <c r="H79" t="s">
        <v>59</v>
      </c>
      <c r="I79" s="25">
        <f t="shared" si="8"/>
        <v>1.0000000000000001E-9</v>
      </c>
      <c r="J79" t="s">
        <v>107</v>
      </c>
      <c r="K79" t="s">
        <v>111</v>
      </c>
      <c r="L79" t="s">
        <v>103</v>
      </c>
      <c r="M79" t="s">
        <v>98</v>
      </c>
      <c r="P79" s="21">
        <v>0</v>
      </c>
      <c r="Q79" s="21">
        <v>151.24037509359906</v>
      </c>
      <c r="R79" s="26">
        <v>-8.0110755064533579E-3</v>
      </c>
      <c r="S79" s="21">
        <v>2019</v>
      </c>
      <c r="T79">
        <v>2120.249248807861</v>
      </c>
      <c r="V79" s="24">
        <v>-0.97523966008631102</v>
      </c>
      <c r="AG79">
        <v>0</v>
      </c>
    </row>
    <row r="80" spans="1:33" s="27" customFormat="1" x14ac:dyDescent="0.3">
      <c r="A80" s="27" t="s">
        <v>43</v>
      </c>
      <c r="B80" s="27" t="s">
        <v>44</v>
      </c>
      <c r="C80" s="27" t="s">
        <v>45</v>
      </c>
      <c r="D80" s="27" t="s">
        <v>48</v>
      </c>
      <c r="E80" s="27" t="s">
        <v>43</v>
      </c>
      <c r="F80" s="27" t="s">
        <v>56</v>
      </c>
      <c r="H80" s="27" t="s">
        <v>60</v>
      </c>
      <c r="I80" s="27">
        <v>0.01</v>
      </c>
      <c r="M80" t="s">
        <v>98</v>
      </c>
      <c r="AG80">
        <v>0</v>
      </c>
    </row>
    <row r="81" spans="1:33" x14ac:dyDescent="0.3">
      <c r="A81" t="s">
        <v>9</v>
      </c>
      <c r="B81" t="s">
        <v>44</v>
      </c>
      <c r="C81" t="s">
        <v>45</v>
      </c>
      <c r="D81" t="s">
        <v>49</v>
      </c>
      <c r="E81" t="s">
        <v>43</v>
      </c>
      <c r="H81" t="s">
        <v>61</v>
      </c>
      <c r="I81">
        <v>1</v>
      </c>
      <c r="J81" t="s">
        <v>104</v>
      </c>
      <c r="K81" t="s">
        <v>105</v>
      </c>
      <c r="L81" t="s">
        <v>106</v>
      </c>
      <c r="M81" t="s">
        <v>98</v>
      </c>
      <c r="P81" s="21"/>
      <c r="Q81" s="21"/>
      <c r="R81" s="21"/>
      <c r="S81" s="21"/>
      <c r="V81" s="24"/>
      <c r="W81" s="2"/>
      <c r="AG81">
        <v>0</v>
      </c>
    </row>
    <row r="82" spans="1:33" x14ac:dyDescent="0.3">
      <c r="A82" t="s">
        <v>10</v>
      </c>
      <c r="B82" t="s">
        <v>44</v>
      </c>
      <c r="C82" t="s">
        <v>45</v>
      </c>
      <c r="D82" t="s">
        <v>49</v>
      </c>
      <c r="E82" t="s">
        <v>43</v>
      </c>
      <c r="H82" t="s">
        <v>61</v>
      </c>
      <c r="I82">
        <v>1</v>
      </c>
      <c r="J82" t="s">
        <v>104</v>
      </c>
      <c r="K82" t="s">
        <v>105</v>
      </c>
      <c r="L82" t="s">
        <v>106</v>
      </c>
      <c r="M82" t="s">
        <v>98</v>
      </c>
      <c r="P82" s="21"/>
      <c r="Q82" s="21"/>
      <c r="R82" s="21"/>
      <c r="S82" s="21"/>
      <c r="V82" s="22"/>
      <c r="W82" s="2"/>
      <c r="AG82">
        <v>0</v>
      </c>
    </row>
    <row r="83" spans="1:33" x14ac:dyDescent="0.3">
      <c r="A83" t="s">
        <v>11</v>
      </c>
      <c r="B83" t="s">
        <v>44</v>
      </c>
      <c r="C83" t="s">
        <v>45</v>
      </c>
      <c r="D83" t="s">
        <v>49</v>
      </c>
      <c r="E83" t="s">
        <v>43</v>
      </c>
      <c r="H83" t="s">
        <v>61</v>
      </c>
      <c r="I83">
        <v>1</v>
      </c>
      <c r="J83" t="s">
        <v>104</v>
      </c>
      <c r="K83" t="s">
        <v>105</v>
      </c>
      <c r="L83" t="s">
        <v>106</v>
      </c>
      <c r="M83" t="s">
        <v>98</v>
      </c>
      <c r="AG83">
        <v>0</v>
      </c>
    </row>
    <row r="84" spans="1:33" x14ac:dyDescent="0.3">
      <c r="A84" t="s">
        <v>12</v>
      </c>
      <c r="B84" t="s">
        <v>44</v>
      </c>
      <c r="C84" t="s">
        <v>45</v>
      </c>
      <c r="D84" t="s">
        <v>49</v>
      </c>
      <c r="E84" t="s">
        <v>43</v>
      </c>
      <c r="H84" t="s">
        <v>61</v>
      </c>
      <c r="I84">
        <v>1</v>
      </c>
      <c r="J84" t="s">
        <v>104</v>
      </c>
      <c r="K84" t="s">
        <v>105</v>
      </c>
      <c r="L84" t="s">
        <v>106</v>
      </c>
      <c r="M84" t="s">
        <v>98</v>
      </c>
      <c r="AG84">
        <v>0</v>
      </c>
    </row>
    <row r="85" spans="1:33" x14ac:dyDescent="0.3">
      <c r="A85" t="s">
        <v>13</v>
      </c>
      <c r="B85" t="s">
        <v>44</v>
      </c>
      <c r="C85" t="s">
        <v>45</v>
      </c>
      <c r="D85" t="s">
        <v>49</v>
      </c>
      <c r="E85" t="s">
        <v>43</v>
      </c>
      <c r="H85" t="s">
        <v>61</v>
      </c>
      <c r="I85">
        <v>1</v>
      </c>
      <c r="J85" t="s">
        <v>104</v>
      </c>
      <c r="K85" t="s">
        <v>105</v>
      </c>
      <c r="L85" t="s">
        <v>106</v>
      </c>
      <c r="M85" t="s">
        <v>98</v>
      </c>
      <c r="AG85">
        <v>0</v>
      </c>
    </row>
    <row r="86" spans="1:33" x14ac:dyDescent="0.3">
      <c r="A86" t="s">
        <v>14</v>
      </c>
      <c r="B86" t="s">
        <v>44</v>
      </c>
      <c r="C86" t="s">
        <v>45</v>
      </c>
      <c r="D86" t="s">
        <v>49</v>
      </c>
      <c r="E86" t="s">
        <v>43</v>
      </c>
      <c r="H86" t="s">
        <v>61</v>
      </c>
      <c r="I86">
        <v>1</v>
      </c>
      <c r="J86" t="s">
        <v>104</v>
      </c>
      <c r="K86" t="s">
        <v>105</v>
      </c>
      <c r="L86" t="s">
        <v>106</v>
      </c>
      <c r="M86" t="s">
        <v>98</v>
      </c>
      <c r="AG86">
        <v>0</v>
      </c>
    </row>
    <row r="87" spans="1:33" x14ac:dyDescent="0.3">
      <c r="A87" t="s">
        <v>15</v>
      </c>
      <c r="B87" t="s">
        <v>44</v>
      </c>
      <c r="C87" t="s">
        <v>45</v>
      </c>
      <c r="D87" t="s">
        <v>49</v>
      </c>
      <c r="E87" t="s">
        <v>43</v>
      </c>
      <c r="H87" t="s">
        <v>61</v>
      </c>
      <c r="I87">
        <v>1</v>
      </c>
      <c r="J87" t="s">
        <v>104</v>
      </c>
      <c r="K87" t="s">
        <v>105</v>
      </c>
      <c r="L87" t="s">
        <v>106</v>
      </c>
      <c r="M87" t="s">
        <v>98</v>
      </c>
      <c r="AG87">
        <v>0</v>
      </c>
    </row>
    <row r="88" spans="1:33" x14ac:dyDescent="0.3">
      <c r="A88" t="s">
        <v>16</v>
      </c>
      <c r="B88" t="s">
        <v>44</v>
      </c>
      <c r="C88" t="s">
        <v>45</v>
      </c>
      <c r="D88" t="s">
        <v>49</v>
      </c>
      <c r="E88" t="s">
        <v>43</v>
      </c>
      <c r="H88" t="s">
        <v>61</v>
      </c>
      <c r="I88">
        <v>1</v>
      </c>
      <c r="J88" t="s">
        <v>104</v>
      </c>
      <c r="K88" t="s">
        <v>105</v>
      </c>
      <c r="L88" t="s">
        <v>106</v>
      </c>
      <c r="M88" t="s">
        <v>98</v>
      </c>
      <c r="AG88">
        <v>0</v>
      </c>
    </row>
    <row r="89" spans="1:33" x14ac:dyDescent="0.3">
      <c r="A89" t="s">
        <v>17</v>
      </c>
      <c r="B89" t="s">
        <v>44</v>
      </c>
      <c r="C89" t="s">
        <v>45</v>
      </c>
      <c r="D89" t="s">
        <v>49</v>
      </c>
      <c r="E89" t="s">
        <v>43</v>
      </c>
      <c r="H89" t="s">
        <v>61</v>
      </c>
      <c r="I89">
        <v>1</v>
      </c>
      <c r="J89" t="s">
        <v>104</v>
      </c>
      <c r="K89" t="s">
        <v>105</v>
      </c>
      <c r="L89" t="s">
        <v>106</v>
      </c>
      <c r="M89" t="s">
        <v>98</v>
      </c>
      <c r="AG89">
        <v>0</v>
      </c>
    </row>
    <row r="90" spans="1:33" x14ac:dyDescent="0.3">
      <c r="A90" t="s">
        <v>18</v>
      </c>
      <c r="B90" t="s">
        <v>44</v>
      </c>
      <c r="C90" t="s">
        <v>45</v>
      </c>
      <c r="D90" t="s">
        <v>49</v>
      </c>
      <c r="E90" t="s">
        <v>43</v>
      </c>
      <c r="H90" t="s">
        <v>61</v>
      </c>
      <c r="I90">
        <v>1</v>
      </c>
      <c r="J90" t="s">
        <v>104</v>
      </c>
      <c r="K90" t="s">
        <v>105</v>
      </c>
      <c r="L90" t="s">
        <v>106</v>
      </c>
      <c r="M90" t="s">
        <v>98</v>
      </c>
      <c r="AG90">
        <v>0</v>
      </c>
    </row>
    <row r="91" spans="1:33" x14ac:dyDescent="0.3">
      <c r="A91" t="s">
        <v>19</v>
      </c>
      <c r="B91" t="s">
        <v>44</v>
      </c>
      <c r="C91" t="s">
        <v>45</v>
      </c>
      <c r="D91" t="s">
        <v>49</v>
      </c>
      <c r="E91" t="s">
        <v>43</v>
      </c>
      <c r="H91" t="s">
        <v>61</v>
      </c>
      <c r="I91">
        <v>1</v>
      </c>
      <c r="J91" t="s">
        <v>104</v>
      </c>
      <c r="K91" t="s">
        <v>105</v>
      </c>
      <c r="L91" t="s">
        <v>106</v>
      </c>
      <c r="M91" t="s">
        <v>98</v>
      </c>
      <c r="AG91">
        <v>0</v>
      </c>
    </row>
    <row r="92" spans="1:33" x14ac:dyDescent="0.3">
      <c r="A92" t="s">
        <v>20</v>
      </c>
      <c r="B92" t="s">
        <v>44</v>
      </c>
      <c r="C92" t="s">
        <v>45</v>
      </c>
      <c r="D92" t="s">
        <v>49</v>
      </c>
      <c r="E92" t="s">
        <v>43</v>
      </c>
      <c r="H92" t="s">
        <v>61</v>
      </c>
      <c r="I92">
        <v>1</v>
      </c>
      <c r="J92" t="s">
        <v>104</v>
      </c>
      <c r="K92" t="s">
        <v>105</v>
      </c>
      <c r="L92" t="s">
        <v>106</v>
      </c>
      <c r="M92" t="s">
        <v>98</v>
      </c>
      <c r="AG92">
        <v>0</v>
      </c>
    </row>
    <row r="93" spans="1:33" x14ac:dyDescent="0.3">
      <c r="A93" t="s">
        <v>21</v>
      </c>
      <c r="B93" t="s">
        <v>44</v>
      </c>
      <c r="C93" t="s">
        <v>45</v>
      </c>
      <c r="D93" t="s">
        <v>49</v>
      </c>
      <c r="E93" t="s">
        <v>43</v>
      </c>
      <c r="H93" t="s">
        <v>61</v>
      </c>
      <c r="I93">
        <v>1</v>
      </c>
      <c r="J93" t="s">
        <v>104</v>
      </c>
      <c r="K93" t="s">
        <v>105</v>
      </c>
      <c r="L93" t="s">
        <v>106</v>
      </c>
      <c r="M93" t="s">
        <v>98</v>
      </c>
      <c r="AG93">
        <v>0</v>
      </c>
    </row>
    <row r="94" spans="1:33" x14ac:dyDescent="0.3">
      <c r="A94" t="s">
        <v>22</v>
      </c>
      <c r="B94" t="s">
        <v>44</v>
      </c>
      <c r="C94" t="s">
        <v>45</v>
      </c>
      <c r="D94" t="s">
        <v>49</v>
      </c>
      <c r="E94" t="s">
        <v>43</v>
      </c>
      <c r="H94" t="s">
        <v>61</v>
      </c>
      <c r="I94">
        <v>1</v>
      </c>
      <c r="J94" t="s">
        <v>104</v>
      </c>
      <c r="K94" t="s">
        <v>105</v>
      </c>
      <c r="L94" t="s">
        <v>106</v>
      </c>
      <c r="M94" t="s">
        <v>98</v>
      </c>
      <c r="AG94">
        <v>0</v>
      </c>
    </row>
    <row r="95" spans="1:33" x14ac:dyDescent="0.3">
      <c r="A95" t="s">
        <v>23</v>
      </c>
      <c r="B95" t="s">
        <v>44</v>
      </c>
      <c r="C95" t="s">
        <v>45</v>
      </c>
      <c r="D95" t="s">
        <v>49</v>
      </c>
      <c r="E95" t="s">
        <v>43</v>
      </c>
      <c r="H95" t="s">
        <v>61</v>
      </c>
      <c r="I95">
        <v>1</v>
      </c>
      <c r="J95" t="s">
        <v>104</v>
      </c>
      <c r="K95" t="s">
        <v>105</v>
      </c>
      <c r="L95" t="s">
        <v>106</v>
      </c>
      <c r="M95" t="s">
        <v>98</v>
      </c>
      <c r="AG95">
        <v>0</v>
      </c>
    </row>
    <row r="96" spans="1:33" x14ac:dyDescent="0.3">
      <c r="A96" t="s">
        <v>24</v>
      </c>
      <c r="B96" t="s">
        <v>44</v>
      </c>
      <c r="C96" t="s">
        <v>45</v>
      </c>
      <c r="D96" t="s">
        <v>49</v>
      </c>
      <c r="E96" t="s">
        <v>43</v>
      </c>
      <c r="H96" t="s">
        <v>61</v>
      </c>
      <c r="I96">
        <v>1</v>
      </c>
      <c r="J96" t="s">
        <v>104</v>
      </c>
      <c r="K96" t="s">
        <v>105</v>
      </c>
      <c r="L96" t="s">
        <v>106</v>
      </c>
      <c r="M96" t="s">
        <v>98</v>
      </c>
      <c r="AG96">
        <v>0</v>
      </c>
    </row>
    <row r="97" spans="1:33" x14ac:dyDescent="0.3">
      <c r="A97" t="s">
        <v>25</v>
      </c>
      <c r="B97" t="s">
        <v>44</v>
      </c>
      <c r="C97" t="s">
        <v>45</v>
      </c>
      <c r="D97" t="s">
        <v>49</v>
      </c>
      <c r="E97" t="s">
        <v>43</v>
      </c>
      <c r="H97" t="s">
        <v>61</v>
      </c>
      <c r="I97">
        <v>1</v>
      </c>
      <c r="J97" t="s">
        <v>104</v>
      </c>
      <c r="K97" t="s">
        <v>105</v>
      </c>
      <c r="L97" t="s">
        <v>106</v>
      </c>
      <c r="M97" t="s">
        <v>98</v>
      </c>
      <c r="AG97">
        <v>0</v>
      </c>
    </row>
    <row r="98" spans="1:33" x14ac:dyDescent="0.3">
      <c r="A98" t="s">
        <v>26</v>
      </c>
      <c r="B98" t="s">
        <v>44</v>
      </c>
      <c r="C98" t="s">
        <v>45</v>
      </c>
      <c r="D98" t="s">
        <v>49</v>
      </c>
      <c r="E98" t="s">
        <v>43</v>
      </c>
      <c r="H98" t="s">
        <v>61</v>
      </c>
      <c r="I98">
        <v>1</v>
      </c>
      <c r="J98" t="s">
        <v>104</v>
      </c>
      <c r="K98" t="s">
        <v>105</v>
      </c>
      <c r="L98" t="s">
        <v>106</v>
      </c>
      <c r="M98" t="s">
        <v>98</v>
      </c>
      <c r="AG98">
        <v>0</v>
      </c>
    </row>
    <row r="99" spans="1:33" x14ac:dyDescent="0.3">
      <c r="A99" t="s">
        <v>27</v>
      </c>
      <c r="B99" t="s">
        <v>44</v>
      </c>
      <c r="C99" t="s">
        <v>45</v>
      </c>
      <c r="D99" t="s">
        <v>49</v>
      </c>
      <c r="E99" t="s">
        <v>43</v>
      </c>
      <c r="H99" t="s">
        <v>61</v>
      </c>
      <c r="I99">
        <v>1</v>
      </c>
      <c r="J99" t="s">
        <v>104</v>
      </c>
      <c r="K99" t="s">
        <v>105</v>
      </c>
      <c r="L99" t="s">
        <v>106</v>
      </c>
      <c r="M99" t="s">
        <v>98</v>
      </c>
      <c r="AG99">
        <v>0</v>
      </c>
    </row>
    <row r="100" spans="1:33" x14ac:dyDescent="0.3">
      <c r="A100" t="s">
        <v>28</v>
      </c>
      <c r="B100" t="s">
        <v>44</v>
      </c>
      <c r="C100" t="s">
        <v>45</v>
      </c>
      <c r="D100" t="s">
        <v>49</v>
      </c>
      <c r="E100" t="s">
        <v>43</v>
      </c>
      <c r="H100" t="s">
        <v>61</v>
      </c>
      <c r="I100">
        <v>1</v>
      </c>
      <c r="J100" t="s">
        <v>104</v>
      </c>
      <c r="K100" t="s">
        <v>105</v>
      </c>
      <c r="L100" t="s">
        <v>106</v>
      </c>
      <c r="M100" t="s">
        <v>98</v>
      </c>
      <c r="AG100">
        <v>0</v>
      </c>
    </row>
    <row r="101" spans="1:33" x14ac:dyDescent="0.3">
      <c r="A101" t="s">
        <v>29</v>
      </c>
      <c r="B101" t="s">
        <v>44</v>
      </c>
      <c r="C101" t="s">
        <v>45</v>
      </c>
      <c r="D101" t="s">
        <v>49</v>
      </c>
      <c r="E101" t="s">
        <v>43</v>
      </c>
      <c r="H101" t="s">
        <v>61</v>
      </c>
      <c r="I101">
        <v>1</v>
      </c>
      <c r="J101" t="s">
        <v>104</v>
      </c>
      <c r="K101" t="s">
        <v>105</v>
      </c>
      <c r="L101" t="s">
        <v>106</v>
      </c>
      <c r="M101" t="s">
        <v>98</v>
      </c>
      <c r="AG101">
        <v>0</v>
      </c>
    </row>
    <row r="102" spans="1:33" x14ac:dyDescent="0.3">
      <c r="A102" t="s">
        <v>30</v>
      </c>
      <c r="B102" t="s">
        <v>44</v>
      </c>
      <c r="C102" t="s">
        <v>45</v>
      </c>
      <c r="D102" t="s">
        <v>49</v>
      </c>
      <c r="E102" t="s">
        <v>43</v>
      </c>
      <c r="H102" t="s">
        <v>61</v>
      </c>
      <c r="I102">
        <v>1</v>
      </c>
      <c r="J102" t="s">
        <v>104</v>
      </c>
      <c r="K102" t="s">
        <v>105</v>
      </c>
      <c r="L102" t="s">
        <v>106</v>
      </c>
      <c r="M102" t="s">
        <v>98</v>
      </c>
      <c r="AG102">
        <v>0</v>
      </c>
    </row>
    <row r="103" spans="1:33" x14ac:dyDescent="0.3">
      <c r="A103" t="s">
        <v>31</v>
      </c>
      <c r="B103" t="s">
        <v>44</v>
      </c>
      <c r="C103" t="s">
        <v>45</v>
      </c>
      <c r="D103" t="s">
        <v>49</v>
      </c>
      <c r="E103" t="s">
        <v>43</v>
      </c>
      <c r="H103" t="s">
        <v>61</v>
      </c>
      <c r="I103">
        <v>1</v>
      </c>
      <c r="J103" t="s">
        <v>104</v>
      </c>
      <c r="K103" t="s">
        <v>105</v>
      </c>
      <c r="L103" t="s">
        <v>106</v>
      </c>
      <c r="M103" t="s">
        <v>98</v>
      </c>
      <c r="AG103">
        <v>0</v>
      </c>
    </row>
    <row r="104" spans="1:33" x14ac:dyDescent="0.3">
      <c r="A104" t="s">
        <v>32</v>
      </c>
      <c r="B104" t="s">
        <v>44</v>
      </c>
      <c r="C104" t="s">
        <v>45</v>
      </c>
      <c r="D104" t="s">
        <v>49</v>
      </c>
      <c r="E104" t="s">
        <v>43</v>
      </c>
      <c r="H104" t="s">
        <v>61</v>
      </c>
      <c r="I104">
        <v>1</v>
      </c>
      <c r="J104" t="s">
        <v>104</v>
      </c>
      <c r="K104" t="s">
        <v>105</v>
      </c>
      <c r="L104" t="s">
        <v>106</v>
      </c>
      <c r="M104" t="s">
        <v>98</v>
      </c>
      <c r="AG104">
        <v>0</v>
      </c>
    </row>
    <row r="105" spans="1:33" x14ac:dyDescent="0.3">
      <c r="A105" t="s">
        <v>33</v>
      </c>
      <c r="B105" t="s">
        <v>44</v>
      </c>
      <c r="C105" t="s">
        <v>45</v>
      </c>
      <c r="D105" t="s">
        <v>49</v>
      </c>
      <c r="E105" t="s">
        <v>43</v>
      </c>
      <c r="H105" t="s">
        <v>61</v>
      </c>
      <c r="I105">
        <v>1</v>
      </c>
      <c r="J105" t="s">
        <v>104</v>
      </c>
      <c r="K105" t="s">
        <v>105</v>
      </c>
      <c r="L105" t="s">
        <v>106</v>
      </c>
      <c r="M105" t="s">
        <v>98</v>
      </c>
      <c r="AG105">
        <v>0</v>
      </c>
    </row>
    <row r="106" spans="1:33" x14ac:dyDescent="0.3">
      <c r="A106" t="s">
        <v>34</v>
      </c>
      <c r="B106" t="s">
        <v>44</v>
      </c>
      <c r="C106" t="s">
        <v>45</v>
      </c>
      <c r="D106" t="s">
        <v>49</v>
      </c>
      <c r="E106" t="s">
        <v>43</v>
      </c>
      <c r="H106" t="s">
        <v>61</v>
      </c>
      <c r="I106">
        <v>1</v>
      </c>
      <c r="J106" t="s">
        <v>104</v>
      </c>
      <c r="K106" t="s">
        <v>105</v>
      </c>
      <c r="L106" t="s">
        <v>106</v>
      </c>
      <c r="M106" t="s">
        <v>98</v>
      </c>
      <c r="AG106">
        <v>0</v>
      </c>
    </row>
    <row r="107" spans="1:33" x14ac:dyDescent="0.3">
      <c r="A107" t="s">
        <v>35</v>
      </c>
      <c r="B107" t="s">
        <v>44</v>
      </c>
      <c r="C107" t="s">
        <v>45</v>
      </c>
      <c r="D107" t="s">
        <v>49</v>
      </c>
      <c r="E107" t="s">
        <v>43</v>
      </c>
      <c r="H107" t="s">
        <v>61</v>
      </c>
      <c r="I107">
        <v>1</v>
      </c>
      <c r="J107" t="s">
        <v>104</v>
      </c>
      <c r="K107" t="s">
        <v>105</v>
      </c>
      <c r="L107" t="s">
        <v>106</v>
      </c>
      <c r="M107" t="s">
        <v>98</v>
      </c>
      <c r="AG107">
        <v>0</v>
      </c>
    </row>
    <row r="108" spans="1:33" x14ac:dyDescent="0.3">
      <c r="A108" t="s">
        <v>36</v>
      </c>
      <c r="B108" t="s">
        <v>44</v>
      </c>
      <c r="C108" t="s">
        <v>45</v>
      </c>
      <c r="D108" t="s">
        <v>49</v>
      </c>
      <c r="E108" t="s">
        <v>43</v>
      </c>
      <c r="H108" t="s">
        <v>61</v>
      </c>
      <c r="I108">
        <v>1</v>
      </c>
      <c r="J108" t="s">
        <v>104</v>
      </c>
      <c r="K108" t="s">
        <v>105</v>
      </c>
      <c r="L108" t="s">
        <v>106</v>
      </c>
      <c r="M108" t="s">
        <v>98</v>
      </c>
      <c r="AG108">
        <v>0</v>
      </c>
    </row>
    <row r="109" spans="1:33" x14ac:dyDescent="0.3">
      <c r="A109" t="s">
        <v>37</v>
      </c>
      <c r="B109" t="s">
        <v>44</v>
      </c>
      <c r="C109" t="s">
        <v>45</v>
      </c>
      <c r="D109" t="s">
        <v>49</v>
      </c>
      <c r="E109" t="s">
        <v>43</v>
      </c>
      <c r="H109" t="s">
        <v>61</v>
      </c>
      <c r="I109">
        <v>1</v>
      </c>
      <c r="J109" t="s">
        <v>104</v>
      </c>
      <c r="K109" t="s">
        <v>105</v>
      </c>
      <c r="L109" t="s">
        <v>106</v>
      </c>
      <c r="M109" t="s">
        <v>98</v>
      </c>
      <c r="AG109">
        <v>0</v>
      </c>
    </row>
    <row r="110" spans="1:33" x14ac:dyDescent="0.3">
      <c r="A110" t="s">
        <v>38</v>
      </c>
      <c r="B110" t="s">
        <v>44</v>
      </c>
      <c r="C110" t="s">
        <v>45</v>
      </c>
      <c r="D110" t="s">
        <v>49</v>
      </c>
      <c r="E110" t="s">
        <v>43</v>
      </c>
      <c r="H110" t="s">
        <v>61</v>
      </c>
      <c r="I110">
        <v>1</v>
      </c>
      <c r="J110" t="s">
        <v>104</v>
      </c>
      <c r="K110" t="s">
        <v>105</v>
      </c>
      <c r="L110" t="s">
        <v>106</v>
      </c>
      <c r="M110" t="s">
        <v>98</v>
      </c>
      <c r="AG110">
        <v>0</v>
      </c>
    </row>
    <row r="111" spans="1:33" x14ac:dyDescent="0.3">
      <c r="A111" t="s">
        <v>39</v>
      </c>
      <c r="B111" t="s">
        <v>44</v>
      </c>
      <c r="C111" t="s">
        <v>45</v>
      </c>
      <c r="D111" t="s">
        <v>49</v>
      </c>
      <c r="E111" t="s">
        <v>43</v>
      </c>
      <c r="H111" t="s">
        <v>61</v>
      </c>
      <c r="I111">
        <v>1</v>
      </c>
      <c r="J111" t="s">
        <v>104</v>
      </c>
      <c r="K111" t="s">
        <v>105</v>
      </c>
      <c r="L111" t="s">
        <v>106</v>
      </c>
      <c r="M111" t="s">
        <v>98</v>
      </c>
      <c r="AG111">
        <v>0</v>
      </c>
    </row>
    <row r="112" spans="1:33" x14ac:dyDescent="0.3">
      <c r="A112" t="s">
        <v>40</v>
      </c>
      <c r="B112" t="s">
        <v>44</v>
      </c>
      <c r="C112" t="s">
        <v>45</v>
      </c>
      <c r="D112" t="s">
        <v>49</v>
      </c>
      <c r="E112" t="s">
        <v>43</v>
      </c>
      <c r="H112" t="s">
        <v>61</v>
      </c>
      <c r="I112">
        <v>1</v>
      </c>
      <c r="J112" t="s">
        <v>104</v>
      </c>
      <c r="K112" t="s">
        <v>105</v>
      </c>
      <c r="L112" t="s">
        <v>106</v>
      </c>
      <c r="M112" t="s">
        <v>98</v>
      </c>
      <c r="AG112">
        <v>0</v>
      </c>
    </row>
    <row r="113" spans="1:33" x14ac:dyDescent="0.3">
      <c r="A113" t="s">
        <v>41</v>
      </c>
      <c r="B113" t="s">
        <v>44</v>
      </c>
      <c r="C113" t="s">
        <v>45</v>
      </c>
      <c r="D113" t="s">
        <v>49</v>
      </c>
      <c r="E113" t="s">
        <v>43</v>
      </c>
      <c r="H113" t="s">
        <v>61</v>
      </c>
      <c r="I113">
        <v>1</v>
      </c>
      <c r="J113" t="s">
        <v>104</v>
      </c>
      <c r="K113" t="s">
        <v>105</v>
      </c>
      <c r="L113" t="s">
        <v>106</v>
      </c>
      <c r="M113" t="s">
        <v>98</v>
      </c>
      <c r="AG113">
        <v>0</v>
      </c>
    </row>
    <row r="114" spans="1:33" x14ac:dyDescent="0.3">
      <c r="A114" t="s">
        <v>42</v>
      </c>
      <c r="B114" t="s">
        <v>44</v>
      </c>
      <c r="C114" t="s">
        <v>45</v>
      </c>
      <c r="D114" t="s">
        <v>49</v>
      </c>
      <c r="E114" t="s">
        <v>43</v>
      </c>
      <c r="H114" t="s">
        <v>61</v>
      </c>
      <c r="I114">
        <v>1</v>
      </c>
      <c r="J114" t="s">
        <v>104</v>
      </c>
      <c r="K114" t="s">
        <v>105</v>
      </c>
      <c r="L114" t="s">
        <v>106</v>
      </c>
      <c r="M114" t="s">
        <v>98</v>
      </c>
      <c r="AG114">
        <v>0</v>
      </c>
    </row>
    <row r="115" spans="1:33" x14ac:dyDescent="0.3">
      <c r="A115" s="2" t="s">
        <v>9</v>
      </c>
      <c r="B115" t="s">
        <v>44</v>
      </c>
      <c r="C115" t="s">
        <v>46</v>
      </c>
      <c r="D115" t="s">
        <v>50</v>
      </c>
      <c r="H115" t="s">
        <v>112</v>
      </c>
      <c r="I115">
        <v>1</v>
      </c>
      <c r="J115" t="s">
        <v>107</v>
      </c>
      <c r="K115" s="19" t="s">
        <v>108</v>
      </c>
      <c r="L115" t="s">
        <v>103</v>
      </c>
      <c r="M115" t="s">
        <v>99</v>
      </c>
      <c r="T115">
        <v>0</v>
      </c>
      <c r="U115">
        <v>43.2</v>
      </c>
      <c r="V115">
        <f>U115*365</f>
        <v>15768.000000000002</v>
      </c>
      <c r="AG115">
        <v>0</v>
      </c>
    </row>
    <row r="116" spans="1:33" x14ac:dyDescent="0.3">
      <c r="A116" s="2" t="s">
        <v>10</v>
      </c>
      <c r="B116" t="s">
        <v>44</v>
      </c>
      <c r="C116" t="s">
        <v>46</v>
      </c>
      <c r="D116" t="s">
        <v>50</v>
      </c>
      <c r="H116" t="s">
        <v>112</v>
      </c>
      <c r="I116">
        <v>1</v>
      </c>
      <c r="J116" t="s">
        <v>107</v>
      </c>
      <c r="K116" s="19" t="s">
        <v>108</v>
      </c>
      <c r="L116" t="s">
        <v>103</v>
      </c>
      <c r="M116" t="s">
        <v>99</v>
      </c>
      <c r="T116">
        <v>0</v>
      </c>
      <c r="U116">
        <v>32.4</v>
      </c>
      <c r="V116">
        <f t="shared" ref="V116:V150" si="9">U116*365</f>
        <v>11826</v>
      </c>
      <c r="AG116">
        <v>0</v>
      </c>
    </row>
    <row r="117" spans="1:33" x14ac:dyDescent="0.3">
      <c r="A117" s="2" t="s">
        <v>11</v>
      </c>
      <c r="B117" t="s">
        <v>44</v>
      </c>
      <c r="C117" t="s">
        <v>46</v>
      </c>
      <c r="D117" t="s">
        <v>50</v>
      </c>
      <c r="H117" t="s">
        <v>112</v>
      </c>
      <c r="I117">
        <v>1</v>
      </c>
      <c r="J117" t="s">
        <v>107</v>
      </c>
      <c r="K117" s="19" t="s">
        <v>108</v>
      </c>
      <c r="L117" t="s">
        <v>103</v>
      </c>
      <c r="M117" t="s">
        <v>99</v>
      </c>
      <c r="T117">
        <v>0</v>
      </c>
      <c r="U117">
        <v>31.32</v>
      </c>
      <c r="V117">
        <f t="shared" si="9"/>
        <v>11431.8</v>
      </c>
      <c r="AG117">
        <v>0</v>
      </c>
    </row>
    <row r="118" spans="1:33" x14ac:dyDescent="0.3">
      <c r="A118" s="2" t="s">
        <v>12</v>
      </c>
      <c r="B118" t="s">
        <v>44</v>
      </c>
      <c r="C118" t="s">
        <v>46</v>
      </c>
      <c r="D118" t="s">
        <v>50</v>
      </c>
      <c r="H118" t="s">
        <v>112</v>
      </c>
      <c r="I118">
        <v>1</v>
      </c>
      <c r="J118" t="s">
        <v>107</v>
      </c>
      <c r="K118" s="19" t="s">
        <v>108</v>
      </c>
      <c r="L118" t="s">
        <v>103</v>
      </c>
      <c r="M118" t="s">
        <v>99</v>
      </c>
      <c r="T118">
        <v>0</v>
      </c>
      <c r="U118">
        <v>41</v>
      </c>
      <c r="V118">
        <f t="shared" si="9"/>
        <v>14965</v>
      </c>
      <c r="AG118">
        <v>0</v>
      </c>
    </row>
    <row r="119" spans="1:33" x14ac:dyDescent="0.3">
      <c r="A119" s="2" t="s">
        <v>13</v>
      </c>
      <c r="B119" t="s">
        <v>44</v>
      </c>
      <c r="C119" t="s">
        <v>46</v>
      </c>
      <c r="D119" t="s">
        <v>50</v>
      </c>
      <c r="H119" t="s">
        <v>112</v>
      </c>
      <c r="I119">
        <v>1</v>
      </c>
      <c r="J119" t="s">
        <v>107</v>
      </c>
      <c r="K119" s="19" t="s">
        <v>108</v>
      </c>
      <c r="L119" t="s">
        <v>103</v>
      </c>
      <c r="M119" t="s">
        <v>99</v>
      </c>
      <c r="T119">
        <v>0</v>
      </c>
      <c r="U119">
        <v>46</v>
      </c>
      <c r="V119">
        <f t="shared" si="9"/>
        <v>16790</v>
      </c>
      <c r="AG119">
        <v>0</v>
      </c>
    </row>
    <row r="120" spans="1:33" x14ac:dyDescent="0.3">
      <c r="A120" s="2" t="s">
        <v>42</v>
      </c>
      <c r="B120" t="s">
        <v>44</v>
      </c>
      <c r="C120" t="s">
        <v>46</v>
      </c>
      <c r="D120" t="s">
        <v>50</v>
      </c>
      <c r="H120" t="s">
        <v>112</v>
      </c>
      <c r="I120">
        <v>1</v>
      </c>
      <c r="J120" t="s">
        <v>107</v>
      </c>
      <c r="K120" s="19" t="s">
        <v>108</v>
      </c>
      <c r="L120" t="s">
        <v>103</v>
      </c>
      <c r="M120" t="s">
        <v>99</v>
      </c>
      <c r="T120">
        <v>0</v>
      </c>
      <c r="U120">
        <v>44.748000000000005</v>
      </c>
      <c r="V120">
        <f t="shared" si="9"/>
        <v>16333.020000000002</v>
      </c>
      <c r="AG120">
        <v>0</v>
      </c>
    </row>
    <row r="121" spans="1:33" x14ac:dyDescent="0.3">
      <c r="A121" s="2" t="s">
        <v>14</v>
      </c>
      <c r="B121" t="s">
        <v>44</v>
      </c>
      <c r="C121" t="s">
        <v>46</v>
      </c>
      <c r="D121" t="s">
        <v>50</v>
      </c>
      <c r="H121" t="s">
        <v>112</v>
      </c>
      <c r="I121">
        <v>1</v>
      </c>
      <c r="J121" t="s">
        <v>107</v>
      </c>
      <c r="K121" s="19" t="s">
        <v>108</v>
      </c>
      <c r="L121" t="s">
        <v>103</v>
      </c>
      <c r="M121" t="s">
        <v>99</v>
      </c>
      <c r="T121">
        <v>0</v>
      </c>
      <c r="U121">
        <v>40.68</v>
      </c>
      <c r="V121">
        <f t="shared" si="9"/>
        <v>14848.2</v>
      </c>
      <c r="AG121">
        <v>0</v>
      </c>
    </row>
    <row r="122" spans="1:33" x14ac:dyDescent="0.3">
      <c r="A122" s="2" t="s">
        <v>15</v>
      </c>
      <c r="B122" t="s">
        <v>44</v>
      </c>
      <c r="C122" t="s">
        <v>46</v>
      </c>
      <c r="D122" t="s">
        <v>50</v>
      </c>
      <c r="H122" t="s">
        <v>112</v>
      </c>
      <c r="I122">
        <v>1</v>
      </c>
      <c r="J122" t="s">
        <v>107</v>
      </c>
      <c r="K122" s="19" t="s">
        <v>108</v>
      </c>
      <c r="L122" t="s">
        <v>103</v>
      </c>
      <c r="M122" t="s">
        <v>99</v>
      </c>
      <c r="T122">
        <v>0</v>
      </c>
      <c r="U122">
        <v>45.36</v>
      </c>
      <c r="V122">
        <f t="shared" si="9"/>
        <v>16556.400000000001</v>
      </c>
      <c r="AG122">
        <v>0</v>
      </c>
    </row>
    <row r="123" spans="1:33" x14ac:dyDescent="0.3">
      <c r="A123" s="2" t="s">
        <v>16</v>
      </c>
      <c r="B123" t="s">
        <v>44</v>
      </c>
      <c r="C123" t="s">
        <v>46</v>
      </c>
      <c r="D123" t="s">
        <v>50</v>
      </c>
      <c r="H123" t="s">
        <v>112</v>
      </c>
      <c r="I123">
        <v>1</v>
      </c>
      <c r="J123" t="s">
        <v>107</v>
      </c>
      <c r="K123" s="19" t="s">
        <v>108</v>
      </c>
      <c r="L123" t="s">
        <v>103</v>
      </c>
      <c r="M123" t="s">
        <v>99</v>
      </c>
      <c r="T123">
        <v>0</v>
      </c>
      <c r="U123">
        <v>46.98</v>
      </c>
      <c r="V123">
        <f t="shared" si="9"/>
        <v>17147.699999999997</v>
      </c>
      <c r="AG123">
        <v>0</v>
      </c>
    </row>
    <row r="124" spans="1:33" x14ac:dyDescent="0.3">
      <c r="A124" s="2" t="s">
        <v>17</v>
      </c>
      <c r="B124" t="s">
        <v>44</v>
      </c>
      <c r="C124" t="s">
        <v>46</v>
      </c>
      <c r="D124" t="s">
        <v>50</v>
      </c>
      <c r="H124" t="s">
        <v>112</v>
      </c>
      <c r="I124">
        <v>1</v>
      </c>
      <c r="J124" t="s">
        <v>107</v>
      </c>
      <c r="K124" s="19" t="s">
        <v>108</v>
      </c>
      <c r="L124" t="s">
        <v>103</v>
      </c>
      <c r="M124" t="s">
        <v>99</v>
      </c>
      <c r="T124">
        <v>0</v>
      </c>
      <c r="U124">
        <v>56.16</v>
      </c>
      <c r="V124">
        <f t="shared" si="9"/>
        <v>20498.399999999998</v>
      </c>
      <c r="AG124">
        <v>0</v>
      </c>
    </row>
    <row r="125" spans="1:33" x14ac:dyDescent="0.3">
      <c r="A125" s="2" t="s">
        <v>18</v>
      </c>
      <c r="B125" t="s">
        <v>44</v>
      </c>
      <c r="C125" t="s">
        <v>46</v>
      </c>
      <c r="D125" t="s">
        <v>50</v>
      </c>
      <c r="H125" t="s">
        <v>112</v>
      </c>
      <c r="I125">
        <v>1</v>
      </c>
      <c r="J125" t="s">
        <v>107</v>
      </c>
      <c r="K125" s="19" t="s">
        <v>108</v>
      </c>
      <c r="L125" t="s">
        <v>103</v>
      </c>
      <c r="M125" t="s">
        <v>99</v>
      </c>
      <c r="T125">
        <v>0</v>
      </c>
      <c r="U125">
        <v>36.611999999999995</v>
      </c>
      <c r="V125">
        <f t="shared" si="9"/>
        <v>13363.379999999997</v>
      </c>
      <c r="AG125">
        <v>0</v>
      </c>
    </row>
    <row r="126" spans="1:33" x14ac:dyDescent="0.3">
      <c r="A126" s="2" t="s">
        <v>19</v>
      </c>
      <c r="B126" t="s">
        <v>44</v>
      </c>
      <c r="C126" t="s">
        <v>46</v>
      </c>
      <c r="D126" t="s">
        <v>50</v>
      </c>
      <c r="H126" t="s">
        <v>112</v>
      </c>
      <c r="I126">
        <v>1</v>
      </c>
      <c r="J126" t="s">
        <v>107</v>
      </c>
      <c r="K126" s="19" t="s">
        <v>108</v>
      </c>
      <c r="L126" t="s">
        <v>103</v>
      </c>
      <c r="M126" t="s">
        <v>99</v>
      </c>
      <c r="T126">
        <v>0</v>
      </c>
      <c r="U126">
        <v>60</v>
      </c>
      <c r="V126">
        <f t="shared" si="9"/>
        <v>21900</v>
      </c>
      <c r="AG126">
        <v>0</v>
      </c>
    </row>
    <row r="127" spans="1:33" x14ac:dyDescent="0.3">
      <c r="A127" s="2" t="s">
        <v>74</v>
      </c>
      <c r="B127" t="s">
        <v>44</v>
      </c>
      <c r="C127" t="s">
        <v>46</v>
      </c>
      <c r="D127" t="s">
        <v>50</v>
      </c>
      <c r="H127" t="s">
        <v>112</v>
      </c>
      <c r="I127">
        <v>1</v>
      </c>
      <c r="J127" t="s">
        <v>107</v>
      </c>
      <c r="K127" s="19" t="s">
        <v>108</v>
      </c>
      <c r="L127" t="s">
        <v>103</v>
      </c>
      <c r="M127" t="s">
        <v>99</v>
      </c>
      <c r="T127">
        <v>0</v>
      </c>
      <c r="U127">
        <v>36.611999999999995</v>
      </c>
      <c r="V127">
        <f t="shared" si="9"/>
        <v>13363.379999999997</v>
      </c>
      <c r="AG127">
        <v>0</v>
      </c>
    </row>
    <row r="128" spans="1:33" x14ac:dyDescent="0.3">
      <c r="A128" s="2" t="s">
        <v>20</v>
      </c>
      <c r="B128" t="s">
        <v>44</v>
      </c>
      <c r="C128" t="s">
        <v>46</v>
      </c>
      <c r="D128" t="s">
        <v>50</v>
      </c>
      <c r="H128" t="s">
        <v>112</v>
      </c>
      <c r="I128">
        <v>1</v>
      </c>
      <c r="J128" t="s">
        <v>107</v>
      </c>
      <c r="K128" s="19" t="s">
        <v>108</v>
      </c>
      <c r="L128" t="s">
        <v>103</v>
      </c>
      <c r="M128" t="s">
        <v>99</v>
      </c>
      <c r="T128">
        <v>0</v>
      </c>
      <c r="U128">
        <v>44.748000000000005</v>
      </c>
      <c r="V128">
        <f t="shared" si="9"/>
        <v>16333.020000000002</v>
      </c>
      <c r="AG128">
        <v>0</v>
      </c>
    </row>
    <row r="129" spans="1:33" x14ac:dyDescent="0.3">
      <c r="A129" s="2" t="s">
        <v>41</v>
      </c>
      <c r="B129" t="s">
        <v>44</v>
      </c>
      <c r="C129" t="s">
        <v>46</v>
      </c>
      <c r="D129" t="s">
        <v>50</v>
      </c>
      <c r="H129" t="s">
        <v>112</v>
      </c>
      <c r="I129">
        <v>1</v>
      </c>
      <c r="J129" t="s">
        <v>107</v>
      </c>
      <c r="K129" s="19" t="s">
        <v>108</v>
      </c>
      <c r="L129" t="s">
        <v>103</v>
      </c>
      <c r="M129" t="s">
        <v>99</v>
      </c>
      <c r="T129">
        <v>0</v>
      </c>
      <c r="U129">
        <v>44.748000000000005</v>
      </c>
      <c r="V129">
        <f t="shared" si="9"/>
        <v>16333.020000000002</v>
      </c>
      <c r="AG129">
        <v>0</v>
      </c>
    </row>
    <row r="130" spans="1:33" x14ac:dyDescent="0.3">
      <c r="A130" s="2" t="s">
        <v>21</v>
      </c>
      <c r="B130" t="s">
        <v>44</v>
      </c>
      <c r="C130" t="s">
        <v>46</v>
      </c>
      <c r="D130" t="s">
        <v>50</v>
      </c>
      <c r="H130" t="s">
        <v>112</v>
      </c>
      <c r="I130">
        <v>1</v>
      </c>
      <c r="J130" t="s">
        <v>107</v>
      </c>
      <c r="K130" s="19" t="s">
        <v>108</v>
      </c>
      <c r="L130" t="s">
        <v>103</v>
      </c>
      <c r="M130" t="s">
        <v>99</v>
      </c>
      <c r="T130">
        <v>0</v>
      </c>
      <c r="U130">
        <v>56.666666666666657</v>
      </c>
      <c r="V130">
        <f t="shared" si="9"/>
        <v>20683.333333333328</v>
      </c>
      <c r="AG130">
        <v>0</v>
      </c>
    </row>
    <row r="131" spans="1:33" x14ac:dyDescent="0.3">
      <c r="A131" s="2" t="s">
        <v>22</v>
      </c>
      <c r="B131" t="s">
        <v>44</v>
      </c>
      <c r="C131" t="s">
        <v>46</v>
      </c>
      <c r="D131" t="s">
        <v>50</v>
      </c>
      <c r="H131" t="s">
        <v>112</v>
      </c>
      <c r="I131">
        <v>1</v>
      </c>
      <c r="J131" t="s">
        <v>107</v>
      </c>
      <c r="K131" s="19" t="s">
        <v>108</v>
      </c>
      <c r="L131" t="s">
        <v>103</v>
      </c>
      <c r="M131" t="s">
        <v>99</v>
      </c>
      <c r="T131">
        <v>0</v>
      </c>
      <c r="U131">
        <v>38.520000000000003</v>
      </c>
      <c r="V131">
        <f t="shared" si="9"/>
        <v>14059.800000000001</v>
      </c>
      <c r="AG131">
        <v>0</v>
      </c>
    </row>
    <row r="132" spans="1:33" x14ac:dyDescent="0.3">
      <c r="A132" s="2" t="s">
        <v>76</v>
      </c>
      <c r="B132" t="s">
        <v>44</v>
      </c>
      <c r="C132" t="s">
        <v>46</v>
      </c>
      <c r="D132" t="s">
        <v>50</v>
      </c>
      <c r="H132" t="s">
        <v>112</v>
      </c>
      <c r="I132">
        <v>1</v>
      </c>
      <c r="J132" t="s">
        <v>107</v>
      </c>
      <c r="K132" s="19" t="s">
        <v>108</v>
      </c>
      <c r="L132" t="s">
        <v>103</v>
      </c>
      <c r="M132" t="s">
        <v>99</v>
      </c>
      <c r="T132">
        <v>0</v>
      </c>
      <c r="U132">
        <v>36.611999999999995</v>
      </c>
      <c r="V132">
        <f t="shared" si="9"/>
        <v>13363.379999999997</v>
      </c>
      <c r="AG132">
        <v>0</v>
      </c>
    </row>
    <row r="133" spans="1:33" x14ac:dyDescent="0.3">
      <c r="A133" s="2" t="s">
        <v>23</v>
      </c>
      <c r="B133" t="s">
        <v>44</v>
      </c>
      <c r="C133" t="s">
        <v>46</v>
      </c>
      <c r="D133" t="s">
        <v>50</v>
      </c>
      <c r="H133" t="s">
        <v>112</v>
      </c>
      <c r="I133">
        <v>1</v>
      </c>
      <c r="J133" t="s">
        <v>107</v>
      </c>
      <c r="K133" s="19" t="s">
        <v>108</v>
      </c>
      <c r="L133" t="s">
        <v>103</v>
      </c>
      <c r="M133" t="s">
        <v>99</v>
      </c>
      <c r="T133">
        <v>0</v>
      </c>
      <c r="U133">
        <v>60</v>
      </c>
      <c r="V133">
        <f t="shared" si="9"/>
        <v>21900</v>
      </c>
      <c r="AG133">
        <v>0</v>
      </c>
    </row>
    <row r="134" spans="1:33" x14ac:dyDescent="0.3">
      <c r="A134" s="2" t="s">
        <v>24</v>
      </c>
      <c r="B134" t="s">
        <v>44</v>
      </c>
      <c r="C134" t="s">
        <v>46</v>
      </c>
      <c r="D134" t="s">
        <v>50</v>
      </c>
      <c r="H134" t="s">
        <v>112</v>
      </c>
      <c r="I134">
        <v>1</v>
      </c>
      <c r="J134" t="s">
        <v>107</v>
      </c>
      <c r="K134" s="19" t="s">
        <v>108</v>
      </c>
      <c r="L134" t="s">
        <v>103</v>
      </c>
      <c r="M134" t="s">
        <v>99</v>
      </c>
      <c r="T134">
        <v>0</v>
      </c>
      <c r="U134">
        <v>58.32</v>
      </c>
      <c r="V134">
        <f t="shared" si="9"/>
        <v>21286.799999999999</v>
      </c>
      <c r="AG134">
        <v>0</v>
      </c>
    </row>
    <row r="135" spans="1:33" x14ac:dyDescent="0.3">
      <c r="A135" s="2" t="s">
        <v>25</v>
      </c>
      <c r="B135" t="s">
        <v>44</v>
      </c>
      <c r="C135" t="s">
        <v>46</v>
      </c>
      <c r="D135" t="s">
        <v>50</v>
      </c>
      <c r="H135" t="s">
        <v>112</v>
      </c>
      <c r="I135">
        <v>1</v>
      </c>
      <c r="J135" t="s">
        <v>107</v>
      </c>
      <c r="K135" s="19" t="s">
        <v>108</v>
      </c>
      <c r="L135" t="s">
        <v>103</v>
      </c>
      <c r="M135" t="s">
        <v>99</v>
      </c>
      <c r="T135">
        <v>0</v>
      </c>
      <c r="U135">
        <v>43.3</v>
      </c>
      <c r="V135">
        <f t="shared" si="9"/>
        <v>15804.499999999998</v>
      </c>
      <c r="AG135">
        <v>0</v>
      </c>
    </row>
    <row r="136" spans="1:33" x14ac:dyDescent="0.3">
      <c r="A136" s="2" t="s">
        <v>26</v>
      </c>
      <c r="B136" t="s">
        <v>44</v>
      </c>
      <c r="C136" t="s">
        <v>46</v>
      </c>
      <c r="D136" t="s">
        <v>50</v>
      </c>
      <c r="H136" t="s">
        <v>112</v>
      </c>
      <c r="I136">
        <v>1</v>
      </c>
      <c r="J136" t="s">
        <v>107</v>
      </c>
      <c r="K136" s="19" t="s">
        <v>108</v>
      </c>
      <c r="L136" t="s">
        <v>103</v>
      </c>
      <c r="M136" t="s">
        <v>99</v>
      </c>
      <c r="T136">
        <v>0</v>
      </c>
      <c r="U136">
        <v>36.611999999999995</v>
      </c>
      <c r="V136">
        <f t="shared" si="9"/>
        <v>13363.379999999997</v>
      </c>
      <c r="AG136">
        <v>0</v>
      </c>
    </row>
    <row r="137" spans="1:33" x14ac:dyDescent="0.3">
      <c r="A137" s="2" t="s">
        <v>27</v>
      </c>
      <c r="B137" t="s">
        <v>44</v>
      </c>
      <c r="C137" t="s">
        <v>46</v>
      </c>
      <c r="D137" t="s">
        <v>50</v>
      </c>
      <c r="H137" t="s">
        <v>112</v>
      </c>
      <c r="I137">
        <v>1</v>
      </c>
      <c r="J137" t="s">
        <v>107</v>
      </c>
      <c r="K137" s="19" t="s">
        <v>108</v>
      </c>
      <c r="L137" t="s">
        <v>103</v>
      </c>
      <c r="M137" t="s">
        <v>99</v>
      </c>
      <c r="T137">
        <v>0</v>
      </c>
      <c r="U137">
        <v>48.96</v>
      </c>
      <c r="V137">
        <f t="shared" si="9"/>
        <v>17870.400000000001</v>
      </c>
      <c r="AG137">
        <v>0</v>
      </c>
    </row>
    <row r="138" spans="1:33" x14ac:dyDescent="0.3">
      <c r="A138" s="2" t="s">
        <v>28</v>
      </c>
      <c r="B138" t="s">
        <v>44</v>
      </c>
      <c r="C138" t="s">
        <v>46</v>
      </c>
      <c r="D138" t="s">
        <v>50</v>
      </c>
      <c r="H138" t="s">
        <v>112</v>
      </c>
      <c r="I138">
        <v>1</v>
      </c>
      <c r="J138" t="s">
        <v>107</v>
      </c>
      <c r="K138" s="19" t="s">
        <v>108</v>
      </c>
      <c r="L138" t="s">
        <v>103</v>
      </c>
      <c r="M138" t="s">
        <v>99</v>
      </c>
      <c r="T138">
        <v>0</v>
      </c>
      <c r="U138">
        <v>41.04</v>
      </c>
      <c r="V138">
        <f t="shared" si="9"/>
        <v>14979.6</v>
      </c>
      <c r="AG138">
        <v>0</v>
      </c>
    </row>
    <row r="139" spans="1:33" x14ac:dyDescent="0.3">
      <c r="A139" s="2" t="s">
        <v>29</v>
      </c>
      <c r="B139" t="s">
        <v>44</v>
      </c>
      <c r="C139" t="s">
        <v>46</v>
      </c>
      <c r="D139" t="s">
        <v>50</v>
      </c>
      <c r="H139" t="s">
        <v>112</v>
      </c>
      <c r="I139">
        <v>1</v>
      </c>
      <c r="J139" t="s">
        <v>107</v>
      </c>
      <c r="K139" s="19" t="s">
        <v>108</v>
      </c>
      <c r="L139" t="s">
        <v>103</v>
      </c>
      <c r="M139" t="s">
        <v>99</v>
      </c>
      <c r="T139">
        <v>0</v>
      </c>
      <c r="U139">
        <v>29.16</v>
      </c>
      <c r="V139">
        <f t="shared" si="9"/>
        <v>10643.4</v>
      </c>
      <c r="AG139">
        <v>0</v>
      </c>
    </row>
    <row r="140" spans="1:33" x14ac:dyDescent="0.3">
      <c r="A140" s="2" t="s">
        <v>30</v>
      </c>
      <c r="B140" t="s">
        <v>44</v>
      </c>
      <c r="C140" t="s">
        <v>46</v>
      </c>
      <c r="D140" t="s">
        <v>50</v>
      </c>
      <c r="H140" t="s">
        <v>112</v>
      </c>
      <c r="I140">
        <v>1</v>
      </c>
      <c r="J140" t="s">
        <v>107</v>
      </c>
      <c r="K140" s="19" t="s">
        <v>108</v>
      </c>
      <c r="L140" t="s">
        <v>103</v>
      </c>
      <c r="M140" t="s">
        <v>99</v>
      </c>
      <c r="T140">
        <v>0</v>
      </c>
      <c r="U140">
        <v>47.3</v>
      </c>
      <c r="V140">
        <f t="shared" si="9"/>
        <v>17264.5</v>
      </c>
      <c r="AG140">
        <v>0</v>
      </c>
    </row>
    <row r="141" spans="1:33" x14ac:dyDescent="0.3">
      <c r="A141" s="2" t="s">
        <v>31</v>
      </c>
      <c r="B141" t="s">
        <v>44</v>
      </c>
      <c r="C141" t="s">
        <v>46</v>
      </c>
      <c r="D141" t="s">
        <v>50</v>
      </c>
      <c r="H141" t="s">
        <v>112</v>
      </c>
      <c r="I141">
        <v>1</v>
      </c>
      <c r="J141" t="s">
        <v>107</v>
      </c>
      <c r="K141" s="19" t="s">
        <v>108</v>
      </c>
      <c r="L141" t="s">
        <v>103</v>
      </c>
      <c r="M141" t="s">
        <v>99</v>
      </c>
      <c r="T141">
        <v>0</v>
      </c>
      <c r="U141">
        <v>54.835000000000001</v>
      </c>
      <c r="V141">
        <f t="shared" si="9"/>
        <v>20014.775000000001</v>
      </c>
      <c r="AG141">
        <v>0</v>
      </c>
    </row>
    <row r="142" spans="1:33" x14ac:dyDescent="0.3">
      <c r="A142" s="2" t="s">
        <v>32</v>
      </c>
      <c r="B142" t="s">
        <v>44</v>
      </c>
      <c r="C142" t="s">
        <v>46</v>
      </c>
      <c r="D142" t="s">
        <v>50</v>
      </c>
      <c r="H142" t="s">
        <v>112</v>
      </c>
      <c r="I142">
        <v>1</v>
      </c>
      <c r="J142" t="s">
        <v>107</v>
      </c>
      <c r="K142" s="19" t="s">
        <v>108</v>
      </c>
      <c r="L142" t="s">
        <v>103</v>
      </c>
      <c r="M142" t="s">
        <v>99</v>
      </c>
      <c r="T142">
        <v>0</v>
      </c>
      <c r="U142">
        <v>53.64</v>
      </c>
      <c r="V142">
        <f t="shared" si="9"/>
        <v>19578.599999999999</v>
      </c>
      <c r="AG142">
        <v>0</v>
      </c>
    </row>
    <row r="143" spans="1:33" x14ac:dyDescent="0.3">
      <c r="A143" s="2" t="s">
        <v>40</v>
      </c>
      <c r="B143" t="s">
        <v>44</v>
      </c>
      <c r="C143" t="s">
        <v>46</v>
      </c>
      <c r="D143" t="s">
        <v>50</v>
      </c>
      <c r="H143" t="s">
        <v>112</v>
      </c>
      <c r="I143">
        <v>1</v>
      </c>
      <c r="J143" t="s">
        <v>107</v>
      </c>
      <c r="K143" s="19" t="s">
        <v>108</v>
      </c>
      <c r="L143" t="s">
        <v>103</v>
      </c>
      <c r="M143" t="s">
        <v>99</v>
      </c>
      <c r="T143">
        <v>0</v>
      </c>
      <c r="U143">
        <v>40.68</v>
      </c>
      <c r="V143">
        <f t="shared" si="9"/>
        <v>14848.2</v>
      </c>
      <c r="AG143">
        <v>0</v>
      </c>
    </row>
    <row r="144" spans="1:33" x14ac:dyDescent="0.3">
      <c r="A144" s="2" t="s">
        <v>33</v>
      </c>
      <c r="B144" t="s">
        <v>44</v>
      </c>
      <c r="C144" t="s">
        <v>46</v>
      </c>
      <c r="D144" t="s">
        <v>50</v>
      </c>
      <c r="H144" t="s">
        <v>112</v>
      </c>
      <c r="I144">
        <v>1</v>
      </c>
      <c r="J144" t="s">
        <v>107</v>
      </c>
      <c r="K144" s="19" t="s">
        <v>108</v>
      </c>
      <c r="L144" t="s">
        <v>103</v>
      </c>
      <c r="M144" t="s">
        <v>99</v>
      </c>
      <c r="T144">
        <v>0</v>
      </c>
      <c r="U144">
        <v>60</v>
      </c>
      <c r="V144">
        <f t="shared" si="9"/>
        <v>21900</v>
      </c>
      <c r="AG144">
        <v>0</v>
      </c>
    </row>
    <row r="145" spans="1:33" x14ac:dyDescent="0.3">
      <c r="A145" s="2" t="s">
        <v>34</v>
      </c>
      <c r="B145" t="s">
        <v>44</v>
      </c>
      <c r="C145" t="s">
        <v>46</v>
      </c>
      <c r="D145" t="s">
        <v>50</v>
      </c>
      <c r="H145" t="s">
        <v>112</v>
      </c>
      <c r="I145">
        <v>1</v>
      </c>
      <c r="J145" t="s">
        <v>107</v>
      </c>
      <c r="K145" s="19" t="s">
        <v>108</v>
      </c>
      <c r="L145" t="s">
        <v>103</v>
      </c>
      <c r="M145" t="s">
        <v>99</v>
      </c>
      <c r="T145">
        <v>0</v>
      </c>
      <c r="U145">
        <v>40</v>
      </c>
      <c r="V145">
        <f t="shared" si="9"/>
        <v>14600</v>
      </c>
      <c r="AG145">
        <v>0</v>
      </c>
    </row>
    <row r="146" spans="1:33" x14ac:dyDescent="0.3">
      <c r="A146" s="2" t="s">
        <v>35</v>
      </c>
      <c r="B146" t="s">
        <v>44</v>
      </c>
      <c r="C146" t="s">
        <v>46</v>
      </c>
      <c r="D146" t="s">
        <v>50</v>
      </c>
      <c r="H146" t="s">
        <v>112</v>
      </c>
      <c r="I146">
        <v>1</v>
      </c>
      <c r="J146" t="s">
        <v>107</v>
      </c>
      <c r="K146" s="19" t="s">
        <v>108</v>
      </c>
      <c r="L146" t="s">
        <v>103</v>
      </c>
      <c r="M146" t="s">
        <v>99</v>
      </c>
      <c r="T146">
        <v>0</v>
      </c>
      <c r="U146">
        <v>76.787999999999997</v>
      </c>
      <c r="V146">
        <f t="shared" si="9"/>
        <v>28027.62</v>
      </c>
      <c r="AG146">
        <v>0</v>
      </c>
    </row>
    <row r="147" spans="1:33" x14ac:dyDescent="0.3">
      <c r="A147" s="2" t="s">
        <v>36</v>
      </c>
      <c r="B147" t="s">
        <v>44</v>
      </c>
      <c r="C147" t="s">
        <v>46</v>
      </c>
      <c r="D147" t="s">
        <v>50</v>
      </c>
      <c r="H147" t="s">
        <v>112</v>
      </c>
      <c r="I147">
        <v>1</v>
      </c>
      <c r="J147" t="s">
        <v>107</v>
      </c>
      <c r="K147" s="19" t="s">
        <v>108</v>
      </c>
      <c r="L147" t="s">
        <v>103</v>
      </c>
      <c r="M147" t="s">
        <v>99</v>
      </c>
      <c r="T147">
        <v>0</v>
      </c>
      <c r="U147">
        <v>51.192</v>
      </c>
      <c r="V147">
        <f t="shared" si="9"/>
        <v>18685.080000000002</v>
      </c>
      <c r="AG147">
        <v>0</v>
      </c>
    </row>
    <row r="148" spans="1:33" x14ac:dyDescent="0.3">
      <c r="A148" s="2" t="s">
        <v>38</v>
      </c>
      <c r="B148" t="s">
        <v>44</v>
      </c>
      <c r="C148" t="s">
        <v>46</v>
      </c>
      <c r="D148" t="s">
        <v>50</v>
      </c>
      <c r="H148" t="s">
        <v>112</v>
      </c>
      <c r="I148">
        <v>1</v>
      </c>
      <c r="J148" t="s">
        <v>107</v>
      </c>
      <c r="K148" s="19" t="s">
        <v>108</v>
      </c>
      <c r="L148" t="s">
        <v>103</v>
      </c>
      <c r="M148" t="s">
        <v>99</v>
      </c>
      <c r="T148">
        <v>0</v>
      </c>
      <c r="U148">
        <v>50</v>
      </c>
      <c r="V148">
        <f t="shared" ref="V148:V149" si="10">U148*365</f>
        <v>18250</v>
      </c>
      <c r="AG148">
        <v>0</v>
      </c>
    </row>
    <row r="149" spans="1:33" x14ac:dyDescent="0.3">
      <c r="A149" s="2" t="s">
        <v>37</v>
      </c>
      <c r="B149" t="s">
        <v>44</v>
      </c>
      <c r="C149" t="s">
        <v>46</v>
      </c>
      <c r="D149" t="s">
        <v>50</v>
      </c>
      <c r="H149" t="s">
        <v>112</v>
      </c>
      <c r="I149">
        <v>1</v>
      </c>
      <c r="J149" t="s">
        <v>107</v>
      </c>
      <c r="K149" s="19" t="s">
        <v>108</v>
      </c>
      <c r="L149" t="s">
        <v>103</v>
      </c>
      <c r="M149" t="s">
        <v>99</v>
      </c>
      <c r="T149">
        <v>0</v>
      </c>
      <c r="U149">
        <v>34.200000000000003</v>
      </c>
      <c r="V149">
        <f t="shared" si="10"/>
        <v>12483.000000000002</v>
      </c>
      <c r="AG149">
        <v>0</v>
      </c>
    </row>
    <row r="150" spans="1:33" x14ac:dyDescent="0.3">
      <c r="A150" s="2" t="s">
        <v>39</v>
      </c>
      <c r="B150" t="s">
        <v>44</v>
      </c>
      <c r="C150" t="s">
        <v>46</v>
      </c>
      <c r="D150" t="s">
        <v>50</v>
      </c>
      <c r="H150" t="s">
        <v>112</v>
      </c>
      <c r="I150">
        <v>1</v>
      </c>
      <c r="J150" t="s">
        <v>107</v>
      </c>
      <c r="K150" s="19" t="s">
        <v>108</v>
      </c>
      <c r="L150" t="s">
        <v>103</v>
      </c>
      <c r="M150" t="s">
        <v>99</v>
      </c>
      <c r="T150">
        <v>0</v>
      </c>
      <c r="U150">
        <v>60.48</v>
      </c>
      <c r="V150">
        <f t="shared" si="9"/>
        <v>22075.199999999997</v>
      </c>
      <c r="AG150">
        <v>0</v>
      </c>
    </row>
    <row r="151" spans="1:33" x14ac:dyDescent="0.3">
      <c r="A151" s="2" t="s">
        <v>43</v>
      </c>
      <c r="B151" t="s">
        <v>44</v>
      </c>
      <c r="C151" t="s">
        <v>46</v>
      </c>
      <c r="D151" t="s">
        <v>51</v>
      </c>
      <c r="E151" t="s">
        <v>43</v>
      </c>
      <c r="F151" t="s">
        <v>55</v>
      </c>
      <c r="H151" t="s">
        <v>109</v>
      </c>
      <c r="I151" s="25">
        <f>1/1000000000/1000</f>
        <v>9.9999999999999998E-13</v>
      </c>
      <c r="J151" t="s">
        <v>110</v>
      </c>
      <c r="K151" t="s">
        <v>105</v>
      </c>
      <c r="L151" t="s">
        <v>106</v>
      </c>
      <c r="M151" t="s">
        <v>98</v>
      </c>
      <c r="AG151">
        <v>0</v>
      </c>
    </row>
    <row r="152" spans="1:33" x14ac:dyDescent="0.3">
      <c r="A152" t="s">
        <v>43</v>
      </c>
      <c r="B152" t="s">
        <v>44</v>
      </c>
      <c r="C152" t="s">
        <v>46</v>
      </c>
      <c r="D152" t="s">
        <v>52</v>
      </c>
      <c r="E152" t="s">
        <v>43</v>
      </c>
      <c r="H152" t="s">
        <v>78</v>
      </c>
      <c r="I152">
        <v>1</v>
      </c>
      <c r="J152" t="s">
        <v>110</v>
      </c>
      <c r="K152" t="s">
        <v>105</v>
      </c>
      <c r="L152" t="s">
        <v>106</v>
      </c>
      <c r="M152" t="s">
        <v>98</v>
      </c>
      <c r="AG152">
        <v>0</v>
      </c>
    </row>
    <row r="153" spans="1:33" x14ac:dyDescent="0.3">
      <c r="A153" t="s">
        <v>17</v>
      </c>
      <c r="B153" t="s">
        <v>44</v>
      </c>
      <c r="C153" t="s">
        <v>46</v>
      </c>
      <c r="D153" t="s">
        <v>52</v>
      </c>
      <c r="E153" t="s">
        <v>43</v>
      </c>
      <c r="H153" t="s">
        <v>78</v>
      </c>
      <c r="I153">
        <v>1</v>
      </c>
      <c r="J153" t="s">
        <v>110</v>
      </c>
      <c r="K153" t="s">
        <v>105</v>
      </c>
      <c r="L153" t="s">
        <v>106</v>
      </c>
      <c r="M153" t="s">
        <v>98</v>
      </c>
      <c r="AG153">
        <v>0</v>
      </c>
    </row>
    <row r="154" spans="1:33" x14ac:dyDescent="0.3">
      <c r="A154" t="s">
        <v>16</v>
      </c>
      <c r="B154" t="s">
        <v>44</v>
      </c>
      <c r="C154" t="s">
        <v>46</v>
      </c>
      <c r="D154" t="s">
        <v>52</v>
      </c>
      <c r="E154" t="s">
        <v>43</v>
      </c>
      <c r="H154" t="s">
        <v>78</v>
      </c>
      <c r="I154">
        <v>1</v>
      </c>
      <c r="J154" t="s">
        <v>110</v>
      </c>
      <c r="K154" t="s">
        <v>105</v>
      </c>
      <c r="L154" t="s">
        <v>106</v>
      </c>
      <c r="M154" t="s">
        <v>98</v>
      </c>
      <c r="AG154">
        <v>0</v>
      </c>
    </row>
    <row r="155" spans="1:33" x14ac:dyDescent="0.3">
      <c r="A155" t="s">
        <v>19</v>
      </c>
      <c r="B155" t="s">
        <v>44</v>
      </c>
      <c r="C155" t="s">
        <v>46</v>
      </c>
      <c r="D155" t="s">
        <v>52</v>
      </c>
      <c r="E155" t="s">
        <v>43</v>
      </c>
      <c r="H155" t="s">
        <v>78</v>
      </c>
      <c r="I155">
        <v>1</v>
      </c>
      <c r="J155" t="s">
        <v>110</v>
      </c>
      <c r="K155" t="s">
        <v>105</v>
      </c>
      <c r="L155" t="s">
        <v>106</v>
      </c>
      <c r="M155" t="s">
        <v>98</v>
      </c>
      <c r="AG155">
        <v>0</v>
      </c>
    </row>
    <row r="156" spans="1:33" x14ac:dyDescent="0.3">
      <c r="A156" t="s">
        <v>23</v>
      </c>
      <c r="B156" t="s">
        <v>44</v>
      </c>
      <c r="C156" t="s">
        <v>46</v>
      </c>
      <c r="D156" t="s">
        <v>52</v>
      </c>
      <c r="E156" t="s">
        <v>43</v>
      </c>
      <c r="H156" t="s">
        <v>78</v>
      </c>
      <c r="I156">
        <v>1</v>
      </c>
      <c r="J156" t="s">
        <v>110</v>
      </c>
      <c r="K156" t="s">
        <v>105</v>
      </c>
      <c r="L156" t="s">
        <v>106</v>
      </c>
      <c r="M156" t="s">
        <v>98</v>
      </c>
      <c r="AG156">
        <v>0</v>
      </c>
    </row>
    <row r="157" spans="1:33" x14ac:dyDescent="0.3">
      <c r="A157" t="s">
        <v>38</v>
      </c>
      <c r="B157" t="s">
        <v>44</v>
      </c>
      <c r="C157" t="s">
        <v>46</v>
      </c>
      <c r="D157" t="s">
        <v>52</v>
      </c>
      <c r="E157" t="s">
        <v>43</v>
      </c>
      <c r="H157" t="s">
        <v>78</v>
      </c>
      <c r="I157">
        <v>1</v>
      </c>
      <c r="J157" t="s">
        <v>110</v>
      </c>
      <c r="K157" t="s">
        <v>105</v>
      </c>
      <c r="L157" t="s">
        <v>106</v>
      </c>
      <c r="M157" t="s">
        <v>98</v>
      </c>
      <c r="AG157">
        <v>0</v>
      </c>
    </row>
    <row r="158" spans="1:33" x14ac:dyDescent="0.3">
      <c r="A158" t="s">
        <v>32</v>
      </c>
      <c r="B158" t="s">
        <v>44</v>
      </c>
      <c r="C158" t="s">
        <v>46</v>
      </c>
      <c r="D158" t="s">
        <v>52</v>
      </c>
      <c r="E158" t="s">
        <v>43</v>
      </c>
      <c r="H158" t="s">
        <v>78</v>
      </c>
      <c r="I158">
        <v>1</v>
      </c>
      <c r="J158" t="s">
        <v>110</v>
      </c>
      <c r="K158" t="s">
        <v>105</v>
      </c>
      <c r="L158" t="s">
        <v>106</v>
      </c>
      <c r="M158" t="s">
        <v>98</v>
      </c>
      <c r="AG158">
        <v>0</v>
      </c>
    </row>
    <row r="159" spans="1:33" x14ac:dyDescent="0.3">
      <c r="A159" t="s">
        <v>11</v>
      </c>
      <c r="B159" t="s">
        <v>44</v>
      </c>
      <c r="C159" t="s">
        <v>46</v>
      </c>
      <c r="D159" t="s">
        <v>52</v>
      </c>
      <c r="E159" t="s">
        <v>43</v>
      </c>
      <c r="H159" t="s">
        <v>78</v>
      </c>
      <c r="I159">
        <v>1</v>
      </c>
      <c r="J159" t="s">
        <v>110</v>
      </c>
      <c r="K159" t="s">
        <v>105</v>
      </c>
      <c r="L159" t="s">
        <v>106</v>
      </c>
      <c r="M159" t="s">
        <v>98</v>
      </c>
      <c r="AG159">
        <v>0</v>
      </c>
    </row>
    <row r="160" spans="1:33" x14ac:dyDescent="0.3">
      <c r="A160" t="s">
        <v>32</v>
      </c>
      <c r="B160" t="s">
        <v>44</v>
      </c>
      <c r="C160" t="s">
        <v>46</v>
      </c>
      <c r="D160" t="s">
        <v>49</v>
      </c>
      <c r="E160" t="s">
        <v>43</v>
      </c>
      <c r="H160" t="s">
        <v>61</v>
      </c>
      <c r="I160">
        <v>1</v>
      </c>
      <c r="J160" t="s">
        <v>104</v>
      </c>
      <c r="K160" t="s">
        <v>105</v>
      </c>
      <c r="L160" t="s">
        <v>106</v>
      </c>
      <c r="M160" t="s">
        <v>98</v>
      </c>
      <c r="AG160">
        <v>0</v>
      </c>
    </row>
    <row r="161" spans="1:33" x14ac:dyDescent="0.3">
      <c r="A161" t="s">
        <v>11</v>
      </c>
      <c r="B161" t="s">
        <v>44</v>
      </c>
      <c r="C161" t="s">
        <v>46</v>
      </c>
      <c r="D161" t="s">
        <v>49</v>
      </c>
      <c r="E161" t="s">
        <v>43</v>
      </c>
      <c r="H161" t="s">
        <v>61</v>
      </c>
      <c r="I161">
        <v>1</v>
      </c>
      <c r="J161" t="s">
        <v>104</v>
      </c>
      <c r="K161" t="s">
        <v>105</v>
      </c>
      <c r="L161" t="s">
        <v>106</v>
      </c>
      <c r="M161" t="s">
        <v>98</v>
      </c>
      <c r="AG161">
        <v>0</v>
      </c>
    </row>
    <row r="162" spans="1:33" x14ac:dyDescent="0.3">
      <c r="A162" t="s">
        <v>9</v>
      </c>
      <c r="B162" t="s">
        <v>44</v>
      </c>
      <c r="C162" t="s">
        <v>46</v>
      </c>
      <c r="D162" t="s">
        <v>49</v>
      </c>
      <c r="E162" t="s">
        <v>43</v>
      </c>
      <c r="H162" t="s">
        <v>61</v>
      </c>
      <c r="I162">
        <v>1</v>
      </c>
      <c r="J162" t="s">
        <v>104</v>
      </c>
      <c r="K162" t="s">
        <v>105</v>
      </c>
      <c r="L162" t="s">
        <v>106</v>
      </c>
      <c r="M162" t="s">
        <v>98</v>
      </c>
      <c r="AG162">
        <v>0</v>
      </c>
    </row>
    <row r="163" spans="1:33" x14ac:dyDescent="0.3">
      <c r="A163" t="s">
        <v>13</v>
      </c>
      <c r="B163" t="s">
        <v>44</v>
      </c>
      <c r="C163" t="s">
        <v>46</v>
      </c>
      <c r="D163" t="s">
        <v>49</v>
      </c>
      <c r="E163" t="s">
        <v>43</v>
      </c>
      <c r="H163" t="s">
        <v>61</v>
      </c>
      <c r="I163">
        <v>1</v>
      </c>
      <c r="J163" t="s">
        <v>104</v>
      </c>
      <c r="K163" t="s">
        <v>105</v>
      </c>
      <c r="L163" t="s">
        <v>106</v>
      </c>
      <c r="M163" t="s">
        <v>98</v>
      </c>
      <c r="AG163">
        <v>0</v>
      </c>
    </row>
    <row r="164" spans="1:33" x14ac:dyDescent="0.3">
      <c r="A164" t="s">
        <v>13</v>
      </c>
      <c r="B164" t="s">
        <v>44</v>
      </c>
      <c r="C164" t="s">
        <v>46</v>
      </c>
      <c r="D164" t="s">
        <v>49</v>
      </c>
      <c r="E164" t="s">
        <v>43</v>
      </c>
      <c r="H164" t="s">
        <v>61</v>
      </c>
      <c r="I164">
        <v>1</v>
      </c>
      <c r="J164" t="s">
        <v>104</v>
      </c>
      <c r="K164" t="s">
        <v>105</v>
      </c>
      <c r="L164" t="s">
        <v>106</v>
      </c>
      <c r="M164" t="s">
        <v>98</v>
      </c>
      <c r="AG164">
        <v>0</v>
      </c>
    </row>
    <row r="165" spans="1:33" x14ac:dyDescent="0.3">
      <c r="A165" t="s">
        <v>14</v>
      </c>
      <c r="B165" t="s">
        <v>44</v>
      </c>
      <c r="C165" t="s">
        <v>46</v>
      </c>
      <c r="D165" t="s">
        <v>49</v>
      </c>
      <c r="E165" t="s">
        <v>43</v>
      </c>
      <c r="H165" t="s">
        <v>61</v>
      </c>
      <c r="I165">
        <v>1</v>
      </c>
      <c r="J165" t="s">
        <v>104</v>
      </c>
      <c r="K165" t="s">
        <v>105</v>
      </c>
      <c r="L165" t="s">
        <v>106</v>
      </c>
      <c r="M165" t="s">
        <v>98</v>
      </c>
      <c r="AG165">
        <v>0</v>
      </c>
    </row>
    <row r="166" spans="1:33" x14ac:dyDescent="0.3">
      <c r="A166" t="s">
        <v>15</v>
      </c>
      <c r="B166" t="s">
        <v>44</v>
      </c>
      <c r="C166" t="s">
        <v>46</v>
      </c>
      <c r="D166" t="s">
        <v>49</v>
      </c>
      <c r="E166" t="s">
        <v>43</v>
      </c>
      <c r="H166" t="s">
        <v>61</v>
      </c>
      <c r="I166">
        <v>1</v>
      </c>
      <c r="J166" t="s">
        <v>104</v>
      </c>
      <c r="K166" t="s">
        <v>105</v>
      </c>
      <c r="L166" t="s">
        <v>106</v>
      </c>
      <c r="M166" t="s">
        <v>98</v>
      </c>
      <c r="AG166">
        <v>0</v>
      </c>
    </row>
    <row r="167" spans="1:33" x14ac:dyDescent="0.3">
      <c r="A167" t="s">
        <v>16</v>
      </c>
      <c r="B167" t="s">
        <v>44</v>
      </c>
      <c r="C167" t="s">
        <v>46</v>
      </c>
      <c r="D167" t="s">
        <v>49</v>
      </c>
      <c r="E167" t="s">
        <v>43</v>
      </c>
      <c r="H167" t="s">
        <v>61</v>
      </c>
      <c r="I167">
        <v>1</v>
      </c>
      <c r="J167" t="s">
        <v>104</v>
      </c>
      <c r="K167" t="s">
        <v>105</v>
      </c>
      <c r="L167" t="s">
        <v>106</v>
      </c>
      <c r="M167" t="s">
        <v>98</v>
      </c>
      <c r="AG167">
        <v>0</v>
      </c>
    </row>
    <row r="168" spans="1:33" x14ac:dyDescent="0.3">
      <c r="A168" t="s">
        <v>17</v>
      </c>
      <c r="B168" t="s">
        <v>44</v>
      </c>
      <c r="C168" t="s">
        <v>46</v>
      </c>
      <c r="D168" t="s">
        <v>49</v>
      </c>
      <c r="E168" t="s">
        <v>43</v>
      </c>
      <c r="H168" t="s">
        <v>61</v>
      </c>
      <c r="I168">
        <v>1</v>
      </c>
      <c r="J168" t="s">
        <v>104</v>
      </c>
      <c r="K168" t="s">
        <v>105</v>
      </c>
      <c r="L168" t="s">
        <v>106</v>
      </c>
      <c r="M168" t="s">
        <v>98</v>
      </c>
      <c r="AG168">
        <v>0</v>
      </c>
    </row>
    <row r="169" spans="1:33" x14ac:dyDescent="0.3">
      <c r="A169" t="s">
        <v>18</v>
      </c>
      <c r="B169" t="s">
        <v>44</v>
      </c>
      <c r="C169" t="s">
        <v>46</v>
      </c>
      <c r="D169" t="s">
        <v>49</v>
      </c>
      <c r="E169" t="s">
        <v>43</v>
      </c>
      <c r="H169" t="s">
        <v>61</v>
      </c>
      <c r="I169">
        <v>1</v>
      </c>
      <c r="J169" t="s">
        <v>104</v>
      </c>
      <c r="K169" t="s">
        <v>105</v>
      </c>
      <c r="L169" t="s">
        <v>106</v>
      </c>
      <c r="M169" t="s">
        <v>98</v>
      </c>
      <c r="AG169">
        <v>0</v>
      </c>
    </row>
    <row r="170" spans="1:33" x14ac:dyDescent="0.3">
      <c r="A170" t="s">
        <v>19</v>
      </c>
      <c r="B170" t="s">
        <v>44</v>
      </c>
      <c r="C170" t="s">
        <v>46</v>
      </c>
      <c r="D170" t="s">
        <v>49</v>
      </c>
      <c r="E170" t="s">
        <v>43</v>
      </c>
      <c r="H170" t="s">
        <v>61</v>
      </c>
      <c r="I170">
        <v>1</v>
      </c>
      <c r="J170" t="s">
        <v>104</v>
      </c>
      <c r="K170" t="s">
        <v>105</v>
      </c>
      <c r="L170" t="s">
        <v>106</v>
      </c>
      <c r="M170" t="s">
        <v>98</v>
      </c>
      <c r="AG170">
        <v>0</v>
      </c>
    </row>
    <row r="171" spans="1:33" x14ac:dyDescent="0.3">
      <c r="A171" t="s">
        <v>20</v>
      </c>
      <c r="B171" t="s">
        <v>44</v>
      </c>
      <c r="C171" t="s">
        <v>46</v>
      </c>
      <c r="D171" t="s">
        <v>49</v>
      </c>
      <c r="E171" t="s">
        <v>43</v>
      </c>
      <c r="H171" t="s">
        <v>61</v>
      </c>
      <c r="I171">
        <v>1</v>
      </c>
      <c r="J171" t="s">
        <v>104</v>
      </c>
      <c r="K171" t="s">
        <v>105</v>
      </c>
      <c r="L171" t="s">
        <v>106</v>
      </c>
      <c r="M171" t="s">
        <v>98</v>
      </c>
      <c r="AG171">
        <v>0</v>
      </c>
    </row>
    <row r="172" spans="1:33" x14ac:dyDescent="0.3">
      <c r="A172" t="s">
        <v>21</v>
      </c>
      <c r="B172" t="s">
        <v>44</v>
      </c>
      <c r="C172" t="s">
        <v>46</v>
      </c>
      <c r="D172" t="s">
        <v>49</v>
      </c>
      <c r="E172" t="s">
        <v>43</v>
      </c>
      <c r="H172" t="s">
        <v>61</v>
      </c>
      <c r="I172">
        <v>1</v>
      </c>
      <c r="J172" t="s">
        <v>104</v>
      </c>
      <c r="K172" t="s">
        <v>105</v>
      </c>
      <c r="L172" t="s">
        <v>106</v>
      </c>
      <c r="M172" t="s">
        <v>98</v>
      </c>
      <c r="AG172">
        <v>0</v>
      </c>
    </row>
    <row r="173" spans="1:33" x14ac:dyDescent="0.3">
      <c r="A173" t="s">
        <v>22</v>
      </c>
      <c r="B173" t="s">
        <v>44</v>
      </c>
      <c r="C173" t="s">
        <v>46</v>
      </c>
      <c r="D173" t="s">
        <v>49</v>
      </c>
      <c r="E173" t="s">
        <v>43</v>
      </c>
      <c r="H173" t="s">
        <v>61</v>
      </c>
      <c r="I173">
        <v>1</v>
      </c>
      <c r="J173" t="s">
        <v>104</v>
      </c>
      <c r="K173" t="s">
        <v>105</v>
      </c>
      <c r="L173" t="s">
        <v>106</v>
      </c>
      <c r="M173" t="s">
        <v>98</v>
      </c>
      <c r="AG173">
        <v>0</v>
      </c>
    </row>
    <row r="174" spans="1:33" x14ac:dyDescent="0.3">
      <c r="A174" t="s">
        <v>23</v>
      </c>
      <c r="B174" t="s">
        <v>44</v>
      </c>
      <c r="C174" t="s">
        <v>46</v>
      </c>
      <c r="D174" t="s">
        <v>49</v>
      </c>
      <c r="E174" t="s">
        <v>43</v>
      </c>
      <c r="H174" t="s">
        <v>61</v>
      </c>
      <c r="I174">
        <v>1</v>
      </c>
      <c r="J174" t="s">
        <v>104</v>
      </c>
      <c r="K174" t="s">
        <v>105</v>
      </c>
      <c r="L174" t="s">
        <v>106</v>
      </c>
      <c r="M174" t="s">
        <v>98</v>
      </c>
      <c r="AG174">
        <v>0</v>
      </c>
    </row>
    <row r="175" spans="1:33" x14ac:dyDescent="0.3">
      <c r="A175" t="s">
        <v>24</v>
      </c>
      <c r="B175" t="s">
        <v>44</v>
      </c>
      <c r="C175" t="s">
        <v>46</v>
      </c>
      <c r="D175" t="s">
        <v>49</v>
      </c>
      <c r="E175" t="s">
        <v>43</v>
      </c>
      <c r="H175" t="s">
        <v>61</v>
      </c>
      <c r="I175">
        <v>1</v>
      </c>
      <c r="J175" t="s">
        <v>104</v>
      </c>
      <c r="K175" t="s">
        <v>105</v>
      </c>
      <c r="L175" t="s">
        <v>106</v>
      </c>
      <c r="M175" t="s">
        <v>98</v>
      </c>
      <c r="AG175">
        <v>0</v>
      </c>
    </row>
    <row r="176" spans="1:33" x14ac:dyDescent="0.3">
      <c r="A176" t="s">
        <v>25</v>
      </c>
      <c r="B176" t="s">
        <v>44</v>
      </c>
      <c r="C176" t="s">
        <v>46</v>
      </c>
      <c r="D176" t="s">
        <v>49</v>
      </c>
      <c r="E176" t="s">
        <v>43</v>
      </c>
      <c r="H176" t="s">
        <v>61</v>
      </c>
      <c r="I176">
        <v>1</v>
      </c>
      <c r="J176" t="s">
        <v>104</v>
      </c>
      <c r="K176" t="s">
        <v>105</v>
      </c>
      <c r="L176" t="s">
        <v>106</v>
      </c>
      <c r="M176" t="s">
        <v>98</v>
      </c>
      <c r="AG176">
        <v>0</v>
      </c>
    </row>
    <row r="177" spans="1:33" x14ac:dyDescent="0.3">
      <c r="A177" t="s">
        <v>26</v>
      </c>
      <c r="B177" t="s">
        <v>44</v>
      </c>
      <c r="C177" t="s">
        <v>46</v>
      </c>
      <c r="D177" t="s">
        <v>49</v>
      </c>
      <c r="E177" t="s">
        <v>43</v>
      </c>
      <c r="H177" t="s">
        <v>61</v>
      </c>
      <c r="I177">
        <v>1</v>
      </c>
      <c r="J177" t="s">
        <v>104</v>
      </c>
      <c r="K177" t="s">
        <v>105</v>
      </c>
      <c r="L177" t="s">
        <v>106</v>
      </c>
      <c r="M177" t="s">
        <v>98</v>
      </c>
      <c r="AG177">
        <v>0</v>
      </c>
    </row>
    <row r="178" spans="1:33" x14ac:dyDescent="0.3">
      <c r="A178" t="s">
        <v>27</v>
      </c>
      <c r="B178" t="s">
        <v>44</v>
      </c>
      <c r="C178" t="s">
        <v>46</v>
      </c>
      <c r="D178" t="s">
        <v>49</v>
      </c>
      <c r="E178" t="s">
        <v>43</v>
      </c>
      <c r="H178" t="s">
        <v>61</v>
      </c>
      <c r="I178">
        <v>1</v>
      </c>
      <c r="J178" t="s">
        <v>104</v>
      </c>
      <c r="K178" t="s">
        <v>105</v>
      </c>
      <c r="L178" t="s">
        <v>106</v>
      </c>
      <c r="M178" t="s">
        <v>98</v>
      </c>
      <c r="AG178">
        <v>0</v>
      </c>
    </row>
    <row r="179" spans="1:33" x14ac:dyDescent="0.3">
      <c r="A179" t="s">
        <v>28</v>
      </c>
      <c r="B179" t="s">
        <v>44</v>
      </c>
      <c r="C179" t="s">
        <v>46</v>
      </c>
      <c r="D179" t="s">
        <v>49</v>
      </c>
      <c r="E179" t="s">
        <v>43</v>
      </c>
      <c r="H179" t="s">
        <v>61</v>
      </c>
      <c r="I179">
        <v>1</v>
      </c>
      <c r="J179" t="s">
        <v>104</v>
      </c>
      <c r="K179" t="s">
        <v>105</v>
      </c>
      <c r="L179" t="s">
        <v>106</v>
      </c>
      <c r="M179" t="s">
        <v>98</v>
      </c>
      <c r="AG179">
        <v>0</v>
      </c>
    </row>
    <row r="180" spans="1:33" x14ac:dyDescent="0.3">
      <c r="A180" t="s">
        <v>29</v>
      </c>
      <c r="B180" t="s">
        <v>44</v>
      </c>
      <c r="C180" t="s">
        <v>46</v>
      </c>
      <c r="D180" t="s">
        <v>49</v>
      </c>
      <c r="E180" t="s">
        <v>43</v>
      </c>
      <c r="H180" t="s">
        <v>61</v>
      </c>
      <c r="I180">
        <v>1</v>
      </c>
      <c r="J180" t="s">
        <v>104</v>
      </c>
      <c r="K180" t="s">
        <v>105</v>
      </c>
      <c r="L180" t="s">
        <v>106</v>
      </c>
      <c r="M180" t="s">
        <v>98</v>
      </c>
      <c r="AG180">
        <v>0</v>
      </c>
    </row>
    <row r="181" spans="1:33" x14ac:dyDescent="0.3">
      <c r="A181" t="s">
        <v>30</v>
      </c>
      <c r="B181" t="s">
        <v>44</v>
      </c>
      <c r="C181" t="s">
        <v>46</v>
      </c>
      <c r="D181" t="s">
        <v>49</v>
      </c>
      <c r="E181" t="s">
        <v>43</v>
      </c>
      <c r="H181" t="s">
        <v>61</v>
      </c>
      <c r="I181">
        <v>1</v>
      </c>
      <c r="J181" t="s">
        <v>104</v>
      </c>
      <c r="K181" t="s">
        <v>105</v>
      </c>
      <c r="L181" t="s">
        <v>106</v>
      </c>
      <c r="M181" t="s">
        <v>98</v>
      </c>
      <c r="AG181">
        <v>0</v>
      </c>
    </row>
    <row r="182" spans="1:33" x14ac:dyDescent="0.3">
      <c r="A182" t="s">
        <v>31</v>
      </c>
      <c r="B182" t="s">
        <v>44</v>
      </c>
      <c r="C182" t="s">
        <v>46</v>
      </c>
      <c r="D182" t="s">
        <v>49</v>
      </c>
      <c r="E182" t="s">
        <v>43</v>
      </c>
      <c r="H182" t="s">
        <v>61</v>
      </c>
      <c r="I182">
        <v>1</v>
      </c>
      <c r="J182" t="s">
        <v>104</v>
      </c>
      <c r="K182" t="s">
        <v>105</v>
      </c>
      <c r="L182" t="s">
        <v>106</v>
      </c>
      <c r="M182" t="s">
        <v>98</v>
      </c>
      <c r="AG182">
        <v>0</v>
      </c>
    </row>
    <row r="183" spans="1:33" x14ac:dyDescent="0.3">
      <c r="A183" t="s">
        <v>32</v>
      </c>
      <c r="B183" t="s">
        <v>44</v>
      </c>
      <c r="C183" t="s">
        <v>46</v>
      </c>
      <c r="D183" t="s">
        <v>49</v>
      </c>
      <c r="E183" t="s">
        <v>43</v>
      </c>
      <c r="H183" t="s">
        <v>61</v>
      </c>
      <c r="I183">
        <v>1</v>
      </c>
      <c r="J183" t="s">
        <v>104</v>
      </c>
      <c r="K183" t="s">
        <v>105</v>
      </c>
      <c r="L183" t="s">
        <v>106</v>
      </c>
      <c r="M183" t="s">
        <v>98</v>
      </c>
      <c r="AG183">
        <v>0</v>
      </c>
    </row>
    <row r="184" spans="1:33" x14ac:dyDescent="0.3">
      <c r="A184" t="s">
        <v>33</v>
      </c>
      <c r="B184" t="s">
        <v>44</v>
      </c>
      <c r="C184" t="s">
        <v>46</v>
      </c>
      <c r="D184" t="s">
        <v>49</v>
      </c>
      <c r="E184" t="s">
        <v>43</v>
      </c>
      <c r="H184" t="s">
        <v>61</v>
      </c>
      <c r="I184">
        <v>1</v>
      </c>
      <c r="J184" t="s">
        <v>104</v>
      </c>
      <c r="K184" t="s">
        <v>105</v>
      </c>
      <c r="L184" t="s">
        <v>106</v>
      </c>
      <c r="M184" t="s">
        <v>98</v>
      </c>
      <c r="AG184">
        <v>0</v>
      </c>
    </row>
    <row r="185" spans="1:33" x14ac:dyDescent="0.3">
      <c r="A185" t="s">
        <v>34</v>
      </c>
      <c r="B185" t="s">
        <v>44</v>
      </c>
      <c r="C185" t="s">
        <v>46</v>
      </c>
      <c r="D185" t="s">
        <v>49</v>
      </c>
      <c r="E185" t="s">
        <v>43</v>
      </c>
      <c r="H185" t="s">
        <v>61</v>
      </c>
      <c r="I185">
        <v>1</v>
      </c>
      <c r="J185" t="s">
        <v>104</v>
      </c>
      <c r="K185" t="s">
        <v>105</v>
      </c>
      <c r="L185" t="s">
        <v>106</v>
      </c>
      <c r="M185" t="s">
        <v>98</v>
      </c>
      <c r="AG185">
        <v>0</v>
      </c>
    </row>
    <row r="186" spans="1:33" x14ac:dyDescent="0.3">
      <c r="A186" t="s">
        <v>35</v>
      </c>
      <c r="B186" t="s">
        <v>44</v>
      </c>
      <c r="C186" t="s">
        <v>46</v>
      </c>
      <c r="D186" t="s">
        <v>49</v>
      </c>
      <c r="E186" t="s">
        <v>43</v>
      </c>
      <c r="H186" t="s">
        <v>61</v>
      </c>
      <c r="I186">
        <v>1</v>
      </c>
      <c r="J186" t="s">
        <v>104</v>
      </c>
      <c r="K186" t="s">
        <v>105</v>
      </c>
      <c r="L186" t="s">
        <v>106</v>
      </c>
      <c r="M186" t="s">
        <v>98</v>
      </c>
      <c r="AG186">
        <v>0</v>
      </c>
    </row>
    <row r="187" spans="1:33" x14ac:dyDescent="0.3">
      <c r="A187" t="s">
        <v>36</v>
      </c>
      <c r="B187" t="s">
        <v>44</v>
      </c>
      <c r="C187" t="s">
        <v>46</v>
      </c>
      <c r="D187" t="s">
        <v>49</v>
      </c>
      <c r="E187" t="s">
        <v>43</v>
      </c>
      <c r="H187" t="s">
        <v>61</v>
      </c>
      <c r="I187">
        <v>1</v>
      </c>
      <c r="J187" t="s">
        <v>104</v>
      </c>
      <c r="K187" t="s">
        <v>105</v>
      </c>
      <c r="L187" t="s">
        <v>106</v>
      </c>
      <c r="M187" t="s">
        <v>98</v>
      </c>
      <c r="AG187">
        <v>0</v>
      </c>
    </row>
    <row r="188" spans="1:33" x14ac:dyDescent="0.3">
      <c r="A188" t="s">
        <v>37</v>
      </c>
      <c r="B188" t="s">
        <v>44</v>
      </c>
      <c r="C188" t="s">
        <v>46</v>
      </c>
      <c r="D188" t="s">
        <v>49</v>
      </c>
      <c r="E188" t="s">
        <v>43</v>
      </c>
      <c r="H188" t="s">
        <v>61</v>
      </c>
      <c r="I188">
        <v>1</v>
      </c>
      <c r="J188" t="s">
        <v>104</v>
      </c>
      <c r="K188" t="s">
        <v>105</v>
      </c>
      <c r="L188" t="s">
        <v>106</v>
      </c>
      <c r="M188" t="s">
        <v>98</v>
      </c>
      <c r="AG188">
        <v>0</v>
      </c>
    </row>
    <row r="189" spans="1:33" x14ac:dyDescent="0.3">
      <c r="A189" t="s">
        <v>38</v>
      </c>
      <c r="B189" t="s">
        <v>44</v>
      </c>
      <c r="C189" t="s">
        <v>46</v>
      </c>
      <c r="D189" t="s">
        <v>49</v>
      </c>
      <c r="E189" t="s">
        <v>43</v>
      </c>
      <c r="H189" t="s">
        <v>61</v>
      </c>
      <c r="I189">
        <v>1</v>
      </c>
      <c r="J189" t="s">
        <v>104</v>
      </c>
      <c r="K189" t="s">
        <v>105</v>
      </c>
      <c r="L189" t="s">
        <v>106</v>
      </c>
      <c r="M189" t="s">
        <v>98</v>
      </c>
      <c r="AG189">
        <v>0</v>
      </c>
    </row>
    <row r="190" spans="1:33" x14ac:dyDescent="0.3">
      <c r="A190" t="s">
        <v>39</v>
      </c>
      <c r="B190" t="s">
        <v>44</v>
      </c>
      <c r="C190" t="s">
        <v>46</v>
      </c>
      <c r="D190" t="s">
        <v>49</v>
      </c>
      <c r="E190" t="s">
        <v>43</v>
      </c>
      <c r="H190" t="s">
        <v>61</v>
      </c>
      <c r="I190">
        <v>1</v>
      </c>
      <c r="J190" t="s">
        <v>104</v>
      </c>
      <c r="K190" t="s">
        <v>105</v>
      </c>
      <c r="L190" t="s">
        <v>106</v>
      </c>
      <c r="M190" t="s">
        <v>98</v>
      </c>
      <c r="AG190">
        <v>0</v>
      </c>
    </row>
    <row r="191" spans="1:33" x14ac:dyDescent="0.3">
      <c r="A191" t="s">
        <v>40</v>
      </c>
      <c r="B191" t="s">
        <v>44</v>
      </c>
      <c r="C191" t="s">
        <v>46</v>
      </c>
      <c r="D191" t="s">
        <v>49</v>
      </c>
      <c r="E191" t="s">
        <v>43</v>
      </c>
      <c r="H191" t="s">
        <v>61</v>
      </c>
      <c r="I191">
        <v>1</v>
      </c>
      <c r="J191" t="s">
        <v>104</v>
      </c>
      <c r="K191" t="s">
        <v>105</v>
      </c>
      <c r="L191" t="s">
        <v>106</v>
      </c>
      <c r="M191" t="s">
        <v>98</v>
      </c>
      <c r="AG191">
        <v>0</v>
      </c>
    </row>
    <row r="192" spans="1:33" x14ac:dyDescent="0.3">
      <c r="A192" t="s">
        <v>41</v>
      </c>
      <c r="B192" t="s">
        <v>44</v>
      </c>
      <c r="C192" t="s">
        <v>46</v>
      </c>
      <c r="D192" t="s">
        <v>49</v>
      </c>
      <c r="E192" t="s">
        <v>43</v>
      </c>
      <c r="H192" t="s">
        <v>61</v>
      </c>
      <c r="I192">
        <v>1</v>
      </c>
      <c r="J192" t="s">
        <v>104</v>
      </c>
      <c r="K192" t="s">
        <v>105</v>
      </c>
      <c r="L192" t="s">
        <v>106</v>
      </c>
      <c r="M192" t="s">
        <v>98</v>
      </c>
      <c r="AG192">
        <v>0</v>
      </c>
    </row>
    <row r="193" spans="1:33" x14ac:dyDescent="0.3">
      <c r="A193" t="s">
        <v>42</v>
      </c>
      <c r="B193" t="s">
        <v>44</v>
      </c>
      <c r="C193" t="s">
        <v>46</v>
      </c>
      <c r="D193" t="s">
        <v>49</v>
      </c>
      <c r="E193" t="s">
        <v>43</v>
      </c>
      <c r="H193" t="s">
        <v>61</v>
      </c>
      <c r="I193">
        <v>1</v>
      </c>
      <c r="J193" t="s">
        <v>104</v>
      </c>
      <c r="K193" t="s">
        <v>105</v>
      </c>
      <c r="L193" t="s">
        <v>106</v>
      </c>
      <c r="M193" t="s">
        <v>98</v>
      </c>
      <c r="AG193">
        <v>0</v>
      </c>
    </row>
    <row r="194" spans="1:33" x14ac:dyDescent="0.3">
      <c r="A194" s="2" t="s">
        <v>9</v>
      </c>
      <c r="B194" t="s">
        <v>44</v>
      </c>
      <c r="C194" t="s">
        <v>77</v>
      </c>
      <c r="D194" t="s">
        <v>47</v>
      </c>
      <c r="H194" t="s">
        <v>75</v>
      </c>
      <c r="I194">
        <v>1</v>
      </c>
      <c r="J194" t="s">
        <v>101</v>
      </c>
      <c r="K194" t="s">
        <v>102</v>
      </c>
      <c r="L194" t="s">
        <v>103</v>
      </c>
      <c r="M194" t="s">
        <v>98</v>
      </c>
      <c r="N194" t="s">
        <v>99</v>
      </c>
      <c r="O194" t="s">
        <v>100</v>
      </c>
      <c r="P194" s="12">
        <f>P2</f>
        <v>0</v>
      </c>
      <c r="Q194" s="12">
        <f t="shared" ref="Q194:AE194" si="11">Q2</f>
        <v>124.3</v>
      </c>
      <c r="R194" s="12">
        <f t="shared" si="11"/>
        <v>3.7521888475875231E-2</v>
      </c>
      <c r="S194" s="12">
        <f t="shared" si="11"/>
        <v>2012</v>
      </c>
      <c r="T194">
        <f t="shared" si="11"/>
        <v>-7581.6599999999989</v>
      </c>
      <c r="V194">
        <f t="shared" si="11"/>
        <v>3.8299999999999996</v>
      </c>
      <c r="X194">
        <f t="shared" si="11"/>
        <v>124.3</v>
      </c>
      <c r="Y194" t="str">
        <f t="shared" si="11"/>
        <v>[1]</v>
      </c>
      <c r="Z194">
        <f t="shared" si="11"/>
        <v>86</v>
      </c>
      <c r="AA194" t="str">
        <f t="shared" si="11"/>
        <v>[6]</v>
      </c>
      <c r="AD194">
        <f t="shared" si="11"/>
        <v>3.7521888475875231</v>
      </c>
      <c r="AE194">
        <f t="shared" si="11"/>
        <v>3.0812550281576829</v>
      </c>
      <c r="AG194">
        <v>0</v>
      </c>
    </row>
    <row r="195" spans="1:33" x14ac:dyDescent="0.3">
      <c r="A195" s="2" t="s">
        <v>10</v>
      </c>
      <c r="B195" t="s">
        <v>44</v>
      </c>
      <c r="C195" t="s">
        <v>77</v>
      </c>
      <c r="D195" t="s">
        <v>47</v>
      </c>
      <c r="H195" t="s">
        <v>75</v>
      </c>
      <c r="I195">
        <v>1</v>
      </c>
      <c r="J195" t="s">
        <v>101</v>
      </c>
      <c r="K195" t="s">
        <v>102</v>
      </c>
      <c r="L195" t="s">
        <v>103</v>
      </c>
      <c r="M195" t="s">
        <v>98</v>
      </c>
      <c r="N195" t="s">
        <v>99</v>
      </c>
      <c r="O195" t="s">
        <v>100</v>
      </c>
      <c r="P195" s="12">
        <f t="shared" ref="P195:AF195" si="12">P3</f>
        <v>0</v>
      </c>
      <c r="Q195" s="12">
        <f t="shared" si="12"/>
        <v>73</v>
      </c>
      <c r="R195" s="12">
        <f t="shared" si="12"/>
        <v>8.0898545535437183E-3</v>
      </c>
      <c r="S195" s="12">
        <f t="shared" si="12"/>
        <v>2012</v>
      </c>
      <c r="T195">
        <f t="shared" si="12"/>
        <v>-1064.0040296924703</v>
      </c>
      <c r="V195">
        <f t="shared" si="12"/>
        <v>0.56511134676564134</v>
      </c>
      <c r="X195">
        <f t="shared" si="12"/>
        <v>73</v>
      </c>
      <c r="Y195" t="str">
        <f t="shared" si="12"/>
        <v>[1]</v>
      </c>
      <c r="AD195">
        <f t="shared" si="12"/>
        <v>0.80898545535437183</v>
      </c>
      <c r="AE195">
        <f t="shared" si="12"/>
        <v>0.77412513255567306</v>
      </c>
      <c r="AF195" t="str">
        <f t="shared" si="12"/>
        <v>A4</v>
      </c>
      <c r="AG195">
        <v>0</v>
      </c>
    </row>
    <row r="196" spans="1:33" x14ac:dyDescent="0.3">
      <c r="A196" s="2" t="s">
        <v>11</v>
      </c>
      <c r="B196" t="s">
        <v>44</v>
      </c>
      <c r="C196" t="s">
        <v>77</v>
      </c>
      <c r="D196" t="s">
        <v>47</v>
      </c>
      <c r="H196" t="s">
        <v>75</v>
      </c>
      <c r="I196">
        <v>1</v>
      </c>
      <c r="J196" t="s">
        <v>101</v>
      </c>
      <c r="K196" t="s">
        <v>102</v>
      </c>
      <c r="L196" t="s">
        <v>103</v>
      </c>
      <c r="M196" t="s">
        <v>98</v>
      </c>
      <c r="N196" t="s">
        <v>99</v>
      </c>
      <c r="O196" t="s">
        <v>100</v>
      </c>
      <c r="P196" s="12">
        <f t="shared" ref="P196:AF196" si="13">P4</f>
        <v>0</v>
      </c>
      <c r="Q196" s="12">
        <f t="shared" si="13"/>
        <v>78</v>
      </c>
      <c r="R196" s="12">
        <f t="shared" si="13"/>
        <v>8.0898545535437183E-3</v>
      </c>
      <c r="S196" s="12">
        <f t="shared" si="13"/>
        <v>2012</v>
      </c>
      <c r="T196">
        <f t="shared" si="13"/>
        <v>-1136.8810180275709</v>
      </c>
      <c r="V196">
        <f t="shared" si="13"/>
        <v>0.60381760339342494</v>
      </c>
      <c r="X196">
        <f t="shared" si="13"/>
        <v>78</v>
      </c>
      <c r="Y196" t="str">
        <f t="shared" si="13"/>
        <v>[1]</v>
      </c>
      <c r="AD196">
        <f t="shared" si="13"/>
        <v>0.80898545535437183</v>
      </c>
      <c r="AE196">
        <f t="shared" si="13"/>
        <v>0.77412513255567306</v>
      </c>
      <c r="AF196" t="str">
        <f t="shared" si="13"/>
        <v>A4</v>
      </c>
      <c r="AG196">
        <v>0</v>
      </c>
    </row>
    <row r="197" spans="1:33" x14ac:dyDescent="0.3">
      <c r="A197" s="2" t="s">
        <v>12</v>
      </c>
      <c r="B197" t="s">
        <v>44</v>
      </c>
      <c r="C197" t="s">
        <v>77</v>
      </c>
      <c r="D197" t="s">
        <v>47</v>
      </c>
      <c r="H197" t="s">
        <v>75</v>
      </c>
      <c r="I197">
        <v>1</v>
      </c>
      <c r="J197" t="s">
        <v>101</v>
      </c>
      <c r="K197" t="s">
        <v>102</v>
      </c>
      <c r="L197" t="s">
        <v>103</v>
      </c>
      <c r="M197" t="s">
        <v>98</v>
      </c>
      <c r="N197" t="s">
        <v>99</v>
      </c>
      <c r="O197" t="s">
        <v>100</v>
      </c>
      <c r="P197" s="12">
        <f t="shared" ref="P197:AE197" si="14">P5</f>
        <v>0</v>
      </c>
      <c r="Q197" s="12">
        <f t="shared" si="14"/>
        <v>118.1</v>
      </c>
      <c r="R197" s="12">
        <f t="shared" si="14"/>
        <v>8.0506174346790527E-3</v>
      </c>
      <c r="S197" s="12">
        <f t="shared" si="14"/>
        <v>2012</v>
      </c>
      <c r="T197">
        <f t="shared" si="14"/>
        <v>-1712.819999999999</v>
      </c>
      <c r="V197">
        <f t="shared" si="14"/>
        <v>0.90999999999999948</v>
      </c>
      <c r="X197">
        <f t="shared" si="14"/>
        <v>118.1</v>
      </c>
      <c r="Y197" t="str">
        <f t="shared" si="14"/>
        <v>[1]</v>
      </c>
      <c r="Z197">
        <f t="shared" si="14"/>
        <v>109</v>
      </c>
      <c r="AA197" t="str">
        <f>AA5</f>
        <v>[6]</v>
      </c>
      <c r="AD197">
        <f t="shared" si="14"/>
        <v>0.80506174346790527</v>
      </c>
      <c r="AE197">
        <f t="shared" si="14"/>
        <v>0.77053344623200637</v>
      </c>
      <c r="AG197">
        <v>0</v>
      </c>
    </row>
    <row r="198" spans="1:33" x14ac:dyDescent="0.3">
      <c r="A198" s="2" t="s">
        <v>13</v>
      </c>
      <c r="B198" t="s">
        <v>44</v>
      </c>
      <c r="C198" t="s">
        <v>77</v>
      </c>
      <c r="D198" t="s">
        <v>47</v>
      </c>
      <c r="H198" t="s">
        <v>75</v>
      </c>
      <c r="I198">
        <v>1</v>
      </c>
      <c r="J198" t="s">
        <v>101</v>
      </c>
      <c r="K198" t="s">
        <v>102</v>
      </c>
      <c r="L198" t="s">
        <v>103</v>
      </c>
      <c r="M198" t="s">
        <v>98</v>
      </c>
      <c r="N198" t="s">
        <v>99</v>
      </c>
      <c r="O198" t="s">
        <v>100</v>
      </c>
      <c r="P198" s="12">
        <f t="shared" ref="P198:AE198" si="15">P6</f>
        <v>0</v>
      </c>
      <c r="Q198" s="12">
        <f t="shared" si="15"/>
        <v>94.3</v>
      </c>
      <c r="R198" s="12">
        <f t="shared" si="15"/>
        <v>8.0898545535437183E-3</v>
      </c>
      <c r="S198" s="12">
        <f t="shared" si="15"/>
        <v>2012</v>
      </c>
      <c r="T198">
        <f t="shared" si="15"/>
        <v>-1374.4599999999994</v>
      </c>
      <c r="V198">
        <f t="shared" si="15"/>
        <v>0.72999999999999965</v>
      </c>
      <c r="X198">
        <f t="shared" si="15"/>
        <v>94.3</v>
      </c>
      <c r="Y198" t="str">
        <f t="shared" si="15"/>
        <v>[1]</v>
      </c>
      <c r="Z198">
        <f t="shared" si="15"/>
        <v>87</v>
      </c>
      <c r="AA198" t="str">
        <f>AA6</f>
        <v>[6]</v>
      </c>
      <c r="AD198">
        <f t="shared" si="15"/>
        <v>0.80898545535437183</v>
      </c>
      <c r="AE198">
        <f t="shared" si="15"/>
        <v>0.77412513255567306</v>
      </c>
      <c r="AG198">
        <v>0</v>
      </c>
    </row>
    <row r="199" spans="1:33" x14ac:dyDescent="0.3">
      <c r="A199" s="2" t="s">
        <v>42</v>
      </c>
      <c r="B199" t="s">
        <v>44</v>
      </c>
      <c r="C199" t="s">
        <v>77</v>
      </c>
      <c r="D199" t="s">
        <v>47</v>
      </c>
      <c r="H199" t="s">
        <v>75</v>
      </c>
      <c r="I199">
        <v>1</v>
      </c>
      <c r="J199" t="s">
        <v>101</v>
      </c>
      <c r="K199" t="s">
        <v>102</v>
      </c>
      <c r="L199" t="s">
        <v>103</v>
      </c>
      <c r="M199" t="s">
        <v>98</v>
      </c>
      <c r="N199" t="s">
        <v>99</v>
      </c>
      <c r="O199" t="s">
        <v>100</v>
      </c>
      <c r="P199" s="12">
        <f t="shared" ref="P199:AF199" si="16">P7</f>
        <v>0</v>
      </c>
      <c r="Q199" s="12">
        <f t="shared" si="16"/>
        <v>66.7</v>
      </c>
      <c r="R199" s="12">
        <f t="shared" si="16"/>
        <v>8.0898545535437183E-3</v>
      </c>
      <c r="S199" s="12">
        <f t="shared" si="16"/>
        <v>2012</v>
      </c>
      <c r="T199">
        <f t="shared" si="16"/>
        <v>-972.17902439024351</v>
      </c>
      <c r="V199">
        <f t="shared" si="16"/>
        <v>0.51634146341463394</v>
      </c>
      <c r="X199">
        <f t="shared" si="16"/>
        <v>66.7</v>
      </c>
      <c r="Y199" t="str">
        <f t="shared" si="16"/>
        <v>[1]</v>
      </c>
      <c r="AD199">
        <f t="shared" si="16"/>
        <v>0.80898545535437183</v>
      </c>
      <c r="AE199">
        <f t="shared" si="16"/>
        <v>0.77412513255567306</v>
      </c>
      <c r="AF199" t="str">
        <f t="shared" si="16"/>
        <v>A4</v>
      </c>
      <c r="AG199">
        <v>0</v>
      </c>
    </row>
    <row r="200" spans="1:33" x14ac:dyDescent="0.3">
      <c r="A200" s="2" t="s">
        <v>14</v>
      </c>
      <c r="B200" t="s">
        <v>44</v>
      </c>
      <c r="C200" t="s">
        <v>77</v>
      </c>
      <c r="D200" t="s">
        <v>47</v>
      </c>
      <c r="H200" t="s">
        <v>75</v>
      </c>
      <c r="I200">
        <v>1</v>
      </c>
      <c r="J200" t="s">
        <v>101</v>
      </c>
      <c r="K200" t="s">
        <v>102</v>
      </c>
      <c r="L200" t="s">
        <v>103</v>
      </c>
      <c r="M200" t="s">
        <v>98</v>
      </c>
      <c r="N200" t="s">
        <v>99</v>
      </c>
      <c r="O200" t="s">
        <v>100</v>
      </c>
      <c r="P200" s="12">
        <f t="shared" ref="P200:AE200" si="17">P8</f>
        <v>0</v>
      </c>
      <c r="Q200" s="12">
        <f t="shared" si="17"/>
        <v>80</v>
      </c>
      <c r="R200" s="12">
        <f t="shared" si="17"/>
        <v>-9.48574178547823E-3</v>
      </c>
      <c r="S200" s="12">
        <f t="shared" si="17"/>
        <v>2012</v>
      </c>
      <c r="T200">
        <f t="shared" si="17"/>
        <v>1689.6000000000001</v>
      </c>
      <c r="V200">
        <f t="shared" si="17"/>
        <v>-0.8</v>
      </c>
      <c r="X200">
        <f t="shared" si="17"/>
        <v>80</v>
      </c>
      <c r="Y200" t="str">
        <f t="shared" si="17"/>
        <v>[1]</v>
      </c>
      <c r="Z200">
        <f t="shared" si="17"/>
        <v>88</v>
      </c>
      <c r="AA200" t="str">
        <f>AA8</f>
        <v>[6]</v>
      </c>
      <c r="AD200">
        <f t="shared" si="17"/>
        <v>-0.948574178547823</v>
      </c>
      <c r="AE200">
        <f t="shared" si="17"/>
        <v>-1</v>
      </c>
      <c r="AG200">
        <v>0</v>
      </c>
    </row>
    <row r="201" spans="1:33" x14ac:dyDescent="0.3">
      <c r="A201" s="2" t="s">
        <v>15</v>
      </c>
      <c r="B201" t="s">
        <v>44</v>
      </c>
      <c r="C201" t="s">
        <v>77</v>
      </c>
      <c r="D201" t="s">
        <v>47</v>
      </c>
      <c r="H201" t="s">
        <v>75</v>
      </c>
      <c r="I201">
        <v>1</v>
      </c>
      <c r="J201" t="s">
        <v>101</v>
      </c>
      <c r="K201" t="s">
        <v>102</v>
      </c>
      <c r="L201" t="s">
        <v>103</v>
      </c>
      <c r="M201" t="s">
        <v>98</v>
      </c>
      <c r="N201" t="s">
        <v>99</v>
      </c>
      <c r="O201" t="s">
        <v>100</v>
      </c>
      <c r="P201" s="12">
        <f t="shared" ref="P201:AE201" si="18">P9</f>
        <v>0</v>
      </c>
      <c r="Q201" s="12">
        <f t="shared" si="18"/>
        <v>88.6</v>
      </c>
      <c r="R201" s="12">
        <f t="shared" si="18"/>
        <v>1.0262827546208886E-2</v>
      </c>
      <c r="S201" s="12">
        <f t="shared" si="18"/>
        <v>2012</v>
      </c>
      <c r="T201">
        <f t="shared" si="18"/>
        <v>-1641.7199999999989</v>
      </c>
      <c r="V201">
        <f t="shared" si="18"/>
        <v>0.85999999999999943</v>
      </c>
      <c r="X201">
        <f t="shared" si="18"/>
        <v>88.6</v>
      </c>
      <c r="Y201" t="str">
        <f t="shared" si="18"/>
        <v>[1]</v>
      </c>
      <c r="Z201">
        <f t="shared" si="18"/>
        <v>80</v>
      </c>
      <c r="AA201" t="str">
        <f>AA9</f>
        <v>[6]</v>
      </c>
      <c r="AD201">
        <f t="shared" si="18"/>
        <v>1.0262827546208886</v>
      </c>
      <c r="AE201">
        <f t="shared" si="18"/>
        <v>0.97065462753950282</v>
      </c>
      <c r="AG201">
        <v>0</v>
      </c>
    </row>
    <row r="202" spans="1:33" x14ac:dyDescent="0.3">
      <c r="A202" s="2" t="s">
        <v>16</v>
      </c>
      <c r="B202" t="s">
        <v>44</v>
      </c>
      <c r="C202" t="s">
        <v>77</v>
      </c>
      <c r="D202" t="s">
        <v>47</v>
      </c>
      <c r="H202" t="s">
        <v>75</v>
      </c>
      <c r="I202">
        <v>1</v>
      </c>
      <c r="J202" t="s">
        <v>101</v>
      </c>
      <c r="K202" t="s">
        <v>102</v>
      </c>
      <c r="L202" t="s">
        <v>103</v>
      </c>
      <c r="M202" t="s">
        <v>98</v>
      </c>
      <c r="N202" t="s">
        <v>99</v>
      </c>
      <c r="O202" t="s">
        <v>100</v>
      </c>
      <c r="P202" s="12">
        <f t="shared" ref="P202:AE202" si="19">P10</f>
        <v>0</v>
      </c>
      <c r="Q202" s="12">
        <f t="shared" si="19"/>
        <v>99.1</v>
      </c>
      <c r="R202" s="12">
        <f t="shared" si="19"/>
        <v>1.5466201113653932E-2</v>
      </c>
      <c r="S202" s="12">
        <f t="shared" si="19"/>
        <v>2012</v>
      </c>
      <c r="T202">
        <f t="shared" si="19"/>
        <v>-2737.8199999999993</v>
      </c>
      <c r="V202">
        <f t="shared" si="19"/>
        <v>1.4099999999999995</v>
      </c>
      <c r="X202">
        <f t="shared" si="19"/>
        <v>99.1</v>
      </c>
      <c r="Y202" t="str">
        <f t="shared" si="19"/>
        <v>[1]</v>
      </c>
      <c r="Z202">
        <f t="shared" si="19"/>
        <v>85</v>
      </c>
      <c r="AA202" t="str">
        <f>AA10</f>
        <v>[6]</v>
      </c>
      <c r="AD202">
        <f t="shared" si="19"/>
        <v>1.5466201113653932</v>
      </c>
      <c r="AE202">
        <f t="shared" si="19"/>
        <v>1.4228052472250248</v>
      </c>
      <c r="AG202">
        <v>0</v>
      </c>
    </row>
    <row r="203" spans="1:33" x14ac:dyDescent="0.3">
      <c r="A203" s="2" t="s">
        <v>17</v>
      </c>
      <c r="B203" t="s">
        <v>44</v>
      </c>
      <c r="C203" t="s">
        <v>77</v>
      </c>
      <c r="D203" t="s">
        <v>47</v>
      </c>
      <c r="H203" t="s">
        <v>75</v>
      </c>
      <c r="I203">
        <v>1</v>
      </c>
      <c r="J203" t="s">
        <v>101</v>
      </c>
      <c r="K203" t="s">
        <v>102</v>
      </c>
      <c r="L203" t="s">
        <v>103</v>
      </c>
      <c r="M203" t="s">
        <v>98</v>
      </c>
      <c r="N203" t="s">
        <v>99</v>
      </c>
      <c r="O203" t="s">
        <v>100</v>
      </c>
      <c r="P203" s="12">
        <f t="shared" ref="P203:AE203" si="20">P11</f>
        <v>0</v>
      </c>
      <c r="Q203" s="12">
        <f t="shared" si="20"/>
        <v>93.7</v>
      </c>
      <c r="R203" s="12">
        <f t="shared" si="20"/>
        <v>6.2958736948990346E-3</v>
      </c>
      <c r="S203" s="12">
        <f t="shared" si="20"/>
        <v>2012</v>
      </c>
      <c r="T203">
        <f t="shared" si="20"/>
        <v>-1053.1400000000006</v>
      </c>
      <c r="V203">
        <f t="shared" si="20"/>
        <v>0.57000000000000028</v>
      </c>
      <c r="X203">
        <f t="shared" si="20"/>
        <v>93.7</v>
      </c>
      <c r="Y203" t="str">
        <f t="shared" si="20"/>
        <v>[1]</v>
      </c>
      <c r="Z203">
        <f t="shared" si="20"/>
        <v>88</v>
      </c>
      <c r="AA203" t="str">
        <f>AA11</f>
        <v>[6]</v>
      </c>
      <c r="AD203">
        <f t="shared" si="20"/>
        <v>0.62958736948990346</v>
      </c>
      <c r="AE203">
        <f t="shared" si="20"/>
        <v>0.60832443970117422</v>
      </c>
      <c r="AG203">
        <v>0</v>
      </c>
    </row>
    <row r="204" spans="1:33" x14ac:dyDescent="0.3">
      <c r="A204" s="2" t="s">
        <v>18</v>
      </c>
      <c r="B204" t="s">
        <v>44</v>
      </c>
      <c r="C204" t="s">
        <v>77</v>
      </c>
      <c r="D204" t="s">
        <v>47</v>
      </c>
      <c r="H204" t="s">
        <v>75</v>
      </c>
      <c r="I204">
        <v>1</v>
      </c>
      <c r="J204" t="s">
        <v>101</v>
      </c>
      <c r="K204" t="s">
        <v>102</v>
      </c>
      <c r="L204" t="s">
        <v>103</v>
      </c>
      <c r="M204" t="s">
        <v>98</v>
      </c>
      <c r="N204" t="s">
        <v>99</v>
      </c>
      <c r="O204" t="s">
        <v>100</v>
      </c>
      <c r="P204" s="12">
        <f t="shared" ref="P204:AF204" si="21">P12</f>
        <v>0</v>
      </c>
      <c r="Q204" s="12">
        <f t="shared" si="21"/>
        <v>81.599999999999994</v>
      </c>
      <c r="R204" s="12">
        <f t="shared" si="21"/>
        <v>8.0898545535437183E-3</v>
      </c>
      <c r="S204" s="12">
        <f t="shared" si="21"/>
        <v>2012</v>
      </c>
      <c r="T204">
        <f t="shared" si="21"/>
        <v>-1189.3524496288435</v>
      </c>
      <c r="V204">
        <f t="shared" si="21"/>
        <v>0.63168610816542914</v>
      </c>
      <c r="X204">
        <f t="shared" si="21"/>
        <v>81.599999999999994</v>
      </c>
      <c r="Y204" t="str">
        <f t="shared" si="21"/>
        <v>[1]</v>
      </c>
      <c r="AD204">
        <f t="shared" si="21"/>
        <v>0.80898545535437183</v>
      </c>
      <c r="AE204">
        <f t="shared" si="21"/>
        <v>0.77412513255567306</v>
      </c>
      <c r="AF204" t="str">
        <f t="shared" si="21"/>
        <v>A4</v>
      </c>
      <c r="AG204">
        <v>0</v>
      </c>
    </row>
    <row r="205" spans="1:33" x14ac:dyDescent="0.3">
      <c r="A205" s="2" t="s">
        <v>19</v>
      </c>
      <c r="B205" t="s">
        <v>44</v>
      </c>
      <c r="C205" t="s">
        <v>77</v>
      </c>
      <c r="D205" t="s">
        <v>47</v>
      </c>
      <c r="H205" t="s">
        <v>75</v>
      </c>
      <c r="I205">
        <v>1</v>
      </c>
      <c r="J205" t="s">
        <v>101</v>
      </c>
      <c r="K205" t="s">
        <v>102</v>
      </c>
      <c r="L205" t="s">
        <v>103</v>
      </c>
      <c r="M205" t="s">
        <v>98</v>
      </c>
      <c r="N205" t="s">
        <v>99</v>
      </c>
      <c r="O205" t="s">
        <v>100</v>
      </c>
      <c r="P205" s="12">
        <f t="shared" ref="P205:AE205" si="22">P13</f>
        <v>0</v>
      </c>
      <c r="Q205" s="12">
        <f t="shared" si="22"/>
        <v>93.6</v>
      </c>
      <c r="R205" s="12">
        <f t="shared" si="22"/>
        <v>3.929772702200518E-3</v>
      </c>
      <c r="S205" s="12">
        <f t="shared" si="22"/>
        <v>2012</v>
      </c>
      <c r="T205">
        <f t="shared" si="22"/>
        <v>-630.71999999999878</v>
      </c>
      <c r="V205">
        <f t="shared" si="22"/>
        <v>0.35999999999999943</v>
      </c>
      <c r="X205">
        <f t="shared" si="22"/>
        <v>93.6</v>
      </c>
      <c r="Y205" t="str">
        <f t="shared" si="22"/>
        <v>[1]</v>
      </c>
      <c r="Z205">
        <f t="shared" si="22"/>
        <v>90</v>
      </c>
      <c r="AA205" t="str">
        <f>AA13</f>
        <v>[6]</v>
      </c>
      <c r="AD205">
        <f t="shared" si="22"/>
        <v>0.3929772702200518</v>
      </c>
      <c r="AE205">
        <f t="shared" si="22"/>
        <v>0.38461538461538403</v>
      </c>
      <c r="AG205">
        <v>0</v>
      </c>
    </row>
    <row r="206" spans="1:33" x14ac:dyDescent="0.3">
      <c r="A206" s="2" t="s">
        <v>74</v>
      </c>
      <c r="B206" t="s">
        <v>44</v>
      </c>
      <c r="C206" t="s">
        <v>77</v>
      </c>
      <c r="D206" t="s">
        <v>47</v>
      </c>
      <c r="H206" t="s">
        <v>75</v>
      </c>
      <c r="I206">
        <v>1</v>
      </c>
      <c r="J206" t="s">
        <v>101</v>
      </c>
      <c r="K206" t="s">
        <v>102</v>
      </c>
      <c r="L206" t="s">
        <v>103</v>
      </c>
      <c r="M206" t="s">
        <v>98</v>
      </c>
      <c r="N206" t="s">
        <v>99</v>
      </c>
      <c r="O206" t="s">
        <v>100</v>
      </c>
      <c r="P206" s="12">
        <f t="shared" ref="P206:AF206" si="23">P14</f>
        <v>0</v>
      </c>
      <c r="Q206" s="12">
        <f t="shared" si="23"/>
        <v>141.4</v>
      </c>
      <c r="R206" s="12">
        <f t="shared" si="23"/>
        <v>8.0898545535437183E-3</v>
      </c>
      <c r="S206" s="12">
        <f t="shared" si="23"/>
        <v>2012</v>
      </c>
      <c r="T206">
        <f t="shared" si="23"/>
        <v>-2060.961230116648</v>
      </c>
      <c r="V206">
        <f t="shared" si="23"/>
        <v>1.0946129374337217</v>
      </c>
      <c r="X206">
        <f t="shared" si="23"/>
        <v>141.4</v>
      </c>
      <c r="Y206" t="str">
        <f t="shared" si="23"/>
        <v>[1]</v>
      </c>
      <c r="AD206">
        <f t="shared" si="23"/>
        <v>0.80898545535437183</v>
      </c>
      <c r="AE206">
        <f t="shared" si="23"/>
        <v>0.77412513255567306</v>
      </c>
      <c r="AF206" t="str">
        <f t="shared" si="23"/>
        <v>A4</v>
      </c>
      <c r="AG206">
        <v>0</v>
      </c>
    </row>
    <row r="207" spans="1:33" x14ac:dyDescent="0.3">
      <c r="A207" s="2" t="s">
        <v>20</v>
      </c>
      <c r="B207" t="s">
        <v>44</v>
      </c>
      <c r="C207" t="s">
        <v>77</v>
      </c>
      <c r="D207" t="s">
        <v>47</v>
      </c>
      <c r="H207" t="s">
        <v>75</v>
      </c>
      <c r="I207">
        <v>1</v>
      </c>
      <c r="J207" t="s">
        <v>101</v>
      </c>
      <c r="K207" t="s">
        <v>102</v>
      </c>
      <c r="L207" t="s">
        <v>103</v>
      </c>
      <c r="M207" t="s">
        <v>98</v>
      </c>
      <c r="N207" t="s">
        <v>99</v>
      </c>
      <c r="O207" t="s">
        <v>100</v>
      </c>
      <c r="P207" s="12">
        <f t="shared" ref="P207:AF207" si="24">P15</f>
        <v>0</v>
      </c>
      <c r="Q207" s="12">
        <f t="shared" si="24"/>
        <v>62.5</v>
      </c>
      <c r="R207" s="12">
        <f t="shared" si="24"/>
        <v>8.0898545535437183E-3</v>
      </c>
      <c r="S207" s="12">
        <f t="shared" si="24"/>
        <v>2012</v>
      </c>
      <c r="T207">
        <f t="shared" si="24"/>
        <v>-910.96235418875881</v>
      </c>
      <c r="V207">
        <f t="shared" si="24"/>
        <v>0.48382820784729563</v>
      </c>
      <c r="X207">
        <f t="shared" si="24"/>
        <v>62.5</v>
      </c>
      <c r="Y207" t="str">
        <f t="shared" si="24"/>
        <v>[1]</v>
      </c>
      <c r="AD207">
        <f t="shared" si="24"/>
        <v>0.80898545535437183</v>
      </c>
      <c r="AE207">
        <f t="shared" si="24"/>
        <v>0.77412513255567306</v>
      </c>
      <c r="AF207" t="str">
        <f t="shared" si="24"/>
        <v>A4</v>
      </c>
      <c r="AG207">
        <v>0</v>
      </c>
    </row>
    <row r="208" spans="1:33" x14ac:dyDescent="0.3">
      <c r="A208" s="2" t="s">
        <v>41</v>
      </c>
      <c r="B208" t="s">
        <v>44</v>
      </c>
      <c r="C208" t="s">
        <v>77</v>
      </c>
      <c r="D208" t="s">
        <v>47</v>
      </c>
      <c r="H208" t="s">
        <v>75</v>
      </c>
      <c r="I208">
        <v>1</v>
      </c>
      <c r="J208" t="s">
        <v>101</v>
      </c>
      <c r="K208" t="s">
        <v>102</v>
      </c>
      <c r="L208" t="s">
        <v>103</v>
      </c>
      <c r="M208" t="s">
        <v>98</v>
      </c>
      <c r="N208" t="s">
        <v>99</v>
      </c>
      <c r="O208" t="s">
        <v>100</v>
      </c>
      <c r="P208" s="12">
        <f t="shared" ref="P208:AF208" si="25">P16</f>
        <v>0</v>
      </c>
      <c r="Q208" s="12">
        <f t="shared" si="25"/>
        <v>63.2</v>
      </c>
      <c r="R208" s="12">
        <f t="shared" si="25"/>
        <v>8.0898545535437183E-3</v>
      </c>
      <c r="S208" s="12">
        <f t="shared" si="25"/>
        <v>2012</v>
      </c>
      <c r="T208">
        <f t="shared" si="25"/>
        <v>-921.16513255567293</v>
      </c>
      <c r="V208">
        <f t="shared" si="25"/>
        <v>0.48924708377518539</v>
      </c>
      <c r="X208">
        <f t="shared" si="25"/>
        <v>63.2</v>
      </c>
      <c r="Y208" t="str">
        <f t="shared" si="25"/>
        <v>[1]</v>
      </c>
      <c r="AD208">
        <f t="shared" si="25"/>
        <v>0.80898545535437183</v>
      </c>
      <c r="AE208">
        <f t="shared" si="25"/>
        <v>0.77412513255567306</v>
      </c>
      <c r="AF208" t="str">
        <f t="shared" si="25"/>
        <v>A4</v>
      </c>
      <c r="AG208">
        <v>0</v>
      </c>
    </row>
    <row r="209" spans="1:33" x14ac:dyDescent="0.3">
      <c r="A209" s="2" t="s">
        <v>21</v>
      </c>
      <c r="B209" t="s">
        <v>44</v>
      </c>
      <c r="C209" t="s">
        <v>77</v>
      </c>
      <c r="D209" t="s">
        <v>47</v>
      </c>
      <c r="H209" t="s">
        <v>75</v>
      </c>
      <c r="I209">
        <v>1</v>
      </c>
      <c r="J209" t="s">
        <v>101</v>
      </c>
      <c r="K209" t="s">
        <v>102</v>
      </c>
      <c r="L209" t="s">
        <v>103</v>
      </c>
      <c r="M209" t="s">
        <v>98</v>
      </c>
      <c r="N209" t="s">
        <v>99</v>
      </c>
      <c r="O209" t="s">
        <v>100</v>
      </c>
      <c r="P209" s="12">
        <f t="shared" ref="P209:AE209" si="26">P17</f>
        <v>0</v>
      </c>
      <c r="Q209" s="12">
        <f t="shared" si="26"/>
        <v>131.1</v>
      </c>
      <c r="R209" s="12">
        <f t="shared" si="26"/>
        <v>4.7760344140972411E-3</v>
      </c>
      <c r="S209" s="12">
        <f t="shared" si="26"/>
        <v>2012</v>
      </c>
      <c r="T209">
        <f t="shared" si="26"/>
        <v>-1096.2199999999989</v>
      </c>
      <c r="V209">
        <f t="shared" si="26"/>
        <v>0.60999999999999943</v>
      </c>
      <c r="X209">
        <f t="shared" si="26"/>
        <v>131.1</v>
      </c>
      <c r="Y209" t="str">
        <f t="shared" si="26"/>
        <v>[1]</v>
      </c>
      <c r="Z209">
        <f t="shared" si="26"/>
        <v>125</v>
      </c>
      <c r="AA209" t="str">
        <f>AA17</f>
        <v>[6]</v>
      </c>
      <c r="AD209">
        <f t="shared" si="26"/>
        <v>0.47760344140972411</v>
      </c>
      <c r="AE209">
        <f t="shared" si="26"/>
        <v>0.4652936689549958</v>
      </c>
      <c r="AG209">
        <v>0</v>
      </c>
    </row>
    <row r="210" spans="1:33" x14ac:dyDescent="0.3">
      <c r="A210" s="2" t="s">
        <v>22</v>
      </c>
      <c r="B210" t="s">
        <v>44</v>
      </c>
      <c r="C210" t="s">
        <v>77</v>
      </c>
      <c r="D210" t="s">
        <v>47</v>
      </c>
      <c r="H210" t="s">
        <v>75</v>
      </c>
      <c r="I210">
        <v>1</v>
      </c>
      <c r="J210" t="s">
        <v>101</v>
      </c>
      <c r="K210" t="s">
        <v>102</v>
      </c>
      <c r="L210" t="s">
        <v>103</v>
      </c>
      <c r="M210" t="s">
        <v>98</v>
      </c>
      <c r="N210" t="s">
        <v>99</v>
      </c>
      <c r="O210" t="s">
        <v>100</v>
      </c>
      <c r="P210" s="12">
        <f t="shared" ref="P210:AF210" si="27">P18</f>
        <v>0</v>
      </c>
      <c r="Q210" s="12">
        <f t="shared" si="27"/>
        <v>75.599999999999994</v>
      </c>
      <c r="R210" s="12">
        <f t="shared" si="27"/>
        <v>8.0898545535437183E-3</v>
      </c>
      <c r="S210" s="12">
        <f t="shared" si="27"/>
        <v>2012</v>
      </c>
      <c r="T210">
        <f t="shared" si="27"/>
        <v>-1101.9000636267226</v>
      </c>
      <c r="V210">
        <f t="shared" si="27"/>
        <v>0.58523860021208873</v>
      </c>
      <c r="X210">
        <f t="shared" si="27"/>
        <v>75.599999999999994</v>
      </c>
      <c r="Y210" t="str">
        <f t="shared" si="27"/>
        <v>[1]</v>
      </c>
      <c r="AD210">
        <f t="shared" si="27"/>
        <v>0.80898545535437183</v>
      </c>
      <c r="AE210">
        <f t="shared" si="27"/>
        <v>0.77412513255567306</v>
      </c>
      <c r="AF210" t="str">
        <f t="shared" si="27"/>
        <v>A4</v>
      </c>
      <c r="AG210">
        <v>0</v>
      </c>
    </row>
    <row r="211" spans="1:33" x14ac:dyDescent="0.3">
      <c r="A211" s="2" t="s">
        <v>76</v>
      </c>
      <c r="B211" t="s">
        <v>44</v>
      </c>
      <c r="C211" t="s">
        <v>77</v>
      </c>
      <c r="D211" t="s">
        <v>47</v>
      </c>
      <c r="H211" t="s">
        <v>75</v>
      </c>
      <c r="I211">
        <v>1</v>
      </c>
      <c r="J211" t="s">
        <v>101</v>
      </c>
      <c r="K211" t="s">
        <v>102</v>
      </c>
      <c r="L211" t="s">
        <v>103</v>
      </c>
      <c r="M211" t="s">
        <v>98</v>
      </c>
      <c r="N211" t="s">
        <v>99</v>
      </c>
      <c r="O211" t="s">
        <v>100</v>
      </c>
      <c r="P211" s="12">
        <f t="shared" ref="P211:AF211" si="28">P19</f>
        <v>0</v>
      </c>
      <c r="Q211" s="12">
        <f t="shared" si="28"/>
        <v>90.7</v>
      </c>
      <c r="R211" s="12">
        <f t="shared" si="28"/>
        <v>8.0898545535437183E-3</v>
      </c>
      <c r="S211" s="12">
        <f t="shared" si="28"/>
        <v>2012</v>
      </c>
      <c r="T211">
        <f t="shared" si="28"/>
        <v>-1321.9885683987268</v>
      </c>
      <c r="V211">
        <f t="shared" si="28"/>
        <v>0.70213149522799545</v>
      </c>
      <c r="X211">
        <f t="shared" si="28"/>
        <v>90.7</v>
      </c>
      <c r="Y211" t="str">
        <f t="shared" si="28"/>
        <v>A1</v>
      </c>
      <c r="AD211">
        <f t="shared" si="28"/>
        <v>0.80898545535437183</v>
      </c>
      <c r="AE211">
        <f t="shared" si="28"/>
        <v>0.77412513255567306</v>
      </c>
      <c r="AF211" t="str">
        <f t="shared" si="28"/>
        <v>A4</v>
      </c>
      <c r="AG211">
        <v>0</v>
      </c>
    </row>
    <row r="212" spans="1:33" x14ac:dyDescent="0.3">
      <c r="A212" s="2" t="s">
        <v>23</v>
      </c>
      <c r="B212" t="s">
        <v>44</v>
      </c>
      <c r="C212" t="s">
        <v>77</v>
      </c>
      <c r="D212" t="s">
        <v>47</v>
      </c>
      <c r="H212" t="s">
        <v>75</v>
      </c>
      <c r="I212">
        <v>1</v>
      </c>
      <c r="J212" t="s">
        <v>101</v>
      </c>
      <c r="K212" t="s">
        <v>102</v>
      </c>
      <c r="L212" t="s">
        <v>103</v>
      </c>
      <c r="M212" t="s">
        <v>98</v>
      </c>
      <c r="N212" t="s">
        <v>99</v>
      </c>
      <c r="O212" t="s">
        <v>100</v>
      </c>
      <c r="P212" s="12">
        <f t="shared" ref="P212:AE212" si="29">P20</f>
        <v>0</v>
      </c>
      <c r="Q212" s="12">
        <f t="shared" si="29"/>
        <v>106.7</v>
      </c>
      <c r="R212" s="12">
        <f t="shared" si="29"/>
        <v>8.5416413724435092E-3</v>
      </c>
      <c r="S212" s="12">
        <f t="shared" si="29"/>
        <v>2012</v>
      </c>
      <c r="T212">
        <f t="shared" si="29"/>
        <v>-1643.7400000000007</v>
      </c>
      <c r="V212">
        <f t="shared" si="29"/>
        <v>0.87000000000000033</v>
      </c>
      <c r="X212">
        <f t="shared" si="29"/>
        <v>106.7</v>
      </c>
      <c r="Y212" t="str">
        <f t="shared" si="29"/>
        <v>[1]</v>
      </c>
      <c r="Z212">
        <f t="shared" si="29"/>
        <v>98</v>
      </c>
      <c r="AA212" t="str">
        <f>AA20</f>
        <v>[6]</v>
      </c>
      <c r="AD212">
        <f t="shared" si="29"/>
        <v>0.85416413724435092</v>
      </c>
      <c r="AE212">
        <f t="shared" si="29"/>
        <v>0.8153701968134961</v>
      </c>
      <c r="AG212">
        <v>0</v>
      </c>
    </row>
    <row r="213" spans="1:33" x14ac:dyDescent="0.3">
      <c r="A213" s="2" t="s">
        <v>24</v>
      </c>
      <c r="B213" t="s">
        <v>44</v>
      </c>
      <c r="C213" t="s">
        <v>77</v>
      </c>
      <c r="D213" t="s">
        <v>47</v>
      </c>
      <c r="H213" t="s">
        <v>75</v>
      </c>
      <c r="I213">
        <v>1</v>
      </c>
      <c r="J213" t="s">
        <v>101</v>
      </c>
      <c r="K213" t="s">
        <v>102</v>
      </c>
      <c r="L213" t="s">
        <v>103</v>
      </c>
      <c r="M213" t="s">
        <v>98</v>
      </c>
      <c r="N213" t="s">
        <v>99</v>
      </c>
      <c r="O213" t="s">
        <v>100</v>
      </c>
      <c r="P213" s="12">
        <f t="shared" ref="P213:AE213" si="30">P21</f>
        <v>0</v>
      </c>
      <c r="Q213" s="12">
        <f t="shared" si="30"/>
        <v>99.7</v>
      </c>
      <c r="R213" s="12">
        <f t="shared" si="30"/>
        <v>9.1724282861651574E-3</v>
      </c>
      <c r="S213" s="12">
        <f t="shared" si="30"/>
        <v>2012</v>
      </c>
      <c r="T213">
        <f t="shared" si="30"/>
        <v>-1650.7400000000007</v>
      </c>
      <c r="V213">
        <f t="shared" si="30"/>
        <v>0.87000000000000033</v>
      </c>
      <c r="X213">
        <f t="shared" si="30"/>
        <v>99.7</v>
      </c>
      <c r="Y213" t="str">
        <f t="shared" si="30"/>
        <v>[1]</v>
      </c>
      <c r="Z213">
        <f t="shared" si="30"/>
        <v>91</v>
      </c>
      <c r="AA213" t="str">
        <f>AA21</f>
        <v>[6]</v>
      </c>
      <c r="AD213">
        <f t="shared" si="30"/>
        <v>0.91724282861651574</v>
      </c>
      <c r="AE213">
        <f t="shared" si="30"/>
        <v>0.87261785356068233</v>
      </c>
      <c r="AG213">
        <v>0</v>
      </c>
    </row>
    <row r="214" spans="1:33" x14ac:dyDescent="0.3">
      <c r="A214" s="2" t="s">
        <v>25</v>
      </c>
      <c r="B214" t="s">
        <v>44</v>
      </c>
      <c r="C214" t="s">
        <v>77</v>
      </c>
      <c r="D214" t="s">
        <v>47</v>
      </c>
      <c r="H214" t="s">
        <v>75</v>
      </c>
      <c r="I214">
        <v>1</v>
      </c>
      <c r="J214" t="s">
        <v>101</v>
      </c>
      <c r="K214" t="s">
        <v>102</v>
      </c>
      <c r="L214" t="s">
        <v>103</v>
      </c>
      <c r="M214" t="s">
        <v>98</v>
      </c>
      <c r="N214" t="s">
        <v>99</v>
      </c>
      <c r="O214" t="s">
        <v>100</v>
      </c>
      <c r="P214" s="12">
        <f t="shared" ref="P214:AF214" si="31">P22</f>
        <v>0</v>
      </c>
      <c r="Q214" s="12">
        <f t="shared" si="31"/>
        <v>75.2</v>
      </c>
      <c r="R214" s="12">
        <f t="shared" si="31"/>
        <v>8.0898545535437183E-3</v>
      </c>
      <c r="S214" s="12">
        <f t="shared" si="31"/>
        <v>2012</v>
      </c>
      <c r="T214">
        <f t="shared" si="31"/>
        <v>-1096.0699045599147</v>
      </c>
      <c r="V214">
        <f t="shared" si="31"/>
        <v>0.58214209968186614</v>
      </c>
      <c r="X214">
        <f t="shared" si="31"/>
        <v>75.2</v>
      </c>
      <c r="Y214" t="str">
        <f t="shared" si="31"/>
        <v>[1]</v>
      </c>
      <c r="AD214">
        <f t="shared" si="31"/>
        <v>0.80898545535437183</v>
      </c>
      <c r="AE214">
        <f t="shared" si="31"/>
        <v>0.77412513255567306</v>
      </c>
      <c r="AF214" t="str">
        <f t="shared" si="31"/>
        <v>A4</v>
      </c>
      <c r="AG214">
        <v>0</v>
      </c>
    </row>
    <row r="215" spans="1:33" x14ac:dyDescent="0.3">
      <c r="A215" s="2" t="s">
        <v>26</v>
      </c>
      <c r="B215" t="s">
        <v>44</v>
      </c>
      <c r="C215" t="s">
        <v>77</v>
      </c>
      <c r="D215" t="s">
        <v>47</v>
      </c>
      <c r="H215" t="s">
        <v>75</v>
      </c>
      <c r="I215">
        <v>1</v>
      </c>
      <c r="J215" t="s">
        <v>101</v>
      </c>
      <c r="K215" t="s">
        <v>102</v>
      </c>
      <c r="L215" t="s">
        <v>103</v>
      </c>
      <c r="M215" t="s">
        <v>98</v>
      </c>
      <c r="N215" t="s">
        <v>99</v>
      </c>
      <c r="O215" t="s">
        <v>100</v>
      </c>
      <c r="P215" s="12">
        <f t="shared" ref="P215:AE215" si="32">P23</f>
        <v>0</v>
      </c>
      <c r="Q215" s="12">
        <f t="shared" si="32"/>
        <v>106.4</v>
      </c>
      <c r="R215" s="12">
        <f t="shared" si="32"/>
        <v>2.5147492039382602E-2</v>
      </c>
      <c r="S215" s="12">
        <f t="shared" si="32"/>
        <v>2012</v>
      </c>
      <c r="T215">
        <f t="shared" si="32"/>
        <v>-4601.6800000000012</v>
      </c>
      <c r="V215">
        <f t="shared" si="32"/>
        <v>2.3400000000000003</v>
      </c>
      <c r="X215">
        <f t="shared" si="32"/>
        <v>106.4</v>
      </c>
      <c r="Y215" t="str">
        <f t="shared" si="32"/>
        <v>[1]</v>
      </c>
      <c r="Z215">
        <f t="shared" si="32"/>
        <v>83</v>
      </c>
      <c r="AA215" t="str">
        <f>AA23</f>
        <v>[6]</v>
      </c>
      <c r="AD215">
        <f t="shared" si="32"/>
        <v>2.5147492039382602</v>
      </c>
      <c r="AE215">
        <f t="shared" si="32"/>
        <v>2.1992481203007523</v>
      </c>
      <c r="AG215">
        <v>0</v>
      </c>
    </row>
    <row r="216" spans="1:33" x14ac:dyDescent="0.3">
      <c r="A216" s="2" t="s">
        <v>27</v>
      </c>
      <c r="B216" t="s">
        <v>44</v>
      </c>
      <c r="C216" t="s">
        <v>77</v>
      </c>
      <c r="D216" t="s">
        <v>47</v>
      </c>
      <c r="H216" t="s">
        <v>75</v>
      </c>
      <c r="I216">
        <v>1</v>
      </c>
      <c r="J216" t="s">
        <v>101</v>
      </c>
      <c r="K216" t="s">
        <v>102</v>
      </c>
      <c r="L216" t="s">
        <v>103</v>
      </c>
      <c r="M216" t="s">
        <v>98</v>
      </c>
      <c r="N216" t="s">
        <v>99</v>
      </c>
      <c r="O216" t="s">
        <v>100</v>
      </c>
      <c r="P216" s="12">
        <f t="shared" ref="P216:AF216" si="33">P24</f>
        <v>0</v>
      </c>
      <c r="Q216" s="12">
        <f t="shared" si="33"/>
        <v>43.9</v>
      </c>
      <c r="R216" s="12">
        <f t="shared" si="33"/>
        <v>8.0898545535437183E-3</v>
      </c>
      <c r="S216" s="12">
        <f t="shared" si="33"/>
        <v>2012</v>
      </c>
      <c r="T216">
        <f t="shared" si="33"/>
        <v>-639.85995758218417</v>
      </c>
      <c r="V216">
        <f t="shared" si="33"/>
        <v>0.33984093319194042</v>
      </c>
      <c r="X216">
        <f t="shared" si="33"/>
        <v>43.9</v>
      </c>
      <c r="Y216" t="str">
        <f t="shared" si="33"/>
        <v>[1]</v>
      </c>
      <c r="AD216">
        <f t="shared" si="33"/>
        <v>0.80898545535437183</v>
      </c>
      <c r="AE216">
        <f t="shared" si="33"/>
        <v>0.77412513255567306</v>
      </c>
      <c r="AF216" t="str">
        <f t="shared" si="33"/>
        <v>A4</v>
      </c>
      <c r="AG216">
        <v>0</v>
      </c>
    </row>
    <row r="217" spans="1:33" x14ac:dyDescent="0.3">
      <c r="A217" s="2" t="s">
        <v>28</v>
      </c>
      <c r="B217" t="s">
        <v>44</v>
      </c>
      <c r="C217" t="s">
        <v>77</v>
      </c>
      <c r="D217" t="s">
        <v>47</v>
      </c>
      <c r="H217" t="s">
        <v>75</v>
      </c>
      <c r="I217">
        <v>1</v>
      </c>
      <c r="J217" t="s">
        <v>101</v>
      </c>
      <c r="K217" t="s">
        <v>102</v>
      </c>
      <c r="L217" t="s">
        <v>103</v>
      </c>
      <c r="M217" t="s">
        <v>98</v>
      </c>
      <c r="N217" t="s">
        <v>99</v>
      </c>
      <c r="O217" t="s">
        <v>100</v>
      </c>
      <c r="P217" s="12">
        <f t="shared" ref="P217:AF217" si="34">P25</f>
        <v>0</v>
      </c>
      <c r="Q217" s="12">
        <f t="shared" si="34"/>
        <v>80.3</v>
      </c>
      <c r="R217" s="12">
        <f t="shared" si="34"/>
        <v>8.0898545535437183E-3</v>
      </c>
      <c r="S217" s="12">
        <f t="shared" si="34"/>
        <v>2012</v>
      </c>
      <c r="T217">
        <f t="shared" si="34"/>
        <v>-1170.4044326617175</v>
      </c>
      <c r="V217">
        <f t="shared" si="34"/>
        <v>0.62162248144220544</v>
      </c>
      <c r="X217">
        <f t="shared" si="34"/>
        <v>80.3</v>
      </c>
      <c r="Y217" t="str">
        <f t="shared" si="34"/>
        <v>[1]</v>
      </c>
      <c r="AD217">
        <f t="shared" si="34"/>
        <v>0.80898545535437183</v>
      </c>
      <c r="AE217">
        <f t="shared" si="34"/>
        <v>0.77412513255567306</v>
      </c>
      <c r="AF217" t="str">
        <f t="shared" si="34"/>
        <v>A4</v>
      </c>
      <c r="AG217">
        <v>0</v>
      </c>
    </row>
    <row r="218" spans="1:33" x14ac:dyDescent="0.3">
      <c r="A218" s="2" t="s">
        <v>29</v>
      </c>
      <c r="B218" t="s">
        <v>44</v>
      </c>
      <c r="C218" t="s">
        <v>77</v>
      </c>
      <c r="D218" t="s">
        <v>47</v>
      </c>
      <c r="H218" t="s">
        <v>75</v>
      </c>
      <c r="I218">
        <v>1</v>
      </c>
      <c r="J218" t="s">
        <v>101</v>
      </c>
      <c r="K218" t="s">
        <v>102</v>
      </c>
      <c r="L218" t="s">
        <v>103</v>
      </c>
      <c r="M218" t="s">
        <v>98</v>
      </c>
      <c r="N218" t="s">
        <v>99</v>
      </c>
      <c r="O218" t="s">
        <v>100</v>
      </c>
      <c r="P218" s="12">
        <f t="shared" ref="P218:AF218" si="35">P26</f>
        <v>0</v>
      </c>
      <c r="Q218" s="12">
        <f t="shared" si="35"/>
        <v>87.4</v>
      </c>
      <c r="R218" s="12">
        <f t="shared" si="35"/>
        <v>8.0898545535437183E-3</v>
      </c>
      <c r="S218" s="12">
        <f t="shared" si="35"/>
        <v>2012</v>
      </c>
      <c r="T218">
        <f t="shared" si="35"/>
        <v>-1273.8897560975604</v>
      </c>
      <c r="V218">
        <f t="shared" si="35"/>
        <v>0.67658536585365825</v>
      </c>
      <c r="X218">
        <f t="shared" si="35"/>
        <v>87.4</v>
      </c>
      <c r="Y218" t="str">
        <f t="shared" si="35"/>
        <v>[1]</v>
      </c>
      <c r="AD218">
        <f t="shared" si="35"/>
        <v>0.80898545535437183</v>
      </c>
      <c r="AE218">
        <f t="shared" si="35"/>
        <v>0.77412513255567306</v>
      </c>
      <c r="AF218" t="str">
        <f t="shared" si="35"/>
        <v>A4</v>
      </c>
      <c r="AG218">
        <v>0</v>
      </c>
    </row>
    <row r="219" spans="1:33" x14ac:dyDescent="0.3">
      <c r="A219" s="2" t="s">
        <v>30</v>
      </c>
      <c r="B219" t="s">
        <v>44</v>
      </c>
      <c r="C219" t="s">
        <v>77</v>
      </c>
      <c r="D219" t="s">
        <v>47</v>
      </c>
      <c r="H219" t="s">
        <v>75</v>
      </c>
      <c r="I219">
        <v>1</v>
      </c>
      <c r="J219" t="s">
        <v>101</v>
      </c>
      <c r="K219" t="s">
        <v>102</v>
      </c>
      <c r="L219" t="s">
        <v>103</v>
      </c>
      <c r="M219" t="s">
        <v>98</v>
      </c>
      <c r="N219" t="s">
        <v>99</v>
      </c>
      <c r="O219" t="s">
        <v>100</v>
      </c>
      <c r="P219" s="12">
        <f t="shared" ref="P219:AE219" si="36">P27</f>
        <v>0</v>
      </c>
      <c r="Q219" s="12">
        <f t="shared" si="36"/>
        <v>88.6</v>
      </c>
      <c r="R219" s="12">
        <f t="shared" si="36"/>
        <v>1.4131563278658721E-2</v>
      </c>
      <c r="S219" s="12">
        <f t="shared" si="36"/>
        <v>2012</v>
      </c>
      <c r="T219">
        <f t="shared" si="36"/>
        <v>-2245.3199999999993</v>
      </c>
      <c r="V219">
        <f t="shared" si="36"/>
        <v>1.1599999999999995</v>
      </c>
      <c r="X219">
        <f t="shared" si="36"/>
        <v>88.6</v>
      </c>
      <c r="Y219" t="str">
        <f t="shared" si="36"/>
        <v>[1]</v>
      </c>
      <c r="Z219">
        <f t="shared" si="36"/>
        <v>77</v>
      </c>
      <c r="AA219" t="str">
        <f t="shared" si="36"/>
        <v>[6]</v>
      </c>
      <c r="AD219">
        <f t="shared" si="36"/>
        <v>1.4131563278658721</v>
      </c>
      <c r="AE219">
        <f t="shared" si="36"/>
        <v>1.3092550790067716</v>
      </c>
      <c r="AG219">
        <v>0</v>
      </c>
    </row>
    <row r="220" spans="1:33" x14ac:dyDescent="0.3">
      <c r="A220" s="2" t="s">
        <v>31</v>
      </c>
      <c r="B220" t="s">
        <v>44</v>
      </c>
      <c r="C220" t="s">
        <v>77</v>
      </c>
      <c r="D220" t="s">
        <v>47</v>
      </c>
      <c r="H220" t="s">
        <v>75</v>
      </c>
      <c r="I220">
        <v>1</v>
      </c>
      <c r="J220" t="s">
        <v>101</v>
      </c>
      <c r="K220" t="s">
        <v>102</v>
      </c>
      <c r="L220" t="s">
        <v>103</v>
      </c>
      <c r="M220" t="s">
        <v>98</v>
      </c>
      <c r="N220" t="s">
        <v>99</v>
      </c>
      <c r="O220" t="s">
        <v>100</v>
      </c>
      <c r="P220" s="12">
        <f t="shared" ref="P220:AE220" si="37">P28</f>
        <v>0</v>
      </c>
      <c r="Q220" s="12">
        <f t="shared" si="37"/>
        <v>99.7</v>
      </c>
      <c r="R220" s="12">
        <f t="shared" si="37"/>
        <v>1.0288163608925371E-2</v>
      </c>
      <c r="S220" s="12">
        <f t="shared" si="37"/>
        <v>2012</v>
      </c>
      <c r="T220">
        <f t="shared" si="37"/>
        <v>-1851.9400000000005</v>
      </c>
      <c r="V220">
        <f t="shared" si="37"/>
        <v>0.97000000000000031</v>
      </c>
      <c r="X220">
        <f t="shared" si="37"/>
        <v>99.7</v>
      </c>
      <c r="Y220" t="str">
        <f t="shared" si="37"/>
        <v>[1]</v>
      </c>
      <c r="Z220">
        <f t="shared" si="37"/>
        <v>90</v>
      </c>
      <c r="AA220" t="str">
        <f t="shared" si="37"/>
        <v>[6]</v>
      </c>
      <c r="AD220">
        <f t="shared" si="37"/>
        <v>1.0288163608925371</v>
      </c>
      <c r="AE220">
        <f t="shared" si="37"/>
        <v>0.97291875626880664</v>
      </c>
      <c r="AG220">
        <v>0</v>
      </c>
    </row>
    <row r="221" spans="1:33" x14ac:dyDescent="0.3">
      <c r="A221" s="2" t="s">
        <v>32</v>
      </c>
      <c r="B221" t="s">
        <v>44</v>
      </c>
      <c r="C221" t="s">
        <v>77</v>
      </c>
      <c r="D221" t="s">
        <v>47</v>
      </c>
      <c r="H221" t="s">
        <v>75</v>
      </c>
      <c r="I221">
        <v>1</v>
      </c>
      <c r="J221" t="s">
        <v>101</v>
      </c>
      <c r="K221" t="s">
        <v>102</v>
      </c>
      <c r="L221" t="s">
        <v>103</v>
      </c>
      <c r="M221" t="s">
        <v>98</v>
      </c>
      <c r="N221" t="s">
        <v>99</v>
      </c>
      <c r="O221" t="s">
        <v>100</v>
      </c>
      <c r="P221" s="12">
        <f t="shared" ref="P221:AE221" si="38">P29</f>
        <v>0</v>
      </c>
      <c r="Q221" s="12">
        <f t="shared" si="38"/>
        <v>96.4</v>
      </c>
      <c r="R221" s="12">
        <f t="shared" si="38"/>
        <v>1.2665025142567954E-2</v>
      </c>
      <c r="S221" s="12">
        <f t="shared" si="38"/>
        <v>2012</v>
      </c>
      <c r="T221">
        <f t="shared" si="38"/>
        <v>-2197.2800000000011</v>
      </c>
      <c r="V221">
        <f t="shared" si="38"/>
        <v>1.1400000000000006</v>
      </c>
      <c r="X221">
        <f t="shared" si="38"/>
        <v>96.4</v>
      </c>
      <c r="Y221" t="str">
        <f t="shared" si="38"/>
        <v>A2</v>
      </c>
      <c r="Z221">
        <f t="shared" si="38"/>
        <v>85</v>
      </c>
      <c r="AA221" t="str">
        <f t="shared" si="38"/>
        <v>[6]</v>
      </c>
      <c r="AD221">
        <f t="shared" si="38"/>
        <v>1.2665025142567954</v>
      </c>
      <c r="AE221">
        <f t="shared" si="38"/>
        <v>1.1825726141078843</v>
      </c>
      <c r="AG221">
        <v>0</v>
      </c>
    </row>
    <row r="222" spans="1:33" x14ac:dyDescent="0.3">
      <c r="A222" s="2" t="s">
        <v>40</v>
      </c>
      <c r="B222" t="s">
        <v>44</v>
      </c>
      <c r="C222" t="s">
        <v>77</v>
      </c>
      <c r="D222" t="s">
        <v>47</v>
      </c>
      <c r="H222" t="s">
        <v>75</v>
      </c>
      <c r="I222">
        <v>1</v>
      </c>
      <c r="J222" t="s">
        <v>101</v>
      </c>
      <c r="K222" t="s">
        <v>102</v>
      </c>
      <c r="L222" t="s">
        <v>103</v>
      </c>
      <c r="M222" t="s">
        <v>98</v>
      </c>
      <c r="N222" t="s">
        <v>99</v>
      </c>
      <c r="O222" t="s">
        <v>100</v>
      </c>
      <c r="P222" s="12">
        <f t="shared" ref="P222:AF222" si="39">P30</f>
        <v>0</v>
      </c>
      <c r="Q222" s="12">
        <f t="shared" si="39"/>
        <v>130.4</v>
      </c>
      <c r="R222" s="12">
        <f t="shared" si="39"/>
        <v>8.0898545535437183E-3</v>
      </c>
      <c r="S222" s="12">
        <f t="shared" si="39"/>
        <v>2012</v>
      </c>
      <c r="T222">
        <f t="shared" si="39"/>
        <v>-1900.6318557794264</v>
      </c>
      <c r="V222">
        <f t="shared" si="39"/>
        <v>1.0094591728525977</v>
      </c>
      <c r="X222">
        <f t="shared" si="39"/>
        <v>130.4</v>
      </c>
      <c r="Y222" t="str">
        <f t="shared" si="39"/>
        <v>[1]</v>
      </c>
      <c r="AD222">
        <f t="shared" si="39"/>
        <v>0.80898545535437183</v>
      </c>
      <c r="AE222">
        <f t="shared" si="39"/>
        <v>0.77412513255567306</v>
      </c>
      <c r="AF222" t="str">
        <f t="shared" si="39"/>
        <v>A4</v>
      </c>
      <c r="AG222">
        <v>0</v>
      </c>
    </row>
    <row r="223" spans="1:33" x14ac:dyDescent="0.3">
      <c r="A223" s="2" t="s">
        <v>33</v>
      </c>
      <c r="B223" t="s">
        <v>44</v>
      </c>
      <c r="C223" t="s">
        <v>77</v>
      </c>
      <c r="D223" t="s">
        <v>47</v>
      </c>
      <c r="H223" t="s">
        <v>75</v>
      </c>
      <c r="I223">
        <v>1</v>
      </c>
      <c r="J223" t="s">
        <v>101</v>
      </c>
      <c r="K223" t="s">
        <v>102</v>
      </c>
      <c r="L223" t="s">
        <v>103</v>
      </c>
      <c r="M223" t="s">
        <v>98</v>
      </c>
      <c r="N223" t="s">
        <v>99</v>
      </c>
      <c r="O223" t="s">
        <v>100</v>
      </c>
      <c r="P223" s="12">
        <f t="shared" ref="P223:AF223" si="40">P31</f>
        <v>0</v>
      </c>
      <c r="Q223" s="12">
        <f t="shared" si="40"/>
        <v>122.7</v>
      </c>
      <c r="R223" s="12">
        <f t="shared" si="40"/>
        <v>8.0898545535437183E-3</v>
      </c>
      <c r="S223" s="12">
        <f t="shared" si="40"/>
        <v>2012</v>
      </c>
      <c r="T223">
        <f t="shared" si="40"/>
        <v>-1788.4012937433715</v>
      </c>
      <c r="V223">
        <f t="shared" si="40"/>
        <v>0.94985153764581087</v>
      </c>
      <c r="X223">
        <f t="shared" si="40"/>
        <v>122.7</v>
      </c>
      <c r="Y223" t="str">
        <f t="shared" si="40"/>
        <v>[1]</v>
      </c>
      <c r="AD223">
        <f t="shared" si="40"/>
        <v>0.80898545535437183</v>
      </c>
      <c r="AE223">
        <f t="shared" si="40"/>
        <v>0.77412513255567306</v>
      </c>
      <c r="AF223" t="str">
        <f t="shared" si="40"/>
        <v>A4</v>
      </c>
      <c r="AG223">
        <v>0</v>
      </c>
    </row>
    <row r="224" spans="1:33" x14ac:dyDescent="0.3">
      <c r="A224" s="2" t="s">
        <v>34</v>
      </c>
      <c r="B224" t="s">
        <v>44</v>
      </c>
      <c r="C224" t="s">
        <v>77</v>
      </c>
      <c r="D224" t="s">
        <v>47</v>
      </c>
      <c r="H224" t="s">
        <v>75</v>
      </c>
      <c r="I224">
        <v>1</v>
      </c>
      <c r="J224" t="s">
        <v>101</v>
      </c>
      <c r="K224" t="s">
        <v>102</v>
      </c>
      <c r="L224" t="s">
        <v>103</v>
      </c>
      <c r="M224" t="s">
        <v>98</v>
      </c>
      <c r="N224" t="s">
        <v>99</v>
      </c>
      <c r="O224" t="s">
        <v>100</v>
      </c>
      <c r="P224" s="12">
        <f t="shared" ref="P224:AF224" si="41">P32</f>
        <v>0</v>
      </c>
      <c r="Q224" s="12">
        <f t="shared" si="41"/>
        <v>117.2</v>
      </c>
      <c r="R224" s="12">
        <f t="shared" si="41"/>
        <v>-1.8466524653672156E-2</v>
      </c>
      <c r="S224" s="12">
        <f t="shared" si="41"/>
        <v>2012</v>
      </c>
      <c r="T224">
        <f t="shared" si="41"/>
        <v>4163.5555555555575</v>
      </c>
      <c r="V224">
        <f t="shared" si="41"/>
        <v>-2.011111111111112</v>
      </c>
      <c r="X224">
        <f t="shared" si="41"/>
        <v>117.2</v>
      </c>
      <c r="Y224" t="str">
        <f t="shared" si="41"/>
        <v>[1]</v>
      </c>
      <c r="AB224">
        <f t="shared" si="41"/>
        <v>99.1</v>
      </c>
      <c r="AC224" t="str">
        <f t="shared" si="41"/>
        <v>[7]</v>
      </c>
      <c r="AD224">
        <f t="shared" si="41"/>
        <v>-1.8466524653672156</v>
      </c>
      <c r="AE224">
        <f t="shared" si="41"/>
        <v>-1.7159651118695491</v>
      </c>
      <c r="AF224" t="str">
        <f t="shared" si="41"/>
        <v>Constant since 2000 [9]</v>
      </c>
      <c r="AG224">
        <v>0</v>
      </c>
    </row>
    <row r="225" spans="1:33" x14ac:dyDescent="0.3">
      <c r="A225" s="2" t="s">
        <v>35</v>
      </c>
      <c r="B225" t="s">
        <v>44</v>
      </c>
      <c r="C225" t="s">
        <v>77</v>
      </c>
      <c r="D225" t="s">
        <v>47</v>
      </c>
      <c r="H225" t="s">
        <v>75</v>
      </c>
      <c r="I225">
        <v>1</v>
      </c>
      <c r="J225" t="s">
        <v>101</v>
      </c>
      <c r="K225" t="s">
        <v>102</v>
      </c>
      <c r="L225" t="s">
        <v>103</v>
      </c>
      <c r="M225" t="s">
        <v>98</v>
      </c>
      <c r="N225" t="s">
        <v>99</v>
      </c>
      <c r="O225" t="s">
        <v>100</v>
      </c>
      <c r="P225" s="12">
        <f t="shared" ref="P225:AF225" si="42">P33</f>
        <v>0</v>
      </c>
      <c r="Q225" s="12">
        <f t="shared" si="42"/>
        <v>70.618913047029423</v>
      </c>
      <c r="R225" s="12">
        <f t="shared" si="42"/>
        <v>8.9969519709118817E-3</v>
      </c>
      <c r="S225" s="12">
        <f t="shared" si="42"/>
        <v>2012</v>
      </c>
      <c r="T225">
        <f t="shared" si="42"/>
        <v>-1634.4041235604491</v>
      </c>
      <c r="V225">
        <f t="shared" si="42"/>
        <v>0.84742695656435307</v>
      </c>
      <c r="X225">
        <f t="shared" si="42"/>
        <v>70.618913047029423</v>
      </c>
      <c r="Y225" t="str">
        <f t="shared" si="42"/>
        <v>[2]</v>
      </c>
      <c r="AD225">
        <f t="shared" si="42"/>
        <v>0.89969519709118817</v>
      </c>
      <c r="AE225">
        <f t="shared" si="42"/>
        <v>1.2</v>
      </c>
      <c r="AF225" t="str">
        <f t="shared" si="42"/>
        <v>A6</v>
      </c>
      <c r="AG225">
        <v>0</v>
      </c>
    </row>
    <row r="226" spans="1:33" x14ac:dyDescent="0.3">
      <c r="A226" s="2" t="s">
        <v>36</v>
      </c>
      <c r="B226" t="s">
        <v>44</v>
      </c>
      <c r="C226" t="s">
        <v>77</v>
      </c>
      <c r="D226" t="s">
        <v>47</v>
      </c>
      <c r="H226" t="s">
        <v>75</v>
      </c>
      <c r="I226">
        <v>1</v>
      </c>
      <c r="J226" t="s">
        <v>101</v>
      </c>
      <c r="K226" t="s">
        <v>102</v>
      </c>
      <c r="L226" t="s">
        <v>103</v>
      </c>
      <c r="M226" t="s">
        <v>98</v>
      </c>
      <c r="N226" t="s">
        <v>99</v>
      </c>
      <c r="O226" t="s">
        <v>100</v>
      </c>
      <c r="P226" s="12">
        <f t="shared" ref="P226:AF226" si="43">P34</f>
        <v>0</v>
      </c>
      <c r="Q226" s="12">
        <f t="shared" si="43"/>
        <v>74.2</v>
      </c>
      <c r="R226" s="12">
        <f t="shared" si="43"/>
        <v>1E-3</v>
      </c>
      <c r="S226" s="12">
        <f t="shared" si="43"/>
        <v>2012</v>
      </c>
      <c r="T226">
        <f t="shared" si="43"/>
        <v>-75.090400000000002</v>
      </c>
      <c r="V226">
        <f t="shared" si="43"/>
        <v>7.4200000000000002E-2</v>
      </c>
      <c r="X226">
        <f t="shared" si="43"/>
        <v>74.2</v>
      </c>
      <c r="Y226" t="str">
        <f t="shared" si="43"/>
        <v>A3</v>
      </c>
      <c r="AD226">
        <f t="shared" si="43"/>
        <v>0.1</v>
      </c>
      <c r="AE226">
        <f t="shared" si="43"/>
        <v>0.1</v>
      </c>
      <c r="AF226" t="str">
        <f t="shared" si="43"/>
        <v>A5</v>
      </c>
      <c r="AG226">
        <v>0</v>
      </c>
    </row>
    <row r="227" spans="1:33" x14ac:dyDescent="0.3">
      <c r="A227" s="2" t="s">
        <v>38</v>
      </c>
      <c r="B227" t="s">
        <v>44</v>
      </c>
      <c r="C227" t="s">
        <v>77</v>
      </c>
      <c r="D227" t="s">
        <v>47</v>
      </c>
      <c r="H227" t="s">
        <v>75</v>
      </c>
      <c r="I227">
        <v>1</v>
      </c>
      <c r="J227" t="s">
        <v>101</v>
      </c>
      <c r="K227" t="s">
        <v>102</v>
      </c>
      <c r="L227" t="s">
        <v>103</v>
      </c>
      <c r="M227" t="s">
        <v>98</v>
      </c>
      <c r="N227" t="s">
        <v>99</v>
      </c>
      <c r="O227" t="s">
        <v>100</v>
      </c>
      <c r="P227" s="12">
        <f t="shared" ref="P227:AF227" si="44">P35</f>
        <v>0</v>
      </c>
      <c r="Q227" s="12">
        <f t="shared" si="44"/>
        <v>74.2</v>
      </c>
      <c r="R227" s="12">
        <f t="shared" si="44"/>
        <v>1E-3</v>
      </c>
      <c r="S227" s="12">
        <f t="shared" si="44"/>
        <v>2012</v>
      </c>
      <c r="T227">
        <f t="shared" si="44"/>
        <v>-75.090400000000002</v>
      </c>
      <c r="V227">
        <f t="shared" si="44"/>
        <v>7.4200000000000002E-2</v>
      </c>
      <c r="X227">
        <f t="shared" si="44"/>
        <v>74.2</v>
      </c>
      <c r="Y227" t="str">
        <f t="shared" si="44"/>
        <v>[3]</v>
      </c>
      <c r="AD227">
        <f t="shared" si="44"/>
        <v>0.1</v>
      </c>
      <c r="AE227">
        <f t="shared" si="44"/>
        <v>0.1</v>
      </c>
      <c r="AF227" t="str">
        <f t="shared" si="44"/>
        <v>A5</v>
      </c>
      <c r="AG227">
        <v>0</v>
      </c>
    </row>
    <row r="228" spans="1:33" x14ac:dyDescent="0.3">
      <c r="A228" s="2" t="s">
        <v>37</v>
      </c>
      <c r="B228" t="s">
        <v>44</v>
      </c>
      <c r="C228" t="s">
        <v>77</v>
      </c>
      <c r="D228" t="s">
        <v>47</v>
      </c>
      <c r="H228" t="s">
        <v>75</v>
      </c>
      <c r="I228">
        <v>1</v>
      </c>
      <c r="J228" t="s">
        <v>101</v>
      </c>
      <c r="K228" t="s">
        <v>102</v>
      </c>
      <c r="L228" t="s">
        <v>103</v>
      </c>
      <c r="M228" t="s">
        <v>98</v>
      </c>
      <c r="N228" t="s">
        <v>99</v>
      </c>
      <c r="O228" t="s">
        <v>100</v>
      </c>
      <c r="P228" s="12">
        <f t="shared" ref="P228:AF228" si="45">P36</f>
        <v>0</v>
      </c>
      <c r="Q228" s="12">
        <f t="shared" si="45"/>
        <v>74.099999999999994</v>
      </c>
      <c r="R228" s="12">
        <f t="shared" si="45"/>
        <v>1E-3</v>
      </c>
      <c r="S228" s="12">
        <f t="shared" si="45"/>
        <v>2012</v>
      </c>
      <c r="T228">
        <f t="shared" si="45"/>
        <v>-74.989200000000011</v>
      </c>
      <c r="V228">
        <f t="shared" si="45"/>
        <v>7.4099999999999999E-2</v>
      </c>
      <c r="X228">
        <f t="shared" si="45"/>
        <v>74.099999999999994</v>
      </c>
      <c r="Y228" t="str">
        <f t="shared" si="45"/>
        <v>[8]</v>
      </c>
      <c r="AD228">
        <f t="shared" si="45"/>
        <v>0.1</v>
      </c>
      <c r="AE228">
        <f t="shared" si="45"/>
        <v>0.1</v>
      </c>
      <c r="AF228" t="str">
        <f t="shared" si="45"/>
        <v>A5</v>
      </c>
      <c r="AG228">
        <v>0</v>
      </c>
    </row>
    <row r="229" spans="1:33" x14ac:dyDescent="0.3">
      <c r="A229" s="2" t="s">
        <v>39</v>
      </c>
      <c r="B229" t="s">
        <v>44</v>
      </c>
      <c r="C229" t="s">
        <v>77</v>
      </c>
      <c r="D229" t="s">
        <v>47</v>
      </c>
      <c r="H229" t="s">
        <v>75</v>
      </c>
      <c r="I229">
        <v>1</v>
      </c>
      <c r="J229" t="s">
        <v>101</v>
      </c>
      <c r="K229" t="s">
        <v>102</v>
      </c>
      <c r="L229" t="s">
        <v>103</v>
      </c>
      <c r="M229" t="s">
        <v>98</v>
      </c>
      <c r="N229" t="s">
        <v>99</v>
      </c>
      <c r="O229" t="s">
        <v>100</v>
      </c>
      <c r="P229" s="12">
        <f t="shared" ref="P229:AF229" si="46">P37</f>
        <v>0</v>
      </c>
      <c r="Q229" s="12">
        <f t="shared" si="46"/>
        <v>73</v>
      </c>
      <c r="R229" s="12">
        <f t="shared" si="46"/>
        <v>1E-3</v>
      </c>
      <c r="S229" s="12">
        <f t="shared" si="46"/>
        <v>2012</v>
      </c>
      <c r="T229">
        <f t="shared" si="46"/>
        <v>-73.876000000000005</v>
      </c>
      <c r="V229">
        <f t="shared" si="46"/>
        <v>7.2999999999999995E-2</v>
      </c>
      <c r="X229">
        <f t="shared" si="46"/>
        <v>73</v>
      </c>
      <c r="Y229" t="str">
        <f t="shared" si="46"/>
        <v>[4]</v>
      </c>
      <c r="AD229">
        <f t="shared" si="46"/>
        <v>0.1</v>
      </c>
      <c r="AE229">
        <f t="shared" si="46"/>
        <v>0.1</v>
      </c>
      <c r="AF229" t="str">
        <f t="shared" si="46"/>
        <v>A5</v>
      </c>
      <c r="AG229">
        <v>0</v>
      </c>
    </row>
    <row r="230" spans="1:33" x14ac:dyDescent="0.3">
      <c r="A230" s="2" t="s">
        <v>43</v>
      </c>
      <c r="B230" t="s">
        <v>44</v>
      </c>
      <c r="C230" t="s">
        <v>77</v>
      </c>
      <c r="D230" t="s">
        <v>47</v>
      </c>
      <c r="H230" t="s">
        <v>75</v>
      </c>
      <c r="I230">
        <v>1</v>
      </c>
      <c r="J230" t="s">
        <v>101</v>
      </c>
      <c r="K230" t="s">
        <v>102</v>
      </c>
      <c r="L230" t="s">
        <v>103</v>
      </c>
      <c r="M230" t="s">
        <v>98</v>
      </c>
      <c r="N230" t="s">
        <v>99</v>
      </c>
      <c r="O230" t="s">
        <v>100</v>
      </c>
      <c r="P230" s="12"/>
      <c r="Q230" s="12"/>
      <c r="R230" s="12"/>
      <c r="S230" s="12"/>
      <c r="T230">
        <v>0</v>
      </c>
      <c r="AG230">
        <v>0</v>
      </c>
    </row>
    <row r="231" spans="1:33" x14ac:dyDescent="0.3">
      <c r="A231" t="s">
        <v>43</v>
      </c>
      <c r="B231" t="s">
        <v>44</v>
      </c>
      <c r="C231" t="s">
        <v>77</v>
      </c>
      <c r="D231" s="5" t="s">
        <v>48</v>
      </c>
      <c r="E231" t="s">
        <v>43</v>
      </c>
      <c r="F231" t="s">
        <v>55</v>
      </c>
      <c r="H231" t="s">
        <v>59</v>
      </c>
      <c r="I231" s="25">
        <f t="shared" ref="I231:I294" si="47">0.000000001</f>
        <v>1.0000000000000001E-9</v>
      </c>
      <c r="J231" t="s">
        <v>107</v>
      </c>
      <c r="L231" t="s">
        <v>103</v>
      </c>
      <c r="M231" t="s">
        <v>98</v>
      </c>
      <c r="P231" s="12"/>
      <c r="Q231" s="12"/>
      <c r="R231" s="12"/>
      <c r="S231" s="12"/>
      <c r="T231">
        <v>0</v>
      </c>
      <c r="V231">
        <v>0</v>
      </c>
      <c r="AG231">
        <v>0</v>
      </c>
    </row>
    <row r="232" spans="1:33" x14ac:dyDescent="0.3">
      <c r="A232" t="s">
        <v>43</v>
      </c>
      <c r="B232" t="s">
        <v>44</v>
      </c>
      <c r="C232" t="s">
        <v>77</v>
      </c>
      <c r="D232" s="5" t="s">
        <v>48</v>
      </c>
      <c r="E232" t="s">
        <v>43</v>
      </c>
      <c r="F232" t="s">
        <v>54</v>
      </c>
      <c r="H232" t="s">
        <v>59</v>
      </c>
      <c r="I232" s="25">
        <f t="shared" si="47"/>
        <v>1.0000000000000001E-9</v>
      </c>
      <c r="J232" t="s">
        <v>107</v>
      </c>
      <c r="L232" t="s">
        <v>103</v>
      </c>
      <c r="M232" t="s">
        <v>98</v>
      </c>
      <c r="P232" s="12"/>
      <c r="Q232" s="12"/>
      <c r="R232" s="12"/>
      <c r="S232" s="12"/>
      <c r="T232">
        <v>0</v>
      </c>
      <c r="V232">
        <v>0</v>
      </c>
      <c r="AG232">
        <v>0</v>
      </c>
    </row>
    <row r="233" spans="1:33" x14ac:dyDescent="0.3">
      <c r="A233" t="s">
        <v>9</v>
      </c>
      <c r="B233" t="s">
        <v>44</v>
      </c>
      <c r="C233" t="s">
        <v>77</v>
      </c>
      <c r="D233" s="5" t="s">
        <v>48</v>
      </c>
      <c r="E233" t="s">
        <v>43</v>
      </c>
      <c r="F233" t="s">
        <v>53</v>
      </c>
      <c r="H233" t="s">
        <v>59</v>
      </c>
      <c r="I233" s="25">
        <f t="shared" si="47"/>
        <v>1.0000000000000001E-9</v>
      </c>
      <c r="J233" t="s">
        <v>110</v>
      </c>
      <c r="K233" t="s">
        <v>105</v>
      </c>
      <c r="L233" t="s">
        <v>106</v>
      </c>
      <c r="M233" t="s">
        <v>98</v>
      </c>
      <c r="AG233">
        <v>0</v>
      </c>
    </row>
    <row r="234" spans="1:33" x14ac:dyDescent="0.3">
      <c r="A234" t="s">
        <v>10</v>
      </c>
      <c r="B234" t="s">
        <v>44</v>
      </c>
      <c r="C234" t="s">
        <v>77</v>
      </c>
      <c r="D234" s="5" t="s">
        <v>48</v>
      </c>
      <c r="E234" t="s">
        <v>43</v>
      </c>
      <c r="F234" t="s">
        <v>53</v>
      </c>
      <c r="H234" t="s">
        <v>59</v>
      </c>
      <c r="I234" s="25">
        <f t="shared" si="47"/>
        <v>1.0000000000000001E-9</v>
      </c>
      <c r="J234" t="s">
        <v>110</v>
      </c>
      <c r="K234" t="s">
        <v>105</v>
      </c>
      <c r="L234" t="s">
        <v>106</v>
      </c>
      <c r="M234" t="s">
        <v>98</v>
      </c>
      <c r="AG234">
        <v>0</v>
      </c>
    </row>
    <row r="235" spans="1:33" x14ac:dyDescent="0.3">
      <c r="A235" t="s">
        <v>11</v>
      </c>
      <c r="B235" t="s">
        <v>44</v>
      </c>
      <c r="C235" t="s">
        <v>77</v>
      </c>
      <c r="D235" s="5" t="s">
        <v>48</v>
      </c>
      <c r="E235" t="s">
        <v>43</v>
      </c>
      <c r="F235" t="s">
        <v>53</v>
      </c>
      <c r="H235" t="s">
        <v>59</v>
      </c>
      <c r="I235" s="25">
        <f t="shared" si="47"/>
        <v>1.0000000000000001E-9</v>
      </c>
      <c r="J235" t="s">
        <v>110</v>
      </c>
      <c r="K235" t="s">
        <v>105</v>
      </c>
      <c r="L235" t="s">
        <v>106</v>
      </c>
      <c r="M235" t="s">
        <v>98</v>
      </c>
      <c r="AG235">
        <v>0</v>
      </c>
    </row>
    <row r="236" spans="1:33" x14ac:dyDescent="0.3">
      <c r="A236" t="s">
        <v>12</v>
      </c>
      <c r="B236" t="s">
        <v>44</v>
      </c>
      <c r="C236" t="s">
        <v>77</v>
      </c>
      <c r="D236" s="5" t="s">
        <v>48</v>
      </c>
      <c r="E236" t="s">
        <v>43</v>
      </c>
      <c r="F236" t="s">
        <v>53</v>
      </c>
      <c r="H236" t="s">
        <v>59</v>
      </c>
      <c r="I236" s="25">
        <f t="shared" si="47"/>
        <v>1.0000000000000001E-9</v>
      </c>
      <c r="J236" t="s">
        <v>110</v>
      </c>
      <c r="K236" t="s">
        <v>105</v>
      </c>
      <c r="L236" t="s">
        <v>106</v>
      </c>
      <c r="M236" t="s">
        <v>98</v>
      </c>
      <c r="AG236">
        <v>0</v>
      </c>
    </row>
    <row r="237" spans="1:33" x14ac:dyDescent="0.3">
      <c r="A237" t="s">
        <v>13</v>
      </c>
      <c r="B237" t="s">
        <v>44</v>
      </c>
      <c r="C237" t="s">
        <v>77</v>
      </c>
      <c r="D237" s="5" t="s">
        <v>48</v>
      </c>
      <c r="E237" t="s">
        <v>43</v>
      </c>
      <c r="F237" t="s">
        <v>53</v>
      </c>
      <c r="H237" t="s">
        <v>59</v>
      </c>
      <c r="I237" s="25">
        <f t="shared" si="47"/>
        <v>1.0000000000000001E-9</v>
      </c>
      <c r="J237" t="s">
        <v>110</v>
      </c>
      <c r="K237" t="s">
        <v>105</v>
      </c>
      <c r="L237" t="s">
        <v>106</v>
      </c>
      <c r="M237" t="s">
        <v>98</v>
      </c>
      <c r="AG237">
        <v>0</v>
      </c>
    </row>
    <row r="238" spans="1:33" x14ac:dyDescent="0.3">
      <c r="A238" t="s">
        <v>14</v>
      </c>
      <c r="B238" t="s">
        <v>44</v>
      </c>
      <c r="C238" t="s">
        <v>77</v>
      </c>
      <c r="D238" s="5" t="s">
        <v>48</v>
      </c>
      <c r="E238" t="s">
        <v>43</v>
      </c>
      <c r="F238" t="s">
        <v>53</v>
      </c>
      <c r="H238" t="s">
        <v>59</v>
      </c>
      <c r="I238" s="25">
        <f t="shared" si="47"/>
        <v>1.0000000000000001E-9</v>
      </c>
      <c r="J238" t="s">
        <v>110</v>
      </c>
      <c r="K238" t="s">
        <v>105</v>
      </c>
      <c r="L238" t="s">
        <v>106</v>
      </c>
      <c r="M238" t="s">
        <v>98</v>
      </c>
      <c r="AG238">
        <v>0</v>
      </c>
    </row>
    <row r="239" spans="1:33" x14ac:dyDescent="0.3">
      <c r="A239" t="s">
        <v>15</v>
      </c>
      <c r="B239" t="s">
        <v>44</v>
      </c>
      <c r="C239" t="s">
        <v>77</v>
      </c>
      <c r="D239" s="5" t="s">
        <v>48</v>
      </c>
      <c r="E239" t="s">
        <v>43</v>
      </c>
      <c r="F239" t="s">
        <v>53</v>
      </c>
      <c r="H239" t="s">
        <v>59</v>
      </c>
      <c r="I239" s="25">
        <f t="shared" si="47"/>
        <v>1.0000000000000001E-9</v>
      </c>
      <c r="J239" t="s">
        <v>110</v>
      </c>
      <c r="K239" t="s">
        <v>105</v>
      </c>
      <c r="L239" t="s">
        <v>106</v>
      </c>
      <c r="M239" t="s">
        <v>98</v>
      </c>
      <c r="AG239">
        <v>0</v>
      </c>
    </row>
    <row r="240" spans="1:33" x14ac:dyDescent="0.3">
      <c r="A240" t="s">
        <v>16</v>
      </c>
      <c r="B240" t="s">
        <v>44</v>
      </c>
      <c r="C240" t="s">
        <v>77</v>
      </c>
      <c r="D240" s="5" t="s">
        <v>48</v>
      </c>
      <c r="E240" t="s">
        <v>43</v>
      </c>
      <c r="F240" t="s">
        <v>53</v>
      </c>
      <c r="H240" t="s">
        <v>59</v>
      </c>
      <c r="I240" s="25">
        <f t="shared" si="47"/>
        <v>1.0000000000000001E-9</v>
      </c>
      <c r="J240" t="s">
        <v>110</v>
      </c>
      <c r="K240" t="s">
        <v>105</v>
      </c>
      <c r="L240" t="s">
        <v>106</v>
      </c>
      <c r="M240" t="s">
        <v>98</v>
      </c>
      <c r="AG240">
        <v>0</v>
      </c>
    </row>
    <row r="241" spans="1:33" x14ac:dyDescent="0.3">
      <c r="A241" t="s">
        <v>17</v>
      </c>
      <c r="B241" t="s">
        <v>44</v>
      </c>
      <c r="C241" t="s">
        <v>77</v>
      </c>
      <c r="D241" s="5" t="s">
        <v>48</v>
      </c>
      <c r="E241" t="s">
        <v>43</v>
      </c>
      <c r="F241" t="s">
        <v>53</v>
      </c>
      <c r="H241" t="s">
        <v>59</v>
      </c>
      <c r="I241" s="25">
        <f t="shared" si="47"/>
        <v>1.0000000000000001E-9</v>
      </c>
      <c r="J241" t="s">
        <v>110</v>
      </c>
      <c r="K241" t="s">
        <v>105</v>
      </c>
      <c r="L241" t="s">
        <v>106</v>
      </c>
      <c r="M241" t="s">
        <v>98</v>
      </c>
      <c r="AG241">
        <v>0</v>
      </c>
    </row>
    <row r="242" spans="1:33" x14ac:dyDescent="0.3">
      <c r="A242" t="s">
        <v>18</v>
      </c>
      <c r="B242" t="s">
        <v>44</v>
      </c>
      <c r="C242" t="s">
        <v>77</v>
      </c>
      <c r="D242" s="5" t="s">
        <v>48</v>
      </c>
      <c r="E242" t="s">
        <v>43</v>
      </c>
      <c r="F242" t="s">
        <v>53</v>
      </c>
      <c r="H242" t="s">
        <v>59</v>
      </c>
      <c r="I242" s="25">
        <f t="shared" si="47"/>
        <v>1.0000000000000001E-9</v>
      </c>
      <c r="J242" t="s">
        <v>110</v>
      </c>
      <c r="K242" t="s">
        <v>105</v>
      </c>
      <c r="L242" t="s">
        <v>106</v>
      </c>
      <c r="M242" t="s">
        <v>98</v>
      </c>
      <c r="AG242">
        <v>0</v>
      </c>
    </row>
    <row r="243" spans="1:33" x14ac:dyDescent="0.3">
      <c r="A243" t="s">
        <v>19</v>
      </c>
      <c r="B243" t="s">
        <v>44</v>
      </c>
      <c r="C243" t="s">
        <v>77</v>
      </c>
      <c r="D243" s="5" t="s">
        <v>48</v>
      </c>
      <c r="E243" t="s">
        <v>43</v>
      </c>
      <c r="F243" t="s">
        <v>53</v>
      </c>
      <c r="H243" t="s">
        <v>59</v>
      </c>
      <c r="I243" s="25">
        <f t="shared" si="47"/>
        <v>1.0000000000000001E-9</v>
      </c>
      <c r="J243" t="s">
        <v>110</v>
      </c>
      <c r="K243" t="s">
        <v>105</v>
      </c>
      <c r="L243" t="s">
        <v>106</v>
      </c>
      <c r="M243" t="s">
        <v>98</v>
      </c>
      <c r="AG243">
        <v>0</v>
      </c>
    </row>
    <row r="244" spans="1:33" x14ac:dyDescent="0.3">
      <c r="A244" t="s">
        <v>20</v>
      </c>
      <c r="B244" t="s">
        <v>44</v>
      </c>
      <c r="C244" t="s">
        <v>77</v>
      </c>
      <c r="D244" s="5" t="s">
        <v>48</v>
      </c>
      <c r="E244" t="s">
        <v>43</v>
      </c>
      <c r="F244" t="s">
        <v>53</v>
      </c>
      <c r="H244" t="s">
        <v>59</v>
      </c>
      <c r="I244" s="25">
        <f t="shared" si="47"/>
        <v>1.0000000000000001E-9</v>
      </c>
      <c r="J244" t="s">
        <v>110</v>
      </c>
      <c r="K244" t="s">
        <v>105</v>
      </c>
      <c r="L244" t="s">
        <v>106</v>
      </c>
      <c r="M244" t="s">
        <v>98</v>
      </c>
      <c r="AG244">
        <v>0</v>
      </c>
    </row>
    <row r="245" spans="1:33" x14ac:dyDescent="0.3">
      <c r="A245" t="s">
        <v>21</v>
      </c>
      <c r="B245" t="s">
        <v>44</v>
      </c>
      <c r="C245" t="s">
        <v>77</v>
      </c>
      <c r="D245" s="5" t="s">
        <v>48</v>
      </c>
      <c r="E245" t="s">
        <v>43</v>
      </c>
      <c r="F245" t="s">
        <v>53</v>
      </c>
      <c r="H245" t="s">
        <v>59</v>
      </c>
      <c r="I245" s="25">
        <f t="shared" si="47"/>
        <v>1.0000000000000001E-9</v>
      </c>
      <c r="J245" t="s">
        <v>110</v>
      </c>
      <c r="K245" t="s">
        <v>105</v>
      </c>
      <c r="L245" t="s">
        <v>106</v>
      </c>
      <c r="M245" t="s">
        <v>98</v>
      </c>
      <c r="AG245">
        <v>0</v>
      </c>
    </row>
    <row r="246" spans="1:33" x14ac:dyDescent="0.3">
      <c r="A246" t="s">
        <v>22</v>
      </c>
      <c r="B246" t="s">
        <v>44</v>
      </c>
      <c r="C246" t="s">
        <v>77</v>
      </c>
      <c r="D246" s="5" t="s">
        <v>48</v>
      </c>
      <c r="E246" t="s">
        <v>43</v>
      </c>
      <c r="F246" t="s">
        <v>53</v>
      </c>
      <c r="H246" t="s">
        <v>59</v>
      </c>
      <c r="I246" s="25">
        <f t="shared" si="47"/>
        <v>1.0000000000000001E-9</v>
      </c>
      <c r="J246" t="s">
        <v>110</v>
      </c>
      <c r="K246" t="s">
        <v>105</v>
      </c>
      <c r="L246" t="s">
        <v>106</v>
      </c>
      <c r="M246" t="s">
        <v>98</v>
      </c>
      <c r="AG246">
        <v>0</v>
      </c>
    </row>
    <row r="247" spans="1:33" x14ac:dyDescent="0.3">
      <c r="A247" t="s">
        <v>23</v>
      </c>
      <c r="B247" t="s">
        <v>44</v>
      </c>
      <c r="C247" t="s">
        <v>77</v>
      </c>
      <c r="D247" s="5" t="s">
        <v>48</v>
      </c>
      <c r="E247" t="s">
        <v>43</v>
      </c>
      <c r="F247" t="s">
        <v>53</v>
      </c>
      <c r="H247" t="s">
        <v>59</v>
      </c>
      <c r="I247" s="25">
        <f t="shared" si="47"/>
        <v>1.0000000000000001E-9</v>
      </c>
      <c r="J247" t="s">
        <v>110</v>
      </c>
      <c r="K247" t="s">
        <v>105</v>
      </c>
      <c r="L247" t="s">
        <v>106</v>
      </c>
      <c r="M247" t="s">
        <v>98</v>
      </c>
      <c r="AG247">
        <v>0</v>
      </c>
    </row>
    <row r="248" spans="1:33" x14ac:dyDescent="0.3">
      <c r="A248" t="s">
        <v>24</v>
      </c>
      <c r="B248" t="s">
        <v>44</v>
      </c>
      <c r="C248" t="s">
        <v>77</v>
      </c>
      <c r="D248" s="5" t="s">
        <v>48</v>
      </c>
      <c r="E248" t="s">
        <v>43</v>
      </c>
      <c r="F248" t="s">
        <v>53</v>
      </c>
      <c r="H248" t="s">
        <v>59</v>
      </c>
      <c r="I248" s="25">
        <f t="shared" si="47"/>
        <v>1.0000000000000001E-9</v>
      </c>
      <c r="J248" t="s">
        <v>110</v>
      </c>
      <c r="K248" t="s">
        <v>105</v>
      </c>
      <c r="L248" t="s">
        <v>106</v>
      </c>
      <c r="M248" t="s">
        <v>98</v>
      </c>
      <c r="AG248">
        <v>0</v>
      </c>
    </row>
    <row r="249" spans="1:33" x14ac:dyDescent="0.3">
      <c r="A249" t="s">
        <v>25</v>
      </c>
      <c r="B249" t="s">
        <v>44</v>
      </c>
      <c r="C249" t="s">
        <v>77</v>
      </c>
      <c r="D249" s="5" t="s">
        <v>48</v>
      </c>
      <c r="E249" t="s">
        <v>43</v>
      </c>
      <c r="F249" t="s">
        <v>53</v>
      </c>
      <c r="H249" t="s">
        <v>59</v>
      </c>
      <c r="I249" s="25">
        <f t="shared" si="47"/>
        <v>1.0000000000000001E-9</v>
      </c>
      <c r="J249" t="s">
        <v>110</v>
      </c>
      <c r="K249" t="s">
        <v>105</v>
      </c>
      <c r="L249" t="s">
        <v>106</v>
      </c>
      <c r="M249" t="s">
        <v>98</v>
      </c>
      <c r="AG249">
        <v>0</v>
      </c>
    </row>
    <row r="250" spans="1:33" x14ac:dyDescent="0.3">
      <c r="A250" t="s">
        <v>26</v>
      </c>
      <c r="B250" t="s">
        <v>44</v>
      </c>
      <c r="C250" t="s">
        <v>77</v>
      </c>
      <c r="D250" s="5" t="s">
        <v>48</v>
      </c>
      <c r="E250" t="s">
        <v>43</v>
      </c>
      <c r="F250" t="s">
        <v>53</v>
      </c>
      <c r="H250" t="s">
        <v>59</v>
      </c>
      <c r="I250" s="25">
        <f t="shared" si="47"/>
        <v>1.0000000000000001E-9</v>
      </c>
      <c r="J250" t="s">
        <v>110</v>
      </c>
      <c r="K250" t="s">
        <v>105</v>
      </c>
      <c r="L250" t="s">
        <v>106</v>
      </c>
      <c r="M250" t="s">
        <v>98</v>
      </c>
      <c r="AG250">
        <v>0</v>
      </c>
    </row>
    <row r="251" spans="1:33" x14ac:dyDescent="0.3">
      <c r="A251" t="s">
        <v>27</v>
      </c>
      <c r="B251" t="s">
        <v>44</v>
      </c>
      <c r="C251" t="s">
        <v>77</v>
      </c>
      <c r="D251" s="5" t="s">
        <v>48</v>
      </c>
      <c r="E251" t="s">
        <v>43</v>
      </c>
      <c r="F251" t="s">
        <v>53</v>
      </c>
      <c r="H251" t="s">
        <v>59</v>
      </c>
      <c r="I251" s="25">
        <f t="shared" si="47"/>
        <v>1.0000000000000001E-9</v>
      </c>
      <c r="J251" t="s">
        <v>110</v>
      </c>
      <c r="K251" t="s">
        <v>105</v>
      </c>
      <c r="L251" t="s">
        <v>106</v>
      </c>
      <c r="M251" t="s">
        <v>98</v>
      </c>
      <c r="AG251">
        <v>0</v>
      </c>
    </row>
    <row r="252" spans="1:33" x14ac:dyDescent="0.3">
      <c r="A252" t="s">
        <v>28</v>
      </c>
      <c r="B252" t="s">
        <v>44</v>
      </c>
      <c r="C252" t="s">
        <v>77</v>
      </c>
      <c r="D252" s="5" t="s">
        <v>48</v>
      </c>
      <c r="E252" t="s">
        <v>43</v>
      </c>
      <c r="F252" t="s">
        <v>53</v>
      </c>
      <c r="H252" t="s">
        <v>59</v>
      </c>
      <c r="I252" s="25">
        <f t="shared" si="47"/>
        <v>1.0000000000000001E-9</v>
      </c>
      <c r="J252" t="s">
        <v>110</v>
      </c>
      <c r="K252" t="s">
        <v>105</v>
      </c>
      <c r="L252" t="s">
        <v>106</v>
      </c>
      <c r="M252" t="s">
        <v>98</v>
      </c>
      <c r="AG252">
        <v>0</v>
      </c>
    </row>
    <row r="253" spans="1:33" x14ac:dyDescent="0.3">
      <c r="A253" t="s">
        <v>29</v>
      </c>
      <c r="B253" t="s">
        <v>44</v>
      </c>
      <c r="C253" t="s">
        <v>77</v>
      </c>
      <c r="D253" s="5" t="s">
        <v>48</v>
      </c>
      <c r="E253" t="s">
        <v>43</v>
      </c>
      <c r="F253" t="s">
        <v>53</v>
      </c>
      <c r="H253" t="s">
        <v>59</v>
      </c>
      <c r="I253" s="25">
        <f t="shared" si="47"/>
        <v>1.0000000000000001E-9</v>
      </c>
      <c r="J253" t="s">
        <v>110</v>
      </c>
      <c r="K253" t="s">
        <v>105</v>
      </c>
      <c r="L253" t="s">
        <v>106</v>
      </c>
      <c r="M253" t="s">
        <v>98</v>
      </c>
      <c r="AG253">
        <v>0</v>
      </c>
    </row>
    <row r="254" spans="1:33" x14ac:dyDescent="0.3">
      <c r="A254" t="s">
        <v>30</v>
      </c>
      <c r="B254" t="s">
        <v>44</v>
      </c>
      <c r="C254" t="s">
        <v>77</v>
      </c>
      <c r="D254" s="5" t="s">
        <v>48</v>
      </c>
      <c r="E254" t="s">
        <v>43</v>
      </c>
      <c r="F254" t="s">
        <v>53</v>
      </c>
      <c r="H254" t="s">
        <v>59</v>
      </c>
      <c r="I254" s="25">
        <f t="shared" si="47"/>
        <v>1.0000000000000001E-9</v>
      </c>
      <c r="J254" t="s">
        <v>110</v>
      </c>
      <c r="K254" t="s">
        <v>105</v>
      </c>
      <c r="L254" t="s">
        <v>106</v>
      </c>
      <c r="M254" t="s">
        <v>98</v>
      </c>
      <c r="AG254">
        <v>0</v>
      </c>
    </row>
    <row r="255" spans="1:33" x14ac:dyDescent="0.3">
      <c r="A255" t="s">
        <v>31</v>
      </c>
      <c r="B255" t="s">
        <v>44</v>
      </c>
      <c r="C255" t="s">
        <v>77</v>
      </c>
      <c r="D255" s="5" t="s">
        <v>48</v>
      </c>
      <c r="E255" t="s">
        <v>43</v>
      </c>
      <c r="F255" t="s">
        <v>53</v>
      </c>
      <c r="H255" t="s">
        <v>59</v>
      </c>
      <c r="I255" s="25">
        <f t="shared" si="47"/>
        <v>1.0000000000000001E-9</v>
      </c>
      <c r="J255" t="s">
        <v>110</v>
      </c>
      <c r="K255" t="s">
        <v>105</v>
      </c>
      <c r="L255" t="s">
        <v>106</v>
      </c>
      <c r="M255" t="s">
        <v>98</v>
      </c>
      <c r="AG255">
        <v>0</v>
      </c>
    </row>
    <row r="256" spans="1:33" x14ac:dyDescent="0.3">
      <c r="A256" t="s">
        <v>32</v>
      </c>
      <c r="B256" t="s">
        <v>44</v>
      </c>
      <c r="C256" t="s">
        <v>77</v>
      </c>
      <c r="D256" s="5" t="s">
        <v>48</v>
      </c>
      <c r="E256" t="s">
        <v>43</v>
      </c>
      <c r="F256" t="s">
        <v>53</v>
      </c>
      <c r="H256" t="s">
        <v>59</v>
      </c>
      <c r="I256" s="25">
        <f t="shared" si="47"/>
        <v>1.0000000000000001E-9</v>
      </c>
      <c r="J256" t="s">
        <v>110</v>
      </c>
      <c r="K256" t="s">
        <v>105</v>
      </c>
      <c r="L256" t="s">
        <v>106</v>
      </c>
      <c r="M256" t="s">
        <v>98</v>
      </c>
      <c r="AG256">
        <v>0</v>
      </c>
    </row>
    <row r="257" spans="1:33" x14ac:dyDescent="0.3">
      <c r="A257" t="s">
        <v>33</v>
      </c>
      <c r="B257" t="s">
        <v>44</v>
      </c>
      <c r="C257" t="s">
        <v>77</v>
      </c>
      <c r="D257" s="5" t="s">
        <v>48</v>
      </c>
      <c r="E257" t="s">
        <v>43</v>
      </c>
      <c r="F257" t="s">
        <v>53</v>
      </c>
      <c r="H257" t="s">
        <v>59</v>
      </c>
      <c r="I257" s="25">
        <f t="shared" si="47"/>
        <v>1.0000000000000001E-9</v>
      </c>
      <c r="J257" t="s">
        <v>110</v>
      </c>
      <c r="K257" t="s">
        <v>105</v>
      </c>
      <c r="L257" t="s">
        <v>106</v>
      </c>
      <c r="M257" t="s">
        <v>98</v>
      </c>
      <c r="AG257">
        <v>0</v>
      </c>
    </row>
    <row r="258" spans="1:33" x14ac:dyDescent="0.3">
      <c r="A258" t="s">
        <v>34</v>
      </c>
      <c r="B258" t="s">
        <v>44</v>
      </c>
      <c r="C258" t="s">
        <v>77</v>
      </c>
      <c r="D258" s="5" t="s">
        <v>48</v>
      </c>
      <c r="E258" t="s">
        <v>43</v>
      </c>
      <c r="F258" t="s">
        <v>53</v>
      </c>
      <c r="H258" t="s">
        <v>59</v>
      </c>
      <c r="I258" s="25">
        <f t="shared" si="47"/>
        <v>1.0000000000000001E-9</v>
      </c>
      <c r="J258" t="s">
        <v>110</v>
      </c>
      <c r="K258" t="s">
        <v>105</v>
      </c>
      <c r="L258" t="s">
        <v>106</v>
      </c>
      <c r="M258" t="s">
        <v>98</v>
      </c>
      <c r="AG258">
        <v>0</v>
      </c>
    </row>
    <row r="259" spans="1:33" x14ac:dyDescent="0.3">
      <c r="A259" t="s">
        <v>35</v>
      </c>
      <c r="B259" t="s">
        <v>44</v>
      </c>
      <c r="C259" t="s">
        <v>77</v>
      </c>
      <c r="D259" s="5" t="s">
        <v>48</v>
      </c>
      <c r="E259" t="s">
        <v>43</v>
      </c>
      <c r="F259" t="s">
        <v>53</v>
      </c>
      <c r="H259" t="s">
        <v>59</v>
      </c>
      <c r="I259" s="25">
        <f t="shared" si="47"/>
        <v>1.0000000000000001E-9</v>
      </c>
      <c r="J259" t="s">
        <v>110</v>
      </c>
      <c r="K259" t="s">
        <v>105</v>
      </c>
      <c r="L259" t="s">
        <v>106</v>
      </c>
      <c r="M259" t="s">
        <v>98</v>
      </c>
      <c r="AG259">
        <v>0</v>
      </c>
    </row>
    <row r="260" spans="1:33" x14ac:dyDescent="0.3">
      <c r="A260" t="s">
        <v>36</v>
      </c>
      <c r="B260" t="s">
        <v>44</v>
      </c>
      <c r="C260" t="s">
        <v>77</v>
      </c>
      <c r="D260" s="5" t="s">
        <v>48</v>
      </c>
      <c r="E260" t="s">
        <v>43</v>
      </c>
      <c r="F260" t="s">
        <v>53</v>
      </c>
      <c r="H260" t="s">
        <v>59</v>
      </c>
      <c r="I260" s="25">
        <f t="shared" si="47"/>
        <v>1.0000000000000001E-9</v>
      </c>
      <c r="J260" t="s">
        <v>110</v>
      </c>
      <c r="K260" t="s">
        <v>105</v>
      </c>
      <c r="L260" t="s">
        <v>106</v>
      </c>
      <c r="M260" t="s">
        <v>98</v>
      </c>
      <c r="AG260">
        <v>0</v>
      </c>
    </row>
    <row r="261" spans="1:33" x14ac:dyDescent="0.3">
      <c r="A261" t="s">
        <v>37</v>
      </c>
      <c r="B261" t="s">
        <v>44</v>
      </c>
      <c r="C261" t="s">
        <v>77</v>
      </c>
      <c r="D261" s="5" t="s">
        <v>48</v>
      </c>
      <c r="E261" t="s">
        <v>43</v>
      </c>
      <c r="F261" t="s">
        <v>53</v>
      </c>
      <c r="H261" t="s">
        <v>59</v>
      </c>
      <c r="I261" s="25">
        <f t="shared" si="47"/>
        <v>1.0000000000000001E-9</v>
      </c>
      <c r="J261" t="s">
        <v>110</v>
      </c>
      <c r="K261" t="s">
        <v>105</v>
      </c>
      <c r="L261" t="s">
        <v>106</v>
      </c>
      <c r="M261" t="s">
        <v>98</v>
      </c>
      <c r="AG261">
        <v>0</v>
      </c>
    </row>
    <row r="262" spans="1:33" x14ac:dyDescent="0.3">
      <c r="A262" t="s">
        <v>38</v>
      </c>
      <c r="B262" t="s">
        <v>44</v>
      </c>
      <c r="C262" t="s">
        <v>77</v>
      </c>
      <c r="D262" s="5" t="s">
        <v>48</v>
      </c>
      <c r="E262" t="s">
        <v>43</v>
      </c>
      <c r="F262" t="s">
        <v>53</v>
      </c>
      <c r="H262" t="s">
        <v>59</v>
      </c>
      <c r="I262" s="25">
        <f t="shared" si="47"/>
        <v>1.0000000000000001E-9</v>
      </c>
      <c r="J262" t="s">
        <v>110</v>
      </c>
      <c r="K262" t="s">
        <v>105</v>
      </c>
      <c r="L262" t="s">
        <v>106</v>
      </c>
      <c r="M262" t="s">
        <v>98</v>
      </c>
      <c r="AG262">
        <v>0</v>
      </c>
    </row>
    <row r="263" spans="1:33" x14ac:dyDescent="0.3">
      <c r="A263" t="s">
        <v>39</v>
      </c>
      <c r="B263" t="s">
        <v>44</v>
      </c>
      <c r="C263" t="s">
        <v>77</v>
      </c>
      <c r="D263" s="5" t="s">
        <v>48</v>
      </c>
      <c r="E263" t="s">
        <v>43</v>
      </c>
      <c r="F263" t="s">
        <v>53</v>
      </c>
      <c r="H263" t="s">
        <v>59</v>
      </c>
      <c r="I263" s="25">
        <f t="shared" si="47"/>
        <v>1.0000000000000001E-9</v>
      </c>
      <c r="J263" t="s">
        <v>110</v>
      </c>
      <c r="K263" t="s">
        <v>105</v>
      </c>
      <c r="L263" t="s">
        <v>106</v>
      </c>
      <c r="M263" t="s">
        <v>98</v>
      </c>
      <c r="AG263">
        <v>0</v>
      </c>
    </row>
    <row r="264" spans="1:33" x14ac:dyDescent="0.3">
      <c r="A264" t="s">
        <v>40</v>
      </c>
      <c r="B264" t="s">
        <v>44</v>
      </c>
      <c r="C264" t="s">
        <v>77</v>
      </c>
      <c r="D264" s="5" t="s">
        <v>48</v>
      </c>
      <c r="E264" t="s">
        <v>43</v>
      </c>
      <c r="F264" t="s">
        <v>53</v>
      </c>
      <c r="H264" t="s">
        <v>59</v>
      </c>
      <c r="I264" s="25">
        <f t="shared" si="47"/>
        <v>1.0000000000000001E-9</v>
      </c>
      <c r="J264" t="s">
        <v>110</v>
      </c>
      <c r="K264" t="s">
        <v>105</v>
      </c>
      <c r="L264" t="s">
        <v>106</v>
      </c>
      <c r="M264" t="s">
        <v>98</v>
      </c>
      <c r="AG264">
        <v>0</v>
      </c>
    </row>
    <row r="265" spans="1:33" x14ac:dyDescent="0.3">
      <c r="A265" t="s">
        <v>41</v>
      </c>
      <c r="B265" t="s">
        <v>44</v>
      </c>
      <c r="C265" t="s">
        <v>77</v>
      </c>
      <c r="D265" s="5" t="s">
        <v>48</v>
      </c>
      <c r="E265" t="s">
        <v>43</v>
      </c>
      <c r="F265" t="s">
        <v>53</v>
      </c>
      <c r="H265" t="s">
        <v>59</v>
      </c>
      <c r="I265" s="25">
        <f t="shared" si="47"/>
        <v>1.0000000000000001E-9</v>
      </c>
      <c r="J265" t="s">
        <v>110</v>
      </c>
      <c r="K265" t="s">
        <v>105</v>
      </c>
      <c r="L265" t="s">
        <v>106</v>
      </c>
      <c r="M265" t="s">
        <v>98</v>
      </c>
      <c r="AG265">
        <v>0</v>
      </c>
    </row>
    <row r="266" spans="1:33" x14ac:dyDescent="0.3">
      <c r="A266" t="s">
        <v>42</v>
      </c>
      <c r="B266" t="s">
        <v>44</v>
      </c>
      <c r="C266" t="s">
        <v>77</v>
      </c>
      <c r="D266" s="5" t="s">
        <v>48</v>
      </c>
      <c r="E266" t="s">
        <v>43</v>
      </c>
      <c r="F266" t="s">
        <v>53</v>
      </c>
      <c r="H266" t="s">
        <v>59</v>
      </c>
      <c r="I266" s="25">
        <f t="shared" si="47"/>
        <v>1.0000000000000001E-9</v>
      </c>
      <c r="J266" t="s">
        <v>110</v>
      </c>
      <c r="K266" t="s">
        <v>105</v>
      </c>
      <c r="L266" t="s">
        <v>106</v>
      </c>
      <c r="M266" t="s">
        <v>98</v>
      </c>
      <c r="AG266">
        <v>0</v>
      </c>
    </row>
    <row r="267" spans="1:33" x14ac:dyDescent="0.3">
      <c r="A267" t="s">
        <v>43</v>
      </c>
      <c r="B267" t="s">
        <v>44</v>
      </c>
      <c r="C267" s="5" t="s">
        <v>114</v>
      </c>
      <c r="D267" s="5" t="s">
        <v>79</v>
      </c>
      <c r="E267" t="s">
        <v>43</v>
      </c>
      <c r="F267" t="s">
        <v>55</v>
      </c>
      <c r="H267" t="s">
        <v>80</v>
      </c>
      <c r="I267" s="25">
        <f t="shared" si="47"/>
        <v>1.0000000000000001E-9</v>
      </c>
      <c r="J267" t="s">
        <v>107</v>
      </c>
      <c r="K267" t="s">
        <v>111</v>
      </c>
      <c r="L267" t="s">
        <v>103</v>
      </c>
      <c r="M267" t="s">
        <v>98</v>
      </c>
      <c r="P267" s="12"/>
      <c r="Q267" s="12"/>
      <c r="R267" s="12"/>
      <c r="S267" s="12"/>
      <c r="T267">
        <v>0</v>
      </c>
      <c r="V267">
        <v>0</v>
      </c>
      <c r="AG267">
        <v>0</v>
      </c>
    </row>
    <row r="268" spans="1:33" x14ac:dyDescent="0.3">
      <c r="A268" t="s">
        <v>43</v>
      </c>
      <c r="B268" t="s">
        <v>44</v>
      </c>
      <c r="C268" s="5" t="s">
        <v>114</v>
      </c>
      <c r="D268" s="5" t="s">
        <v>79</v>
      </c>
      <c r="E268" t="s">
        <v>43</v>
      </c>
      <c r="F268" t="s">
        <v>54</v>
      </c>
      <c r="H268" t="s">
        <v>80</v>
      </c>
      <c r="I268" s="25">
        <f t="shared" si="47"/>
        <v>1.0000000000000001E-9</v>
      </c>
      <c r="J268" t="s">
        <v>107</v>
      </c>
      <c r="K268" t="s">
        <v>111</v>
      </c>
      <c r="L268" t="s">
        <v>103</v>
      </c>
      <c r="M268" t="s">
        <v>98</v>
      </c>
      <c r="P268" s="12"/>
      <c r="Q268" s="12"/>
      <c r="R268" s="12"/>
      <c r="S268" s="12"/>
      <c r="T268">
        <v>0</v>
      </c>
      <c r="V268">
        <v>0</v>
      </c>
      <c r="AG268">
        <v>0</v>
      </c>
    </row>
    <row r="269" spans="1:33" x14ac:dyDescent="0.3">
      <c r="A269" t="s">
        <v>9</v>
      </c>
      <c r="B269" t="s">
        <v>44</v>
      </c>
      <c r="C269" s="5" t="s">
        <v>114</v>
      </c>
      <c r="D269" s="5" t="s">
        <v>79</v>
      </c>
      <c r="E269" t="s">
        <v>43</v>
      </c>
      <c r="F269" t="s">
        <v>55</v>
      </c>
      <c r="H269" t="s">
        <v>80</v>
      </c>
      <c r="I269" s="25">
        <f t="shared" si="47"/>
        <v>1.0000000000000001E-9</v>
      </c>
      <c r="J269" t="s">
        <v>110</v>
      </c>
      <c r="K269" t="s">
        <v>105</v>
      </c>
      <c r="L269" t="s">
        <v>106</v>
      </c>
      <c r="M269" t="s">
        <v>98</v>
      </c>
      <c r="AG269">
        <v>0</v>
      </c>
    </row>
    <row r="270" spans="1:33" x14ac:dyDescent="0.3">
      <c r="A270" t="s">
        <v>10</v>
      </c>
      <c r="B270" t="s">
        <v>44</v>
      </c>
      <c r="C270" s="5" t="s">
        <v>114</v>
      </c>
      <c r="D270" s="5" t="s">
        <v>79</v>
      </c>
      <c r="E270" t="s">
        <v>43</v>
      </c>
      <c r="F270" t="s">
        <v>55</v>
      </c>
      <c r="H270" t="s">
        <v>80</v>
      </c>
      <c r="I270" s="25">
        <f t="shared" si="47"/>
        <v>1.0000000000000001E-9</v>
      </c>
      <c r="J270" t="s">
        <v>110</v>
      </c>
      <c r="K270" t="s">
        <v>105</v>
      </c>
      <c r="L270" t="s">
        <v>106</v>
      </c>
      <c r="M270" t="s">
        <v>98</v>
      </c>
      <c r="AG270">
        <v>0</v>
      </c>
    </row>
    <row r="271" spans="1:33" x14ac:dyDescent="0.3">
      <c r="A271" t="s">
        <v>11</v>
      </c>
      <c r="B271" t="s">
        <v>44</v>
      </c>
      <c r="C271" s="5" t="s">
        <v>114</v>
      </c>
      <c r="D271" s="5" t="s">
        <v>79</v>
      </c>
      <c r="E271" t="s">
        <v>43</v>
      </c>
      <c r="F271" t="s">
        <v>55</v>
      </c>
      <c r="H271" t="s">
        <v>80</v>
      </c>
      <c r="I271" s="25">
        <f t="shared" si="47"/>
        <v>1.0000000000000001E-9</v>
      </c>
      <c r="J271" t="s">
        <v>110</v>
      </c>
      <c r="K271" t="s">
        <v>105</v>
      </c>
      <c r="L271" t="s">
        <v>106</v>
      </c>
      <c r="M271" t="s">
        <v>98</v>
      </c>
      <c r="AG271">
        <v>0</v>
      </c>
    </row>
    <row r="272" spans="1:33" x14ac:dyDescent="0.3">
      <c r="A272" t="s">
        <v>12</v>
      </c>
      <c r="B272" t="s">
        <v>44</v>
      </c>
      <c r="C272" s="5" t="s">
        <v>114</v>
      </c>
      <c r="D272" s="5" t="s">
        <v>79</v>
      </c>
      <c r="E272" t="s">
        <v>43</v>
      </c>
      <c r="F272" t="s">
        <v>55</v>
      </c>
      <c r="H272" t="s">
        <v>80</v>
      </c>
      <c r="I272" s="25">
        <f t="shared" si="47"/>
        <v>1.0000000000000001E-9</v>
      </c>
      <c r="J272" t="s">
        <v>110</v>
      </c>
      <c r="K272" t="s">
        <v>105</v>
      </c>
      <c r="L272" t="s">
        <v>106</v>
      </c>
      <c r="M272" t="s">
        <v>98</v>
      </c>
      <c r="AG272">
        <v>0</v>
      </c>
    </row>
    <row r="273" spans="1:33" x14ac:dyDescent="0.3">
      <c r="A273" t="s">
        <v>13</v>
      </c>
      <c r="B273" t="s">
        <v>44</v>
      </c>
      <c r="C273" s="5" t="s">
        <v>114</v>
      </c>
      <c r="D273" s="5" t="s">
        <v>79</v>
      </c>
      <c r="E273" t="s">
        <v>43</v>
      </c>
      <c r="F273" t="s">
        <v>55</v>
      </c>
      <c r="H273" t="s">
        <v>80</v>
      </c>
      <c r="I273" s="25">
        <f t="shared" si="47"/>
        <v>1.0000000000000001E-9</v>
      </c>
      <c r="J273" t="s">
        <v>110</v>
      </c>
      <c r="K273" t="s">
        <v>105</v>
      </c>
      <c r="L273" t="s">
        <v>106</v>
      </c>
      <c r="M273" t="s">
        <v>98</v>
      </c>
      <c r="AG273">
        <v>0</v>
      </c>
    </row>
    <row r="274" spans="1:33" x14ac:dyDescent="0.3">
      <c r="A274" t="s">
        <v>14</v>
      </c>
      <c r="B274" t="s">
        <v>44</v>
      </c>
      <c r="C274" s="5" t="s">
        <v>114</v>
      </c>
      <c r="D274" s="5" t="s">
        <v>79</v>
      </c>
      <c r="E274" t="s">
        <v>43</v>
      </c>
      <c r="F274" t="s">
        <v>55</v>
      </c>
      <c r="H274" t="s">
        <v>80</v>
      </c>
      <c r="I274" s="25">
        <f t="shared" si="47"/>
        <v>1.0000000000000001E-9</v>
      </c>
      <c r="J274" t="s">
        <v>110</v>
      </c>
      <c r="K274" t="s">
        <v>105</v>
      </c>
      <c r="L274" t="s">
        <v>106</v>
      </c>
      <c r="M274" t="s">
        <v>98</v>
      </c>
      <c r="AG274">
        <v>0</v>
      </c>
    </row>
    <row r="275" spans="1:33" x14ac:dyDescent="0.3">
      <c r="A275" t="s">
        <v>15</v>
      </c>
      <c r="B275" t="s">
        <v>44</v>
      </c>
      <c r="C275" s="5" t="s">
        <v>114</v>
      </c>
      <c r="D275" s="5" t="s">
        <v>79</v>
      </c>
      <c r="E275" t="s">
        <v>43</v>
      </c>
      <c r="F275" t="s">
        <v>55</v>
      </c>
      <c r="H275" t="s">
        <v>80</v>
      </c>
      <c r="I275" s="25">
        <f t="shared" si="47"/>
        <v>1.0000000000000001E-9</v>
      </c>
      <c r="J275" t="s">
        <v>110</v>
      </c>
      <c r="K275" t="s">
        <v>105</v>
      </c>
      <c r="L275" t="s">
        <v>106</v>
      </c>
      <c r="M275" t="s">
        <v>98</v>
      </c>
      <c r="AG275">
        <v>0</v>
      </c>
    </row>
    <row r="276" spans="1:33" x14ac:dyDescent="0.3">
      <c r="A276" t="s">
        <v>16</v>
      </c>
      <c r="B276" t="s">
        <v>44</v>
      </c>
      <c r="C276" s="5" t="s">
        <v>114</v>
      </c>
      <c r="D276" s="5" t="s">
        <v>79</v>
      </c>
      <c r="E276" t="s">
        <v>43</v>
      </c>
      <c r="F276" t="s">
        <v>55</v>
      </c>
      <c r="H276" t="s">
        <v>80</v>
      </c>
      <c r="I276" s="25">
        <f t="shared" si="47"/>
        <v>1.0000000000000001E-9</v>
      </c>
      <c r="J276" t="s">
        <v>110</v>
      </c>
      <c r="K276" t="s">
        <v>105</v>
      </c>
      <c r="L276" t="s">
        <v>106</v>
      </c>
      <c r="M276" t="s">
        <v>98</v>
      </c>
      <c r="AG276">
        <v>0</v>
      </c>
    </row>
    <row r="277" spans="1:33" x14ac:dyDescent="0.3">
      <c r="A277" t="s">
        <v>17</v>
      </c>
      <c r="B277" t="s">
        <v>44</v>
      </c>
      <c r="C277" s="5" t="s">
        <v>114</v>
      </c>
      <c r="D277" s="5" t="s">
        <v>79</v>
      </c>
      <c r="E277" t="s">
        <v>43</v>
      </c>
      <c r="F277" t="s">
        <v>55</v>
      </c>
      <c r="H277" t="s">
        <v>80</v>
      </c>
      <c r="I277" s="25">
        <f t="shared" si="47"/>
        <v>1.0000000000000001E-9</v>
      </c>
      <c r="J277" t="s">
        <v>110</v>
      </c>
      <c r="K277" t="s">
        <v>105</v>
      </c>
      <c r="L277" t="s">
        <v>106</v>
      </c>
      <c r="M277" t="s">
        <v>98</v>
      </c>
      <c r="AG277">
        <v>0</v>
      </c>
    </row>
    <row r="278" spans="1:33" x14ac:dyDescent="0.3">
      <c r="A278" t="s">
        <v>18</v>
      </c>
      <c r="B278" t="s">
        <v>44</v>
      </c>
      <c r="C278" s="5" t="s">
        <v>114</v>
      </c>
      <c r="D278" s="5" t="s">
        <v>79</v>
      </c>
      <c r="E278" t="s">
        <v>43</v>
      </c>
      <c r="F278" t="s">
        <v>55</v>
      </c>
      <c r="H278" t="s">
        <v>80</v>
      </c>
      <c r="I278" s="25">
        <f t="shared" si="47"/>
        <v>1.0000000000000001E-9</v>
      </c>
      <c r="J278" t="s">
        <v>110</v>
      </c>
      <c r="K278" t="s">
        <v>105</v>
      </c>
      <c r="L278" t="s">
        <v>106</v>
      </c>
      <c r="M278" t="s">
        <v>98</v>
      </c>
      <c r="AG278">
        <v>0</v>
      </c>
    </row>
    <row r="279" spans="1:33" x14ac:dyDescent="0.3">
      <c r="A279" t="s">
        <v>19</v>
      </c>
      <c r="B279" t="s">
        <v>44</v>
      </c>
      <c r="C279" s="5" t="s">
        <v>114</v>
      </c>
      <c r="D279" s="5" t="s">
        <v>79</v>
      </c>
      <c r="E279" t="s">
        <v>43</v>
      </c>
      <c r="F279" t="s">
        <v>55</v>
      </c>
      <c r="H279" t="s">
        <v>80</v>
      </c>
      <c r="I279" s="25">
        <f t="shared" si="47"/>
        <v>1.0000000000000001E-9</v>
      </c>
      <c r="J279" t="s">
        <v>110</v>
      </c>
      <c r="K279" t="s">
        <v>105</v>
      </c>
      <c r="L279" t="s">
        <v>106</v>
      </c>
      <c r="M279" t="s">
        <v>98</v>
      </c>
      <c r="AG279">
        <v>0</v>
      </c>
    </row>
    <row r="280" spans="1:33" x14ac:dyDescent="0.3">
      <c r="A280" t="s">
        <v>20</v>
      </c>
      <c r="B280" t="s">
        <v>44</v>
      </c>
      <c r="C280" s="5" t="s">
        <v>114</v>
      </c>
      <c r="D280" s="5" t="s">
        <v>79</v>
      </c>
      <c r="E280" t="s">
        <v>43</v>
      </c>
      <c r="F280" t="s">
        <v>55</v>
      </c>
      <c r="H280" t="s">
        <v>80</v>
      </c>
      <c r="I280" s="25">
        <f t="shared" si="47"/>
        <v>1.0000000000000001E-9</v>
      </c>
      <c r="J280" t="s">
        <v>110</v>
      </c>
      <c r="K280" t="s">
        <v>105</v>
      </c>
      <c r="L280" t="s">
        <v>106</v>
      </c>
      <c r="M280" t="s">
        <v>98</v>
      </c>
      <c r="AG280">
        <v>0</v>
      </c>
    </row>
    <row r="281" spans="1:33" x14ac:dyDescent="0.3">
      <c r="A281" t="s">
        <v>21</v>
      </c>
      <c r="B281" t="s">
        <v>44</v>
      </c>
      <c r="C281" s="5" t="s">
        <v>114</v>
      </c>
      <c r="D281" s="5" t="s">
        <v>79</v>
      </c>
      <c r="E281" t="s">
        <v>43</v>
      </c>
      <c r="F281" t="s">
        <v>55</v>
      </c>
      <c r="H281" t="s">
        <v>80</v>
      </c>
      <c r="I281" s="25">
        <f t="shared" si="47"/>
        <v>1.0000000000000001E-9</v>
      </c>
      <c r="J281" t="s">
        <v>110</v>
      </c>
      <c r="K281" t="s">
        <v>105</v>
      </c>
      <c r="L281" t="s">
        <v>106</v>
      </c>
      <c r="M281" t="s">
        <v>98</v>
      </c>
      <c r="AG281">
        <v>0</v>
      </c>
    </row>
    <row r="282" spans="1:33" x14ac:dyDescent="0.3">
      <c r="A282" t="s">
        <v>22</v>
      </c>
      <c r="B282" t="s">
        <v>44</v>
      </c>
      <c r="C282" s="5" t="s">
        <v>114</v>
      </c>
      <c r="D282" s="5" t="s">
        <v>79</v>
      </c>
      <c r="E282" t="s">
        <v>43</v>
      </c>
      <c r="F282" t="s">
        <v>55</v>
      </c>
      <c r="H282" t="s">
        <v>80</v>
      </c>
      <c r="I282" s="25">
        <f t="shared" si="47"/>
        <v>1.0000000000000001E-9</v>
      </c>
      <c r="J282" t="s">
        <v>110</v>
      </c>
      <c r="K282" t="s">
        <v>105</v>
      </c>
      <c r="L282" t="s">
        <v>106</v>
      </c>
      <c r="M282" t="s">
        <v>98</v>
      </c>
      <c r="AG282">
        <v>0</v>
      </c>
    </row>
    <row r="283" spans="1:33" x14ac:dyDescent="0.3">
      <c r="A283" t="s">
        <v>23</v>
      </c>
      <c r="B283" t="s">
        <v>44</v>
      </c>
      <c r="C283" s="5" t="s">
        <v>114</v>
      </c>
      <c r="D283" s="5" t="s">
        <v>79</v>
      </c>
      <c r="E283" t="s">
        <v>43</v>
      </c>
      <c r="F283" t="s">
        <v>55</v>
      </c>
      <c r="H283" t="s">
        <v>80</v>
      </c>
      <c r="I283" s="25">
        <f t="shared" si="47"/>
        <v>1.0000000000000001E-9</v>
      </c>
      <c r="J283" t="s">
        <v>110</v>
      </c>
      <c r="K283" t="s">
        <v>105</v>
      </c>
      <c r="L283" t="s">
        <v>106</v>
      </c>
      <c r="M283" t="s">
        <v>98</v>
      </c>
      <c r="AG283">
        <v>0</v>
      </c>
    </row>
    <row r="284" spans="1:33" x14ac:dyDescent="0.3">
      <c r="A284" t="s">
        <v>24</v>
      </c>
      <c r="B284" t="s">
        <v>44</v>
      </c>
      <c r="C284" s="5" t="s">
        <v>114</v>
      </c>
      <c r="D284" s="5" t="s">
        <v>79</v>
      </c>
      <c r="E284" t="s">
        <v>43</v>
      </c>
      <c r="F284" t="s">
        <v>55</v>
      </c>
      <c r="H284" t="s">
        <v>80</v>
      </c>
      <c r="I284" s="25">
        <f t="shared" si="47"/>
        <v>1.0000000000000001E-9</v>
      </c>
      <c r="J284" t="s">
        <v>110</v>
      </c>
      <c r="K284" t="s">
        <v>105</v>
      </c>
      <c r="L284" t="s">
        <v>106</v>
      </c>
      <c r="M284" t="s">
        <v>98</v>
      </c>
      <c r="AG284">
        <v>0</v>
      </c>
    </row>
    <row r="285" spans="1:33" x14ac:dyDescent="0.3">
      <c r="A285" t="s">
        <v>25</v>
      </c>
      <c r="B285" t="s">
        <v>44</v>
      </c>
      <c r="C285" s="5" t="s">
        <v>114</v>
      </c>
      <c r="D285" s="5" t="s">
        <v>79</v>
      </c>
      <c r="E285" t="s">
        <v>43</v>
      </c>
      <c r="F285" t="s">
        <v>55</v>
      </c>
      <c r="H285" t="s">
        <v>80</v>
      </c>
      <c r="I285" s="25">
        <f t="shared" si="47"/>
        <v>1.0000000000000001E-9</v>
      </c>
      <c r="J285" t="s">
        <v>110</v>
      </c>
      <c r="K285" t="s">
        <v>105</v>
      </c>
      <c r="L285" t="s">
        <v>106</v>
      </c>
      <c r="M285" t="s">
        <v>98</v>
      </c>
      <c r="AG285">
        <v>0</v>
      </c>
    </row>
    <row r="286" spans="1:33" x14ac:dyDescent="0.3">
      <c r="A286" t="s">
        <v>26</v>
      </c>
      <c r="B286" t="s">
        <v>44</v>
      </c>
      <c r="C286" s="5" t="s">
        <v>114</v>
      </c>
      <c r="D286" s="5" t="s">
        <v>79</v>
      </c>
      <c r="E286" t="s">
        <v>43</v>
      </c>
      <c r="F286" t="s">
        <v>55</v>
      </c>
      <c r="H286" t="s">
        <v>80</v>
      </c>
      <c r="I286" s="25">
        <f t="shared" si="47"/>
        <v>1.0000000000000001E-9</v>
      </c>
      <c r="J286" t="s">
        <v>110</v>
      </c>
      <c r="K286" t="s">
        <v>105</v>
      </c>
      <c r="L286" t="s">
        <v>106</v>
      </c>
      <c r="M286" t="s">
        <v>98</v>
      </c>
      <c r="AG286">
        <v>0</v>
      </c>
    </row>
    <row r="287" spans="1:33" x14ac:dyDescent="0.3">
      <c r="A287" t="s">
        <v>27</v>
      </c>
      <c r="B287" t="s">
        <v>44</v>
      </c>
      <c r="C287" s="5" t="s">
        <v>114</v>
      </c>
      <c r="D287" s="5" t="s">
        <v>79</v>
      </c>
      <c r="E287" t="s">
        <v>43</v>
      </c>
      <c r="F287" t="s">
        <v>55</v>
      </c>
      <c r="H287" t="s">
        <v>80</v>
      </c>
      <c r="I287" s="25">
        <f t="shared" si="47"/>
        <v>1.0000000000000001E-9</v>
      </c>
      <c r="J287" t="s">
        <v>110</v>
      </c>
      <c r="K287" t="s">
        <v>105</v>
      </c>
      <c r="L287" t="s">
        <v>106</v>
      </c>
      <c r="M287" t="s">
        <v>98</v>
      </c>
      <c r="AG287">
        <v>0</v>
      </c>
    </row>
    <row r="288" spans="1:33" x14ac:dyDescent="0.3">
      <c r="A288" t="s">
        <v>28</v>
      </c>
      <c r="B288" t="s">
        <v>44</v>
      </c>
      <c r="C288" s="5" t="s">
        <v>114</v>
      </c>
      <c r="D288" s="5" t="s">
        <v>79</v>
      </c>
      <c r="E288" t="s">
        <v>43</v>
      </c>
      <c r="F288" t="s">
        <v>55</v>
      </c>
      <c r="H288" t="s">
        <v>80</v>
      </c>
      <c r="I288" s="25">
        <f t="shared" si="47"/>
        <v>1.0000000000000001E-9</v>
      </c>
      <c r="J288" t="s">
        <v>110</v>
      </c>
      <c r="K288" t="s">
        <v>105</v>
      </c>
      <c r="L288" t="s">
        <v>106</v>
      </c>
      <c r="M288" t="s">
        <v>98</v>
      </c>
      <c r="AG288">
        <v>0</v>
      </c>
    </row>
    <row r="289" spans="1:33" x14ac:dyDescent="0.3">
      <c r="A289" t="s">
        <v>29</v>
      </c>
      <c r="B289" t="s">
        <v>44</v>
      </c>
      <c r="C289" s="5" t="s">
        <v>114</v>
      </c>
      <c r="D289" s="5" t="s">
        <v>79</v>
      </c>
      <c r="E289" t="s">
        <v>43</v>
      </c>
      <c r="F289" t="s">
        <v>55</v>
      </c>
      <c r="H289" t="s">
        <v>80</v>
      </c>
      <c r="I289" s="25">
        <f t="shared" si="47"/>
        <v>1.0000000000000001E-9</v>
      </c>
      <c r="J289" t="s">
        <v>110</v>
      </c>
      <c r="K289" t="s">
        <v>105</v>
      </c>
      <c r="L289" t="s">
        <v>106</v>
      </c>
      <c r="M289" t="s">
        <v>98</v>
      </c>
      <c r="AG289">
        <v>0</v>
      </c>
    </row>
    <row r="290" spans="1:33" x14ac:dyDescent="0.3">
      <c r="A290" t="s">
        <v>30</v>
      </c>
      <c r="B290" t="s">
        <v>44</v>
      </c>
      <c r="C290" s="5" t="s">
        <v>114</v>
      </c>
      <c r="D290" s="5" t="s">
        <v>79</v>
      </c>
      <c r="E290" t="s">
        <v>43</v>
      </c>
      <c r="F290" t="s">
        <v>55</v>
      </c>
      <c r="H290" t="s">
        <v>80</v>
      </c>
      <c r="I290" s="25">
        <f t="shared" si="47"/>
        <v>1.0000000000000001E-9</v>
      </c>
      <c r="J290" t="s">
        <v>110</v>
      </c>
      <c r="K290" t="s">
        <v>105</v>
      </c>
      <c r="L290" t="s">
        <v>106</v>
      </c>
      <c r="M290" t="s">
        <v>98</v>
      </c>
      <c r="AG290">
        <v>0</v>
      </c>
    </row>
    <row r="291" spans="1:33" x14ac:dyDescent="0.3">
      <c r="A291" t="s">
        <v>31</v>
      </c>
      <c r="B291" t="s">
        <v>44</v>
      </c>
      <c r="C291" s="5" t="s">
        <v>114</v>
      </c>
      <c r="D291" s="5" t="s">
        <v>79</v>
      </c>
      <c r="E291" t="s">
        <v>43</v>
      </c>
      <c r="F291" t="s">
        <v>55</v>
      </c>
      <c r="H291" t="s">
        <v>80</v>
      </c>
      <c r="I291" s="25">
        <f t="shared" si="47"/>
        <v>1.0000000000000001E-9</v>
      </c>
      <c r="J291" t="s">
        <v>110</v>
      </c>
      <c r="K291" t="s">
        <v>105</v>
      </c>
      <c r="L291" t="s">
        <v>106</v>
      </c>
      <c r="M291" t="s">
        <v>98</v>
      </c>
      <c r="AG291">
        <v>0</v>
      </c>
    </row>
    <row r="292" spans="1:33" x14ac:dyDescent="0.3">
      <c r="A292" t="s">
        <v>32</v>
      </c>
      <c r="B292" t="s">
        <v>44</v>
      </c>
      <c r="C292" s="5" t="s">
        <v>114</v>
      </c>
      <c r="D292" s="5" t="s">
        <v>79</v>
      </c>
      <c r="E292" t="s">
        <v>43</v>
      </c>
      <c r="F292" t="s">
        <v>55</v>
      </c>
      <c r="H292" t="s">
        <v>80</v>
      </c>
      <c r="I292" s="25">
        <f t="shared" si="47"/>
        <v>1.0000000000000001E-9</v>
      </c>
      <c r="J292" t="s">
        <v>110</v>
      </c>
      <c r="K292" t="s">
        <v>105</v>
      </c>
      <c r="L292" t="s">
        <v>106</v>
      </c>
      <c r="M292" t="s">
        <v>98</v>
      </c>
      <c r="AG292">
        <v>0</v>
      </c>
    </row>
    <row r="293" spans="1:33" x14ac:dyDescent="0.3">
      <c r="A293" t="s">
        <v>33</v>
      </c>
      <c r="B293" t="s">
        <v>44</v>
      </c>
      <c r="C293" s="5" t="s">
        <v>114</v>
      </c>
      <c r="D293" s="5" t="s">
        <v>79</v>
      </c>
      <c r="E293" t="s">
        <v>43</v>
      </c>
      <c r="F293" t="s">
        <v>55</v>
      </c>
      <c r="H293" t="s">
        <v>80</v>
      </c>
      <c r="I293" s="25">
        <f t="shared" si="47"/>
        <v>1.0000000000000001E-9</v>
      </c>
      <c r="J293" t="s">
        <v>110</v>
      </c>
      <c r="K293" t="s">
        <v>105</v>
      </c>
      <c r="L293" t="s">
        <v>106</v>
      </c>
      <c r="M293" t="s">
        <v>98</v>
      </c>
      <c r="AG293">
        <v>0</v>
      </c>
    </row>
    <row r="294" spans="1:33" x14ac:dyDescent="0.3">
      <c r="A294" t="s">
        <v>34</v>
      </c>
      <c r="B294" t="s">
        <v>44</v>
      </c>
      <c r="C294" s="5" t="s">
        <v>114</v>
      </c>
      <c r="D294" s="5" t="s">
        <v>79</v>
      </c>
      <c r="E294" t="s">
        <v>43</v>
      </c>
      <c r="F294" t="s">
        <v>55</v>
      </c>
      <c r="H294" t="s">
        <v>80</v>
      </c>
      <c r="I294" s="25">
        <f t="shared" si="47"/>
        <v>1.0000000000000001E-9</v>
      </c>
      <c r="J294" t="s">
        <v>110</v>
      </c>
      <c r="K294" t="s">
        <v>105</v>
      </c>
      <c r="L294" t="s">
        <v>106</v>
      </c>
      <c r="M294" t="s">
        <v>98</v>
      </c>
      <c r="AG294">
        <v>0</v>
      </c>
    </row>
    <row r="295" spans="1:33" x14ac:dyDescent="0.3">
      <c r="A295" t="s">
        <v>35</v>
      </c>
      <c r="B295" t="s">
        <v>44</v>
      </c>
      <c r="C295" s="5" t="s">
        <v>114</v>
      </c>
      <c r="D295" s="5" t="s">
        <v>79</v>
      </c>
      <c r="E295" t="s">
        <v>43</v>
      </c>
      <c r="F295" t="s">
        <v>55</v>
      </c>
      <c r="H295" t="s">
        <v>80</v>
      </c>
      <c r="I295" s="25">
        <f t="shared" ref="I295:I339" si="48">0.000000001</f>
        <v>1.0000000000000001E-9</v>
      </c>
      <c r="J295" t="s">
        <v>110</v>
      </c>
      <c r="K295" t="s">
        <v>105</v>
      </c>
      <c r="L295" t="s">
        <v>106</v>
      </c>
      <c r="M295" t="s">
        <v>98</v>
      </c>
      <c r="AG295">
        <v>0</v>
      </c>
    </row>
    <row r="296" spans="1:33" x14ac:dyDescent="0.3">
      <c r="A296" t="s">
        <v>36</v>
      </c>
      <c r="B296" t="s">
        <v>44</v>
      </c>
      <c r="C296" s="5" t="s">
        <v>114</v>
      </c>
      <c r="D296" s="5" t="s">
        <v>79</v>
      </c>
      <c r="E296" t="s">
        <v>43</v>
      </c>
      <c r="F296" t="s">
        <v>55</v>
      </c>
      <c r="H296" t="s">
        <v>80</v>
      </c>
      <c r="I296" s="25">
        <f t="shared" si="48"/>
        <v>1.0000000000000001E-9</v>
      </c>
      <c r="J296" t="s">
        <v>110</v>
      </c>
      <c r="K296" t="s">
        <v>105</v>
      </c>
      <c r="L296" t="s">
        <v>106</v>
      </c>
      <c r="M296" t="s">
        <v>98</v>
      </c>
      <c r="AG296">
        <v>0</v>
      </c>
    </row>
    <row r="297" spans="1:33" x14ac:dyDescent="0.3">
      <c r="A297" t="s">
        <v>37</v>
      </c>
      <c r="B297" t="s">
        <v>44</v>
      </c>
      <c r="C297" s="5" t="s">
        <v>114</v>
      </c>
      <c r="D297" s="5" t="s">
        <v>79</v>
      </c>
      <c r="E297" t="s">
        <v>43</v>
      </c>
      <c r="F297" t="s">
        <v>55</v>
      </c>
      <c r="H297" t="s">
        <v>80</v>
      </c>
      <c r="I297" s="25">
        <f t="shared" si="48"/>
        <v>1.0000000000000001E-9</v>
      </c>
      <c r="J297" t="s">
        <v>110</v>
      </c>
      <c r="K297" t="s">
        <v>105</v>
      </c>
      <c r="L297" t="s">
        <v>106</v>
      </c>
      <c r="M297" t="s">
        <v>98</v>
      </c>
      <c r="AG297">
        <v>0</v>
      </c>
    </row>
    <row r="298" spans="1:33" x14ac:dyDescent="0.3">
      <c r="A298" t="s">
        <v>38</v>
      </c>
      <c r="B298" t="s">
        <v>44</v>
      </c>
      <c r="C298" s="5" t="s">
        <v>114</v>
      </c>
      <c r="D298" s="5" t="s">
        <v>79</v>
      </c>
      <c r="E298" t="s">
        <v>43</v>
      </c>
      <c r="F298" t="s">
        <v>55</v>
      </c>
      <c r="H298" t="s">
        <v>80</v>
      </c>
      <c r="I298" s="25">
        <f t="shared" si="48"/>
        <v>1.0000000000000001E-9</v>
      </c>
      <c r="J298" t="s">
        <v>110</v>
      </c>
      <c r="K298" t="s">
        <v>105</v>
      </c>
      <c r="L298" t="s">
        <v>106</v>
      </c>
      <c r="M298" t="s">
        <v>98</v>
      </c>
      <c r="AG298">
        <v>0</v>
      </c>
    </row>
    <row r="299" spans="1:33" x14ac:dyDescent="0.3">
      <c r="A299" t="s">
        <v>39</v>
      </c>
      <c r="B299" t="s">
        <v>44</v>
      </c>
      <c r="C299" s="5" t="s">
        <v>114</v>
      </c>
      <c r="D299" s="5" t="s">
        <v>79</v>
      </c>
      <c r="E299" t="s">
        <v>43</v>
      </c>
      <c r="F299" t="s">
        <v>55</v>
      </c>
      <c r="H299" t="s">
        <v>80</v>
      </c>
      <c r="I299" s="25">
        <f t="shared" si="48"/>
        <v>1.0000000000000001E-9</v>
      </c>
      <c r="J299" t="s">
        <v>110</v>
      </c>
      <c r="K299" t="s">
        <v>105</v>
      </c>
      <c r="L299" t="s">
        <v>106</v>
      </c>
      <c r="M299" t="s">
        <v>98</v>
      </c>
      <c r="AG299">
        <v>0</v>
      </c>
    </row>
    <row r="300" spans="1:33" x14ac:dyDescent="0.3">
      <c r="A300" t="s">
        <v>40</v>
      </c>
      <c r="B300" t="s">
        <v>44</v>
      </c>
      <c r="C300" s="5" t="s">
        <v>114</v>
      </c>
      <c r="D300" s="5" t="s">
        <v>79</v>
      </c>
      <c r="E300" t="s">
        <v>43</v>
      </c>
      <c r="F300" t="s">
        <v>55</v>
      </c>
      <c r="H300" t="s">
        <v>80</v>
      </c>
      <c r="I300" s="25">
        <f t="shared" si="48"/>
        <v>1.0000000000000001E-9</v>
      </c>
      <c r="J300" t="s">
        <v>110</v>
      </c>
      <c r="K300" t="s">
        <v>105</v>
      </c>
      <c r="L300" t="s">
        <v>106</v>
      </c>
      <c r="M300" t="s">
        <v>98</v>
      </c>
      <c r="AG300">
        <v>0</v>
      </c>
    </row>
    <row r="301" spans="1:33" x14ac:dyDescent="0.3">
      <c r="A301" t="s">
        <v>41</v>
      </c>
      <c r="B301" t="s">
        <v>44</v>
      </c>
      <c r="C301" s="5" t="s">
        <v>114</v>
      </c>
      <c r="D301" s="5" t="s">
        <v>79</v>
      </c>
      <c r="E301" t="s">
        <v>43</v>
      </c>
      <c r="F301" t="s">
        <v>55</v>
      </c>
      <c r="H301" t="s">
        <v>80</v>
      </c>
      <c r="I301" s="25">
        <f t="shared" si="48"/>
        <v>1.0000000000000001E-9</v>
      </c>
      <c r="J301" t="s">
        <v>110</v>
      </c>
      <c r="K301" t="s">
        <v>105</v>
      </c>
      <c r="L301" t="s">
        <v>106</v>
      </c>
      <c r="M301" t="s">
        <v>98</v>
      </c>
      <c r="AG301">
        <v>0</v>
      </c>
    </row>
    <row r="302" spans="1:33" x14ac:dyDescent="0.3">
      <c r="A302" t="s">
        <v>42</v>
      </c>
      <c r="B302" t="s">
        <v>44</v>
      </c>
      <c r="C302" s="5" t="s">
        <v>114</v>
      </c>
      <c r="D302" s="5" t="s">
        <v>79</v>
      </c>
      <c r="E302" t="s">
        <v>43</v>
      </c>
      <c r="F302" t="s">
        <v>55</v>
      </c>
      <c r="H302" t="s">
        <v>80</v>
      </c>
      <c r="I302" s="25">
        <f t="shared" si="48"/>
        <v>1.0000000000000001E-9</v>
      </c>
      <c r="J302" t="s">
        <v>110</v>
      </c>
      <c r="K302" t="s">
        <v>105</v>
      </c>
      <c r="L302" t="s">
        <v>106</v>
      </c>
      <c r="M302" t="s">
        <v>98</v>
      </c>
      <c r="AG302">
        <v>0</v>
      </c>
    </row>
    <row r="303" spans="1:33" x14ac:dyDescent="0.3">
      <c r="A303" t="s">
        <v>43</v>
      </c>
      <c r="B303" t="s">
        <v>44</v>
      </c>
      <c r="C303" t="s">
        <v>81</v>
      </c>
      <c r="D303" s="5" t="s">
        <v>79</v>
      </c>
      <c r="E303" t="s">
        <v>43</v>
      </c>
      <c r="F303" t="s">
        <v>55</v>
      </c>
      <c r="H303" t="s">
        <v>80</v>
      </c>
      <c r="I303" s="25">
        <f t="shared" si="48"/>
        <v>1.0000000000000001E-9</v>
      </c>
      <c r="J303" t="s">
        <v>107</v>
      </c>
      <c r="K303" t="s">
        <v>111</v>
      </c>
      <c r="L303" t="s">
        <v>103</v>
      </c>
      <c r="M303" t="s">
        <v>98</v>
      </c>
      <c r="P303" s="12"/>
      <c r="Q303" s="12"/>
      <c r="R303" s="12"/>
      <c r="S303" s="12"/>
      <c r="T303">
        <v>0</v>
      </c>
      <c r="V303">
        <v>0</v>
      </c>
      <c r="AG303">
        <v>0</v>
      </c>
    </row>
    <row r="304" spans="1:33" x14ac:dyDescent="0.3">
      <c r="A304" t="s">
        <v>43</v>
      </c>
      <c r="B304" t="s">
        <v>44</v>
      </c>
      <c r="C304" t="s">
        <v>81</v>
      </c>
      <c r="D304" s="5" t="s">
        <v>79</v>
      </c>
      <c r="E304" t="s">
        <v>43</v>
      </c>
      <c r="F304" t="s">
        <v>53</v>
      </c>
      <c r="H304" t="s">
        <v>80</v>
      </c>
      <c r="I304" s="25">
        <f t="shared" si="48"/>
        <v>1.0000000000000001E-9</v>
      </c>
      <c r="J304" t="s">
        <v>107</v>
      </c>
      <c r="K304" t="s">
        <v>111</v>
      </c>
      <c r="L304" t="s">
        <v>103</v>
      </c>
      <c r="M304" t="s">
        <v>98</v>
      </c>
      <c r="P304" s="12"/>
      <c r="Q304" s="12"/>
      <c r="R304" s="12"/>
      <c r="S304" s="12"/>
      <c r="T304">
        <v>0</v>
      </c>
      <c r="V304">
        <v>0</v>
      </c>
      <c r="AG304">
        <v>0</v>
      </c>
    </row>
    <row r="305" spans="1:33" x14ac:dyDescent="0.3">
      <c r="A305" t="s">
        <v>43</v>
      </c>
      <c r="B305" t="s">
        <v>44</v>
      </c>
      <c r="C305" t="s">
        <v>81</v>
      </c>
      <c r="D305" s="5" t="s">
        <v>79</v>
      </c>
      <c r="E305" t="s">
        <v>43</v>
      </c>
      <c r="F305" t="s">
        <v>54</v>
      </c>
      <c r="H305" t="s">
        <v>80</v>
      </c>
      <c r="I305" s="25">
        <f t="shared" si="48"/>
        <v>1.0000000000000001E-9</v>
      </c>
      <c r="J305" t="s">
        <v>107</v>
      </c>
      <c r="K305" t="s">
        <v>111</v>
      </c>
      <c r="L305" t="s">
        <v>103</v>
      </c>
      <c r="M305" t="s">
        <v>98</v>
      </c>
      <c r="P305" s="12"/>
      <c r="Q305" s="12"/>
      <c r="R305" s="12"/>
      <c r="S305" s="12"/>
      <c r="T305">
        <v>0</v>
      </c>
      <c r="V305">
        <v>0</v>
      </c>
      <c r="AG305">
        <v>0</v>
      </c>
    </row>
    <row r="306" spans="1:33" x14ac:dyDescent="0.3">
      <c r="A306" t="s">
        <v>9</v>
      </c>
      <c r="B306" t="s">
        <v>44</v>
      </c>
      <c r="C306" t="s">
        <v>81</v>
      </c>
      <c r="D306" s="5" t="s">
        <v>79</v>
      </c>
      <c r="E306" t="s">
        <v>43</v>
      </c>
      <c r="F306" t="s">
        <v>53</v>
      </c>
      <c r="H306" t="s">
        <v>80</v>
      </c>
      <c r="I306" s="25">
        <f t="shared" si="48"/>
        <v>1.0000000000000001E-9</v>
      </c>
      <c r="J306" t="s">
        <v>110</v>
      </c>
      <c r="K306" t="s">
        <v>105</v>
      </c>
      <c r="L306" t="s">
        <v>106</v>
      </c>
      <c r="M306" t="s">
        <v>98</v>
      </c>
      <c r="AG306">
        <v>0</v>
      </c>
    </row>
    <row r="307" spans="1:33" x14ac:dyDescent="0.3">
      <c r="A307" t="s">
        <v>10</v>
      </c>
      <c r="B307" t="s">
        <v>44</v>
      </c>
      <c r="C307" t="s">
        <v>81</v>
      </c>
      <c r="D307" s="5" t="s">
        <v>79</v>
      </c>
      <c r="E307" t="s">
        <v>43</v>
      </c>
      <c r="F307" t="s">
        <v>53</v>
      </c>
      <c r="H307" t="s">
        <v>80</v>
      </c>
      <c r="I307" s="25">
        <f t="shared" si="48"/>
        <v>1.0000000000000001E-9</v>
      </c>
      <c r="J307" t="s">
        <v>110</v>
      </c>
      <c r="K307" t="s">
        <v>105</v>
      </c>
      <c r="L307" t="s">
        <v>106</v>
      </c>
      <c r="M307" t="s">
        <v>98</v>
      </c>
      <c r="AG307">
        <v>0</v>
      </c>
    </row>
    <row r="308" spans="1:33" x14ac:dyDescent="0.3">
      <c r="A308" t="s">
        <v>11</v>
      </c>
      <c r="B308" t="s">
        <v>44</v>
      </c>
      <c r="C308" t="s">
        <v>81</v>
      </c>
      <c r="D308" s="5" t="s">
        <v>79</v>
      </c>
      <c r="E308" t="s">
        <v>43</v>
      </c>
      <c r="F308" t="s">
        <v>53</v>
      </c>
      <c r="H308" t="s">
        <v>80</v>
      </c>
      <c r="I308" s="25">
        <f t="shared" si="48"/>
        <v>1.0000000000000001E-9</v>
      </c>
      <c r="J308" t="s">
        <v>110</v>
      </c>
      <c r="K308" t="s">
        <v>105</v>
      </c>
      <c r="L308" t="s">
        <v>106</v>
      </c>
      <c r="M308" t="s">
        <v>98</v>
      </c>
      <c r="AG308">
        <v>0</v>
      </c>
    </row>
    <row r="309" spans="1:33" x14ac:dyDescent="0.3">
      <c r="A309" t="s">
        <v>12</v>
      </c>
      <c r="B309" t="s">
        <v>44</v>
      </c>
      <c r="C309" t="s">
        <v>81</v>
      </c>
      <c r="D309" s="5" t="s">
        <v>79</v>
      </c>
      <c r="E309" t="s">
        <v>43</v>
      </c>
      <c r="F309" t="s">
        <v>53</v>
      </c>
      <c r="H309" t="s">
        <v>80</v>
      </c>
      <c r="I309" s="25">
        <f t="shared" si="48"/>
        <v>1.0000000000000001E-9</v>
      </c>
      <c r="J309" t="s">
        <v>110</v>
      </c>
      <c r="K309" t="s">
        <v>105</v>
      </c>
      <c r="L309" t="s">
        <v>106</v>
      </c>
      <c r="M309" t="s">
        <v>98</v>
      </c>
      <c r="AG309">
        <v>0</v>
      </c>
    </row>
    <row r="310" spans="1:33" x14ac:dyDescent="0.3">
      <c r="A310" t="s">
        <v>13</v>
      </c>
      <c r="B310" t="s">
        <v>44</v>
      </c>
      <c r="C310" t="s">
        <v>81</v>
      </c>
      <c r="D310" s="5" t="s">
        <v>79</v>
      </c>
      <c r="E310" t="s">
        <v>43</v>
      </c>
      <c r="F310" t="s">
        <v>53</v>
      </c>
      <c r="H310" t="s">
        <v>80</v>
      </c>
      <c r="I310" s="25">
        <f t="shared" si="48"/>
        <v>1.0000000000000001E-9</v>
      </c>
      <c r="J310" t="s">
        <v>110</v>
      </c>
      <c r="K310" t="s">
        <v>105</v>
      </c>
      <c r="L310" t="s">
        <v>106</v>
      </c>
      <c r="M310" t="s">
        <v>98</v>
      </c>
      <c r="AG310">
        <v>0</v>
      </c>
    </row>
    <row r="311" spans="1:33" x14ac:dyDescent="0.3">
      <c r="A311" t="s">
        <v>14</v>
      </c>
      <c r="B311" t="s">
        <v>44</v>
      </c>
      <c r="C311" t="s">
        <v>81</v>
      </c>
      <c r="D311" s="5" t="s">
        <v>79</v>
      </c>
      <c r="E311" t="s">
        <v>43</v>
      </c>
      <c r="F311" t="s">
        <v>53</v>
      </c>
      <c r="H311" t="s">
        <v>80</v>
      </c>
      <c r="I311" s="25">
        <f t="shared" si="48"/>
        <v>1.0000000000000001E-9</v>
      </c>
      <c r="J311" t="s">
        <v>110</v>
      </c>
      <c r="K311" t="s">
        <v>105</v>
      </c>
      <c r="L311" t="s">
        <v>106</v>
      </c>
      <c r="M311" t="s">
        <v>98</v>
      </c>
      <c r="AG311">
        <v>0</v>
      </c>
    </row>
    <row r="312" spans="1:33" x14ac:dyDescent="0.3">
      <c r="A312" t="s">
        <v>15</v>
      </c>
      <c r="B312" t="s">
        <v>44</v>
      </c>
      <c r="C312" t="s">
        <v>81</v>
      </c>
      <c r="D312" s="5" t="s">
        <v>79</v>
      </c>
      <c r="E312" t="s">
        <v>43</v>
      </c>
      <c r="F312" t="s">
        <v>53</v>
      </c>
      <c r="H312" t="s">
        <v>80</v>
      </c>
      <c r="I312" s="25">
        <f t="shared" si="48"/>
        <v>1.0000000000000001E-9</v>
      </c>
      <c r="J312" t="s">
        <v>110</v>
      </c>
      <c r="K312" t="s">
        <v>105</v>
      </c>
      <c r="L312" t="s">
        <v>106</v>
      </c>
      <c r="M312" t="s">
        <v>98</v>
      </c>
      <c r="AG312">
        <v>0</v>
      </c>
    </row>
    <row r="313" spans="1:33" x14ac:dyDescent="0.3">
      <c r="A313" t="s">
        <v>16</v>
      </c>
      <c r="B313" t="s">
        <v>44</v>
      </c>
      <c r="C313" t="s">
        <v>81</v>
      </c>
      <c r="D313" s="5" t="s">
        <v>79</v>
      </c>
      <c r="E313" t="s">
        <v>43</v>
      </c>
      <c r="F313" t="s">
        <v>53</v>
      </c>
      <c r="H313" t="s">
        <v>80</v>
      </c>
      <c r="I313" s="25">
        <f t="shared" si="48"/>
        <v>1.0000000000000001E-9</v>
      </c>
      <c r="J313" t="s">
        <v>110</v>
      </c>
      <c r="K313" t="s">
        <v>105</v>
      </c>
      <c r="L313" t="s">
        <v>106</v>
      </c>
      <c r="M313" t="s">
        <v>98</v>
      </c>
      <c r="AG313">
        <v>0</v>
      </c>
    </row>
    <row r="314" spans="1:33" x14ac:dyDescent="0.3">
      <c r="A314" t="s">
        <v>17</v>
      </c>
      <c r="B314" t="s">
        <v>44</v>
      </c>
      <c r="C314" t="s">
        <v>81</v>
      </c>
      <c r="D314" s="5" t="s">
        <v>79</v>
      </c>
      <c r="E314" t="s">
        <v>43</v>
      </c>
      <c r="F314" t="s">
        <v>53</v>
      </c>
      <c r="H314" t="s">
        <v>80</v>
      </c>
      <c r="I314" s="25">
        <f t="shared" si="48"/>
        <v>1.0000000000000001E-9</v>
      </c>
      <c r="J314" t="s">
        <v>110</v>
      </c>
      <c r="K314" t="s">
        <v>105</v>
      </c>
      <c r="L314" t="s">
        <v>106</v>
      </c>
      <c r="M314" t="s">
        <v>98</v>
      </c>
      <c r="AG314">
        <v>0</v>
      </c>
    </row>
    <row r="315" spans="1:33" x14ac:dyDescent="0.3">
      <c r="A315" t="s">
        <v>18</v>
      </c>
      <c r="B315" t="s">
        <v>44</v>
      </c>
      <c r="C315" t="s">
        <v>81</v>
      </c>
      <c r="D315" s="5" t="s">
        <v>79</v>
      </c>
      <c r="E315" t="s">
        <v>43</v>
      </c>
      <c r="F315" t="s">
        <v>53</v>
      </c>
      <c r="H315" t="s">
        <v>80</v>
      </c>
      <c r="I315" s="25">
        <f t="shared" si="48"/>
        <v>1.0000000000000001E-9</v>
      </c>
      <c r="J315" t="s">
        <v>110</v>
      </c>
      <c r="K315" t="s">
        <v>105</v>
      </c>
      <c r="L315" t="s">
        <v>106</v>
      </c>
      <c r="M315" t="s">
        <v>98</v>
      </c>
      <c r="AG315">
        <v>0</v>
      </c>
    </row>
    <row r="316" spans="1:33" x14ac:dyDescent="0.3">
      <c r="A316" t="s">
        <v>19</v>
      </c>
      <c r="B316" t="s">
        <v>44</v>
      </c>
      <c r="C316" t="s">
        <v>81</v>
      </c>
      <c r="D316" s="5" t="s">
        <v>79</v>
      </c>
      <c r="E316" t="s">
        <v>43</v>
      </c>
      <c r="F316" t="s">
        <v>53</v>
      </c>
      <c r="H316" t="s">
        <v>80</v>
      </c>
      <c r="I316" s="25">
        <f t="shared" si="48"/>
        <v>1.0000000000000001E-9</v>
      </c>
      <c r="J316" t="s">
        <v>110</v>
      </c>
      <c r="K316" t="s">
        <v>105</v>
      </c>
      <c r="L316" t="s">
        <v>106</v>
      </c>
      <c r="M316" t="s">
        <v>98</v>
      </c>
      <c r="AG316">
        <v>0</v>
      </c>
    </row>
    <row r="317" spans="1:33" x14ac:dyDescent="0.3">
      <c r="A317" t="s">
        <v>20</v>
      </c>
      <c r="B317" t="s">
        <v>44</v>
      </c>
      <c r="C317" t="s">
        <v>81</v>
      </c>
      <c r="D317" s="5" t="s">
        <v>79</v>
      </c>
      <c r="E317" t="s">
        <v>43</v>
      </c>
      <c r="F317" t="s">
        <v>53</v>
      </c>
      <c r="H317" t="s">
        <v>80</v>
      </c>
      <c r="I317" s="25">
        <f t="shared" si="48"/>
        <v>1.0000000000000001E-9</v>
      </c>
      <c r="J317" t="s">
        <v>110</v>
      </c>
      <c r="K317" t="s">
        <v>105</v>
      </c>
      <c r="L317" t="s">
        <v>106</v>
      </c>
      <c r="M317" t="s">
        <v>98</v>
      </c>
      <c r="AG317">
        <v>0</v>
      </c>
    </row>
    <row r="318" spans="1:33" x14ac:dyDescent="0.3">
      <c r="A318" t="s">
        <v>21</v>
      </c>
      <c r="B318" t="s">
        <v>44</v>
      </c>
      <c r="C318" t="s">
        <v>81</v>
      </c>
      <c r="D318" s="5" t="s">
        <v>79</v>
      </c>
      <c r="E318" t="s">
        <v>43</v>
      </c>
      <c r="F318" t="s">
        <v>53</v>
      </c>
      <c r="H318" t="s">
        <v>80</v>
      </c>
      <c r="I318" s="25">
        <f t="shared" si="48"/>
        <v>1.0000000000000001E-9</v>
      </c>
      <c r="J318" t="s">
        <v>110</v>
      </c>
      <c r="K318" t="s">
        <v>105</v>
      </c>
      <c r="L318" t="s">
        <v>106</v>
      </c>
      <c r="M318" t="s">
        <v>98</v>
      </c>
      <c r="AG318">
        <v>0</v>
      </c>
    </row>
    <row r="319" spans="1:33" x14ac:dyDescent="0.3">
      <c r="A319" t="s">
        <v>22</v>
      </c>
      <c r="B319" t="s">
        <v>44</v>
      </c>
      <c r="C319" t="s">
        <v>81</v>
      </c>
      <c r="D319" s="5" t="s">
        <v>79</v>
      </c>
      <c r="E319" t="s">
        <v>43</v>
      </c>
      <c r="F319" t="s">
        <v>53</v>
      </c>
      <c r="H319" t="s">
        <v>80</v>
      </c>
      <c r="I319" s="25">
        <f t="shared" si="48"/>
        <v>1.0000000000000001E-9</v>
      </c>
      <c r="J319" t="s">
        <v>110</v>
      </c>
      <c r="K319" t="s">
        <v>105</v>
      </c>
      <c r="L319" t="s">
        <v>106</v>
      </c>
      <c r="M319" t="s">
        <v>98</v>
      </c>
      <c r="AG319">
        <v>0</v>
      </c>
    </row>
    <row r="320" spans="1:33" x14ac:dyDescent="0.3">
      <c r="A320" t="s">
        <v>23</v>
      </c>
      <c r="B320" t="s">
        <v>44</v>
      </c>
      <c r="C320" t="s">
        <v>81</v>
      </c>
      <c r="D320" s="5" t="s">
        <v>79</v>
      </c>
      <c r="E320" t="s">
        <v>43</v>
      </c>
      <c r="F320" t="s">
        <v>53</v>
      </c>
      <c r="H320" t="s">
        <v>80</v>
      </c>
      <c r="I320" s="25">
        <f t="shared" si="48"/>
        <v>1.0000000000000001E-9</v>
      </c>
      <c r="J320" t="s">
        <v>110</v>
      </c>
      <c r="K320" t="s">
        <v>105</v>
      </c>
      <c r="L320" t="s">
        <v>106</v>
      </c>
      <c r="M320" t="s">
        <v>98</v>
      </c>
      <c r="AG320">
        <v>0</v>
      </c>
    </row>
    <row r="321" spans="1:33" x14ac:dyDescent="0.3">
      <c r="A321" t="s">
        <v>24</v>
      </c>
      <c r="B321" t="s">
        <v>44</v>
      </c>
      <c r="C321" t="s">
        <v>81</v>
      </c>
      <c r="D321" s="5" t="s">
        <v>79</v>
      </c>
      <c r="E321" t="s">
        <v>43</v>
      </c>
      <c r="F321" t="s">
        <v>53</v>
      </c>
      <c r="H321" t="s">
        <v>80</v>
      </c>
      <c r="I321" s="25">
        <f t="shared" si="48"/>
        <v>1.0000000000000001E-9</v>
      </c>
      <c r="J321" t="s">
        <v>110</v>
      </c>
      <c r="K321" t="s">
        <v>105</v>
      </c>
      <c r="L321" t="s">
        <v>106</v>
      </c>
      <c r="M321" t="s">
        <v>98</v>
      </c>
      <c r="AG321">
        <v>0</v>
      </c>
    </row>
    <row r="322" spans="1:33" x14ac:dyDescent="0.3">
      <c r="A322" t="s">
        <v>25</v>
      </c>
      <c r="B322" t="s">
        <v>44</v>
      </c>
      <c r="C322" t="s">
        <v>81</v>
      </c>
      <c r="D322" s="5" t="s">
        <v>79</v>
      </c>
      <c r="E322" t="s">
        <v>43</v>
      </c>
      <c r="F322" t="s">
        <v>53</v>
      </c>
      <c r="H322" t="s">
        <v>80</v>
      </c>
      <c r="I322" s="25">
        <f t="shared" si="48"/>
        <v>1.0000000000000001E-9</v>
      </c>
      <c r="J322" t="s">
        <v>110</v>
      </c>
      <c r="K322" t="s">
        <v>105</v>
      </c>
      <c r="L322" t="s">
        <v>106</v>
      </c>
      <c r="M322" t="s">
        <v>98</v>
      </c>
      <c r="AG322">
        <v>0</v>
      </c>
    </row>
    <row r="323" spans="1:33" x14ac:dyDescent="0.3">
      <c r="A323" t="s">
        <v>26</v>
      </c>
      <c r="B323" t="s">
        <v>44</v>
      </c>
      <c r="C323" t="s">
        <v>81</v>
      </c>
      <c r="D323" s="5" t="s">
        <v>79</v>
      </c>
      <c r="E323" t="s">
        <v>43</v>
      </c>
      <c r="F323" t="s">
        <v>53</v>
      </c>
      <c r="H323" t="s">
        <v>80</v>
      </c>
      <c r="I323" s="25">
        <f t="shared" si="48"/>
        <v>1.0000000000000001E-9</v>
      </c>
      <c r="J323" t="s">
        <v>110</v>
      </c>
      <c r="K323" t="s">
        <v>105</v>
      </c>
      <c r="L323" t="s">
        <v>106</v>
      </c>
      <c r="M323" t="s">
        <v>98</v>
      </c>
      <c r="AG323">
        <v>0</v>
      </c>
    </row>
    <row r="324" spans="1:33" x14ac:dyDescent="0.3">
      <c r="A324" t="s">
        <v>27</v>
      </c>
      <c r="B324" t="s">
        <v>44</v>
      </c>
      <c r="C324" t="s">
        <v>81</v>
      </c>
      <c r="D324" s="5" t="s">
        <v>79</v>
      </c>
      <c r="E324" t="s">
        <v>43</v>
      </c>
      <c r="F324" t="s">
        <v>53</v>
      </c>
      <c r="H324" t="s">
        <v>80</v>
      </c>
      <c r="I324" s="25">
        <f t="shared" si="48"/>
        <v>1.0000000000000001E-9</v>
      </c>
      <c r="J324" t="s">
        <v>110</v>
      </c>
      <c r="K324" t="s">
        <v>105</v>
      </c>
      <c r="L324" t="s">
        <v>106</v>
      </c>
      <c r="M324" t="s">
        <v>98</v>
      </c>
      <c r="AG324">
        <v>0</v>
      </c>
    </row>
    <row r="325" spans="1:33" x14ac:dyDescent="0.3">
      <c r="A325" t="s">
        <v>28</v>
      </c>
      <c r="B325" t="s">
        <v>44</v>
      </c>
      <c r="C325" t="s">
        <v>81</v>
      </c>
      <c r="D325" s="5" t="s">
        <v>79</v>
      </c>
      <c r="E325" t="s">
        <v>43</v>
      </c>
      <c r="F325" t="s">
        <v>53</v>
      </c>
      <c r="H325" t="s">
        <v>80</v>
      </c>
      <c r="I325" s="25">
        <f t="shared" si="48"/>
        <v>1.0000000000000001E-9</v>
      </c>
      <c r="J325" t="s">
        <v>110</v>
      </c>
      <c r="K325" t="s">
        <v>105</v>
      </c>
      <c r="L325" t="s">
        <v>106</v>
      </c>
      <c r="M325" t="s">
        <v>98</v>
      </c>
      <c r="AG325">
        <v>0</v>
      </c>
    </row>
    <row r="326" spans="1:33" x14ac:dyDescent="0.3">
      <c r="A326" t="s">
        <v>29</v>
      </c>
      <c r="B326" t="s">
        <v>44</v>
      </c>
      <c r="C326" t="s">
        <v>81</v>
      </c>
      <c r="D326" s="5" t="s">
        <v>79</v>
      </c>
      <c r="E326" t="s">
        <v>43</v>
      </c>
      <c r="F326" t="s">
        <v>53</v>
      </c>
      <c r="H326" t="s">
        <v>80</v>
      </c>
      <c r="I326" s="25">
        <f t="shared" si="48"/>
        <v>1.0000000000000001E-9</v>
      </c>
      <c r="J326" t="s">
        <v>110</v>
      </c>
      <c r="K326" t="s">
        <v>105</v>
      </c>
      <c r="L326" t="s">
        <v>106</v>
      </c>
      <c r="M326" t="s">
        <v>98</v>
      </c>
      <c r="AG326">
        <v>0</v>
      </c>
    </row>
    <row r="327" spans="1:33" x14ac:dyDescent="0.3">
      <c r="A327" t="s">
        <v>30</v>
      </c>
      <c r="B327" t="s">
        <v>44</v>
      </c>
      <c r="C327" t="s">
        <v>81</v>
      </c>
      <c r="D327" s="5" t="s">
        <v>79</v>
      </c>
      <c r="E327" t="s">
        <v>43</v>
      </c>
      <c r="F327" t="s">
        <v>53</v>
      </c>
      <c r="H327" t="s">
        <v>80</v>
      </c>
      <c r="I327" s="25">
        <f t="shared" si="48"/>
        <v>1.0000000000000001E-9</v>
      </c>
      <c r="J327" t="s">
        <v>110</v>
      </c>
      <c r="K327" t="s">
        <v>105</v>
      </c>
      <c r="L327" t="s">
        <v>106</v>
      </c>
      <c r="M327" t="s">
        <v>98</v>
      </c>
      <c r="AG327">
        <v>0</v>
      </c>
    </row>
    <row r="328" spans="1:33" x14ac:dyDescent="0.3">
      <c r="A328" t="s">
        <v>31</v>
      </c>
      <c r="B328" t="s">
        <v>44</v>
      </c>
      <c r="C328" t="s">
        <v>81</v>
      </c>
      <c r="D328" s="5" t="s">
        <v>79</v>
      </c>
      <c r="E328" t="s">
        <v>43</v>
      </c>
      <c r="F328" t="s">
        <v>53</v>
      </c>
      <c r="H328" t="s">
        <v>80</v>
      </c>
      <c r="I328" s="25">
        <f t="shared" si="48"/>
        <v>1.0000000000000001E-9</v>
      </c>
      <c r="J328" t="s">
        <v>110</v>
      </c>
      <c r="K328" t="s">
        <v>105</v>
      </c>
      <c r="L328" t="s">
        <v>106</v>
      </c>
      <c r="M328" t="s">
        <v>98</v>
      </c>
      <c r="AG328">
        <v>0</v>
      </c>
    </row>
    <row r="329" spans="1:33" x14ac:dyDescent="0.3">
      <c r="A329" t="s">
        <v>32</v>
      </c>
      <c r="B329" t="s">
        <v>44</v>
      </c>
      <c r="C329" t="s">
        <v>81</v>
      </c>
      <c r="D329" s="5" t="s">
        <v>79</v>
      </c>
      <c r="E329" t="s">
        <v>43</v>
      </c>
      <c r="F329" t="s">
        <v>53</v>
      </c>
      <c r="H329" t="s">
        <v>80</v>
      </c>
      <c r="I329" s="25">
        <f t="shared" si="48"/>
        <v>1.0000000000000001E-9</v>
      </c>
      <c r="J329" t="s">
        <v>110</v>
      </c>
      <c r="K329" t="s">
        <v>105</v>
      </c>
      <c r="L329" t="s">
        <v>106</v>
      </c>
      <c r="M329" t="s">
        <v>98</v>
      </c>
      <c r="AG329">
        <v>0</v>
      </c>
    </row>
    <row r="330" spans="1:33" x14ac:dyDescent="0.3">
      <c r="A330" t="s">
        <v>33</v>
      </c>
      <c r="B330" t="s">
        <v>44</v>
      </c>
      <c r="C330" t="s">
        <v>81</v>
      </c>
      <c r="D330" s="5" t="s">
        <v>79</v>
      </c>
      <c r="E330" t="s">
        <v>43</v>
      </c>
      <c r="F330" t="s">
        <v>53</v>
      </c>
      <c r="H330" t="s">
        <v>80</v>
      </c>
      <c r="I330" s="25">
        <f t="shared" si="48"/>
        <v>1.0000000000000001E-9</v>
      </c>
      <c r="J330" t="s">
        <v>110</v>
      </c>
      <c r="K330" t="s">
        <v>105</v>
      </c>
      <c r="L330" t="s">
        <v>106</v>
      </c>
      <c r="M330" t="s">
        <v>98</v>
      </c>
      <c r="AG330">
        <v>0</v>
      </c>
    </row>
    <row r="331" spans="1:33" x14ac:dyDescent="0.3">
      <c r="A331" t="s">
        <v>34</v>
      </c>
      <c r="B331" t="s">
        <v>44</v>
      </c>
      <c r="C331" t="s">
        <v>81</v>
      </c>
      <c r="D331" s="5" t="s">
        <v>79</v>
      </c>
      <c r="E331" t="s">
        <v>43</v>
      </c>
      <c r="F331" t="s">
        <v>53</v>
      </c>
      <c r="H331" t="s">
        <v>80</v>
      </c>
      <c r="I331" s="25">
        <f t="shared" si="48"/>
        <v>1.0000000000000001E-9</v>
      </c>
      <c r="J331" t="s">
        <v>110</v>
      </c>
      <c r="K331" t="s">
        <v>105</v>
      </c>
      <c r="L331" t="s">
        <v>106</v>
      </c>
      <c r="M331" t="s">
        <v>98</v>
      </c>
      <c r="AG331">
        <v>0</v>
      </c>
    </row>
    <row r="332" spans="1:33" x14ac:dyDescent="0.3">
      <c r="A332" t="s">
        <v>35</v>
      </c>
      <c r="B332" t="s">
        <v>44</v>
      </c>
      <c r="C332" t="s">
        <v>81</v>
      </c>
      <c r="D332" s="5" t="s">
        <v>79</v>
      </c>
      <c r="E332" t="s">
        <v>43</v>
      </c>
      <c r="F332" t="s">
        <v>53</v>
      </c>
      <c r="H332" t="s">
        <v>80</v>
      </c>
      <c r="I332" s="25">
        <f t="shared" si="48"/>
        <v>1.0000000000000001E-9</v>
      </c>
      <c r="J332" t="s">
        <v>110</v>
      </c>
      <c r="K332" t="s">
        <v>105</v>
      </c>
      <c r="L332" t="s">
        <v>106</v>
      </c>
      <c r="M332" t="s">
        <v>98</v>
      </c>
      <c r="AG332">
        <v>0</v>
      </c>
    </row>
    <row r="333" spans="1:33" x14ac:dyDescent="0.3">
      <c r="A333" t="s">
        <v>36</v>
      </c>
      <c r="B333" t="s">
        <v>44</v>
      </c>
      <c r="C333" t="s">
        <v>81</v>
      </c>
      <c r="D333" s="5" t="s">
        <v>79</v>
      </c>
      <c r="E333" t="s">
        <v>43</v>
      </c>
      <c r="F333" t="s">
        <v>53</v>
      </c>
      <c r="H333" t="s">
        <v>80</v>
      </c>
      <c r="I333" s="25">
        <f t="shared" si="48"/>
        <v>1.0000000000000001E-9</v>
      </c>
      <c r="J333" t="s">
        <v>110</v>
      </c>
      <c r="K333" t="s">
        <v>105</v>
      </c>
      <c r="L333" t="s">
        <v>106</v>
      </c>
      <c r="M333" t="s">
        <v>98</v>
      </c>
      <c r="AG333">
        <v>0</v>
      </c>
    </row>
    <row r="334" spans="1:33" x14ac:dyDescent="0.3">
      <c r="A334" t="s">
        <v>37</v>
      </c>
      <c r="B334" t="s">
        <v>44</v>
      </c>
      <c r="C334" t="s">
        <v>81</v>
      </c>
      <c r="D334" s="5" t="s">
        <v>79</v>
      </c>
      <c r="E334" t="s">
        <v>43</v>
      </c>
      <c r="F334" t="s">
        <v>53</v>
      </c>
      <c r="H334" t="s">
        <v>80</v>
      </c>
      <c r="I334" s="25">
        <f t="shared" si="48"/>
        <v>1.0000000000000001E-9</v>
      </c>
      <c r="J334" t="s">
        <v>110</v>
      </c>
      <c r="K334" t="s">
        <v>105</v>
      </c>
      <c r="L334" t="s">
        <v>106</v>
      </c>
      <c r="M334" t="s">
        <v>98</v>
      </c>
      <c r="AG334">
        <v>0</v>
      </c>
    </row>
    <row r="335" spans="1:33" x14ac:dyDescent="0.3">
      <c r="A335" t="s">
        <v>38</v>
      </c>
      <c r="B335" t="s">
        <v>44</v>
      </c>
      <c r="C335" t="s">
        <v>81</v>
      </c>
      <c r="D335" s="5" t="s">
        <v>79</v>
      </c>
      <c r="E335" t="s">
        <v>43</v>
      </c>
      <c r="F335" t="s">
        <v>53</v>
      </c>
      <c r="H335" t="s">
        <v>80</v>
      </c>
      <c r="I335" s="25">
        <f t="shared" si="48"/>
        <v>1.0000000000000001E-9</v>
      </c>
      <c r="J335" t="s">
        <v>110</v>
      </c>
      <c r="K335" t="s">
        <v>105</v>
      </c>
      <c r="L335" t="s">
        <v>106</v>
      </c>
      <c r="M335" t="s">
        <v>98</v>
      </c>
      <c r="AG335">
        <v>0</v>
      </c>
    </row>
    <row r="336" spans="1:33" x14ac:dyDescent="0.3">
      <c r="A336" t="s">
        <v>39</v>
      </c>
      <c r="B336" t="s">
        <v>44</v>
      </c>
      <c r="C336" t="s">
        <v>81</v>
      </c>
      <c r="D336" s="5" t="s">
        <v>79</v>
      </c>
      <c r="E336" t="s">
        <v>43</v>
      </c>
      <c r="F336" t="s">
        <v>53</v>
      </c>
      <c r="H336" t="s">
        <v>80</v>
      </c>
      <c r="I336" s="25">
        <f t="shared" si="48"/>
        <v>1.0000000000000001E-9</v>
      </c>
      <c r="J336" t="s">
        <v>110</v>
      </c>
      <c r="K336" t="s">
        <v>105</v>
      </c>
      <c r="L336" t="s">
        <v>106</v>
      </c>
      <c r="M336" t="s">
        <v>98</v>
      </c>
      <c r="AG336">
        <v>0</v>
      </c>
    </row>
    <row r="337" spans="1:33" x14ac:dyDescent="0.3">
      <c r="A337" t="s">
        <v>40</v>
      </c>
      <c r="B337" t="s">
        <v>44</v>
      </c>
      <c r="C337" t="s">
        <v>81</v>
      </c>
      <c r="D337" s="5" t="s">
        <v>79</v>
      </c>
      <c r="E337" t="s">
        <v>43</v>
      </c>
      <c r="F337" t="s">
        <v>53</v>
      </c>
      <c r="H337" t="s">
        <v>80</v>
      </c>
      <c r="I337" s="25">
        <f t="shared" si="48"/>
        <v>1.0000000000000001E-9</v>
      </c>
      <c r="J337" t="s">
        <v>110</v>
      </c>
      <c r="K337" t="s">
        <v>105</v>
      </c>
      <c r="L337" t="s">
        <v>106</v>
      </c>
      <c r="M337" t="s">
        <v>98</v>
      </c>
      <c r="AG337">
        <v>0</v>
      </c>
    </row>
    <row r="338" spans="1:33" x14ac:dyDescent="0.3">
      <c r="A338" t="s">
        <v>41</v>
      </c>
      <c r="B338" t="s">
        <v>44</v>
      </c>
      <c r="C338" t="s">
        <v>81</v>
      </c>
      <c r="D338" s="5" t="s">
        <v>79</v>
      </c>
      <c r="E338" t="s">
        <v>43</v>
      </c>
      <c r="F338" t="s">
        <v>53</v>
      </c>
      <c r="H338" t="s">
        <v>80</v>
      </c>
      <c r="I338" s="25">
        <f t="shared" si="48"/>
        <v>1.0000000000000001E-9</v>
      </c>
      <c r="J338" t="s">
        <v>110</v>
      </c>
      <c r="K338" t="s">
        <v>105</v>
      </c>
      <c r="L338" t="s">
        <v>106</v>
      </c>
      <c r="M338" t="s">
        <v>98</v>
      </c>
      <c r="AG338">
        <v>0</v>
      </c>
    </row>
    <row r="339" spans="1:33" x14ac:dyDescent="0.3">
      <c r="A339" t="s">
        <v>42</v>
      </c>
      <c r="B339" t="s">
        <v>44</v>
      </c>
      <c r="C339" t="s">
        <v>81</v>
      </c>
      <c r="D339" s="5" t="s">
        <v>79</v>
      </c>
      <c r="E339" t="s">
        <v>43</v>
      </c>
      <c r="F339" t="s">
        <v>53</v>
      </c>
      <c r="H339" t="s">
        <v>80</v>
      </c>
      <c r="I339" s="25">
        <f t="shared" si="48"/>
        <v>1.0000000000000001E-9</v>
      </c>
      <c r="J339" t="s">
        <v>110</v>
      </c>
      <c r="K339" t="s">
        <v>105</v>
      </c>
      <c r="L339" t="s">
        <v>106</v>
      </c>
      <c r="M339" t="s">
        <v>98</v>
      </c>
      <c r="AG339">
        <v>0</v>
      </c>
    </row>
    <row r="340" spans="1:33" x14ac:dyDescent="0.3">
      <c r="A340" t="s">
        <v>43</v>
      </c>
      <c r="B340" t="s">
        <v>44</v>
      </c>
      <c r="C340" t="s">
        <v>81</v>
      </c>
      <c r="D340" t="s">
        <v>113</v>
      </c>
      <c r="H340" t="s">
        <v>115</v>
      </c>
      <c r="I340">
        <v>1</v>
      </c>
      <c r="J340" t="s">
        <v>107</v>
      </c>
      <c r="K340" t="s">
        <v>122</v>
      </c>
      <c r="L340" t="s">
        <v>103</v>
      </c>
      <c r="M340" t="s">
        <v>99</v>
      </c>
      <c r="P340" s="12"/>
      <c r="Q340" s="12"/>
      <c r="R340" s="12"/>
      <c r="S340" s="12"/>
      <c r="T340">
        <v>0</v>
      </c>
      <c r="V340">
        <v>1</v>
      </c>
      <c r="AG340">
        <v>0</v>
      </c>
    </row>
    <row r="341" spans="1:33" x14ac:dyDescent="0.3">
      <c r="A341" t="s">
        <v>43</v>
      </c>
      <c r="B341" t="s">
        <v>44</v>
      </c>
      <c r="C341" s="5" t="s">
        <v>114</v>
      </c>
      <c r="D341" t="s">
        <v>113</v>
      </c>
      <c r="H341" t="s">
        <v>115</v>
      </c>
      <c r="I341">
        <v>1</v>
      </c>
      <c r="J341" t="s">
        <v>107</v>
      </c>
      <c r="K341" t="s">
        <v>120</v>
      </c>
      <c r="L341" t="s">
        <v>103</v>
      </c>
      <c r="M341" t="s">
        <v>99</v>
      </c>
      <c r="P341" s="12"/>
      <c r="Q341" s="12"/>
      <c r="R341" s="12"/>
      <c r="S341" s="12"/>
      <c r="T341">
        <v>0</v>
      </c>
      <c r="V341">
        <v>1</v>
      </c>
      <c r="AG341">
        <v>0</v>
      </c>
    </row>
    <row r="342" spans="1:33" x14ac:dyDescent="0.3">
      <c r="A342" t="s">
        <v>43</v>
      </c>
      <c r="B342" t="s">
        <v>44</v>
      </c>
      <c r="C342" t="s">
        <v>45</v>
      </c>
      <c r="D342" t="s">
        <v>49</v>
      </c>
      <c r="E342" t="s">
        <v>43</v>
      </c>
      <c r="H342" t="s">
        <v>61</v>
      </c>
      <c r="I342">
        <v>1</v>
      </c>
      <c r="J342" t="s">
        <v>104</v>
      </c>
      <c r="K342" t="s">
        <v>105</v>
      </c>
      <c r="L342" t="s">
        <v>106</v>
      </c>
      <c r="M342" t="s">
        <v>98</v>
      </c>
      <c r="AG342">
        <v>0</v>
      </c>
    </row>
    <row r="343" spans="1:33" x14ac:dyDescent="0.3">
      <c r="A343" s="2" t="s">
        <v>43</v>
      </c>
      <c r="B343" t="s">
        <v>44</v>
      </c>
      <c r="C343" t="s">
        <v>46</v>
      </c>
      <c r="D343" t="s">
        <v>50</v>
      </c>
      <c r="H343" t="s">
        <v>112</v>
      </c>
      <c r="I343">
        <v>1</v>
      </c>
      <c r="J343" t="s">
        <v>107</v>
      </c>
      <c r="K343" s="19" t="s">
        <v>108</v>
      </c>
      <c r="L343" t="s">
        <v>103</v>
      </c>
      <c r="M343" t="s">
        <v>99</v>
      </c>
      <c r="T343">
        <v>0</v>
      </c>
      <c r="U343">
        <v>47</v>
      </c>
      <c r="V343">
        <f>U343*365</f>
        <v>17155</v>
      </c>
      <c r="AG343">
        <v>0</v>
      </c>
    </row>
    <row r="344" spans="1:33" x14ac:dyDescent="0.3">
      <c r="A344" t="s">
        <v>43</v>
      </c>
      <c r="B344" t="s">
        <v>44</v>
      </c>
      <c r="C344" t="s">
        <v>46</v>
      </c>
      <c r="D344" t="s">
        <v>49</v>
      </c>
      <c r="E344" t="s">
        <v>43</v>
      </c>
      <c r="H344" t="s">
        <v>61</v>
      </c>
      <c r="I344">
        <v>1</v>
      </c>
      <c r="J344" t="s">
        <v>104</v>
      </c>
      <c r="K344" t="s">
        <v>105</v>
      </c>
      <c r="L344" t="s">
        <v>103</v>
      </c>
      <c r="M344" t="s">
        <v>98</v>
      </c>
      <c r="T344">
        <v>1</v>
      </c>
      <c r="AG344">
        <v>0</v>
      </c>
    </row>
  </sheetData>
  <autoFilter ref="A1:V34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Amadu Epishev</dc:creator>
  <cp:lastModifiedBy>Amadu Epishev</cp:lastModifiedBy>
  <dcterms:created xsi:type="dcterms:W3CDTF">2025-01-16T15:04:58Z</dcterms:created>
  <dcterms:modified xsi:type="dcterms:W3CDTF">2025-01-28T12:30:32Z</dcterms:modified>
</cp:coreProperties>
</file>