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irami\Desktop\"/>
    </mc:Choice>
  </mc:AlternateContent>
  <xr:revisionPtr revIDLastSave="0" documentId="13_ncr:1_{E44476BA-E2C5-42C6-9980-D69A33684990}" xr6:coauthVersionLast="47" xr6:coauthVersionMax="47" xr10:uidLastSave="{00000000-0000-0000-0000-000000000000}"/>
  <bookViews>
    <workbookView xWindow="15" yWindow="15" windowWidth="20475" windowHeight="10905" xr2:uid="{9769D02F-6666-463A-9AC8-4AD9C0E391C8}"/>
  </bookViews>
  <sheets>
    <sheet name="Angulo" sheetId="1" r:id="rId1"/>
    <sheet name="Corrien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3" i="1"/>
  <c r="G3" i="1"/>
  <c r="G23" i="1"/>
  <c r="L23" i="1" s="1"/>
  <c r="G24" i="1"/>
  <c r="L24" i="1" s="1"/>
  <c r="G25" i="1"/>
  <c r="L25" i="1" s="1"/>
  <c r="G26" i="1"/>
  <c r="L26" i="1" s="1"/>
  <c r="G27" i="1"/>
  <c r="L27" i="1" s="1"/>
  <c r="G28" i="1"/>
  <c r="L28" i="1" s="1"/>
  <c r="G29" i="1"/>
  <c r="L29" i="1" s="1"/>
  <c r="G30" i="1"/>
  <c r="L30" i="1" s="1"/>
  <c r="G31" i="1"/>
  <c r="L31" i="1" s="1"/>
  <c r="G32" i="1"/>
  <c r="L32" i="1" s="1"/>
  <c r="G33" i="1"/>
  <c r="L33" i="1" s="1"/>
  <c r="G34" i="1"/>
  <c r="L34" i="1" s="1"/>
  <c r="G35" i="1"/>
  <c r="L35" i="1" s="1"/>
  <c r="G36" i="1"/>
  <c r="L36" i="1" s="1"/>
  <c r="G37" i="1"/>
  <c r="L37" i="1" s="1"/>
  <c r="G38" i="1"/>
  <c r="L38" i="1" s="1"/>
  <c r="G39" i="1"/>
  <c r="L39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C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C28" i="1" s="1"/>
  <c r="B27" i="1"/>
  <c r="C27" i="1" s="1"/>
  <c r="B26" i="1"/>
  <c r="C26" i="1" s="1"/>
  <c r="B25" i="1"/>
  <c r="C25" i="1" s="1"/>
  <c r="B24" i="1"/>
  <c r="C24" i="1" s="1"/>
  <c r="G4" i="1"/>
  <c r="L4" i="1" s="1"/>
  <c r="G5" i="1"/>
  <c r="L5" i="1" s="1"/>
  <c r="G6" i="1"/>
  <c r="L6" i="1" s="1"/>
  <c r="G7" i="1"/>
  <c r="L7" i="1" s="1"/>
  <c r="G8" i="1"/>
  <c r="L8" i="1" s="1"/>
  <c r="G9" i="1"/>
  <c r="L9" i="1" s="1"/>
  <c r="G10" i="1"/>
  <c r="L10" i="1" s="1"/>
  <c r="G11" i="1"/>
  <c r="L11" i="1" s="1"/>
  <c r="G12" i="1"/>
  <c r="L12" i="1" s="1"/>
  <c r="G13" i="1"/>
  <c r="L13" i="1" s="1"/>
  <c r="G14" i="1"/>
  <c r="L14" i="1" s="1"/>
  <c r="G15" i="1"/>
  <c r="L15" i="1" s="1"/>
  <c r="G16" i="1"/>
  <c r="L16" i="1" s="1"/>
  <c r="G17" i="1"/>
  <c r="L17" i="1" s="1"/>
  <c r="G18" i="1"/>
  <c r="L18" i="1" s="1"/>
  <c r="G19" i="1"/>
  <c r="L19" i="1" s="1"/>
  <c r="G20" i="1"/>
  <c r="L20" i="1" s="1"/>
  <c r="G21" i="1"/>
  <c r="L21" i="1" s="1"/>
  <c r="G22" i="1"/>
  <c r="L22" i="1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3" i="2"/>
  <c r="C4" i="2"/>
  <c r="B4" i="2" s="1"/>
  <c r="H4" i="2" s="1"/>
  <c r="C5" i="2"/>
  <c r="B5" i="2" s="1"/>
  <c r="C6" i="2"/>
  <c r="B6" i="2" s="1"/>
  <c r="H6" i="2" s="1"/>
  <c r="C7" i="2"/>
  <c r="B7" i="2" s="1"/>
  <c r="C8" i="2"/>
  <c r="B8" i="2" s="1"/>
  <c r="H8" i="2" s="1"/>
  <c r="C9" i="2"/>
  <c r="B9" i="2" s="1"/>
  <c r="C10" i="2"/>
  <c r="B10" i="2" s="1"/>
  <c r="H10" i="2" s="1"/>
  <c r="C11" i="2"/>
  <c r="B11" i="2" s="1"/>
  <c r="C12" i="2"/>
  <c r="B12" i="2" s="1"/>
  <c r="H12" i="2" s="1"/>
  <c r="C13" i="2"/>
  <c r="B13" i="2" s="1"/>
  <c r="C14" i="2"/>
  <c r="B14" i="2" s="1"/>
  <c r="H14" i="2" s="1"/>
  <c r="C15" i="2"/>
  <c r="B15" i="2" s="1"/>
  <c r="C16" i="2"/>
  <c r="B16" i="2" s="1"/>
  <c r="H16" i="2" s="1"/>
  <c r="C17" i="2"/>
  <c r="B17" i="2" s="1"/>
  <c r="C3" i="2"/>
  <c r="B3" i="2" s="1"/>
  <c r="H3" i="2" s="1"/>
  <c r="M3" i="1" l="1"/>
  <c r="D30" i="1"/>
  <c r="D26" i="1"/>
  <c r="D38" i="1"/>
  <c r="D34" i="1"/>
  <c r="D28" i="1"/>
  <c r="R28" i="1" s="1"/>
  <c r="D24" i="1"/>
  <c r="D36" i="1"/>
  <c r="D32" i="1"/>
  <c r="D22" i="1"/>
  <c r="D20" i="1"/>
  <c r="D18" i="1"/>
  <c r="D16" i="1"/>
  <c r="D14" i="1"/>
  <c r="D12" i="1"/>
  <c r="D10" i="1"/>
  <c r="D8" i="1"/>
  <c r="D6" i="1"/>
  <c r="D4" i="1"/>
  <c r="D3" i="1"/>
  <c r="D29" i="1"/>
  <c r="D27" i="1"/>
  <c r="D25" i="1"/>
  <c r="D23" i="1"/>
  <c r="R23" i="1" s="1"/>
  <c r="D21" i="1"/>
  <c r="D19" i="1"/>
  <c r="R19" i="1" s="1"/>
  <c r="D17" i="1"/>
  <c r="D15" i="1"/>
  <c r="D13" i="1"/>
  <c r="D11" i="1"/>
  <c r="R11" i="1" s="1"/>
  <c r="D9" i="1"/>
  <c r="D7" i="1"/>
  <c r="D5" i="1"/>
  <c r="D39" i="1"/>
  <c r="R39" i="1" s="1"/>
  <c r="D37" i="1"/>
  <c r="D35" i="1"/>
  <c r="D33" i="1"/>
  <c r="D31" i="1"/>
  <c r="R31" i="1" s="1"/>
  <c r="P4" i="1"/>
  <c r="P31" i="1"/>
  <c r="L3" i="1"/>
  <c r="M17" i="1"/>
  <c r="Q17" i="1" s="1"/>
  <c r="M15" i="1"/>
  <c r="Q15" i="1" s="1"/>
  <c r="M13" i="1"/>
  <c r="Q13" i="1" s="1"/>
  <c r="M11" i="1"/>
  <c r="Q11" i="1" s="1"/>
  <c r="M9" i="1"/>
  <c r="Q9" i="1" s="1"/>
  <c r="M7" i="1"/>
  <c r="Q7" i="1" s="1"/>
  <c r="M4" i="1"/>
  <c r="M38" i="1"/>
  <c r="Q38" i="1" s="1"/>
  <c r="M36" i="1"/>
  <c r="Q36" i="1" s="1"/>
  <c r="M34" i="1"/>
  <c r="Q34" i="1" s="1"/>
  <c r="M32" i="1"/>
  <c r="Q32" i="1" s="1"/>
  <c r="M30" i="1"/>
  <c r="Q30" i="1" s="1"/>
  <c r="M28" i="1"/>
  <c r="Q28" i="1" s="1"/>
  <c r="M26" i="1"/>
  <c r="Q26" i="1" s="1"/>
  <c r="M24" i="1"/>
  <c r="Q24" i="1" s="1"/>
  <c r="M22" i="1"/>
  <c r="Q22" i="1" s="1"/>
  <c r="M20" i="1"/>
  <c r="Q20" i="1" s="1"/>
  <c r="M6" i="1"/>
  <c r="Q6" i="1" s="1"/>
  <c r="M18" i="1"/>
  <c r="Q18" i="1" s="1"/>
  <c r="M16" i="1"/>
  <c r="M14" i="1"/>
  <c r="Q14" i="1" s="1"/>
  <c r="M12" i="1"/>
  <c r="M10" i="1"/>
  <c r="Q10" i="1" s="1"/>
  <c r="M8" i="1"/>
  <c r="M5" i="1"/>
  <c r="Q5" i="1" s="1"/>
  <c r="M39" i="1"/>
  <c r="Q39" i="1" s="1"/>
  <c r="M37" i="1"/>
  <c r="Q37" i="1" s="1"/>
  <c r="M35" i="1"/>
  <c r="Q35" i="1" s="1"/>
  <c r="M33" i="1"/>
  <c r="Q33" i="1" s="1"/>
  <c r="M31" i="1"/>
  <c r="M29" i="1"/>
  <c r="Q29" i="1" s="1"/>
  <c r="M27" i="1"/>
  <c r="M25" i="1"/>
  <c r="Q25" i="1" s="1"/>
  <c r="M23" i="1"/>
  <c r="Q23" i="1" s="1"/>
  <c r="M21" i="1"/>
  <c r="Q21" i="1" s="1"/>
  <c r="M19" i="1"/>
  <c r="Q19" i="1" s="1"/>
  <c r="P39" i="1"/>
  <c r="P33" i="1"/>
  <c r="P23" i="1"/>
  <c r="P24" i="1"/>
  <c r="P25" i="1"/>
  <c r="P26" i="1"/>
  <c r="P27" i="1"/>
  <c r="P28" i="1"/>
  <c r="P29" i="1"/>
  <c r="P30" i="1"/>
  <c r="P32" i="1"/>
  <c r="P34" i="1"/>
  <c r="P35" i="1"/>
  <c r="P36" i="1"/>
  <c r="P37" i="1"/>
  <c r="P38" i="1"/>
  <c r="P22" i="1"/>
  <c r="P20" i="1"/>
  <c r="P18" i="1"/>
  <c r="P16" i="1"/>
  <c r="P14" i="1"/>
  <c r="P12" i="1"/>
  <c r="P10" i="1"/>
  <c r="P8" i="1"/>
  <c r="P6" i="1"/>
  <c r="P21" i="1"/>
  <c r="P19" i="1"/>
  <c r="P17" i="1"/>
  <c r="P15" i="1"/>
  <c r="P13" i="1"/>
  <c r="P11" i="1"/>
  <c r="P9" i="1"/>
  <c r="P7" i="1"/>
  <c r="P5" i="1"/>
  <c r="H17" i="2"/>
  <c r="H15" i="2"/>
  <c r="H13" i="2"/>
  <c r="H11" i="2"/>
  <c r="H9" i="2"/>
  <c r="H7" i="2"/>
  <c r="H5" i="2"/>
  <c r="R33" i="1" l="1"/>
  <c r="S33" i="1"/>
  <c r="R37" i="1"/>
  <c r="S37" i="1"/>
  <c r="R5" i="1"/>
  <c r="S5" i="1"/>
  <c r="R9" i="1"/>
  <c r="S9" i="1"/>
  <c r="R13" i="1"/>
  <c r="S13" i="1"/>
  <c r="R17" i="1"/>
  <c r="S17" i="1"/>
  <c r="R21" i="1"/>
  <c r="S21" i="1"/>
  <c r="R25" i="1"/>
  <c r="S25" i="1"/>
  <c r="R29" i="1"/>
  <c r="S29" i="1"/>
  <c r="R4" i="1"/>
  <c r="S4" i="1"/>
  <c r="R8" i="1"/>
  <c r="S8" i="1"/>
  <c r="R12" i="1"/>
  <c r="S12" i="1"/>
  <c r="R16" i="1"/>
  <c r="S16" i="1"/>
  <c r="R20" i="1"/>
  <c r="S20" i="1"/>
  <c r="R32" i="1"/>
  <c r="S32" i="1"/>
  <c r="R24" i="1"/>
  <c r="S24" i="1"/>
  <c r="R34" i="1"/>
  <c r="S34" i="1"/>
  <c r="R26" i="1"/>
  <c r="S26" i="1"/>
  <c r="S31" i="1"/>
  <c r="S35" i="1"/>
  <c r="S39" i="1"/>
  <c r="S7" i="1"/>
  <c r="S11" i="1"/>
  <c r="S15" i="1"/>
  <c r="S19" i="1"/>
  <c r="S23" i="1"/>
  <c r="S27" i="1"/>
  <c r="S3" i="1"/>
  <c r="R6" i="1"/>
  <c r="S6" i="1"/>
  <c r="R10" i="1"/>
  <c r="S10" i="1"/>
  <c r="R14" i="1"/>
  <c r="S14" i="1"/>
  <c r="R18" i="1"/>
  <c r="S18" i="1"/>
  <c r="R22" i="1"/>
  <c r="S22" i="1"/>
  <c r="S36" i="1"/>
  <c r="S28" i="1"/>
  <c r="R38" i="1"/>
  <c r="S38" i="1"/>
  <c r="R30" i="1"/>
  <c r="S30" i="1"/>
  <c r="R36" i="1"/>
  <c r="R27" i="1"/>
  <c r="R35" i="1"/>
  <c r="R7" i="1"/>
  <c r="R15" i="1"/>
  <c r="P3" i="1"/>
  <c r="R3" i="1"/>
  <c r="Q3" i="1"/>
  <c r="Q31" i="1"/>
  <c r="Q4" i="1"/>
  <c r="Q8" i="1"/>
  <c r="Q12" i="1"/>
  <c r="Q16" i="1"/>
  <c r="Q27" i="1"/>
</calcChain>
</file>

<file path=xl/sharedStrings.xml><?xml version="1.0" encoding="utf-8"?>
<sst xmlns="http://schemas.openxmlformats.org/spreadsheetml/2006/main" count="27" uniqueCount="26">
  <si>
    <t>corriente</t>
  </si>
  <si>
    <t>area</t>
  </si>
  <si>
    <t>radio</t>
  </si>
  <si>
    <t>vueltas</t>
  </si>
  <si>
    <t>momento magnetico</t>
  </si>
  <si>
    <t>campo externo</t>
  </si>
  <si>
    <t>energia</t>
  </si>
  <si>
    <t>Error del campo magnetico externo</t>
  </si>
  <si>
    <t>Energia</t>
  </si>
  <si>
    <t xml:space="preserve">Error en la energia </t>
  </si>
  <si>
    <t xml:space="preserve">Error del momento magnetico </t>
  </si>
  <si>
    <t>Error en la torca</t>
  </si>
  <si>
    <t>Ángulo en grados</t>
  </si>
  <si>
    <t>Ángulo en radianes</t>
  </si>
  <si>
    <t>Coseno</t>
  </si>
  <si>
    <t>Intensidad de corriente (A)</t>
  </si>
  <si>
    <t>Error de la intensidad de corriente</t>
  </si>
  <si>
    <t>Área</t>
  </si>
  <si>
    <t>Error del área</t>
  </si>
  <si>
    <t>Radio (m)</t>
  </si>
  <si>
    <t>Error del radio</t>
  </si>
  <si>
    <t>Vueltas (N)</t>
  </si>
  <si>
    <t>Momento magnetico</t>
  </si>
  <si>
    <t>Campo magnético externo</t>
  </si>
  <si>
    <t>Torca</t>
  </si>
  <si>
    <t>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</si>
</sst>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0"/>
    <numFmt numFmtId="165" formatCode="0E+00"/>
    <numFmt numFmtId="166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1" fontId="0" fillId="0" borderId="0" xfId="0" applyNumberFormat="1"/>
    <xf numFmtId="165" fontId="0" fillId="0" borderId="0" xfId="0" applyNumberFormat="1"/>
    <xf numFmtId="166" fontId="0" fillId="0" borderId="0" xfId="0" applyNumberFormat="1"/>
    <xf numFmtId="11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Energía [J]</c:v>
          </c:tx>
          <c:spPr>
            <a:ln w="1905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.0000000000000004E-6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Angulo!$Q$3:$Q$39</c:f>
                <c:numCache>
                  <c:formatCode>General</c:formatCode>
                  <c:ptCount val="37"/>
                  <c:pt idx="0">
                    <c:v>8.7573503381255165E-9</c:v>
                  </c:pt>
                  <c:pt idx="1">
                    <c:v>8.6243065088300886E-9</c:v>
                  </c:pt>
                  <c:pt idx="2">
                    <c:v>8.2292174903735271E-9</c:v>
                  </c:pt>
                  <c:pt idx="3">
                    <c:v>7.5840878626569413E-9</c:v>
                  </c:pt>
                  <c:pt idx="4">
                    <c:v>6.7085195629671544E-9</c:v>
                  </c:pt>
                  <c:pt idx="5">
                    <c:v>5.6291162910313084E-9</c:v>
                  </c:pt>
                  <c:pt idx="6">
                    <c:v>4.3786751690627591E-9</c:v>
                  </c:pt>
                  <c:pt idx="7">
                    <c:v>2.9951902177987835E-9</c:v>
                  </c:pt>
                  <c:pt idx="8">
                    <c:v>1.5206979274063725E-9</c:v>
                  </c:pt>
                  <c:pt idx="9">
                    <c:v>5.3645271179239788E-25</c:v>
                  </c:pt>
                  <c:pt idx="10">
                    <c:v>1.5206979274063717E-9</c:v>
                  </c:pt>
                  <c:pt idx="11">
                    <c:v>2.9951902177987822E-9</c:v>
                  </c:pt>
                  <c:pt idx="12">
                    <c:v>4.3786751690627558E-9</c:v>
                  </c:pt>
                  <c:pt idx="13">
                    <c:v>5.6291162910313084E-9</c:v>
                  </c:pt>
                  <c:pt idx="14">
                    <c:v>6.7085195629671544E-9</c:v>
                  </c:pt>
                  <c:pt idx="15">
                    <c:v>7.5840878626569413E-9</c:v>
                  </c:pt>
                  <c:pt idx="16">
                    <c:v>8.2292174903735271E-9</c:v>
                  </c:pt>
                  <c:pt idx="17">
                    <c:v>8.6243065088300886E-9</c:v>
                  </c:pt>
                  <c:pt idx="18">
                    <c:v>8.7573503381255165E-9</c:v>
                  </c:pt>
                  <c:pt idx="19">
                    <c:v>8.6243065088300886E-9</c:v>
                  </c:pt>
                  <c:pt idx="20">
                    <c:v>8.2292174903735271E-9</c:v>
                  </c:pt>
                  <c:pt idx="21">
                    <c:v>7.5840878626569397E-9</c:v>
                  </c:pt>
                  <c:pt idx="22">
                    <c:v>6.7085195629671544E-9</c:v>
                  </c:pt>
                  <c:pt idx="23">
                    <c:v>5.6291162910313084E-9</c:v>
                  </c:pt>
                  <c:pt idx="24">
                    <c:v>4.3786751690627624E-9</c:v>
                  </c:pt>
                  <c:pt idx="25">
                    <c:v>2.9951902177987802E-9</c:v>
                  </c:pt>
                  <c:pt idx="26">
                    <c:v>1.5206979274063719E-9</c:v>
                  </c:pt>
                  <c:pt idx="27">
                    <c:v>1.6093581353771936E-24</c:v>
                  </c:pt>
                  <c:pt idx="28">
                    <c:v>1.5206979274063686E-9</c:v>
                  </c:pt>
                  <c:pt idx="29">
                    <c:v>2.9951902177987843E-9</c:v>
                  </c:pt>
                  <c:pt idx="30">
                    <c:v>4.3786751690627591E-9</c:v>
                  </c:pt>
                  <c:pt idx="31">
                    <c:v>5.6291162910313068E-9</c:v>
                  </c:pt>
                  <c:pt idx="32">
                    <c:v>6.7085195629671527E-9</c:v>
                  </c:pt>
                  <c:pt idx="33">
                    <c:v>7.584087862656938E-9</c:v>
                  </c:pt>
                  <c:pt idx="34">
                    <c:v>8.2292174903735271E-9</c:v>
                  </c:pt>
                  <c:pt idx="35">
                    <c:v>8.6243065088300886E-9</c:v>
                  </c:pt>
                  <c:pt idx="36">
                    <c:v>8.7573503381255165E-9</c:v>
                  </c:pt>
                </c:numCache>
              </c:numRef>
            </c:plus>
            <c:minus>
              <c:numRef>
                <c:f>Angulo!$Q$3:$Q$39</c:f>
                <c:numCache>
                  <c:formatCode>General</c:formatCode>
                  <c:ptCount val="37"/>
                  <c:pt idx="0">
                    <c:v>8.7573503381255165E-9</c:v>
                  </c:pt>
                  <c:pt idx="1">
                    <c:v>8.6243065088300886E-9</c:v>
                  </c:pt>
                  <c:pt idx="2">
                    <c:v>8.2292174903735271E-9</c:v>
                  </c:pt>
                  <c:pt idx="3">
                    <c:v>7.5840878626569413E-9</c:v>
                  </c:pt>
                  <c:pt idx="4">
                    <c:v>6.7085195629671544E-9</c:v>
                  </c:pt>
                  <c:pt idx="5">
                    <c:v>5.6291162910313084E-9</c:v>
                  </c:pt>
                  <c:pt idx="6">
                    <c:v>4.3786751690627591E-9</c:v>
                  </c:pt>
                  <c:pt idx="7">
                    <c:v>2.9951902177987835E-9</c:v>
                  </c:pt>
                  <c:pt idx="8">
                    <c:v>1.5206979274063725E-9</c:v>
                  </c:pt>
                  <c:pt idx="9">
                    <c:v>5.3645271179239788E-25</c:v>
                  </c:pt>
                  <c:pt idx="10">
                    <c:v>1.5206979274063717E-9</c:v>
                  </c:pt>
                  <c:pt idx="11">
                    <c:v>2.9951902177987822E-9</c:v>
                  </c:pt>
                  <c:pt idx="12">
                    <c:v>4.3786751690627558E-9</c:v>
                  </c:pt>
                  <c:pt idx="13">
                    <c:v>5.6291162910313084E-9</c:v>
                  </c:pt>
                  <c:pt idx="14">
                    <c:v>6.7085195629671544E-9</c:v>
                  </c:pt>
                  <c:pt idx="15">
                    <c:v>7.5840878626569413E-9</c:v>
                  </c:pt>
                  <c:pt idx="16">
                    <c:v>8.2292174903735271E-9</c:v>
                  </c:pt>
                  <c:pt idx="17">
                    <c:v>8.6243065088300886E-9</c:v>
                  </c:pt>
                  <c:pt idx="18">
                    <c:v>8.7573503381255165E-9</c:v>
                  </c:pt>
                  <c:pt idx="19">
                    <c:v>8.6243065088300886E-9</c:v>
                  </c:pt>
                  <c:pt idx="20">
                    <c:v>8.2292174903735271E-9</c:v>
                  </c:pt>
                  <c:pt idx="21">
                    <c:v>7.5840878626569397E-9</c:v>
                  </c:pt>
                  <c:pt idx="22">
                    <c:v>6.7085195629671544E-9</c:v>
                  </c:pt>
                  <c:pt idx="23">
                    <c:v>5.6291162910313084E-9</c:v>
                  </c:pt>
                  <c:pt idx="24">
                    <c:v>4.3786751690627624E-9</c:v>
                  </c:pt>
                  <c:pt idx="25">
                    <c:v>2.9951902177987802E-9</c:v>
                  </c:pt>
                  <c:pt idx="26">
                    <c:v>1.5206979274063719E-9</c:v>
                  </c:pt>
                  <c:pt idx="27">
                    <c:v>1.6093581353771936E-24</c:v>
                  </c:pt>
                  <c:pt idx="28">
                    <c:v>1.5206979274063686E-9</c:v>
                  </c:pt>
                  <c:pt idx="29">
                    <c:v>2.9951902177987843E-9</c:v>
                  </c:pt>
                  <c:pt idx="30">
                    <c:v>4.3786751690627591E-9</c:v>
                  </c:pt>
                  <c:pt idx="31">
                    <c:v>5.6291162910313068E-9</c:v>
                  </c:pt>
                  <c:pt idx="32">
                    <c:v>6.7085195629671527E-9</c:v>
                  </c:pt>
                  <c:pt idx="33">
                    <c:v>7.584087862656938E-9</c:v>
                  </c:pt>
                  <c:pt idx="34">
                    <c:v>8.2292174903735271E-9</c:v>
                  </c:pt>
                  <c:pt idx="35">
                    <c:v>8.6243065088300886E-9</c:v>
                  </c:pt>
                  <c:pt idx="36">
                    <c:v>8.7573503381255165E-9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Angulo!$A$3:$A$39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Angulo!$P$3:$P$39</c:f>
              <c:numCache>
                <c:formatCode>0.00E+00</c:formatCode>
                <c:ptCount val="37"/>
                <c:pt idx="0">
                  <c:v>-3.53791284E-6</c:v>
                </c:pt>
                <c:pt idx="1">
                  <c:v>-3.4841639943134395E-6</c:v>
                </c:pt>
                <c:pt idx="2">
                  <c:v>-3.3245505887317164E-6</c:v>
                </c:pt>
                <c:pt idx="3">
                  <c:v>-3.0639223958151502E-6</c:v>
                </c:pt>
                <c:pt idx="4">
                  <c:v>-2.7101984713212821E-6</c:v>
                </c:pt>
                <c:pt idx="5">
                  <c:v>-2.2741265377029162E-6</c:v>
                </c:pt>
                <c:pt idx="6">
                  <c:v>-1.7689564200000004E-6</c:v>
                </c:pt>
                <c:pt idx="7">
                  <c:v>-1.210037456610524E-6</c:v>
                </c:pt>
                <c:pt idx="8">
                  <c:v>-6.1435211741043431E-7</c:v>
                </c:pt>
                <c:pt idx="9">
                  <c:v>-2.1672342247636839E-22</c:v>
                </c:pt>
                <c:pt idx="10">
                  <c:v>6.1435211741043399E-7</c:v>
                </c:pt>
                <c:pt idx="11">
                  <c:v>1.2100374566105238E-6</c:v>
                </c:pt>
                <c:pt idx="12">
                  <c:v>1.7689564199999992E-6</c:v>
                </c:pt>
                <c:pt idx="13">
                  <c:v>2.2741265377029162E-6</c:v>
                </c:pt>
                <c:pt idx="14">
                  <c:v>2.7101984713212817E-6</c:v>
                </c:pt>
                <c:pt idx="15">
                  <c:v>3.0639223958151502E-6</c:v>
                </c:pt>
                <c:pt idx="16">
                  <c:v>3.324550588731716E-6</c:v>
                </c:pt>
                <c:pt idx="17">
                  <c:v>3.4841639943134395E-6</c:v>
                </c:pt>
                <c:pt idx="18">
                  <c:v>3.53791284E-6</c:v>
                </c:pt>
                <c:pt idx="19">
                  <c:v>3.4841639943134395E-6</c:v>
                </c:pt>
                <c:pt idx="20">
                  <c:v>3.3245505887317164E-6</c:v>
                </c:pt>
                <c:pt idx="21">
                  <c:v>3.0639223958151498E-6</c:v>
                </c:pt>
                <c:pt idx="22">
                  <c:v>2.7101984713212821E-6</c:v>
                </c:pt>
                <c:pt idx="23">
                  <c:v>2.2741265377029162E-6</c:v>
                </c:pt>
                <c:pt idx="24">
                  <c:v>1.7689564200000015E-6</c:v>
                </c:pt>
                <c:pt idx="25">
                  <c:v>1.2100374566105231E-6</c:v>
                </c:pt>
                <c:pt idx="26">
                  <c:v>6.143521174104341E-7</c:v>
                </c:pt>
                <c:pt idx="27">
                  <c:v>6.5017026742910518E-22</c:v>
                </c:pt>
                <c:pt idx="28">
                  <c:v>-6.1435211741043283E-7</c:v>
                </c:pt>
                <c:pt idx="29">
                  <c:v>-1.2100374566105246E-6</c:v>
                </c:pt>
                <c:pt idx="30">
                  <c:v>-1.7689564200000004E-6</c:v>
                </c:pt>
                <c:pt idx="31">
                  <c:v>-2.2741265377029158E-6</c:v>
                </c:pt>
                <c:pt idx="32">
                  <c:v>-2.7101984713212813E-6</c:v>
                </c:pt>
                <c:pt idx="33">
                  <c:v>-3.063922395815149E-6</c:v>
                </c:pt>
                <c:pt idx="34">
                  <c:v>-3.3245505887317164E-6</c:v>
                </c:pt>
                <c:pt idx="35">
                  <c:v>-3.4841639943134395E-6</c:v>
                </c:pt>
                <c:pt idx="36">
                  <c:v>-3.53791284E-6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D1-4AB4-A272-F1C0CAE5EFEF}"/>
            </c:ext>
          </c:extLst>
        </c:ser>
        <c:ser>
          <c:idx val="1"/>
          <c:order val="1"/>
          <c:tx>
            <c:v>Torca [Nm]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  <a:alpha val="83000"/>
                  </a:schemeClr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0.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Angulo!$AA$3:$AA$39</c:f>
                <c:numCache>
                  <c:formatCode>General</c:formatCode>
                  <c:ptCount val="37"/>
                </c:numCache>
              </c:numRef>
            </c:plus>
            <c:minus>
              <c:numRef>
                <c:f>Angulo!$AA$3:$AA$39</c:f>
                <c:numCache>
                  <c:formatCode>General</c:formatCode>
                  <c:ptCount val="37"/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Angulo!$A$3:$A$39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Angulo!$R$3:$R$39</c:f>
              <c:numCache>
                <c:formatCode>0.00E+00</c:formatCode>
                <c:ptCount val="37"/>
                <c:pt idx="0">
                  <c:v>0</c:v>
                </c:pt>
                <c:pt idx="1">
                  <c:v>6.143521174104341E-7</c:v>
                </c:pt>
                <c:pt idx="2">
                  <c:v>1.2100374566105238E-6</c:v>
                </c:pt>
                <c:pt idx="3">
                  <c:v>1.7689564199999998E-6</c:v>
                </c:pt>
                <c:pt idx="4">
                  <c:v>2.2741265377029158E-6</c:v>
                </c:pt>
                <c:pt idx="5">
                  <c:v>2.7101984713212821E-6</c:v>
                </c:pt>
                <c:pt idx="6">
                  <c:v>3.0639223958151498E-6</c:v>
                </c:pt>
                <c:pt idx="7">
                  <c:v>3.324550588731716E-6</c:v>
                </c:pt>
                <c:pt idx="8">
                  <c:v>3.4841639943134395E-6</c:v>
                </c:pt>
                <c:pt idx="9">
                  <c:v>3.53791284E-6</c:v>
                </c:pt>
                <c:pt idx="10">
                  <c:v>3.4841639943134395E-6</c:v>
                </c:pt>
                <c:pt idx="11">
                  <c:v>3.3245505887317164E-6</c:v>
                </c:pt>
                <c:pt idx="12">
                  <c:v>3.0639223958151502E-6</c:v>
                </c:pt>
                <c:pt idx="13">
                  <c:v>2.7101984713212821E-6</c:v>
                </c:pt>
                <c:pt idx="14">
                  <c:v>2.2741265377029162E-6</c:v>
                </c:pt>
                <c:pt idx="15">
                  <c:v>1.7689564199999998E-6</c:v>
                </c:pt>
                <c:pt idx="16">
                  <c:v>1.2100374566105242E-6</c:v>
                </c:pt>
                <c:pt idx="17">
                  <c:v>6.1435211741043389E-7</c:v>
                </c:pt>
                <c:pt idx="18">
                  <c:v>4.3344684495273679E-22</c:v>
                </c:pt>
                <c:pt idx="19">
                  <c:v>-6.1435211741043452E-7</c:v>
                </c:pt>
                <c:pt idx="20">
                  <c:v>-1.2100374566105235E-6</c:v>
                </c:pt>
                <c:pt idx="21">
                  <c:v>-1.7689564200000004E-6</c:v>
                </c:pt>
                <c:pt idx="22">
                  <c:v>-2.2741265377029158E-6</c:v>
                </c:pt>
                <c:pt idx="23">
                  <c:v>-2.7101984713212817E-6</c:v>
                </c:pt>
                <c:pt idx="24">
                  <c:v>-3.063922395815149E-6</c:v>
                </c:pt>
                <c:pt idx="25">
                  <c:v>-3.3245505887317164E-6</c:v>
                </c:pt>
                <c:pt idx="26">
                  <c:v>-3.4841639943134395E-6</c:v>
                </c:pt>
                <c:pt idx="27">
                  <c:v>-3.53791284E-6</c:v>
                </c:pt>
                <c:pt idx="28">
                  <c:v>-3.48416399431344E-6</c:v>
                </c:pt>
                <c:pt idx="29">
                  <c:v>-3.324550588731716E-6</c:v>
                </c:pt>
                <c:pt idx="30">
                  <c:v>-3.0639223958151498E-6</c:v>
                </c:pt>
                <c:pt idx="31">
                  <c:v>-2.7101984713212825E-6</c:v>
                </c:pt>
                <c:pt idx="32">
                  <c:v>-2.2741265377029166E-6</c:v>
                </c:pt>
                <c:pt idx="33">
                  <c:v>-1.7689564200000015E-6</c:v>
                </c:pt>
                <c:pt idx="34">
                  <c:v>-1.2100374566105233E-6</c:v>
                </c:pt>
                <c:pt idx="35">
                  <c:v>-6.1435211741043431E-7</c:v>
                </c:pt>
                <c:pt idx="36">
                  <c:v>-8.6689368990547358E-22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D1-4AB4-A272-F1C0CAE5E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7373888"/>
        <c:axId val="1877360576"/>
      </c:scatterChart>
      <c:valAx>
        <c:axId val="1877373888"/>
        <c:scaling>
          <c:orientation val="minMax"/>
          <c:max val="370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MX" sz="1400"/>
                  <a:t>Ángulo</a:t>
                </a:r>
                <a:r>
                  <a:rPr lang="es-MX" sz="1400" baseline="0"/>
                  <a:t> [ᵒ]</a:t>
                </a:r>
                <a:endParaRPr lang="es-MX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MX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7360576"/>
        <c:crosses val="autoZero"/>
        <c:crossBetween val="midCat"/>
        <c:majorUnit val="20"/>
        <c:minorUnit val="10"/>
      </c:valAx>
      <c:valAx>
        <c:axId val="187736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877373888"/>
        <c:crosses val="autoZero"/>
        <c:crossBetween val="midCat"/>
        <c:majorUnit val="5.0000000000000019E-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Corriente!$H$2</c:f>
              <c:strCache>
                <c:ptCount val="1"/>
                <c:pt idx="0">
                  <c:v>energia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1317846904642128E-2"/>
                  <c:y val="-0.504793353822225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MX"/>
                </a:p>
              </c:txPr>
            </c:trendlineLbl>
          </c:trendline>
          <c:xVal>
            <c:numRef>
              <c:f>Corriente!$G$3:$G$18</c:f>
              <c:numCache>
                <c:formatCode>General</c:formatCode>
                <c:ptCount val="16"/>
                <c:pt idx="0">
                  <c:v>1E-4</c:v>
                </c:pt>
                <c:pt idx="1">
                  <c:v>3.5000000000000001E-3</c:v>
                </c:pt>
                <c:pt idx="2">
                  <c:v>2.3999999999999998E-3</c:v>
                </c:pt>
                <c:pt idx="3">
                  <c:v>2.7000000000000001E-3</c:v>
                </c:pt>
                <c:pt idx="4">
                  <c:v>2.3E-3</c:v>
                </c:pt>
                <c:pt idx="5">
                  <c:v>7.4000000000000003E-3</c:v>
                </c:pt>
                <c:pt idx="6">
                  <c:v>9.7999999999999997E-3</c:v>
                </c:pt>
                <c:pt idx="7">
                  <c:v>2.2000000000000001E-3</c:v>
                </c:pt>
                <c:pt idx="8">
                  <c:v>7.3000000000000001E-3</c:v>
                </c:pt>
                <c:pt idx="9">
                  <c:v>1.3899999999999999E-2</c:v>
                </c:pt>
                <c:pt idx="10">
                  <c:v>2.7000000000000001E-3</c:v>
                </c:pt>
                <c:pt idx="11">
                  <c:v>3.5900000000000001E-2</c:v>
                </c:pt>
                <c:pt idx="12">
                  <c:v>8.5000000000000006E-3</c:v>
                </c:pt>
                <c:pt idx="13">
                  <c:v>2.1299999999999999E-2</c:v>
                </c:pt>
                <c:pt idx="14">
                  <c:v>9.1999999999999998E-3</c:v>
                </c:pt>
              </c:numCache>
            </c:numRef>
          </c:xVal>
          <c:yVal>
            <c:numRef>
              <c:f>Corriente!$H$3:$H$18</c:f>
              <c:numCache>
                <c:formatCode>0.00E+00</c:formatCode>
                <c:ptCount val="16"/>
                <c:pt idx="0">
                  <c:v>-1.4592732000000001E-10</c:v>
                </c:pt>
                <c:pt idx="1">
                  <c:v>-5.1074561999999997E-9</c:v>
                </c:pt>
                <c:pt idx="2">
                  <c:v>-3.5022556799999996E-9</c:v>
                </c:pt>
                <c:pt idx="3">
                  <c:v>-3.9400376400000006E-9</c:v>
                </c:pt>
                <c:pt idx="4">
                  <c:v>-3.3563283600000003E-9</c:v>
                </c:pt>
                <c:pt idx="5">
                  <c:v>-1.079862168E-8</c:v>
                </c:pt>
                <c:pt idx="6">
                  <c:v>-1.430087736E-8</c:v>
                </c:pt>
                <c:pt idx="7">
                  <c:v>-3.2104010400000005E-9</c:v>
                </c:pt>
                <c:pt idx="8">
                  <c:v>-1.065269436E-8</c:v>
                </c:pt>
                <c:pt idx="9">
                  <c:v>-2.0283897480000001E-8</c:v>
                </c:pt>
                <c:pt idx="10">
                  <c:v>-3.9400376400000006E-9</c:v>
                </c:pt>
                <c:pt idx="11">
                  <c:v>-5.2387907879999998E-8</c:v>
                </c:pt>
                <c:pt idx="12">
                  <c:v>-1.2403822200000001E-8</c:v>
                </c:pt>
                <c:pt idx="13">
                  <c:v>-3.1082519160000001E-8</c:v>
                </c:pt>
                <c:pt idx="14">
                  <c:v>-1.3425313440000001E-8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D3-422D-9FE0-A7F3D3FB57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10658208"/>
        <c:axId val="1610663616"/>
      </c:scatterChart>
      <c:valAx>
        <c:axId val="1610658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0663616"/>
        <c:crosses val="autoZero"/>
        <c:crossBetween val="midCat"/>
      </c:valAx>
      <c:valAx>
        <c:axId val="161066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610658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301660</xdr:colOff>
      <xdr:row>40</xdr:row>
      <xdr:rowOff>83411</xdr:rowOff>
    </xdr:from>
    <xdr:to>
      <xdr:col>13</xdr:col>
      <xdr:colOff>302013</xdr:colOff>
      <xdr:row>75</xdr:row>
      <xdr:rowOff>72160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0C1102E7-11F2-468B-A8B5-FAC2F189A8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195262</xdr:colOff>
      <xdr:row>1</xdr:row>
      <xdr:rowOff>57149</xdr:rowOff>
    </xdr:from>
    <xdr:to>
      <xdr:col>14</xdr:col>
      <xdr:colOff>723900</xdr:colOff>
      <xdr:row>18</xdr:row>
      <xdr:rowOff>161924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BDFCB12-D49B-49FE-957B-0EA86B391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3B47A-DD74-4F82-80D6-C49C00AE04C2}">
  <dimension ref="A2:AA39"/>
  <sheetViews>
    <sheetView tabSelected="1" topLeftCell="C41" zoomScale="66" zoomScaleNormal="79" workbookViewId="0">
      <selection activeCell="N60" sqref="N60"/>
    </sheetView>
  </sheetViews>
  <sheetFormatPr baseColWidth="10" defaultRowHeight="15" x14ac:dyDescent="0.25"/>
  <cols>
    <col min="1" max="1" width="19.28515625" customWidth="1"/>
    <col min="2" max="2" width="21" customWidth="1"/>
    <col min="3" max="3" width="15.140625" bestFit="1" customWidth="1"/>
    <col min="4" max="4" width="15.140625" customWidth="1"/>
    <col min="5" max="5" width="29.42578125" customWidth="1"/>
    <col min="6" max="6" width="39.140625" customWidth="1"/>
    <col min="7" max="7" width="14" bestFit="1" customWidth="1"/>
    <col min="8" max="8" width="23" customWidth="1"/>
    <col min="9" max="9" width="12.140625" bestFit="1" customWidth="1"/>
    <col min="10" max="10" width="17.140625" customWidth="1"/>
    <col min="11" max="11" width="12.140625" bestFit="1" customWidth="1"/>
    <col min="12" max="12" width="22.42578125" customWidth="1"/>
    <col min="13" max="13" width="33" customWidth="1"/>
    <col min="14" max="14" width="29.140625" customWidth="1"/>
    <col min="15" max="15" width="41.5703125" customWidth="1"/>
    <col min="16" max="16" width="16.140625" style="5" bestFit="1" customWidth="1"/>
    <col min="17" max="19" width="22.7109375" style="2" customWidth="1"/>
    <col min="20" max="20" width="14" bestFit="1" customWidth="1"/>
    <col min="21" max="22" width="11.7109375" bestFit="1" customWidth="1"/>
    <col min="23" max="23" width="26.85546875" customWidth="1"/>
    <col min="24" max="25" width="11.7109375" bestFit="1" customWidth="1"/>
    <col min="26" max="26" width="15.85546875" style="5" bestFit="1" customWidth="1"/>
    <col min="27" max="27" width="19.140625" style="2" customWidth="1"/>
  </cols>
  <sheetData>
    <row r="2" spans="1:19" x14ac:dyDescent="0.25">
      <c r="A2" t="s">
        <v>12</v>
      </c>
      <c r="B2" t="s">
        <v>13</v>
      </c>
      <c r="C2" t="s">
        <v>14</v>
      </c>
      <c r="D2" t="s">
        <v>25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10</v>
      </c>
      <c r="N2" t="s">
        <v>23</v>
      </c>
      <c r="O2" t="s">
        <v>7</v>
      </c>
      <c r="P2" s="5" t="s">
        <v>8</v>
      </c>
      <c r="Q2" s="2" t="s">
        <v>9</v>
      </c>
      <c r="R2" s="2" t="s">
        <v>24</v>
      </c>
      <c r="S2" s="2" t="s">
        <v>11</v>
      </c>
    </row>
    <row r="3" spans="1:19" x14ac:dyDescent="0.25">
      <c r="A3">
        <v>0</v>
      </c>
      <c r="B3">
        <f t="shared" ref="B3:B39" si="0">RADIANS(A3)</f>
        <v>0</v>
      </c>
      <c r="C3">
        <f t="shared" ref="C3:C35" si="1">COS(B3)</f>
        <v>1</v>
      </c>
      <c r="D3">
        <f>SIN(B3)</f>
        <v>0</v>
      </c>
      <c r="E3">
        <v>2.23</v>
      </c>
      <c r="F3">
        <v>5.0000000000000001E-3</v>
      </c>
      <c r="G3" s="4">
        <f>3.1416*I3*I3</f>
        <v>7.8540000000000004E-5</v>
      </c>
      <c r="H3" s="4">
        <f>2*3.1416*J3*I3</f>
        <v>1.5707999999999999E-5</v>
      </c>
      <c r="I3" s="3">
        <v>5.0000000000000001E-3</v>
      </c>
      <c r="J3">
        <v>5.0000000000000001E-4</v>
      </c>
      <c r="K3">
        <v>4</v>
      </c>
      <c r="L3" s="2">
        <f>E3*G3</f>
        <v>1.751442E-4</v>
      </c>
      <c r="M3" s="2">
        <f>K3*((G3*F3)^2+(E3*H3)^2)^1/2</f>
        <v>2.4543476900711993E-9</v>
      </c>
      <c r="N3">
        <v>2.0199999999999999E-2</v>
      </c>
      <c r="O3">
        <v>5.0000000000000002E-5</v>
      </c>
      <c r="P3" s="5">
        <f>-L3*N3*C3</f>
        <v>-3.53791284E-6</v>
      </c>
      <c r="Q3" s="2">
        <f>((N3*C3*M3)^2+(L3*C3*O3)^2)^(1/2)</f>
        <v>8.7573503381255165E-9</v>
      </c>
      <c r="R3" s="2">
        <f>L3*N3*D3</f>
        <v>0</v>
      </c>
      <c r="S3" s="2">
        <f>((N3*D3*M3)^2+(L3*D3*O3)^2)^(1/2)</f>
        <v>0</v>
      </c>
    </row>
    <row r="4" spans="1:19" x14ac:dyDescent="0.25">
      <c r="A4">
        <v>10</v>
      </c>
      <c r="B4">
        <f t="shared" si="0"/>
        <v>0.17453292519943295</v>
      </c>
      <c r="C4">
        <f t="shared" si="1"/>
        <v>0.98480775301220802</v>
      </c>
      <c r="D4">
        <f t="shared" ref="D4:D39" si="2">SIN(B4)</f>
        <v>0.17364817766693033</v>
      </c>
      <c r="E4">
        <v>2.23</v>
      </c>
      <c r="F4">
        <v>5.0000000000000001E-3</v>
      </c>
      <c r="G4">
        <f t="shared" ref="G4:G36" si="3">3.1416*I4*I4</f>
        <v>7.8540000000000004E-5</v>
      </c>
      <c r="H4">
        <f t="shared" ref="H4:H39" si="4">2*3.1416*J4*I4</f>
        <v>1.5707999999999999E-5</v>
      </c>
      <c r="I4">
        <v>5.0000000000000001E-3</v>
      </c>
      <c r="J4">
        <v>5.0000000000000001E-4</v>
      </c>
      <c r="K4">
        <v>4</v>
      </c>
      <c r="L4">
        <f>E4*G4</f>
        <v>1.751442E-4</v>
      </c>
      <c r="M4" s="2">
        <f t="shared" ref="M4:M39" si="5">K4*((G4*F4)^2+(E4*H4)^2)^1/2</f>
        <v>2.4543476900711993E-9</v>
      </c>
      <c r="N4">
        <v>2.0199999999999999E-2</v>
      </c>
      <c r="O4">
        <v>5.0000000000000002E-5</v>
      </c>
      <c r="P4" s="5">
        <f>-L4*N4*C4</f>
        <v>-3.4841639943134395E-6</v>
      </c>
      <c r="Q4" s="2">
        <f>((N4*C4*M4)^2+(L4*C4*O4)^2)^(1/2)</f>
        <v>8.6243065088300886E-9</v>
      </c>
      <c r="R4" s="2">
        <f t="shared" ref="R4:R39" si="6">L4*N4*D4</f>
        <v>6.143521174104341E-7</v>
      </c>
      <c r="S4" s="2">
        <f>((N4*D4*M4)^2+(L4*D4*O4)^2)^(1/2)</f>
        <v>1.5206979274063719E-9</v>
      </c>
    </row>
    <row r="5" spans="1:19" x14ac:dyDescent="0.25">
      <c r="A5">
        <v>20</v>
      </c>
      <c r="B5">
        <f t="shared" si="0"/>
        <v>0.3490658503988659</v>
      </c>
      <c r="C5">
        <f t="shared" si="1"/>
        <v>0.93969262078590843</v>
      </c>
      <c r="D5">
        <f t="shared" si="2"/>
        <v>0.34202014332566871</v>
      </c>
      <c r="E5">
        <v>2.23</v>
      </c>
      <c r="F5">
        <v>5.0000000000000001E-3</v>
      </c>
      <c r="G5">
        <f t="shared" si="3"/>
        <v>7.8540000000000004E-5</v>
      </c>
      <c r="H5">
        <f t="shared" si="4"/>
        <v>1.5707999999999999E-5</v>
      </c>
      <c r="I5">
        <v>5.0000000000000001E-3</v>
      </c>
      <c r="J5">
        <v>5.0000000000000001E-4</v>
      </c>
      <c r="K5">
        <v>4</v>
      </c>
      <c r="L5">
        <f t="shared" ref="L5:L39" si="7">E5*G5</f>
        <v>1.751442E-4</v>
      </c>
      <c r="M5" s="2">
        <f t="shared" si="5"/>
        <v>2.4543476900711993E-9</v>
      </c>
      <c r="N5">
        <v>2.0199999999999999E-2</v>
      </c>
      <c r="O5">
        <v>5.0000000000000002E-5</v>
      </c>
      <c r="P5" s="5">
        <f t="shared" ref="P5:P39" si="8">-L5*N5*C5</f>
        <v>-3.3245505887317164E-6</v>
      </c>
      <c r="Q5" s="2">
        <f>((N5*C5*M5)^2+(L5*C5*O5)^2)^(1/2)</f>
        <v>8.2292174903735271E-9</v>
      </c>
      <c r="R5" s="2">
        <f t="shared" si="6"/>
        <v>1.2100374566105238E-6</v>
      </c>
      <c r="S5" s="2">
        <f>((N5*D5*M5)^2+(L5*D5*O5)^2)^(1/2)</f>
        <v>2.9951902177987822E-9</v>
      </c>
    </row>
    <row r="6" spans="1:19" x14ac:dyDescent="0.25">
      <c r="A6">
        <v>30</v>
      </c>
      <c r="B6">
        <f t="shared" si="0"/>
        <v>0.52359877559829882</v>
      </c>
      <c r="C6">
        <f t="shared" si="1"/>
        <v>0.86602540378443871</v>
      </c>
      <c r="D6">
        <f t="shared" si="2"/>
        <v>0.49999999999999994</v>
      </c>
      <c r="E6">
        <v>2.23</v>
      </c>
      <c r="F6">
        <v>5.0000000000000001E-3</v>
      </c>
      <c r="G6">
        <f t="shared" si="3"/>
        <v>7.8540000000000004E-5</v>
      </c>
      <c r="H6">
        <f t="shared" si="4"/>
        <v>1.5707999999999999E-5</v>
      </c>
      <c r="I6">
        <v>5.0000000000000001E-3</v>
      </c>
      <c r="J6">
        <v>5.0000000000000001E-4</v>
      </c>
      <c r="K6">
        <v>4</v>
      </c>
      <c r="L6">
        <f t="shared" si="7"/>
        <v>1.751442E-4</v>
      </c>
      <c r="M6" s="2">
        <f>K6*((G6*F6)^2+(E6*H6)^2)^1/2</f>
        <v>2.4543476900711993E-9</v>
      </c>
      <c r="N6">
        <v>2.0199999999999999E-2</v>
      </c>
      <c r="O6">
        <v>5.0000000000000002E-5</v>
      </c>
      <c r="P6" s="5">
        <f t="shared" si="8"/>
        <v>-3.0639223958151502E-6</v>
      </c>
      <c r="Q6" s="2">
        <f>((N6*C6*M6)^2+(L6*C6*O6)^2)^(1/2)</f>
        <v>7.5840878626569413E-9</v>
      </c>
      <c r="R6" s="2">
        <f t="shared" si="6"/>
        <v>1.7689564199999998E-6</v>
      </c>
      <c r="S6" s="2">
        <f>((N6*D6*M6)^2+(L6*D6*O6)^2)^(1/2)</f>
        <v>4.3786751690627574E-9</v>
      </c>
    </row>
    <row r="7" spans="1:19" x14ac:dyDescent="0.25">
      <c r="A7">
        <v>40</v>
      </c>
      <c r="B7">
        <f t="shared" si="0"/>
        <v>0.69813170079773179</v>
      </c>
      <c r="C7">
        <f t="shared" si="1"/>
        <v>0.76604444311897801</v>
      </c>
      <c r="D7">
        <f t="shared" si="2"/>
        <v>0.64278760968653925</v>
      </c>
      <c r="E7">
        <v>2.23</v>
      </c>
      <c r="F7">
        <v>5.0000000000000001E-3</v>
      </c>
      <c r="G7">
        <f t="shared" si="3"/>
        <v>7.8540000000000004E-5</v>
      </c>
      <c r="H7">
        <f t="shared" si="4"/>
        <v>1.5707999999999999E-5</v>
      </c>
      <c r="I7">
        <v>5.0000000000000001E-3</v>
      </c>
      <c r="J7">
        <v>5.0000000000000001E-4</v>
      </c>
      <c r="K7">
        <v>4</v>
      </c>
      <c r="L7">
        <f t="shared" si="7"/>
        <v>1.751442E-4</v>
      </c>
      <c r="M7" s="2">
        <f t="shared" si="5"/>
        <v>2.4543476900711993E-9</v>
      </c>
      <c r="N7">
        <v>2.0199999999999999E-2</v>
      </c>
      <c r="O7">
        <v>5.0000000000000002E-5</v>
      </c>
      <c r="P7" s="5">
        <f t="shared" si="8"/>
        <v>-2.7101984713212821E-6</v>
      </c>
      <c r="Q7" s="2">
        <f>((N7*C7*M7)^2+(L7*C7*O7)^2)^(1/2)</f>
        <v>6.7085195629671544E-9</v>
      </c>
      <c r="R7" s="2">
        <f t="shared" si="6"/>
        <v>2.2741265377029158E-6</v>
      </c>
      <c r="S7" s="2">
        <f>((N7*D7*M7)^2+(L7*D7*O7)^2)^(1/2)</f>
        <v>5.6291162910313068E-9</v>
      </c>
    </row>
    <row r="8" spans="1:19" x14ac:dyDescent="0.25">
      <c r="A8">
        <v>50</v>
      </c>
      <c r="B8">
        <f t="shared" si="0"/>
        <v>0.87266462599716477</v>
      </c>
      <c r="C8">
        <f t="shared" si="1"/>
        <v>0.64278760968653936</v>
      </c>
      <c r="D8">
        <f t="shared" si="2"/>
        <v>0.76604444311897801</v>
      </c>
      <c r="E8">
        <v>2.23</v>
      </c>
      <c r="F8">
        <v>5.0000000000000001E-3</v>
      </c>
      <c r="G8">
        <f t="shared" si="3"/>
        <v>7.8540000000000004E-5</v>
      </c>
      <c r="H8">
        <f t="shared" si="4"/>
        <v>1.5707999999999999E-5</v>
      </c>
      <c r="I8">
        <v>5.0000000000000001E-3</v>
      </c>
      <c r="J8">
        <v>5.0000000000000001E-4</v>
      </c>
      <c r="K8">
        <v>4</v>
      </c>
      <c r="L8">
        <f t="shared" si="7"/>
        <v>1.751442E-4</v>
      </c>
      <c r="M8" s="2">
        <f t="shared" si="5"/>
        <v>2.4543476900711993E-9</v>
      </c>
      <c r="N8">
        <v>2.0199999999999999E-2</v>
      </c>
      <c r="O8">
        <v>5.0000000000000002E-5</v>
      </c>
      <c r="P8" s="5">
        <f t="shared" si="8"/>
        <v>-2.2741265377029162E-6</v>
      </c>
      <c r="Q8" s="2">
        <f>((N8*C8*M8)^2+(L8*C8*O8)^2)^(1/2)</f>
        <v>5.6291162910313084E-9</v>
      </c>
      <c r="R8" s="2">
        <f t="shared" si="6"/>
        <v>2.7101984713212821E-6</v>
      </c>
      <c r="S8" s="2">
        <f>((N8*D8*M8)^2+(L8*D8*O8)^2)^(1/2)</f>
        <v>6.7085195629671544E-9</v>
      </c>
    </row>
    <row r="9" spans="1:19" x14ac:dyDescent="0.25">
      <c r="A9">
        <v>60</v>
      </c>
      <c r="B9">
        <f t="shared" si="0"/>
        <v>1.0471975511965976</v>
      </c>
      <c r="C9">
        <f t="shared" si="1"/>
        <v>0.50000000000000011</v>
      </c>
      <c r="D9">
        <f t="shared" si="2"/>
        <v>0.8660254037844386</v>
      </c>
      <c r="E9">
        <v>2.23</v>
      </c>
      <c r="F9">
        <v>5.0000000000000001E-3</v>
      </c>
      <c r="G9">
        <f t="shared" si="3"/>
        <v>7.8540000000000004E-5</v>
      </c>
      <c r="H9">
        <f t="shared" si="4"/>
        <v>1.5707999999999999E-5</v>
      </c>
      <c r="I9">
        <v>5.0000000000000001E-3</v>
      </c>
      <c r="J9">
        <v>5.0000000000000001E-4</v>
      </c>
      <c r="K9">
        <v>4</v>
      </c>
      <c r="L9">
        <f t="shared" si="7"/>
        <v>1.751442E-4</v>
      </c>
      <c r="M9" s="2">
        <f t="shared" si="5"/>
        <v>2.4543476900711993E-9</v>
      </c>
      <c r="N9">
        <v>2.0199999999999999E-2</v>
      </c>
      <c r="O9">
        <v>5.0000000000000002E-5</v>
      </c>
      <c r="P9" s="5">
        <f t="shared" si="8"/>
        <v>-1.7689564200000004E-6</v>
      </c>
      <c r="Q9" s="2">
        <f>((N9*C9*M9)^2+(L9*C9*O9)^2)^(1/2)</f>
        <v>4.3786751690627591E-9</v>
      </c>
      <c r="R9" s="2">
        <f t="shared" si="6"/>
        <v>3.0639223958151498E-6</v>
      </c>
      <c r="S9" s="2">
        <f>((N9*D9*M9)^2+(L9*D9*O9)^2)^(1/2)</f>
        <v>7.5840878626569397E-9</v>
      </c>
    </row>
    <row r="10" spans="1:19" x14ac:dyDescent="0.25">
      <c r="A10">
        <v>70</v>
      </c>
      <c r="B10">
        <f t="shared" si="0"/>
        <v>1.2217304763960306</v>
      </c>
      <c r="C10">
        <f t="shared" si="1"/>
        <v>0.34202014332566882</v>
      </c>
      <c r="D10">
        <f t="shared" si="2"/>
        <v>0.93969262078590832</v>
      </c>
      <c r="E10">
        <v>2.23</v>
      </c>
      <c r="F10">
        <v>5.0000000000000001E-3</v>
      </c>
      <c r="G10">
        <f t="shared" si="3"/>
        <v>7.8540000000000004E-5</v>
      </c>
      <c r="H10">
        <f t="shared" si="4"/>
        <v>1.5707999999999999E-5</v>
      </c>
      <c r="I10">
        <v>5.0000000000000001E-3</v>
      </c>
      <c r="J10">
        <v>5.0000000000000001E-4</v>
      </c>
      <c r="K10">
        <v>4</v>
      </c>
      <c r="L10">
        <f t="shared" si="7"/>
        <v>1.751442E-4</v>
      </c>
      <c r="M10" s="2">
        <f t="shared" si="5"/>
        <v>2.4543476900711993E-9</v>
      </c>
      <c r="N10">
        <v>2.0199999999999999E-2</v>
      </c>
      <c r="O10">
        <v>5.0000000000000002E-5</v>
      </c>
      <c r="P10" s="5">
        <f t="shared" si="8"/>
        <v>-1.210037456610524E-6</v>
      </c>
      <c r="Q10" s="2">
        <f>((N10*C10*M10)^2+(L10*C10*O10)^2)^(1/2)</f>
        <v>2.9951902177987835E-9</v>
      </c>
      <c r="R10" s="2">
        <f t="shared" si="6"/>
        <v>3.324550588731716E-6</v>
      </c>
      <c r="S10" s="2">
        <f>((N10*D10*M10)^2+(L10*D10*O10)^2)^(1/2)</f>
        <v>8.2292174903735271E-9</v>
      </c>
    </row>
    <row r="11" spans="1:19" x14ac:dyDescent="0.25">
      <c r="A11">
        <v>80</v>
      </c>
      <c r="B11">
        <f t="shared" si="0"/>
        <v>1.3962634015954636</v>
      </c>
      <c r="C11">
        <f t="shared" si="1"/>
        <v>0.17364817766693041</v>
      </c>
      <c r="D11">
        <f t="shared" si="2"/>
        <v>0.98480775301220802</v>
      </c>
      <c r="E11">
        <v>2.23</v>
      </c>
      <c r="F11">
        <v>5.0000000000000001E-3</v>
      </c>
      <c r="G11">
        <f t="shared" si="3"/>
        <v>7.8540000000000004E-5</v>
      </c>
      <c r="H11">
        <f t="shared" si="4"/>
        <v>1.5707999999999999E-5</v>
      </c>
      <c r="I11">
        <v>5.0000000000000001E-3</v>
      </c>
      <c r="J11">
        <v>5.0000000000000001E-4</v>
      </c>
      <c r="K11">
        <v>4</v>
      </c>
      <c r="L11">
        <f t="shared" si="7"/>
        <v>1.751442E-4</v>
      </c>
      <c r="M11" s="2">
        <f t="shared" si="5"/>
        <v>2.4543476900711993E-9</v>
      </c>
      <c r="N11">
        <v>2.0199999999999999E-2</v>
      </c>
      <c r="O11">
        <v>5.0000000000000002E-5</v>
      </c>
      <c r="P11" s="5">
        <f t="shared" si="8"/>
        <v>-6.1435211741043431E-7</v>
      </c>
      <c r="Q11" s="2">
        <f>((N11*C11*M11)^2+(L11*C11*O11)^2)^(1/2)</f>
        <v>1.5206979274063725E-9</v>
      </c>
      <c r="R11" s="2">
        <f t="shared" si="6"/>
        <v>3.4841639943134395E-6</v>
      </c>
      <c r="S11" s="2">
        <f>((N11*D11*M11)^2+(L11*D11*O11)^2)^(1/2)</f>
        <v>8.6243065088300886E-9</v>
      </c>
    </row>
    <row r="12" spans="1:19" x14ac:dyDescent="0.25">
      <c r="A12">
        <v>90</v>
      </c>
      <c r="B12">
        <f t="shared" si="0"/>
        <v>1.5707963267948966</v>
      </c>
      <c r="C12">
        <f t="shared" si="1"/>
        <v>6.1257422745431001E-17</v>
      </c>
      <c r="D12">
        <f t="shared" si="2"/>
        <v>1</v>
      </c>
      <c r="E12">
        <v>2.23</v>
      </c>
      <c r="F12">
        <v>5.0000000000000001E-3</v>
      </c>
      <c r="G12">
        <f t="shared" si="3"/>
        <v>7.8540000000000004E-5</v>
      </c>
      <c r="H12">
        <f t="shared" si="4"/>
        <v>1.5707999999999999E-5</v>
      </c>
      <c r="I12">
        <v>5.0000000000000001E-3</v>
      </c>
      <c r="J12">
        <v>5.0000000000000001E-4</v>
      </c>
      <c r="K12">
        <v>4</v>
      </c>
      <c r="L12">
        <f t="shared" si="7"/>
        <v>1.751442E-4</v>
      </c>
      <c r="M12" s="2">
        <f t="shared" si="5"/>
        <v>2.4543476900711993E-9</v>
      </c>
      <c r="N12">
        <v>2.0199999999999999E-2</v>
      </c>
      <c r="O12">
        <v>5.0000000000000002E-5</v>
      </c>
      <c r="P12" s="5">
        <f t="shared" si="8"/>
        <v>-2.1672342247636839E-22</v>
      </c>
      <c r="Q12" s="2">
        <f>((N12*C12*M12)^2+(L12*C12*O12)^2)^(1/2)</f>
        <v>5.3645271179239788E-25</v>
      </c>
      <c r="R12" s="2">
        <f t="shared" si="6"/>
        <v>3.53791284E-6</v>
      </c>
      <c r="S12" s="2">
        <f>((N12*D12*M12)^2+(L12*D12*O12)^2)^(1/2)</f>
        <v>8.7573503381255165E-9</v>
      </c>
    </row>
    <row r="13" spans="1:19" x14ac:dyDescent="0.25">
      <c r="A13">
        <v>100</v>
      </c>
      <c r="B13">
        <f t="shared" si="0"/>
        <v>1.7453292519943295</v>
      </c>
      <c r="C13">
        <f t="shared" si="1"/>
        <v>-0.1736481776669303</v>
      </c>
      <c r="D13">
        <f t="shared" si="2"/>
        <v>0.98480775301220802</v>
      </c>
      <c r="E13">
        <v>2.23</v>
      </c>
      <c r="F13">
        <v>5.0000000000000001E-3</v>
      </c>
      <c r="G13">
        <f t="shared" si="3"/>
        <v>7.8540000000000004E-5</v>
      </c>
      <c r="H13">
        <f t="shared" si="4"/>
        <v>1.5707999999999999E-5</v>
      </c>
      <c r="I13">
        <v>5.0000000000000001E-3</v>
      </c>
      <c r="J13">
        <v>5.0000000000000001E-4</v>
      </c>
      <c r="K13">
        <v>4</v>
      </c>
      <c r="L13">
        <f t="shared" si="7"/>
        <v>1.751442E-4</v>
      </c>
      <c r="M13" s="2">
        <f t="shared" si="5"/>
        <v>2.4543476900711993E-9</v>
      </c>
      <c r="N13">
        <v>2.0199999999999999E-2</v>
      </c>
      <c r="O13">
        <v>5.0000000000000002E-5</v>
      </c>
      <c r="P13" s="5">
        <f t="shared" si="8"/>
        <v>6.1435211741043399E-7</v>
      </c>
      <c r="Q13" s="2">
        <f>((N13*C13*M13)^2+(L13*C13*O13)^2)^(1/2)</f>
        <v>1.5206979274063717E-9</v>
      </c>
      <c r="R13" s="2">
        <f t="shared" si="6"/>
        <v>3.4841639943134395E-6</v>
      </c>
      <c r="S13" s="2">
        <f>((N13*D13*M13)^2+(L13*D13*O13)^2)^(1/2)</f>
        <v>8.6243065088300886E-9</v>
      </c>
    </row>
    <row r="14" spans="1:19" x14ac:dyDescent="0.25">
      <c r="A14">
        <v>110</v>
      </c>
      <c r="B14">
        <f t="shared" si="0"/>
        <v>1.9198621771937625</v>
      </c>
      <c r="C14">
        <f t="shared" si="1"/>
        <v>-0.34202014332566871</v>
      </c>
      <c r="D14">
        <f t="shared" si="2"/>
        <v>0.93969262078590843</v>
      </c>
      <c r="E14">
        <v>2.23</v>
      </c>
      <c r="F14">
        <v>5.0000000000000001E-3</v>
      </c>
      <c r="G14">
        <f t="shared" si="3"/>
        <v>7.8540000000000004E-5</v>
      </c>
      <c r="H14">
        <f t="shared" si="4"/>
        <v>1.5707999999999999E-5</v>
      </c>
      <c r="I14">
        <v>5.0000000000000001E-3</v>
      </c>
      <c r="J14">
        <v>5.0000000000000001E-4</v>
      </c>
      <c r="K14">
        <v>4</v>
      </c>
      <c r="L14">
        <f t="shared" si="7"/>
        <v>1.751442E-4</v>
      </c>
      <c r="M14" s="2">
        <f t="shared" si="5"/>
        <v>2.4543476900711993E-9</v>
      </c>
      <c r="N14">
        <v>2.0199999999999999E-2</v>
      </c>
      <c r="O14">
        <v>5.0000000000000002E-5</v>
      </c>
      <c r="P14" s="5">
        <f t="shared" si="8"/>
        <v>1.2100374566105238E-6</v>
      </c>
      <c r="Q14" s="2">
        <f>((N14*C14*M14)^2+(L14*C14*O14)^2)^(1/2)</f>
        <v>2.9951902177987822E-9</v>
      </c>
      <c r="R14" s="2">
        <f t="shared" si="6"/>
        <v>3.3245505887317164E-6</v>
      </c>
      <c r="S14" s="2">
        <f>((N14*D14*M14)^2+(L14*D14*O14)^2)^(1/2)</f>
        <v>8.2292174903735271E-9</v>
      </c>
    </row>
    <row r="15" spans="1:19" x14ac:dyDescent="0.25">
      <c r="A15">
        <v>120</v>
      </c>
      <c r="B15">
        <f t="shared" si="0"/>
        <v>2.0943951023931953</v>
      </c>
      <c r="C15">
        <f t="shared" si="1"/>
        <v>-0.49999999999999978</v>
      </c>
      <c r="D15">
        <f t="shared" si="2"/>
        <v>0.86602540378443871</v>
      </c>
      <c r="E15">
        <v>2.23</v>
      </c>
      <c r="F15">
        <v>5.0000000000000001E-3</v>
      </c>
      <c r="G15">
        <f t="shared" si="3"/>
        <v>7.8540000000000004E-5</v>
      </c>
      <c r="H15">
        <f t="shared" si="4"/>
        <v>1.5707999999999999E-5</v>
      </c>
      <c r="I15">
        <v>5.0000000000000001E-3</v>
      </c>
      <c r="J15">
        <v>5.0000000000000001E-4</v>
      </c>
      <c r="K15">
        <v>4</v>
      </c>
      <c r="L15">
        <f t="shared" si="7"/>
        <v>1.751442E-4</v>
      </c>
      <c r="M15" s="2">
        <f t="shared" si="5"/>
        <v>2.4543476900711993E-9</v>
      </c>
      <c r="N15">
        <v>2.0199999999999999E-2</v>
      </c>
      <c r="O15">
        <v>5.0000000000000002E-5</v>
      </c>
      <c r="P15" s="5">
        <f t="shared" si="8"/>
        <v>1.7689564199999992E-6</v>
      </c>
      <c r="Q15" s="2">
        <f>((N15*C15*M15)^2+(L15*C15*O15)^2)^(1/2)</f>
        <v>4.3786751690627558E-9</v>
      </c>
      <c r="R15" s="2">
        <f t="shared" si="6"/>
        <v>3.0639223958151502E-6</v>
      </c>
      <c r="S15" s="2">
        <f>((N15*D15*M15)^2+(L15*D15*O15)^2)^(1/2)</f>
        <v>7.5840878626569413E-9</v>
      </c>
    </row>
    <row r="16" spans="1:19" x14ac:dyDescent="0.25">
      <c r="A16">
        <v>130</v>
      </c>
      <c r="B16">
        <f t="shared" si="0"/>
        <v>2.2689280275926285</v>
      </c>
      <c r="C16">
        <f t="shared" si="1"/>
        <v>-0.64278760968653936</v>
      </c>
      <c r="D16">
        <f t="shared" si="2"/>
        <v>0.76604444311897801</v>
      </c>
      <c r="E16">
        <v>2.23</v>
      </c>
      <c r="F16">
        <v>5.0000000000000001E-3</v>
      </c>
      <c r="G16">
        <f t="shared" si="3"/>
        <v>7.8540000000000004E-5</v>
      </c>
      <c r="H16">
        <f t="shared" si="4"/>
        <v>1.5707999999999999E-5</v>
      </c>
      <c r="I16">
        <v>5.0000000000000001E-3</v>
      </c>
      <c r="J16">
        <v>5.0000000000000001E-4</v>
      </c>
      <c r="K16">
        <v>4</v>
      </c>
      <c r="L16">
        <f t="shared" si="7"/>
        <v>1.751442E-4</v>
      </c>
      <c r="M16" s="2">
        <f t="shared" si="5"/>
        <v>2.4543476900711993E-9</v>
      </c>
      <c r="N16">
        <v>2.0199999999999999E-2</v>
      </c>
      <c r="O16">
        <v>5.0000000000000002E-5</v>
      </c>
      <c r="P16" s="5">
        <f t="shared" si="8"/>
        <v>2.2741265377029162E-6</v>
      </c>
      <c r="Q16" s="2">
        <f>((N16*C16*M16)^2+(L16*C16*O16)^2)^(1/2)</f>
        <v>5.6291162910313084E-9</v>
      </c>
      <c r="R16" s="2">
        <f t="shared" si="6"/>
        <v>2.7101984713212821E-6</v>
      </c>
      <c r="S16" s="2">
        <f>((N16*D16*M16)^2+(L16*D16*O16)^2)^(1/2)</f>
        <v>6.7085195629671544E-9</v>
      </c>
    </row>
    <row r="17" spans="1:19" x14ac:dyDescent="0.25">
      <c r="A17">
        <v>140</v>
      </c>
      <c r="B17">
        <f t="shared" si="0"/>
        <v>2.4434609527920612</v>
      </c>
      <c r="C17">
        <f t="shared" si="1"/>
        <v>-0.7660444431189779</v>
      </c>
      <c r="D17">
        <f t="shared" si="2"/>
        <v>0.64278760968653947</v>
      </c>
      <c r="E17">
        <v>2.23</v>
      </c>
      <c r="F17">
        <v>5.0000000000000001E-3</v>
      </c>
      <c r="G17">
        <f t="shared" si="3"/>
        <v>7.8540000000000004E-5</v>
      </c>
      <c r="H17">
        <f t="shared" si="4"/>
        <v>1.5707999999999999E-5</v>
      </c>
      <c r="I17">
        <v>5.0000000000000001E-3</v>
      </c>
      <c r="J17">
        <v>5.0000000000000001E-4</v>
      </c>
      <c r="K17">
        <v>4</v>
      </c>
      <c r="L17">
        <f t="shared" si="7"/>
        <v>1.751442E-4</v>
      </c>
      <c r="M17" s="2">
        <f t="shared" si="5"/>
        <v>2.4543476900711993E-9</v>
      </c>
      <c r="N17">
        <v>2.0199999999999999E-2</v>
      </c>
      <c r="O17">
        <v>5.0000000000000002E-5</v>
      </c>
      <c r="P17" s="5">
        <f t="shared" si="8"/>
        <v>2.7101984713212817E-6</v>
      </c>
      <c r="Q17" s="2">
        <f>((N17*C17*M17)^2+(L17*C17*O17)^2)^(1/2)</f>
        <v>6.7085195629671544E-9</v>
      </c>
      <c r="R17" s="2">
        <f t="shared" si="6"/>
        <v>2.2741265377029162E-6</v>
      </c>
      <c r="S17" s="2">
        <f>((N17*D17*M17)^2+(L17*D17*O17)^2)^(1/2)</f>
        <v>5.6291162910313084E-9</v>
      </c>
    </row>
    <row r="18" spans="1:19" x14ac:dyDescent="0.25">
      <c r="A18">
        <v>150</v>
      </c>
      <c r="B18">
        <f t="shared" si="0"/>
        <v>2.6179938779914944</v>
      </c>
      <c r="C18">
        <f t="shared" si="1"/>
        <v>-0.86602540378443871</v>
      </c>
      <c r="D18">
        <f t="shared" si="2"/>
        <v>0.49999999999999994</v>
      </c>
      <c r="E18">
        <v>2.23</v>
      </c>
      <c r="F18">
        <v>5.0000000000000001E-3</v>
      </c>
      <c r="G18">
        <f t="shared" si="3"/>
        <v>7.8540000000000004E-5</v>
      </c>
      <c r="H18">
        <f t="shared" si="4"/>
        <v>1.5707999999999999E-5</v>
      </c>
      <c r="I18">
        <v>5.0000000000000001E-3</v>
      </c>
      <c r="J18">
        <v>5.0000000000000001E-4</v>
      </c>
      <c r="K18">
        <v>4</v>
      </c>
      <c r="L18">
        <f t="shared" si="7"/>
        <v>1.751442E-4</v>
      </c>
      <c r="M18" s="2">
        <f t="shared" si="5"/>
        <v>2.4543476900711993E-9</v>
      </c>
      <c r="N18">
        <v>2.0199999999999999E-2</v>
      </c>
      <c r="O18">
        <v>5.0000000000000002E-5</v>
      </c>
      <c r="P18" s="5">
        <f t="shared" si="8"/>
        <v>3.0639223958151502E-6</v>
      </c>
      <c r="Q18" s="2">
        <f>((N18*C18*M18)^2+(L18*C18*O18)^2)^(1/2)</f>
        <v>7.5840878626569413E-9</v>
      </c>
      <c r="R18" s="2">
        <f t="shared" si="6"/>
        <v>1.7689564199999998E-6</v>
      </c>
      <c r="S18" s="2">
        <f>((N18*D18*M18)^2+(L18*D18*O18)^2)^(1/2)</f>
        <v>4.3786751690627574E-9</v>
      </c>
    </row>
    <row r="19" spans="1:19" x14ac:dyDescent="0.25">
      <c r="A19">
        <v>160</v>
      </c>
      <c r="B19">
        <f t="shared" si="0"/>
        <v>2.7925268031909272</v>
      </c>
      <c r="C19">
        <f t="shared" si="1"/>
        <v>-0.93969262078590832</v>
      </c>
      <c r="D19">
        <f t="shared" si="2"/>
        <v>0.34202014332566888</v>
      </c>
      <c r="E19">
        <v>2.23</v>
      </c>
      <c r="F19">
        <v>5.0000000000000001E-3</v>
      </c>
      <c r="G19">
        <f t="shared" si="3"/>
        <v>7.8540000000000004E-5</v>
      </c>
      <c r="H19">
        <f t="shared" si="4"/>
        <v>1.5707999999999999E-5</v>
      </c>
      <c r="I19">
        <v>5.0000000000000001E-3</v>
      </c>
      <c r="J19">
        <v>5.0000000000000001E-4</v>
      </c>
      <c r="K19">
        <v>4</v>
      </c>
      <c r="L19">
        <f t="shared" si="7"/>
        <v>1.751442E-4</v>
      </c>
      <c r="M19" s="2">
        <f t="shared" si="5"/>
        <v>2.4543476900711993E-9</v>
      </c>
      <c r="N19">
        <v>2.0199999999999999E-2</v>
      </c>
      <c r="O19">
        <v>5.0000000000000002E-5</v>
      </c>
      <c r="P19" s="5">
        <f t="shared" si="8"/>
        <v>3.324550588731716E-6</v>
      </c>
      <c r="Q19" s="2">
        <f>((N19*C19*M19)^2+(L19*C19*O19)^2)^(1/2)</f>
        <v>8.2292174903735271E-9</v>
      </c>
      <c r="R19" s="2">
        <f t="shared" si="6"/>
        <v>1.2100374566105242E-6</v>
      </c>
      <c r="S19" s="2">
        <f>((N19*D19*M19)^2+(L19*D19*O19)^2)^(1/2)</f>
        <v>2.9951902177987835E-9</v>
      </c>
    </row>
    <row r="20" spans="1:19" x14ac:dyDescent="0.25">
      <c r="A20">
        <v>170</v>
      </c>
      <c r="B20">
        <f t="shared" si="0"/>
        <v>2.9670597283903604</v>
      </c>
      <c r="C20">
        <f t="shared" si="1"/>
        <v>-0.98480775301220802</v>
      </c>
      <c r="D20">
        <f t="shared" si="2"/>
        <v>0.17364817766693028</v>
      </c>
      <c r="E20">
        <v>2.23</v>
      </c>
      <c r="F20">
        <v>5.0000000000000001E-3</v>
      </c>
      <c r="G20">
        <f t="shared" si="3"/>
        <v>7.8540000000000004E-5</v>
      </c>
      <c r="H20">
        <f t="shared" si="4"/>
        <v>1.5707999999999999E-5</v>
      </c>
      <c r="I20">
        <v>5.0000000000000001E-3</v>
      </c>
      <c r="J20">
        <v>5.0000000000000001E-4</v>
      </c>
      <c r="K20">
        <v>4</v>
      </c>
      <c r="L20">
        <f t="shared" si="7"/>
        <v>1.751442E-4</v>
      </c>
      <c r="M20" s="2">
        <f t="shared" si="5"/>
        <v>2.4543476900711993E-9</v>
      </c>
      <c r="N20">
        <v>2.0199999999999999E-2</v>
      </c>
      <c r="O20">
        <v>5.0000000000000002E-5</v>
      </c>
      <c r="P20" s="5">
        <f t="shared" si="8"/>
        <v>3.4841639943134395E-6</v>
      </c>
      <c r="Q20" s="2">
        <f>((N20*C20*M20)^2+(L20*C20*O20)^2)^(1/2)</f>
        <v>8.6243065088300886E-9</v>
      </c>
      <c r="R20" s="2">
        <f t="shared" si="6"/>
        <v>6.1435211741043389E-7</v>
      </c>
      <c r="S20" s="2">
        <f>((N20*D20*M20)^2+(L20*D20*O20)^2)^(1/2)</f>
        <v>1.5206979274063717E-9</v>
      </c>
    </row>
    <row r="21" spans="1:19" x14ac:dyDescent="0.25">
      <c r="A21">
        <v>180</v>
      </c>
      <c r="B21">
        <f t="shared" si="0"/>
        <v>3.1415926535897931</v>
      </c>
      <c r="C21">
        <f t="shared" si="1"/>
        <v>-1</v>
      </c>
      <c r="D21">
        <f t="shared" si="2"/>
        <v>1.22514845490862E-16</v>
      </c>
      <c r="E21">
        <v>2.23</v>
      </c>
      <c r="F21">
        <v>5.0000000000000001E-3</v>
      </c>
      <c r="G21">
        <f t="shared" si="3"/>
        <v>7.8540000000000004E-5</v>
      </c>
      <c r="H21">
        <f t="shared" si="4"/>
        <v>1.5707999999999999E-5</v>
      </c>
      <c r="I21">
        <v>5.0000000000000001E-3</v>
      </c>
      <c r="J21">
        <v>5.0000000000000001E-4</v>
      </c>
      <c r="K21">
        <v>4</v>
      </c>
      <c r="L21">
        <f t="shared" si="7"/>
        <v>1.751442E-4</v>
      </c>
      <c r="M21" s="2">
        <f t="shared" si="5"/>
        <v>2.4543476900711993E-9</v>
      </c>
      <c r="N21">
        <v>2.0199999999999999E-2</v>
      </c>
      <c r="O21">
        <v>5.0000000000000002E-5</v>
      </c>
      <c r="P21" s="5">
        <f t="shared" si="8"/>
        <v>3.53791284E-6</v>
      </c>
      <c r="Q21" s="2">
        <f>((N21*C21*M21)^2+(L21*C21*O21)^2)^(1/2)</f>
        <v>8.7573503381255165E-9</v>
      </c>
      <c r="R21" s="2">
        <f t="shared" si="6"/>
        <v>4.3344684495273679E-22</v>
      </c>
      <c r="S21" s="2">
        <f>((N21*D21*M21)^2+(L21*D21*O21)^2)^(1/2)</f>
        <v>1.0729054235847958E-24</v>
      </c>
    </row>
    <row r="22" spans="1:19" x14ac:dyDescent="0.25">
      <c r="A22">
        <v>190</v>
      </c>
      <c r="B22">
        <f t="shared" si="0"/>
        <v>3.3161255787892263</v>
      </c>
      <c r="C22">
        <f t="shared" si="1"/>
        <v>-0.98480775301220802</v>
      </c>
      <c r="D22">
        <f t="shared" si="2"/>
        <v>-0.17364817766693047</v>
      </c>
      <c r="E22">
        <v>2.23</v>
      </c>
      <c r="F22">
        <v>5.0000000000000001E-3</v>
      </c>
      <c r="G22">
        <f t="shared" si="3"/>
        <v>7.8540000000000004E-5</v>
      </c>
      <c r="H22">
        <f t="shared" si="4"/>
        <v>1.5707999999999999E-5</v>
      </c>
      <c r="I22">
        <v>5.0000000000000001E-3</v>
      </c>
      <c r="J22">
        <v>5.0000000000000001E-4</v>
      </c>
      <c r="K22">
        <v>4</v>
      </c>
      <c r="L22">
        <f t="shared" si="7"/>
        <v>1.751442E-4</v>
      </c>
      <c r="M22" s="2">
        <f t="shared" si="5"/>
        <v>2.4543476900711993E-9</v>
      </c>
      <c r="N22">
        <v>2.0199999999999999E-2</v>
      </c>
      <c r="O22">
        <v>5.0000000000000002E-5</v>
      </c>
      <c r="P22" s="5">
        <f t="shared" si="8"/>
        <v>3.4841639943134395E-6</v>
      </c>
      <c r="Q22" s="2">
        <f>((N22*C22*M22)^2+(L22*C22*O22)^2)^(1/2)</f>
        <v>8.6243065088300886E-9</v>
      </c>
      <c r="R22" s="2">
        <f t="shared" si="6"/>
        <v>-6.1435211741043452E-7</v>
      </c>
      <c r="S22" s="2">
        <f>((N22*D22*M22)^2+(L22*D22*O22)^2)^(1/2)</f>
        <v>1.5206979274063731E-9</v>
      </c>
    </row>
    <row r="23" spans="1:19" x14ac:dyDescent="0.25">
      <c r="A23">
        <v>200</v>
      </c>
      <c r="B23">
        <f t="shared" si="0"/>
        <v>3.4906585039886591</v>
      </c>
      <c r="C23">
        <f t="shared" si="1"/>
        <v>-0.93969262078590843</v>
      </c>
      <c r="D23">
        <f t="shared" si="2"/>
        <v>-0.34202014332566866</v>
      </c>
      <c r="E23">
        <v>2.23</v>
      </c>
      <c r="F23">
        <v>5.0000000000000001E-3</v>
      </c>
      <c r="G23">
        <f t="shared" si="3"/>
        <v>7.8540000000000004E-5</v>
      </c>
      <c r="H23">
        <f t="shared" si="4"/>
        <v>1.5707999999999999E-5</v>
      </c>
      <c r="I23">
        <v>5.0000000000000001E-3</v>
      </c>
      <c r="J23">
        <v>5.0000000000000001E-4</v>
      </c>
      <c r="K23">
        <v>4</v>
      </c>
      <c r="L23">
        <f t="shared" si="7"/>
        <v>1.751442E-4</v>
      </c>
      <c r="M23" s="2">
        <f t="shared" si="5"/>
        <v>2.4543476900711993E-9</v>
      </c>
      <c r="N23">
        <v>2.0199999999999999E-2</v>
      </c>
      <c r="O23">
        <v>5.0000000000000002E-5</v>
      </c>
      <c r="P23" s="5">
        <f t="shared" si="8"/>
        <v>3.3245505887317164E-6</v>
      </c>
      <c r="Q23" s="2">
        <f>((N23*C23*M23)^2+(L23*C23*O23)^2)^(1/2)</f>
        <v>8.2292174903735271E-9</v>
      </c>
      <c r="R23" s="2">
        <f t="shared" si="6"/>
        <v>-1.2100374566105235E-6</v>
      </c>
      <c r="S23" s="2">
        <f>((N23*D23*M23)^2+(L23*D23*O23)^2)^(1/2)</f>
        <v>2.9951902177987814E-9</v>
      </c>
    </row>
    <row r="24" spans="1:19" x14ac:dyDescent="0.25">
      <c r="A24">
        <v>210</v>
      </c>
      <c r="B24">
        <f t="shared" si="0"/>
        <v>3.6651914291880923</v>
      </c>
      <c r="C24">
        <f t="shared" si="1"/>
        <v>-0.8660254037844386</v>
      </c>
      <c r="D24">
        <f t="shared" si="2"/>
        <v>-0.50000000000000011</v>
      </c>
      <c r="E24">
        <v>2.23</v>
      </c>
      <c r="F24">
        <v>5.0000000000000001E-3</v>
      </c>
      <c r="G24">
        <f t="shared" si="3"/>
        <v>7.8540000000000004E-5</v>
      </c>
      <c r="H24">
        <f t="shared" si="4"/>
        <v>1.5707999999999999E-5</v>
      </c>
      <c r="I24">
        <v>5.0000000000000001E-3</v>
      </c>
      <c r="J24">
        <v>5.0000000000000001E-4</v>
      </c>
      <c r="K24">
        <v>4</v>
      </c>
      <c r="L24">
        <f t="shared" si="7"/>
        <v>1.751442E-4</v>
      </c>
      <c r="M24" s="2">
        <f t="shared" si="5"/>
        <v>2.4543476900711993E-9</v>
      </c>
      <c r="N24">
        <v>2.0199999999999999E-2</v>
      </c>
      <c r="O24">
        <v>5.0000000000000002E-5</v>
      </c>
      <c r="P24" s="5">
        <f t="shared" si="8"/>
        <v>3.0639223958151498E-6</v>
      </c>
      <c r="Q24" s="2">
        <f>((N24*C24*M24)^2+(L24*C24*O24)^2)^(1/2)</f>
        <v>7.5840878626569397E-9</v>
      </c>
      <c r="R24" s="2">
        <f t="shared" si="6"/>
        <v>-1.7689564200000004E-6</v>
      </c>
      <c r="S24" s="2">
        <f>((N24*D24*M24)^2+(L24*D24*O24)^2)^(1/2)</f>
        <v>4.3786751690627591E-9</v>
      </c>
    </row>
    <row r="25" spans="1:19" x14ac:dyDescent="0.25">
      <c r="A25">
        <v>220</v>
      </c>
      <c r="B25">
        <f t="shared" si="0"/>
        <v>3.839724354387525</v>
      </c>
      <c r="C25">
        <f t="shared" si="1"/>
        <v>-0.76604444311897801</v>
      </c>
      <c r="D25">
        <f t="shared" si="2"/>
        <v>-0.64278760968653925</v>
      </c>
      <c r="E25">
        <v>2.23</v>
      </c>
      <c r="F25">
        <v>5.0000000000000001E-3</v>
      </c>
      <c r="G25">
        <f t="shared" si="3"/>
        <v>7.8540000000000004E-5</v>
      </c>
      <c r="H25">
        <f t="shared" si="4"/>
        <v>1.5707999999999999E-5</v>
      </c>
      <c r="I25">
        <v>5.0000000000000001E-3</v>
      </c>
      <c r="J25">
        <v>5.0000000000000001E-4</v>
      </c>
      <c r="K25">
        <v>4</v>
      </c>
      <c r="L25">
        <f t="shared" si="7"/>
        <v>1.751442E-4</v>
      </c>
      <c r="M25" s="2">
        <f t="shared" si="5"/>
        <v>2.4543476900711993E-9</v>
      </c>
      <c r="N25">
        <v>2.0199999999999999E-2</v>
      </c>
      <c r="O25">
        <v>5.0000000000000002E-5</v>
      </c>
      <c r="P25" s="5">
        <f t="shared" si="8"/>
        <v>2.7101984713212821E-6</v>
      </c>
      <c r="Q25" s="2">
        <f>((N25*C25*M25)^2+(L25*C25*O25)^2)^(1/2)</f>
        <v>6.7085195629671544E-9</v>
      </c>
      <c r="R25" s="2">
        <f t="shared" si="6"/>
        <v>-2.2741265377029158E-6</v>
      </c>
      <c r="S25" s="2">
        <f>((N25*D25*M25)^2+(L25*D25*O25)^2)^(1/2)</f>
        <v>5.6291162910313068E-9</v>
      </c>
    </row>
    <row r="26" spans="1:19" x14ac:dyDescent="0.25">
      <c r="A26">
        <v>230</v>
      </c>
      <c r="B26">
        <f t="shared" si="0"/>
        <v>4.0142572795869578</v>
      </c>
      <c r="C26">
        <f t="shared" si="1"/>
        <v>-0.64278760968653947</v>
      </c>
      <c r="D26">
        <f t="shared" si="2"/>
        <v>-0.7660444431189779</v>
      </c>
      <c r="E26">
        <v>2.23</v>
      </c>
      <c r="F26">
        <v>5.0000000000000001E-3</v>
      </c>
      <c r="G26">
        <f t="shared" si="3"/>
        <v>7.8540000000000004E-5</v>
      </c>
      <c r="H26">
        <f t="shared" si="4"/>
        <v>1.5707999999999999E-5</v>
      </c>
      <c r="I26">
        <v>5.0000000000000001E-3</v>
      </c>
      <c r="J26">
        <v>5.0000000000000001E-4</v>
      </c>
      <c r="K26">
        <v>4</v>
      </c>
      <c r="L26">
        <f t="shared" si="7"/>
        <v>1.751442E-4</v>
      </c>
      <c r="M26" s="2">
        <f t="shared" si="5"/>
        <v>2.4543476900711993E-9</v>
      </c>
      <c r="N26">
        <v>2.0199999999999999E-2</v>
      </c>
      <c r="O26">
        <v>5.0000000000000002E-5</v>
      </c>
      <c r="P26" s="5">
        <f t="shared" si="8"/>
        <v>2.2741265377029162E-6</v>
      </c>
      <c r="Q26" s="2">
        <f>((N26*C26*M26)^2+(L26*C26*O26)^2)^(1/2)</f>
        <v>5.6291162910313084E-9</v>
      </c>
      <c r="R26" s="2">
        <f t="shared" si="6"/>
        <v>-2.7101984713212817E-6</v>
      </c>
      <c r="S26" s="2">
        <f>((N26*D26*M26)^2+(L26*D26*O26)^2)^(1/2)</f>
        <v>6.7085195629671544E-9</v>
      </c>
    </row>
    <row r="27" spans="1:19" x14ac:dyDescent="0.25">
      <c r="A27">
        <v>240</v>
      </c>
      <c r="B27">
        <f t="shared" si="0"/>
        <v>4.1887902047863905</v>
      </c>
      <c r="C27">
        <f t="shared" si="1"/>
        <v>-0.50000000000000044</v>
      </c>
      <c r="D27">
        <f t="shared" si="2"/>
        <v>-0.86602540378443837</v>
      </c>
      <c r="E27">
        <v>2.23</v>
      </c>
      <c r="F27">
        <v>5.0000000000000001E-3</v>
      </c>
      <c r="G27">
        <f t="shared" si="3"/>
        <v>7.8540000000000004E-5</v>
      </c>
      <c r="H27">
        <f t="shared" si="4"/>
        <v>1.5707999999999999E-5</v>
      </c>
      <c r="I27">
        <v>5.0000000000000001E-3</v>
      </c>
      <c r="J27">
        <v>5.0000000000000001E-4</v>
      </c>
      <c r="K27">
        <v>4</v>
      </c>
      <c r="L27">
        <f t="shared" si="7"/>
        <v>1.751442E-4</v>
      </c>
      <c r="M27" s="2">
        <f t="shared" si="5"/>
        <v>2.4543476900711993E-9</v>
      </c>
      <c r="N27">
        <v>2.0199999999999999E-2</v>
      </c>
      <c r="O27">
        <v>5.0000000000000002E-5</v>
      </c>
      <c r="P27" s="5">
        <f t="shared" si="8"/>
        <v>1.7689564200000015E-6</v>
      </c>
      <c r="Q27" s="2">
        <f>((N27*C27*M27)^2+(L27*C27*O27)^2)^(1/2)</f>
        <v>4.3786751690627624E-9</v>
      </c>
      <c r="R27" s="2">
        <f t="shared" si="6"/>
        <v>-3.063922395815149E-6</v>
      </c>
      <c r="S27" s="2">
        <f>((N27*D27*M27)^2+(L27*D27*O27)^2)^(1/2)</f>
        <v>7.584087862656938E-9</v>
      </c>
    </row>
    <row r="28" spans="1:19" x14ac:dyDescent="0.25">
      <c r="A28">
        <v>250</v>
      </c>
      <c r="B28">
        <f t="shared" si="0"/>
        <v>4.3633231299858242</v>
      </c>
      <c r="C28">
        <f t="shared" si="1"/>
        <v>-0.34202014332566855</v>
      </c>
      <c r="D28">
        <f t="shared" si="2"/>
        <v>-0.93969262078590843</v>
      </c>
      <c r="E28">
        <v>2.23</v>
      </c>
      <c r="F28">
        <v>5.0000000000000001E-3</v>
      </c>
      <c r="G28">
        <f t="shared" si="3"/>
        <v>7.8540000000000004E-5</v>
      </c>
      <c r="H28">
        <f t="shared" si="4"/>
        <v>1.5707999999999999E-5</v>
      </c>
      <c r="I28">
        <v>5.0000000000000001E-3</v>
      </c>
      <c r="J28">
        <v>5.0000000000000001E-4</v>
      </c>
      <c r="K28">
        <v>4</v>
      </c>
      <c r="L28">
        <f t="shared" si="7"/>
        <v>1.751442E-4</v>
      </c>
      <c r="M28" s="2">
        <f t="shared" si="5"/>
        <v>2.4543476900711993E-9</v>
      </c>
      <c r="N28">
        <v>2.0199999999999999E-2</v>
      </c>
      <c r="O28">
        <v>5.0000000000000002E-5</v>
      </c>
      <c r="P28" s="5">
        <f t="shared" si="8"/>
        <v>1.2100374566105231E-6</v>
      </c>
      <c r="Q28" s="2">
        <f>((N28*C28*M28)^2+(L28*C28*O28)^2)^(1/2)</f>
        <v>2.9951902177987802E-9</v>
      </c>
      <c r="R28" s="2">
        <f t="shared" si="6"/>
        <v>-3.3245505887317164E-6</v>
      </c>
      <c r="S28" s="2">
        <f>((N28*D28*M28)^2+(L28*D28*O28)^2)^(1/2)</f>
        <v>8.2292174903735271E-9</v>
      </c>
    </row>
    <row r="29" spans="1:19" x14ac:dyDescent="0.25">
      <c r="A29">
        <v>260</v>
      </c>
      <c r="B29">
        <f t="shared" si="0"/>
        <v>4.5378560551852569</v>
      </c>
      <c r="C29">
        <f t="shared" si="1"/>
        <v>-0.17364817766693033</v>
      </c>
      <c r="D29">
        <f t="shared" si="2"/>
        <v>-0.98480775301220802</v>
      </c>
      <c r="E29">
        <v>2.23</v>
      </c>
      <c r="F29">
        <v>5.0000000000000001E-3</v>
      </c>
      <c r="G29">
        <f t="shared" si="3"/>
        <v>7.8540000000000004E-5</v>
      </c>
      <c r="H29">
        <f t="shared" si="4"/>
        <v>1.5707999999999999E-5</v>
      </c>
      <c r="I29">
        <v>5.0000000000000001E-3</v>
      </c>
      <c r="J29">
        <v>5.0000000000000001E-4</v>
      </c>
      <c r="K29">
        <v>4</v>
      </c>
      <c r="L29">
        <f t="shared" si="7"/>
        <v>1.751442E-4</v>
      </c>
      <c r="M29" s="2">
        <f t="shared" si="5"/>
        <v>2.4543476900711993E-9</v>
      </c>
      <c r="N29">
        <v>2.0199999999999999E-2</v>
      </c>
      <c r="O29">
        <v>5.0000000000000002E-5</v>
      </c>
      <c r="P29" s="5">
        <f t="shared" si="8"/>
        <v>6.143521174104341E-7</v>
      </c>
      <c r="Q29" s="2">
        <f>((N29*C29*M29)^2+(L29*C29*O29)^2)^(1/2)</f>
        <v>1.5206979274063719E-9</v>
      </c>
      <c r="R29" s="2">
        <f t="shared" si="6"/>
        <v>-3.4841639943134395E-6</v>
      </c>
      <c r="S29" s="2">
        <f>((N29*D29*M29)^2+(L29*D29*O29)^2)^(1/2)</f>
        <v>8.6243065088300886E-9</v>
      </c>
    </row>
    <row r="30" spans="1:19" x14ac:dyDescent="0.25">
      <c r="A30">
        <v>270</v>
      </c>
      <c r="B30">
        <f t="shared" si="0"/>
        <v>4.7123889803846897</v>
      </c>
      <c r="C30">
        <f t="shared" si="1"/>
        <v>-1.83772268236293E-16</v>
      </c>
      <c r="D30">
        <f t="shared" si="2"/>
        <v>-1</v>
      </c>
      <c r="E30">
        <v>2.23</v>
      </c>
      <c r="F30">
        <v>5.0000000000000001E-3</v>
      </c>
      <c r="G30">
        <f t="shared" si="3"/>
        <v>7.8540000000000004E-5</v>
      </c>
      <c r="H30">
        <f t="shared" si="4"/>
        <v>1.5707999999999999E-5</v>
      </c>
      <c r="I30">
        <v>5.0000000000000001E-3</v>
      </c>
      <c r="J30">
        <v>5.0000000000000001E-4</v>
      </c>
      <c r="K30">
        <v>4</v>
      </c>
      <c r="L30">
        <f t="shared" si="7"/>
        <v>1.751442E-4</v>
      </c>
      <c r="M30" s="2">
        <f t="shared" si="5"/>
        <v>2.4543476900711993E-9</v>
      </c>
      <c r="N30">
        <v>2.0199999999999999E-2</v>
      </c>
      <c r="O30">
        <v>5.0000000000000002E-5</v>
      </c>
      <c r="P30" s="5">
        <f t="shared" si="8"/>
        <v>6.5017026742910518E-22</v>
      </c>
      <c r="Q30" s="2">
        <f>((N30*C30*M30)^2+(L30*C30*O30)^2)^(1/2)</f>
        <v>1.6093581353771936E-24</v>
      </c>
      <c r="R30" s="2">
        <f t="shared" si="6"/>
        <v>-3.53791284E-6</v>
      </c>
      <c r="S30" s="2">
        <f>((N30*D30*M30)^2+(L30*D30*O30)^2)^(1/2)</f>
        <v>8.7573503381255165E-9</v>
      </c>
    </row>
    <row r="31" spans="1:19" x14ac:dyDescent="0.25">
      <c r="A31">
        <v>280</v>
      </c>
      <c r="B31">
        <f t="shared" si="0"/>
        <v>4.8869219055841224</v>
      </c>
      <c r="C31">
        <f t="shared" si="1"/>
        <v>0.17364817766692997</v>
      </c>
      <c r="D31">
        <f>SIN(B31)</f>
        <v>-0.98480775301220813</v>
      </c>
      <c r="E31">
        <v>2.23</v>
      </c>
      <c r="F31">
        <v>5.0000000000000001E-3</v>
      </c>
      <c r="G31">
        <f t="shared" si="3"/>
        <v>7.8540000000000004E-5</v>
      </c>
      <c r="H31">
        <f t="shared" si="4"/>
        <v>1.5707999999999999E-5</v>
      </c>
      <c r="I31">
        <v>5.0000000000000001E-3</v>
      </c>
      <c r="J31">
        <v>5.0000000000000001E-4</v>
      </c>
      <c r="K31">
        <v>4</v>
      </c>
      <c r="L31">
        <f t="shared" si="7"/>
        <v>1.751442E-4</v>
      </c>
      <c r="M31" s="2">
        <f t="shared" si="5"/>
        <v>2.4543476900711993E-9</v>
      </c>
      <c r="N31">
        <v>2.0199999999999999E-2</v>
      </c>
      <c r="O31">
        <v>5.0000000000000002E-5</v>
      </c>
      <c r="P31" s="5">
        <f t="shared" si="8"/>
        <v>-6.1435211741043283E-7</v>
      </c>
      <c r="Q31" s="2">
        <f>((N31*C31*M31)^2+(L31*C31*O31)^2)^(1/2)</f>
        <v>1.5206979274063686E-9</v>
      </c>
      <c r="R31" s="2">
        <f t="shared" si="6"/>
        <v>-3.48416399431344E-6</v>
      </c>
      <c r="S31" s="2">
        <f>((N31*D31*M31)^2+(L31*D31*O31)^2)^(1/2)</f>
        <v>8.6243065088300903E-9</v>
      </c>
    </row>
    <row r="32" spans="1:19" x14ac:dyDescent="0.25">
      <c r="A32">
        <v>290</v>
      </c>
      <c r="B32">
        <f t="shared" si="0"/>
        <v>5.0614548307835561</v>
      </c>
      <c r="C32">
        <f t="shared" si="1"/>
        <v>0.34202014332566899</v>
      </c>
      <c r="D32">
        <f t="shared" si="2"/>
        <v>-0.93969262078590832</v>
      </c>
      <c r="E32">
        <v>2.23</v>
      </c>
      <c r="F32">
        <v>5.0000000000000001E-3</v>
      </c>
      <c r="G32">
        <f t="shared" si="3"/>
        <v>7.8540000000000004E-5</v>
      </c>
      <c r="H32">
        <f t="shared" si="4"/>
        <v>1.5707999999999999E-5</v>
      </c>
      <c r="I32">
        <v>5.0000000000000001E-3</v>
      </c>
      <c r="J32">
        <v>5.0000000000000001E-4</v>
      </c>
      <c r="K32">
        <v>4</v>
      </c>
      <c r="L32">
        <f t="shared" si="7"/>
        <v>1.751442E-4</v>
      </c>
      <c r="M32" s="2">
        <f t="shared" si="5"/>
        <v>2.4543476900711993E-9</v>
      </c>
      <c r="N32">
        <v>2.0199999999999999E-2</v>
      </c>
      <c r="O32">
        <v>5.0000000000000002E-5</v>
      </c>
      <c r="P32" s="5">
        <f t="shared" si="8"/>
        <v>-1.2100374566105246E-6</v>
      </c>
      <c r="Q32" s="2">
        <f>((N32*C32*M32)^2+(L32*C32*O32)^2)^(1/2)</f>
        <v>2.9951902177987843E-9</v>
      </c>
      <c r="R32" s="2">
        <f t="shared" si="6"/>
        <v>-3.324550588731716E-6</v>
      </c>
      <c r="S32" s="2">
        <f>((N32*D32*M32)^2+(L32*D32*O32)^2)^(1/2)</f>
        <v>8.2292174903735271E-9</v>
      </c>
    </row>
    <row r="33" spans="1:19" x14ac:dyDescent="0.25">
      <c r="A33">
        <v>300</v>
      </c>
      <c r="B33">
        <f t="shared" si="0"/>
        <v>5.2359877559829888</v>
      </c>
      <c r="C33">
        <f t="shared" si="1"/>
        <v>0.50000000000000011</v>
      </c>
      <c r="D33">
        <f t="shared" si="2"/>
        <v>-0.8660254037844386</v>
      </c>
      <c r="E33">
        <v>2.23</v>
      </c>
      <c r="F33">
        <v>5.0000000000000001E-3</v>
      </c>
      <c r="G33">
        <f t="shared" si="3"/>
        <v>7.8540000000000004E-5</v>
      </c>
      <c r="H33">
        <f t="shared" si="4"/>
        <v>1.5707999999999999E-5</v>
      </c>
      <c r="I33">
        <v>5.0000000000000001E-3</v>
      </c>
      <c r="J33">
        <v>5.0000000000000001E-4</v>
      </c>
      <c r="K33">
        <v>4</v>
      </c>
      <c r="L33">
        <f t="shared" si="7"/>
        <v>1.751442E-4</v>
      </c>
      <c r="M33" s="2">
        <f t="shared" si="5"/>
        <v>2.4543476900711993E-9</v>
      </c>
      <c r="N33">
        <v>2.0199999999999999E-2</v>
      </c>
      <c r="O33">
        <v>5.0000000000000002E-5</v>
      </c>
      <c r="P33" s="5">
        <f t="shared" si="8"/>
        <v>-1.7689564200000004E-6</v>
      </c>
      <c r="Q33" s="2">
        <f>((N33*C33*M33)^2+(L33*C33*O33)^2)^(1/2)</f>
        <v>4.3786751690627591E-9</v>
      </c>
      <c r="R33" s="2">
        <f t="shared" si="6"/>
        <v>-3.0639223958151498E-6</v>
      </c>
      <c r="S33" s="2">
        <f>((N33*D33*M33)^2+(L33*D33*O33)^2)^(1/2)</f>
        <v>7.5840878626569397E-9</v>
      </c>
    </row>
    <row r="34" spans="1:19" x14ac:dyDescent="0.25">
      <c r="A34">
        <v>310</v>
      </c>
      <c r="B34">
        <f t="shared" si="0"/>
        <v>5.4105206811824216</v>
      </c>
      <c r="C34">
        <f t="shared" si="1"/>
        <v>0.64278760968653925</v>
      </c>
      <c r="D34">
        <f t="shared" si="2"/>
        <v>-0.76604444311897812</v>
      </c>
      <c r="E34">
        <v>2.23</v>
      </c>
      <c r="F34">
        <v>5.0000000000000001E-3</v>
      </c>
      <c r="G34">
        <f t="shared" si="3"/>
        <v>7.8540000000000004E-5</v>
      </c>
      <c r="H34">
        <f t="shared" si="4"/>
        <v>1.5707999999999999E-5</v>
      </c>
      <c r="I34">
        <v>5.0000000000000001E-3</v>
      </c>
      <c r="J34">
        <v>5.0000000000000001E-4</v>
      </c>
      <c r="K34">
        <v>4</v>
      </c>
      <c r="L34">
        <f t="shared" si="7"/>
        <v>1.751442E-4</v>
      </c>
      <c r="M34" s="2">
        <f t="shared" si="5"/>
        <v>2.4543476900711993E-9</v>
      </c>
      <c r="N34">
        <v>2.0199999999999999E-2</v>
      </c>
      <c r="O34">
        <v>5.0000000000000002E-5</v>
      </c>
      <c r="P34" s="5">
        <f t="shared" si="8"/>
        <v>-2.2741265377029158E-6</v>
      </c>
      <c r="Q34" s="2">
        <f>((N34*C34*M34)^2+(L34*C34*O34)^2)^(1/2)</f>
        <v>5.6291162910313068E-9</v>
      </c>
      <c r="R34" s="2">
        <f t="shared" si="6"/>
        <v>-2.7101984713212825E-6</v>
      </c>
      <c r="S34" s="2">
        <f>((N34*D34*M34)^2+(L34*D34*O34)^2)^(1/2)</f>
        <v>6.7085195629671552E-9</v>
      </c>
    </row>
    <row r="35" spans="1:19" x14ac:dyDescent="0.25">
      <c r="A35">
        <v>320</v>
      </c>
      <c r="B35">
        <f t="shared" si="0"/>
        <v>5.5850536063818543</v>
      </c>
      <c r="C35">
        <f t="shared" si="1"/>
        <v>0.76604444311897779</v>
      </c>
      <c r="D35">
        <f t="shared" si="2"/>
        <v>-0.64278760968653958</v>
      </c>
      <c r="E35">
        <v>2.23</v>
      </c>
      <c r="F35">
        <v>5.0000000000000001E-3</v>
      </c>
      <c r="G35">
        <f t="shared" si="3"/>
        <v>7.8540000000000004E-5</v>
      </c>
      <c r="H35">
        <f t="shared" si="4"/>
        <v>1.5707999999999999E-5</v>
      </c>
      <c r="I35">
        <v>5.0000000000000001E-3</v>
      </c>
      <c r="J35">
        <v>5.0000000000000001E-4</v>
      </c>
      <c r="K35">
        <v>4</v>
      </c>
      <c r="L35">
        <f t="shared" si="7"/>
        <v>1.751442E-4</v>
      </c>
      <c r="M35" s="2">
        <f t="shared" si="5"/>
        <v>2.4543476900711993E-9</v>
      </c>
      <c r="N35">
        <v>2.0199999999999999E-2</v>
      </c>
      <c r="O35">
        <v>5.0000000000000002E-5</v>
      </c>
      <c r="P35" s="5">
        <f t="shared" si="8"/>
        <v>-2.7101984713212813E-6</v>
      </c>
      <c r="Q35" s="2">
        <f>((N35*C35*M35)^2+(L35*C35*O35)^2)^(1/2)</f>
        <v>6.7085195629671527E-9</v>
      </c>
      <c r="R35" s="2">
        <f t="shared" si="6"/>
        <v>-2.2741265377029166E-6</v>
      </c>
      <c r="S35" s="2">
        <f>((N35*D35*M35)^2+(L35*D35*O35)^2)^(1/2)</f>
        <v>5.6291162910313101E-9</v>
      </c>
    </row>
    <row r="36" spans="1:19" x14ac:dyDescent="0.25">
      <c r="A36">
        <v>330</v>
      </c>
      <c r="B36">
        <f t="shared" si="0"/>
        <v>5.7595865315812871</v>
      </c>
      <c r="C36">
        <f t="shared" ref="C36:C39" si="9">COS(B36)</f>
        <v>0.86602540378443837</v>
      </c>
      <c r="D36">
        <f t="shared" si="2"/>
        <v>-0.50000000000000044</v>
      </c>
      <c r="E36">
        <v>2.23</v>
      </c>
      <c r="F36">
        <v>5.0000000000000001E-3</v>
      </c>
      <c r="G36">
        <f t="shared" si="3"/>
        <v>7.8540000000000004E-5</v>
      </c>
      <c r="H36">
        <f t="shared" si="4"/>
        <v>1.5707999999999999E-5</v>
      </c>
      <c r="I36">
        <v>5.0000000000000001E-3</v>
      </c>
      <c r="J36">
        <v>5.0000000000000001E-4</v>
      </c>
      <c r="K36">
        <v>4</v>
      </c>
      <c r="L36">
        <f t="shared" si="7"/>
        <v>1.751442E-4</v>
      </c>
      <c r="M36" s="2">
        <f t="shared" si="5"/>
        <v>2.4543476900711993E-9</v>
      </c>
      <c r="N36">
        <v>2.0199999999999999E-2</v>
      </c>
      <c r="O36">
        <v>5.0000000000000002E-5</v>
      </c>
      <c r="P36" s="5">
        <f t="shared" si="8"/>
        <v>-3.063922395815149E-6</v>
      </c>
      <c r="Q36" s="2">
        <f>((N36*C36*M36)^2+(L36*C36*O36)^2)^(1/2)</f>
        <v>7.584087862656938E-9</v>
      </c>
      <c r="R36" s="2">
        <f>L36*N36*D36</f>
        <v>-1.7689564200000015E-6</v>
      </c>
      <c r="S36" s="2">
        <f>((N36*D36*M36)^2+(L36*D36*O36)^2)^(1/2)</f>
        <v>4.3786751690627624E-9</v>
      </c>
    </row>
    <row r="37" spans="1:19" x14ac:dyDescent="0.25">
      <c r="A37">
        <v>340</v>
      </c>
      <c r="B37">
        <f t="shared" si="0"/>
        <v>5.9341194567807207</v>
      </c>
      <c r="C37">
        <f t="shared" si="9"/>
        <v>0.93969262078590843</v>
      </c>
      <c r="D37">
        <f t="shared" si="2"/>
        <v>-0.3420201433256686</v>
      </c>
      <c r="E37">
        <v>2.23</v>
      </c>
      <c r="F37">
        <v>5.0000000000000001E-3</v>
      </c>
      <c r="G37">
        <f t="shared" ref="G37:G39" si="10">3.1416*I37*I37</f>
        <v>7.8540000000000004E-5</v>
      </c>
      <c r="H37">
        <f t="shared" si="4"/>
        <v>1.5707999999999999E-5</v>
      </c>
      <c r="I37">
        <v>5.0000000000000001E-3</v>
      </c>
      <c r="J37">
        <v>5.0000000000000001E-4</v>
      </c>
      <c r="K37">
        <v>4</v>
      </c>
      <c r="L37">
        <f t="shared" si="7"/>
        <v>1.751442E-4</v>
      </c>
      <c r="M37" s="2">
        <f t="shared" si="5"/>
        <v>2.4543476900711993E-9</v>
      </c>
      <c r="N37">
        <v>2.0199999999999999E-2</v>
      </c>
      <c r="O37">
        <v>5.0000000000000002E-5</v>
      </c>
      <c r="P37" s="5">
        <f t="shared" si="8"/>
        <v>-3.3245505887317164E-6</v>
      </c>
      <c r="Q37" s="2">
        <f>((N37*C37*M37)^2+(L37*C37*O37)^2)^(1/2)</f>
        <v>8.2292174903735271E-9</v>
      </c>
      <c r="R37" s="2">
        <f t="shared" si="6"/>
        <v>-1.2100374566105233E-6</v>
      </c>
      <c r="S37" s="2">
        <f>((N37*D37*M37)^2+(L37*D37*O37)^2)^(1/2)</f>
        <v>2.995190217798781E-9</v>
      </c>
    </row>
    <row r="38" spans="1:19" x14ac:dyDescent="0.25">
      <c r="A38">
        <v>350</v>
      </c>
      <c r="B38">
        <f t="shared" si="0"/>
        <v>6.1086523819801535</v>
      </c>
      <c r="C38">
        <f t="shared" si="9"/>
        <v>0.98480775301220802</v>
      </c>
      <c r="D38">
        <f t="shared" si="2"/>
        <v>-0.17364817766693039</v>
      </c>
      <c r="E38">
        <v>2.23</v>
      </c>
      <c r="F38">
        <v>5.0000000000000001E-3</v>
      </c>
      <c r="G38">
        <f t="shared" si="10"/>
        <v>7.8540000000000004E-5</v>
      </c>
      <c r="H38">
        <f t="shared" si="4"/>
        <v>1.5707999999999999E-5</v>
      </c>
      <c r="I38">
        <v>5.0000000000000001E-3</v>
      </c>
      <c r="J38">
        <v>5.0000000000000001E-4</v>
      </c>
      <c r="K38">
        <v>4</v>
      </c>
      <c r="L38">
        <f t="shared" si="7"/>
        <v>1.751442E-4</v>
      </c>
      <c r="M38" s="2">
        <f t="shared" si="5"/>
        <v>2.4543476900711993E-9</v>
      </c>
      <c r="N38">
        <v>2.0199999999999999E-2</v>
      </c>
      <c r="O38">
        <v>5.0000000000000002E-5</v>
      </c>
      <c r="P38" s="5">
        <f t="shared" si="8"/>
        <v>-3.4841639943134395E-6</v>
      </c>
      <c r="Q38" s="2">
        <f>((N38*C38*M38)^2+(L38*C38*O38)^2)^(1/2)</f>
        <v>8.6243065088300886E-9</v>
      </c>
      <c r="R38" s="2">
        <f t="shared" si="6"/>
        <v>-6.1435211741043431E-7</v>
      </c>
      <c r="S38" s="2">
        <f>((N38*D38*M38)^2+(L38*D38*O38)^2)^(1/2)</f>
        <v>1.5206979274063723E-9</v>
      </c>
    </row>
    <row r="39" spans="1:19" x14ac:dyDescent="0.25">
      <c r="A39">
        <v>360</v>
      </c>
      <c r="B39">
        <f t="shared" si="0"/>
        <v>6.2831853071795862</v>
      </c>
      <c r="C39">
        <f t="shared" si="9"/>
        <v>1</v>
      </c>
      <c r="D39">
        <f t="shared" si="2"/>
        <v>-2.45029690981724E-16</v>
      </c>
      <c r="E39">
        <v>2.23</v>
      </c>
      <c r="F39">
        <v>5.0000000000000001E-3</v>
      </c>
      <c r="G39">
        <f t="shared" si="10"/>
        <v>7.8540000000000004E-5</v>
      </c>
      <c r="H39">
        <f t="shared" si="4"/>
        <v>1.5707999999999999E-5</v>
      </c>
      <c r="I39">
        <v>5.0000000000000001E-3</v>
      </c>
      <c r="J39">
        <v>5.0000000000000001E-4</v>
      </c>
      <c r="K39">
        <v>4</v>
      </c>
      <c r="L39">
        <f t="shared" si="7"/>
        <v>1.751442E-4</v>
      </c>
      <c r="M39" s="2">
        <f t="shared" si="5"/>
        <v>2.4543476900711993E-9</v>
      </c>
      <c r="N39">
        <v>2.0199999999999999E-2</v>
      </c>
      <c r="O39">
        <v>5.0000000000000002E-5</v>
      </c>
      <c r="P39" s="5">
        <f t="shared" si="8"/>
        <v>-3.53791284E-6</v>
      </c>
      <c r="Q39" s="2">
        <f>((N39*C39*M39)^2+(L39*C39*O39)^2)^(1/2)</f>
        <v>8.7573503381255165E-9</v>
      </c>
      <c r="R39" s="2">
        <f t="shared" si="6"/>
        <v>-8.6689368990547358E-22</v>
      </c>
      <c r="S39" s="2">
        <f>((N39*D39*M39)^2+(L39*D39*O39)^2)^(1/2)</f>
        <v>2.1458108471695915E-24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20790-802C-45DD-92B5-FBF9F0530E72}">
  <dimension ref="A2:H17"/>
  <sheetViews>
    <sheetView workbookViewId="0">
      <selection activeCell="G8" sqref="G8"/>
    </sheetView>
  </sheetViews>
  <sheetFormatPr baseColWidth="10" defaultRowHeight="15" x14ac:dyDescent="0.25"/>
  <cols>
    <col min="5" max="5" width="21.28515625" style="1" customWidth="1"/>
    <col min="6" max="7" width="14.5703125" customWidth="1"/>
    <col min="8" max="8" width="15.5703125" style="2" customWidth="1"/>
  </cols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  <c r="F2" t="s">
        <v>5</v>
      </c>
      <c r="G2" t="s">
        <v>0</v>
      </c>
      <c r="H2" s="2" t="s">
        <v>6</v>
      </c>
    </row>
    <row r="3" spans="1:8" x14ac:dyDescent="0.25">
      <c r="A3">
        <v>1E-4</v>
      </c>
      <c r="B3">
        <f>3.1416*C3*C3</f>
        <v>7.8540000000000004E-5</v>
      </c>
      <c r="C3">
        <f>0.5/100</f>
        <v>5.0000000000000001E-3</v>
      </c>
      <c r="D3">
        <v>4</v>
      </c>
      <c r="E3" s="1">
        <f>A3*B3*D3</f>
        <v>3.1416000000000002E-8</v>
      </c>
      <c r="F3">
        <v>4.6449999999999998E-3</v>
      </c>
      <c r="G3">
        <v>1E-4</v>
      </c>
      <c r="H3" s="2">
        <f>-E3*F3</f>
        <v>-1.4592732000000001E-10</v>
      </c>
    </row>
    <row r="4" spans="1:8" x14ac:dyDescent="0.25">
      <c r="A4">
        <v>3.5000000000000001E-3</v>
      </c>
      <c r="B4">
        <f t="shared" ref="B4:B17" si="0">3.1416*C4*C4</f>
        <v>7.8540000000000004E-5</v>
      </c>
      <c r="C4">
        <f t="shared" ref="C4:C17" si="1">0.5/100</f>
        <v>5.0000000000000001E-3</v>
      </c>
      <c r="D4">
        <v>4</v>
      </c>
      <c r="E4" s="1">
        <f t="shared" ref="E4:E17" si="2">A4*B4*D4</f>
        <v>1.09956E-6</v>
      </c>
      <c r="F4">
        <v>4.6449999999999998E-3</v>
      </c>
      <c r="G4">
        <v>3.5000000000000001E-3</v>
      </c>
      <c r="H4" s="2">
        <f t="shared" ref="H4:H17" si="3">-E4*F4</f>
        <v>-5.1074561999999997E-9</v>
      </c>
    </row>
    <row r="5" spans="1:8" x14ac:dyDescent="0.25">
      <c r="A5">
        <v>2.3999999999999998E-3</v>
      </c>
      <c r="B5">
        <f t="shared" si="0"/>
        <v>7.8540000000000004E-5</v>
      </c>
      <c r="C5">
        <f t="shared" si="1"/>
        <v>5.0000000000000001E-3</v>
      </c>
      <c r="D5">
        <v>4</v>
      </c>
      <c r="E5" s="1">
        <f t="shared" si="2"/>
        <v>7.5398399999999998E-7</v>
      </c>
      <c r="F5">
        <v>4.6449999999999998E-3</v>
      </c>
      <c r="G5">
        <v>2.3999999999999998E-3</v>
      </c>
      <c r="H5" s="2">
        <f t="shared" si="3"/>
        <v>-3.5022556799999996E-9</v>
      </c>
    </row>
    <row r="6" spans="1:8" x14ac:dyDescent="0.25">
      <c r="A6">
        <v>2.7000000000000001E-3</v>
      </c>
      <c r="B6">
        <f t="shared" si="0"/>
        <v>7.8540000000000004E-5</v>
      </c>
      <c r="C6">
        <f t="shared" si="1"/>
        <v>5.0000000000000001E-3</v>
      </c>
      <c r="D6">
        <v>4</v>
      </c>
      <c r="E6" s="1">
        <f t="shared" si="2"/>
        <v>8.4823200000000013E-7</v>
      </c>
      <c r="F6">
        <v>4.6449999999999998E-3</v>
      </c>
      <c r="G6">
        <v>2.7000000000000001E-3</v>
      </c>
      <c r="H6" s="2">
        <f t="shared" si="3"/>
        <v>-3.9400376400000006E-9</v>
      </c>
    </row>
    <row r="7" spans="1:8" x14ac:dyDescent="0.25">
      <c r="A7">
        <v>2.3E-3</v>
      </c>
      <c r="B7">
        <f t="shared" si="0"/>
        <v>7.8540000000000004E-5</v>
      </c>
      <c r="C7">
        <f t="shared" si="1"/>
        <v>5.0000000000000001E-3</v>
      </c>
      <c r="D7">
        <v>4</v>
      </c>
      <c r="E7" s="1">
        <f t="shared" si="2"/>
        <v>7.2256800000000004E-7</v>
      </c>
      <c r="F7">
        <v>4.6449999999999998E-3</v>
      </c>
      <c r="G7">
        <v>2.3E-3</v>
      </c>
      <c r="H7" s="2">
        <f t="shared" si="3"/>
        <v>-3.3563283600000003E-9</v>
      </c>
    </row>
    <row r="8" spans="1:8" x14ac:dyDescent="0.25">
      <c r="A8">
        <v>7.4000000000000003E-3</v>
      </c>
      <c r="B8">
        <f t="shared" si="0"/>
        <v>7.8540000000000004E-5</v>
      </c>
      <c r="C8">
        <f t="shared" si="1"/>
        <v>5.0000000000000001E-3</v>
      </c>
      <c r="D8">
        <v>4</v>
      </c>
      <c r="E8" s="1">
        <f t="shared" si="2"/>
        <v>2.3247840000000002E-6</v>
      </c>
      <c r="F8">
        <v>4.6449999999999998E-3</v>
      </c>
      <c r="G8">
        <v>7.4000000000000003E-3</v>
      </c>
      <c r="H8" s="2">
        <f t="shared" si="3"/>
        <v>-1.079862168E-8</v>
      </c>
    </row>
    <row r="9" spans="1:8" x14ac:dyDescent="0.25">
      <c r="A9">
        <v>9.7999999999999997E-3</v>
      </c>
      <c r="B9">
        <f t="shared" si="0"/>
        <v>7.8540000000000004E-5</v>
      </c>
      <c r="C9">
        <f t="shared" si="1"/>
        <v>5.0000000000000001E-3</v>
      </c>
      <c r="D9">
        <v>4</v>
      </c>
      <c r="E9" s="1">
        <f t="shared" si="2"/>
        <v>3.078768E-6</v>
      </c>
      <c r="F9">
        <v>4.6449999999999998E-3</v>
      </c>
      <c r="G9">
        <v>9.7999999999999997E-3</v>
      </c>
      <c r="H9" s="2">
        <f t="shared" si="3"/>
        <v>-1.430087736E-8</v>
      </c>
    </row>
    <row r="10" spans="1:8" x14ac:dyDescent="0.25">
      <c r="A10">
        <v>2.2000000000000001E-3</v>
      </c>
      <c r="B10">
        <f t="shared" si="0"/>
        <v>7.8540000000000004E-5</v>
      </c>
      <c r="C10">
        <f t="shared" si="1"/>
        <v>5.0000000000000001E-3</v>
      </c>
      <c r="D10">
        <v>4</v>
      </c>
      <c r="E10" s="1">
        <f t="shared" si="2"/>
        <v>6.911520000000001E-7</v>
      </c>
      <c r="F10">
        <v>4.6449999999999998E-3</v>
      </c>
      <c r="G10">
        <v>2.2000000000000001E-3</v>
      </c>
      <c r="H10" s="2">
        <f t="shared" si="3"/>
        <v>-3.2104010400000005E-9</v>
      </c>
    </row>
    <row r="11" spans="1:8" x14ac:dyDescent="0.25">
      <c r="A11">
        <v>7.3000000000000001E-3</v>
      </c>
      <c r="B11">
        <f t="shared" si="0"/>
        <v>7.8540000000000004E-5</v>
      </c>
      <c r="C11">
        <f t="shared" si="1"/>
        <v>5.0000000000000001E-3</v>
      </c>
      <c r="D11">
        <v>4</v>
      </c>
      <c r="E11" s="1">
        <f t="shared" si="2"/>
        <v>2.2933680000000003E-6</v>
      </c>
      <c r="F11">
        <v>4.6449999999999998E-3</v>
      </c>
      <c r="G11">
        <v>7.3000000000000001E-3</v>
      </c>
      <c r="H11" s="2">
        <f t="shared" si="3"/>
        <v>-1.065269436E-8</v>
      </c>
    </row>
    <row r="12" spans="1:8" x14ac:dyDescent="0.25">
      <c r="A12">
        <v>1.3899999999999999E-2</v>
      </c>
      <c r="B12">
        <f t="shared" si="0"/>
        <v>7.8540000000000004E-5</v>
      </c>
      <c r="C12">
        <f t="shared" si="1"/>
        <v>5.0000000000000001E-3</v>
      </c>
      <c r="D12">
        <v>4</v>
      </c>
      <c r="E12" s="1">
        <f t="shared" si="2"/>
        <v>4.3668240000000001E-6</v>
      </c>
      <c r="F12">
        <v>4.6449999999999998E-3</v>
      </c>
      <c r="G12">
        <v>1.3899999999999999E-2</v>
      </c>
      <c r="H12" s="2">
        <f t="shared" si="3"/>
        <v>-2.0283897480000001E-8</v>
      </c>
    </row>
    <row r="13" spans="1:8" x14ac:dyDescent="0.25">
      <c r="A13">
        <v>2.7000000000000001E-3</v>
      </c>
      <c r="B13">
        <f t="shared" si="0"/>
        <v>7.8540000000000004E-5</v>
      </c>
      <c r="C13">
        <f t="shared" si="1"/>
        <v>5.0000000000000001E-3</v>
      </c>
      <c r="D13">
        <v>4</v>
      </c>
      <c r="E13" s="1">
        <f t="shared" si="2"/>
        <v>8.4823200000000013E-7</v>
      </c>
      <c r="F13">
        <v>4.6449999999999998E-3</v>
      </c>
      <c r="G13">
        <v>2.7000000000000001E-3</v>
      </c>
      <c r="H13" s="2">
        <f t="shared" si="3"/>
        <v>-3.9400376400000006E-9</v>
      </c>
    </row>
    <row r="14" spans="1:8" x14ac:dyDescent="0.25">
      <c r="A14">
        <v>3.5900000000000001E-2</v>
      </c>
      <c r="B14">
        <f t="shared" si="0"/>
        <v>7.8540000000000004E-5</v>
      </c>
      <c r="C14">
        <f t="shared" si="1"/>
        <v>5.0000000000000001E-3</v>
      </c>
      <c r="D14">
        <v>4</v>
      </c>
      <c r="E14" s="1">
        <f t="shared" si="2"/>
        <v>1.1278344E-5</v>
      </c>
      <c r="F14">
        <v>4.6449999999999998E-3</v>
      </c>
      <c r="G14">
        <v>3.5900000000000001E-2</v>
      </c>
      <c r="H14" s="2">
        <f t="shared" si="3"/>
        <v>-5.2387907879999998E-8</v>
      </c>
    </row>
    <row r="15" spans="1:8" x14ac:dyDescent="0.25">
      <c r="A15">
        <v>8.5000000000000006E-3</v>
      </c>
      <c r="B15">
        <f t="shared" si="0"/>
        <v>7.8540000000000004E-5</v>
      </c>
      <c r="C15">
        <f t="shared" si="1"/>
        <v>5.0000000000000001E-3</v>
      </c>
      <c r="D15">
        <v>4</v>
      </c>
      <c r="E15" s="1">
        <f t="shared" si="2"/>
        <v>2.6703600000000005E-6</v>
      </c>
      <c r="F15">
        <v>4.6449999999999998E-3</v>
      </c>
      <c r="G15">
        <v>8.5000000000000006E-3</v>
      </c>
      <c r="H15" s="2">
        <f t="shared" si="3"/>
        <v>-1.2403822200000001E-8</v>
      </c>
    </row>
    <row r="16" spans="1:8" x14ac:dyDescent="0.25">
      <c r="A16">
        <v>2.1299999999999999E-2</v>
      </c>
      <c r="B16">
        <f t="shared" si="0"/>
        <v>7.8540000000000004E-5</v>
      </c>
      <c r="C16">
        <f t="shared" si="1"/>
        <v>5.0000000000000001E-3</v>
      </c>
      <c r="D16">
        <v>4</v>
      </c>
      <c r="E16" s="1">
        <f t="shared" si="2"/>
        <v>6.6916079999999998E-6</v>
      </c>
      <c r="F16">
        <v>4.6449999999999998E-3</v>
      </c>
      <c r="G16">
        <v>2.1299999999999999E-2</v>
      </c>
      <c r="H16" s="2">
        <f t="shared" si="3"/>
        <v>-3.1082519160000001E-8</v>
      </c>
    </row>
    <row r="17" spans="1:8" x14ac:dyDescent="0.25">
      <c r="A17">
        <v>9.1999999999999998E-3</v>
      </c>
      <c r="B17">
        <f t="shared" si="0"/>
        <v>7.8540000000000004E-5</v>
      </c>
      <c r="C17">
        <f t="shared" si="1"/>
        <v>5.0000000000000001E-3</v>
      </c>
      <c r="D17">
        <v>4</v>
      </c>
      <c r="E17" s="1">
        <f t="shared" si="2"/>
        <v>2.8902720000000002E-6</v>
      </c>
      <c r="F17">
        <v>4.6449999999999998E-3</v>
      </c>
      <c r="G17">
        <v>9.1999999999999998E-3</v>
      </c>
      <c r="H17" s="2">
        <f t="shared" si="3"/>
        <v>-1.3425313440000001E-8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Angulo</vt:lpstr>
      <vt:lpstr>Corriente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Amairami</dc:creator>
  <cp:lastModifiedBy>Amairami</cp:lastModifiedBy>
  <dcterms:created xsi:type="dcterms:W3CDTF">2023-02-01T03:07:34Z</dcterms:created>
  <dcterms:modified xsi:type="dcterms:W3CDTF">2023-02-09T06:08:56Z</dcterms:modified>
</cp:coreProperties>
</file>