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posso/Desktop/"/>
    </mc:Choice>
  </mc:AlternateContent>
  <xr:revisionPtr revIDLastSave="0" documentId="8_{A77F05A4-0D08-5F45-942A-721FD54C3E90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Crowdfunding" sheetId="1" r:id="rId1"/>
    <sheet name="Sheet13" sheetId="14" r:id="rId2"/>
    <sheet name="Sheet2" sheetId="3" r:id="rId3"/>
    <sheet name="Sheet4" sheetId="5" r:id="rId4"/>
    <sheet name="Sheet8" sheetId="9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D12" i="9" l="1"/>
  <c r="D11" i="9"/>
  <c r="D10" i="9"/>
  <c r="D9" i="9"/>
  <c r="D8" i="9"/>
  <c r="D7" i="9"/>
  <c r="D6" i="9"/>
  <c r="D5" i="9"/>
  <c r="D4" i="9"/>
  <c r="D3" i="9"/>
  <c r="D2" i="9"/>
  <c r="C12" i="9"/>
  <c r="C11" i="9"/>
  <c r="C10" i="9"/>
  <c r="C9" i="9"/>
  <c r="C8" i="9"/>
  <c r="C7" i="9"/>
  <c r="C6" i="9"/>
  <c r="C5" i="9"/>
  <c r="C4" i="9"/>
  <c r="C3" i="9"/>
  <c r="C2" i="9"/>
  <c r="B12" i="9"/>
  <c r="B11" i="9"/>
  <c r="B10" i="9"/>
  <c r="B9" i="9"/>
  <c r="B8" i="9"/>
  <c r="B3" i="9"/>
  <c r="B4" i="9"/>
  <c r="B5" i="9"/>
  <c r="B6" i="9"/>
  <c r="B7" i="9"/>
  <c r="B2" i="9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2" i="9" l="1"/>
  <c r="F2" i="9" s="1"/>
  <c r="E7" i="9"/>
  <c r="F7" i="9" s="1"/>
  <c r="E6" i="9"/>
  <c r="F6" i="9" s="1"/>
  <c r="E5" i="9"/>
  <c r="F5" i="9" s="1"/>
  <c r="E4" i="9"/>
  <c r="F4" i="9" s="1"/>
  <c r="E3" i="9"/>
  <c r="F3" i="9" s="1"/>
  <c r="E8" i="9"/>
  <c r="F8" i="9" s="1"/>
  <c r="E9" i="9"/>
  <c r="F9" i="9" s="1"/>
  <c r="E10" i="9"/>
  <c r="F10" i="9" s="1"/>
  <c r="E11" i="9"/>
  <c r="F11" i="9" s="1"/>
  <c r="G2" i="9"/>
  <c r="G3" i="9"/>
  <c r="G4" i="9"/>
  <c r="G5" i="9"/>
  <c r="G6" i="9"/>
  <c r="G7" i="9"/>
  <c r="G8" i="9"/>
  <c r="G9" i="9"/>
  <c r="G10" i="9"/>
  <c r="G11" i="9"/>
  <c r="H2" i="9"/>
  <c r="H3" i="9"/>
  <c r="H4" i="9"/>
  <c r="H5" i="9"/>
  <c r="H6" i="9"/>
  <c r="H7" i="9"/>
  <c r="H8" i="9"/>
  <c r="H9" i="9"/>
  <c r="H10" i="9"/>
  <c r="H11" i="9"/>
  <c r="E12" i="9"/>
  <c r="H12" i="9" l="1"/>
  <c r="F12" i="9"/>
  <c r="G12" i="9"/>
</calcChain>
</file>

<file path=xl/sharedStrings.xml><?xml version="1.0" encoding="utf-8"?>
<sst xmlns="http://schemas.openxmlformats.org/spreadsheetml/2006/main" count="8108" uniqueCount="2097">
  <si>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</si>
  <si>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</si>
  <si>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</si>
  <si>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</si>
  <si>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</si>
  <si>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</si>
  <si>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</si>
  <si>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</si>
  <si>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</si>
  <si>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</si>
  <si>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</si>
  <si>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</si>
  <si>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</si>
  <si>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</si>
  <si>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</si>
  <si>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</si>
  <si>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</si>
  <si>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</si>
  <si>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</si>
  <si>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</si>
  <si>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</si>
  <si>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</si>
  <si>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</si>
  <si>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</si>
  <si>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</si>
  <si>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</si>
  <si>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</si>
  <si>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</si>
  <si>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</si>
  <si>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</si>
  <si>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</si>
  <si>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</si>
  <si>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</si>
  <si>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</si>
  <si>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</si>
  <si>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</si>
  <si>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</si>
  <si>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</si>
  <si>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</si>
  <si>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</si>
  <si>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</si>
  <si>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</si>
  <si>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</si>
  <si>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</si>
  <si>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</si>
  <si>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</si>
  <si>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</si>
  <si>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</si>
  <si>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</si>
  <si>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</si>
  <si>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</si>
  <si>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</si>
  <si>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</si>
  <si>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</si>
  <si>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</si>
  <si>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</si>
  <si>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</si>
  <si>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</si>
  <si>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</si>
  <si>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</si>
  <si>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</si>
  <si>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</si>
  <si>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</si>
  <si>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</si>
  <si>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</si>
  <si>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</si>
  <si>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</si>
  <si>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</si>
  <si>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</si>
  <si>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</si>
  <si>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</si>
  <si>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</si>
  <si>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</si>
  <si>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</si>
  <si>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</si>
  <si>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</si>
  <si>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</si>
  <si>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</si>
  <si>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</si>
  <si>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</si>
  <si>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</si>
  <si>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</si>
  <si>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</si>
  <si>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</si>
  <si>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</si>
  <si>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</si>
  <si>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</si>
  <si>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</si>
  <si>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</si>
  <si>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</si>
  <si>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</si>
  <si>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</si>
  <si>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</si>
  <si>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</si>
  <si>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</si>
  <si>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</si>
  <si>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</si>
  <si>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</si>
  <si>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</si>
  <si>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</si>
  <si>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</si>
  <si>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</si>
  <si>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</si>
  <si>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</si>
  <si>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</si>
  <si>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</si>
  <si>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</si>
  <si>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</si>
  <si>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</si>
  <si>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</si>
  <si>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</si>
  <si>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</si>
  <si>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</si>
  <si>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</si>
  <si>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</si>
  <si>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</si>
  <si>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</si>
  <si>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</si>
  <si>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</si>
  <si>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</si>
  <si>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</si>
  <si>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</si>
  <si>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</si>
  <si>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</si>
  <si>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</si>
  <si>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</si>
  <si>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</si>
  <si>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</si>
  <si>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</si>
  <si>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</si>
  <si>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</si>
  <si>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</si>
  <si>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</si>
  <si>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</si>
  <si>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</si>
  <si>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</si>
  <si>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</si>
  <si>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</si>
  <si>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</si>
  <si>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</si>
  <si>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</si>
  <si>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</si>
  <si>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</si>
  <si>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</si>
  <si>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</si>
  <si>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</si>
  <si>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</si>
  <si>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</si>
  <si>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</si>
  <si>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</si>
  <si>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</si>
  <si>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</si>
  <si>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</si>
  <si>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</si>
  <si>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</si>
  <si>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</si>
  <si>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</si>
  <si>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</si>
  <si>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</si>
  <si>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</si>
  <si>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</si>
  <si>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</si>
  <si>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</si>
  <si>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</si>
  <si>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</si>
  <si>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</si>
  <si>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</si>
  <si>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</si>
  <si>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</si>
  <si>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</si>
  <si>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</si>
  <si>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</si>
  <si>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</si>
  <si>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</si>
  <si>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</si>
  <si>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</si>
  <si>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</si>
  <si>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</si>
  <si>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</si>
  <si>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</si>
  <si>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</si>
  <si>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</si>
  <si>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</si>
  <si>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</si>
  <si>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</si>
  <si>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</si>
  <si>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</si>
  <si>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</si>
  <si>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</si>
  <si>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</si>
  <si>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</si>
  <si>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</si>
  <si>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</si>
  <si>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</si>
  <si>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</si>
  <si>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</si>
  <si>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</si>
  <si>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</si>
  <si>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</si>
  <si>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</si>
  <si>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</si>
  <si>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</si>
  <si>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</si>
  <si>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</si>
  <si>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</si>
  <si>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</si>
  <si>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</si>
  <si>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</si>
  <si>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</si>
  <si>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</si>
  <si>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</si>
  <si>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</si>
  <si>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</si>
  <si>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</si>
  <si>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</si>
  <si>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</si>
  <si>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</si>
  <si>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</si>
  <si>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</si>
  <si>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</si>
  <si>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</si>
  <si>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</si>
  <si>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</si>
  <si>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</si>
  <si>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</si>
  <si>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</si>
  <si>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</si>
  <si>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</si>
  <si>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</si>
  <si>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</si>
  <si>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</si>
  <si>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</si>
  <si>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</si>
  <si>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</si>
  <si>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</si>
  <si>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</si>
  <si>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</si>
  <si>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</si>
  <si>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</si>
  <si>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</si>
  <si>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</si>
  <si>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</si>
  <si>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</si>
  <si>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</si>
  <si>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</si>
  <si>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</si>
  <si>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</si>
  <si>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</si>
  <si>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</si>
  <si>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</si>
  <si>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</si>
  <si>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</si>
  <si>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</si>
  <si>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</si>
  <si>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</si>
  <si>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</si>
  <si>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</si>
  <si>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</si>
  <si>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</si>
  <si>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</si>
  <si>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</si>
  <si>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</si>
  <si>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</si>
  <si>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</si>
  <si>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</si>
  <si>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</si>
  <si>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</si>
  <si>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</si>
  <si>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</si>
  <si>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</si>
  <si>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</si>
  <si>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</si>
  <si>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</si>
  <si>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</si>
  <si>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</si>
  <si>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</si>
  <si>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</si>
  <si>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</si>
  <si>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</si>
  <si>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</si>
  <si>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</si>
  <si>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</si>
  <si>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</si>
  <si>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</si>
  <si>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</si>
  <si>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</si>
  <si>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</si>
  <si>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</si>
  <si>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</si>
  <si>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</si>
  <si>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</si>
  <si>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</si>
  <si>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</si>
  <si>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</si>
  <si>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</si>
  <si>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</si>
  <si>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</si>
  <si>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</si>
  <si>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</si>
  <si>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</si>
  <si>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</si>
  <si>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</si>
  <si>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</si>
  <si>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</si>
  <si>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</si>
  <si>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</si>
  <si>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</si>
  <si>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</si>
  <si>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</si>
  <si>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</si>
  <si>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</si>
  <si>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</si>
  <si>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</si>
  <si>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</si>
  <si>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</si>
  <si>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</si>
  <si>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</si>
  <si>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</si>
  <si>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</si>
  <si>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</si>
  <si>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</si>
  <si>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</si>
  <si>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</si>
  <si>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</si>
  <si>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</si>
  <si>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</si>
  <si>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</si>
  <si>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</si>
  <si>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</si>
  <si>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</si>
  <si>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</si>
  <si>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</si>
  <si>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</si>
  <si>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</si>
  <si>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</si>
  <si>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</si>
  <si>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</si>
  <si>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</si>
  <si>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</si>
  <si>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</si>
  <si>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</si>
  <si>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</si>
  <si>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</si>
  <si>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</si>
  <si>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</si>
  <si>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</si>
  <si>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</si>
  <si>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</si>
  <si>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</si>
  <si>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</si>
  <si>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</si>
  <si>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</si>
  <si>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</si>
  <si>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</si>
  <si>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</si>
  <si>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</si>
  <si>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</si>
  <si>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</si>
  <si>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</si>
  <si>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</si>
  <si>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</si>
  <si>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</si>
  <si>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</si>
  <si>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</si>
  <si>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</si>
  <si>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</si>
  <si>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</si>
  <si>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</si>
  <si>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</si>
  <si>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</si>
  <si>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</si>
  <si>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</si>
  <si>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</si>
  <si>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</si>
  <si>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</si>
  <si>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</si>
  <si>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</si>
  <si>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</si>
  <si>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</si>
  <si>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</si>
  <si>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</si>
  <si>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</si>
  <si>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</si>
  <si>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</si>
  <si>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</si>
  <si>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</si>
  <si>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</si>
  <si>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</si>
  <si>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</si>
  <si>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</si>
  <si>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</si>
  <si>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</si>
  <si>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</si>
  <si>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</si>
  <si>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</si>
  <si>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</si>
  <si>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</si>
  <si>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</si>
  <si>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</si>
  <si>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</si>
  <si>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</si>
  <si>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</si>
  <si>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</si>
  <si>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</si>
  <si>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</si>
  <si>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</si>
  <si>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</si>
  <si>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</si>
  <si>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</si>
  <si>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</si>
  <si>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</si>
  <si>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</si>
  <si>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</si>
  <si>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</si>
  <si>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</si>
  <si>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</si>
  <si>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</si>
  <si>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</si>
  <si>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</si>
  <si>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</si>
  <si>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</si>
  <si>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</si>
  <si>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</si>
  <si>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</si>
  <si>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</si>
  <si>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</si>
  <si>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</si>
  <si>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</si>
  <si>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</si>
  <si>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</si>
  <si>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</si>
  <si>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</si>
  <si>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</si>
  <si>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</si>
  <si>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</si>
  <si>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</si>
  <si>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</si>
  <si>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</si>
  <si>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</si>
  <si>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</si>
  <si>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</si>
  <si>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</si>
  <si>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</si>
  <si>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</si>
  <si>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</si>
  <si>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</si>
  <si>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</si>
  <si>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</si>
  <si>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</si>
  <si>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</si>
  <si>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</si>
  <si>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</si>
  <si>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</si>
  <si>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</si>
  <si>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</si>
  <si>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</si>
  <si>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</si>
  <si>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</si>
  <si>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</si>
  <si>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</si>
  <si>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</si>
  <si>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</si>
  <si>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</si>
  <si>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</si>
  <si>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</si>
  <si>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</si>
  <si>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</si>
  <si>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</si>
  <si>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</si>
  <si>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</si>
  <si>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</si>
  <si>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</si>
  <si>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</si>
  <si>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</si>
  <si>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</si>
  <si>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</si>
  <si>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</si>
  <si>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</si>
  <si>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</si>
  <si>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</si>
  <si>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</si>
  <si>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</si>
  <si>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</si>
  <si>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</si>
  <si>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</si>
  <si>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</si>
  <si>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</si>
  <si>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</si>
  <si>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</si>
  <si>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</si>
  <si>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</si>
  <si>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</si>
  <si>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</si>
  <si>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</si>
  <si>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</si>
  <si>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</si>
  <si>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</si>
  <si>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</si>
  <si>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</si>
  <si>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</si>
  <si>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</si>
  <si>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</si>
  <si>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</si>
  <si>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</si>
  <si>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</si>
  <si>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</si>
  <si>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</si>
  <si>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</si>
  <si>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</si>
  <si>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</si>
  <si>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</si>
  <si>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</si>
  <si>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</si>
  <si>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</si>
  <si>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</si>
  <si>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</si>
  <si>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</si>
  <si>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</si>
  <si>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</si>
  <si>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</si>
  <si>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</si>
  <si>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</si>
  <si>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</si>
  <si>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</si>
  <si>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</si>
  <si>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</si>
  <si>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</si>
  <si>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</si>
  <si>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</si>
  <si>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</si>
  <si>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</si>
  <si>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</si>
  <si>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</si>
  <si>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</si>
  <si>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</si>
  <si>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</si>
  <si>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</si>
  <si>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</si>
  <si>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</si>
  <si>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</si>
  <si>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</si>
  <si>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</si>
  <si>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</si>
  <si>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</si>
  <si>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</si>
  <si>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</si>
  <si>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</si>
  <si>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</si>
  <si>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</si>
  <si>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</si>
  <si>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</si>
  <si>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</si>
  <si>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</si>
  <si>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</si>
  <si>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</si>
  <si>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</si>
  <si>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</si>
  <si>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</si>
  <si>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</si>
  <si>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</si>
  <si>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</si>
  <si>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</si>
  <si>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</si>
  <si>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</si>
  <si>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</si>
  <si>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</si>
  <si>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</si>
  <si>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</si>
  <si>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</si>
  <si>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</si>
  <si>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</si>
  <si>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</si>
  <si>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</si>
  <si>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</si>
  <si>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</si>
  <si>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</si>
  <si>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</si>
  <si>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</si>
  <si>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</si>
  <si>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</si>
  <si>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</si>
  <si>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</si>
  <si>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</si>
  <si>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</si>
  <si>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</si>
  <si>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</si>
  <si>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</si>
  <si>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</si>
  <si>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</si>
  <si>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</si>
  <si>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</si>
  <si>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</si>
  <si>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</si>
  <si>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</si>
  <si>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</si>
  <si>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</si>
  <si>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</si>
  <si>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</si>
  <si>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</si>
  <si>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</si>
  <si>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</si>
  <si>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</si>
  <si>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</si>
  <si>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</si>
  <si>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</si>
  <si>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</si>
  <si>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</si>
  <si>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</si>
  <si>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</si>
  <si>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</si>
  <si>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</si>
  <si>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</si>
  <si>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</si>
  <si>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</si>
  <si>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</si>
  <si>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</si>
  <si>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</si>
  <si>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</si>
  <si>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</si>
  <si>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</si>
  <si>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</si>
  <si>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</si>
  <si>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</si>
  <si>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</si>
  <si>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</si>
  <si>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</si>
  <si>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</si>
  <si>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</si>
  <si>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</si>
  <si>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</si>
  <si>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</si>
  <si>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</si>
  <si>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</si>
  <si>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</si>
  <si>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</si>
  <si>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</si>
  <si>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</si>
  <si>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</si>
  <si>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</si>
  <si>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</si>
  <si>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</si>
  <si>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</si>
  <si>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</si>
  <si>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</si>
  <si>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</si>
  <si>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</si>
  <si>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</si>
  <si>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</si>
  <si>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</si>
  <si>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</si>
  <si>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</si>
  <si>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</si>
  <si>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</si>
  <si>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</si>
  <si>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</si>
  <si>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</si>
  <si>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</si>
  <si>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</si>
  <si>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</si>
  <si>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</si>
  <si>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</si>
  <si>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</si>
  <si>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</si>
  <si>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</si>
  <si>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</si>
  <si>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</si>
  <si>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</si>
  <si>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</si>
  <si>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</si>
  <si>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</si>
  <si>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</si>
  <si>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</si>
  <si>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</si>
  <si>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</si>
  <si>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</si>
  <si>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</si>
  <si>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</si>
  <si>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</si>
  <si>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</si>
  <si>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</si>
  <si>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</si>
  <si>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</si>
  <si>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</si>
  <si>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</si>
  <si>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</si>
  <si>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</si>
  <si>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</si>
  <si>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</si>
  <si>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</si>
  <si>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</si>
  <si>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</si>
  <si>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</si>
  <si>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</si>
  <si>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</si>
  <si>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</si>
  <si>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</si>
  <si>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</si>
  <si>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</si>
  <si>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</si>
  <si>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</si>
  <si>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</si>
  <si>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</si>
  <si>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</si>
  <si>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</si>
  <si>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</si>
  <si>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</si>
  <si>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</si>
  <si>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</si>
  <si>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</si>
  <si>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</si>
  <si>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</si>
  <si>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</si>
  <si>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</si>
  <si>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</si>
  <si>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</si>
  <si>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</si>
  <si>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</si>
  <si>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</si>
  <si>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</si>
  <si>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</si>
  <si>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</si>
  <si>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</si>
  <si>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</si>
  <si>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</si>
  <si>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</si>
  <si>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</si>
  <si>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</si>
  <si>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</si>
  <si>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</si>
  <si>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</si>
  <si>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</si>
  <si>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</si>
  <si>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</si>
  <si>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</si>
  <si>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</si>
  <si>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</si>
  <si>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</si>
  <si>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</si>
  <si>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</si>
  <si>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</si>
  <si>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</si>
  <si>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</si>
  <si>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</si>
  <si>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</si>
  <si>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</si>
  <si>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</si>
  <si>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</si>
  <si>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</si>
  <si>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</si>
  <si>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</si>
  <si>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</si>
  <si>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</si>
  <si>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</si>
  <si>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</si>
  <si>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</si>
  <si>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</si>
  <si>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</si>
  <si>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</si>
  <si>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</si>
  <si>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</si>
  <si>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</si>
  <si>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</si>
  <si>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</si>
  <si>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</si>
  <si>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</si>
  <si>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</si>
  <si>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</si>
  <si>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</si>
  <si>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</si>
  <si>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</si>
  <si>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</si>
  <si>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</si>
  <si>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</si>
  <si>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</si>
  <si>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</si>
  <si>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</si>
  <si>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</si>
  <si>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</si>
  <si>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</si>
  <si>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</si>
  <si>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</si>
  <si>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</si>
  <si>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</si>
  <si>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</si>
  <si>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</si>
  <si>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</si>
  <si>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</si>
  <si>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</si>
  <si>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</si>
  <si>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</si>
  <si>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</si>
  <si>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</si>
  <si>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</si>
  <si>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</si>
  <si>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</si>
  <si>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</si>
  <si>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</si>
  <si>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</si>
  <si>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</si>
  <si>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</si>
  <si>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</si>
  <si>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</si>
  <si>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</si>
  <si>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</si>
  <si>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</si>
  <si>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</si>
  <si>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</si>
  <si>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</si>
  <si>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</si>
  <si>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</si>
  <si>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</si>
  <si>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</si>
  <si>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</si>
  <si>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</si>
  <si>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</si>
  <si>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</si>
  <si>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</si>
  <si>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</si>
  <si>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</si>
  <si>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</si>
  <si>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</si>
  <si>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</si>
  <si>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</si>
  <si>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</si>
  <si>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</si>
  <si>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</si>
  <si>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</si>
  <si>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</si>
  <si>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</si>
  <si>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</si>
  <si>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</si>
  <si>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</si>
  <si>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</si>
  <si>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</si>
  <si>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</si>
  <si>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</si>
  <si>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</si>
  <si>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</si>
  <si>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</si>
  <si>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</si>
  <si>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</si>
  <si>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</si>
  <si>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</si>
  <si>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</si>
  <si>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</si>
  <si>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</si>
  <si>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</si>
  <si>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</si>
  <si>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</si>
  <si>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</si>
  <si>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</si>
  <si>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</si>
  <si>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</si>
  <si>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</si>
  <si>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</si>
  <si>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</si>
  <si>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</si>
  <si>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</si>
  <si>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</si>
  <si>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</si>
  <si>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</si>
  <si>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</si>
  <si>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</si>
  <si>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</si>
  <si>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</si>
  <si>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</si>
  <si>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</si>
  <si>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</si>
  <si>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</si>
  <si>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</si>
  <si>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</si>
  <si>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</si>
  <si>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</si>
  <si>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</si>
  <si>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</si>
  <si>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</si>
  <si>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</si>
  <si>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</si>
  <si>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</si>
  <si>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</si>
  <si>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</si>
  <si>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</si>
  <si>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</si>
  <si>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</si>
  <si>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</si>
  <si>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</si>
  <si>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</si>
  <si>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</si>
  <si>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</si>
  <si>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</si>
  <si>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</si>
  <si>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</si>
  <si>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</si>
  <si>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</si>
  <si>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</si>
  <si>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</si>
  <si>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</si>
  <si>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</si>
  <si>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</si>
  <si>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</si>
  <si>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</si>
  <si>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</si>
  <si>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</si>
  <si>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</si>
  <si>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</si>
  <si>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</si>
  <si>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</si>
  <si>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</si>
  <si>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</si>
  <si>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</si>
  <si>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</si>
  <si>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</si>
  <si>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</si>
  <si>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</si>
  <si>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</si>
  <si>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</si>
  <si>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</si>
  <si>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</si>
  <si>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</si>
  <si>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</si>
  <si>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</si>
  <si>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</si>
  <si>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</si>
  <si>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</si>
  <si>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</si>
  <si>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</si>
  <si>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</si>
  <si>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</si>
  <si>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</si>
  <si>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</si>
  <si>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</si>
  <si>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</si>
  <si>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</si>
  <si>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</si>
  <si>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</si>
  <si>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</si>
  <si>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</si>
  <si>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</si>
  <si>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</si>
  <si>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</si>
  <si>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</si>
  <si>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</si>
  <si>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</si>
  <si>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</si>
  <si>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</si>
  <si>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</si>
  <si>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</si>
  <si>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</si>
  <si>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</si>
  <si>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</si>
  <si>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</si>
  <si>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</si>
  <si>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</si>
  <si>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</si>
  <si>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</si>
  <si>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</si>
  <si>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</si>
  <si>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</si>
  <si>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</si>
  <si>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</si>
  <si>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</si>
  <si>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</si>
  <si>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</si>
  <si>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</si>
  <si>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</si>
  <si>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</si>
  <si>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</si>
  <si>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</si>
  <si>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</si>
  <si>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</si>
  <si>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</si>
  <si>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</si>
  <si>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</si>
  <si>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</si>
  <si>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</si>
  <si>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</si>
  <si>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</si>
  <si>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</si>
  <si>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</si>
  <si>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</si>
  <si>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</si>
  <si>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</si>
  <si>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</si>
  <si>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</si>
  <si>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</si>
  <si>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</si>
  <si>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</si>
  <si>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</si>
  <si>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</si>
  <si>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</si>
  <si>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</si>
  <si>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</si>
  <si>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</si>
  <si>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</si>
  <si>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</si>
  <si>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</si>
  <si>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</si>
  <si>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</si>
  <si>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</si>
  <si>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</si>
  <si>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</si>
  <si>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</si>
  <si>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</si>
  <si>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</si>
  <si>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</si>
  <si>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</si>
  <si>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</si>
  <si>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</si>
  <si>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</si>
  <si>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</si>
  <si>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</si>
  <si>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</si>
  <si>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</si>
  <si>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</si>
  <si>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</si>
  <si>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</si>
  <si>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</si>
  <si>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</si>
  <si>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</si>
  <si>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</si>
  <si>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</si>
  <si>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</si>
  <si>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</si>
  <si>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</si>
  <si>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</si>
  <si>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</si>
  <si>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</si>
  <si>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</si>
  <si>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</si>
  <si>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</si>
  <si>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</si>
  <si>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</si>
  <si>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</si>
  <si>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</si>
  <si>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</si>
  <si>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</si>
  <si>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</si>
  <si>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</si>
  <si>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</si>
  <si>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</si>
  <si>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</si>
  <si>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</si>
  <si>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</si>
  <si>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</si>
  <si>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</si>
  <si>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</si>
  <si>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</si>
  <si>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</si>
  <si>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</si>
  <si>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</si>
  <si>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</si>
  <si>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</si>
  <si>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</si>
  <si>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</si>
  <si>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</si>
  <si>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</si>
  <si>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</si>
  <si>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</si>
  <si>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</si>
  <si>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</si>
  <si>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</si>
  <si>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</si>
  <si>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</si>
  <si>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</si>
  <si>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</si>
  <si>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</si>
  <si>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</si>
  <si>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</si>
  <si>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</si>
  <si>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</si>
  <si>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</si>
  <si>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</si>
  <si>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</si>
  <si>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</si>
  <si>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</si>
  <si>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</si>
  <si>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</si>
  <si>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</si>
  <si>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</si>
  <si>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</si>
  <si>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</si>
  <si>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</si>
  <si>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</si>
  <si>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</si>
  <si>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</si>
  <si>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</si>
  <si>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</si>
  <si>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</si>
  <si>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</si>
  <si>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</si>
  <si>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</si>
  <si>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</si>
  <si>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</si>
  <si>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</si>
  <si>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</si>
  <si>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</si>
  <si>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</si>
  <si>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</si>
  <si>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</si>
  <si>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</si>
  <si>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</si>
  <si>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</si>
  <si>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</si>
  <si>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</si>
  <si>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</si>
  <si>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</si>
  <si>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</si>
  <si>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</si>
  <si>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</si>
  <si>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</si>
  <si>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</si>
  <si>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</si>
  <si>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</si>
  <si>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</si>
  <si>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</si>
  <si>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</si>
  <si>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</si>
  <si>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</si>
  <si>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</si>
  <si>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</si>
  <si>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</si>
  <si>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</si>
  <si>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</si>
  <si>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</si>
  <si>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</si>
  <si>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</si>
  <si>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</si>
  <si>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</si>
  <si>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</si>
  <si>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</si>
  <si>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</si>
  <si>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</si>
  <si>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</si>
  <si>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</si>
  <si>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</si>
  <si>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</si>
  <si>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</si>
  <si>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</si>
  <si>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</si>
  <si>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</si>
  <si>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</si>
  <si>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</si>
  <si>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</si>
  <si>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</si>
  <si>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</si>
  <si>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</si>
  <si>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</si>
  <si>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</si>
  <si>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</si>
  <si>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</si>
  <si>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</si>
  <si>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</si>
  <si>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</si>
  <si>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</si>
  <si>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</si>
  <si>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</si>
  <si>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</si>
  <si>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</si>
  <si>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</si>
  <si>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</si>
  <si>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</si>
  <si>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</si>
  <si>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</si>
  <si>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</si>
  <si>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</si>
  <si>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</si>
  <si>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</si>
  <si>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</si>
  <si>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</si>
  <si>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</si>
  <si>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</si>
  <si>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</si>
  <si>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</si>
  <si>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</si>
  <si>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</si>
  <si>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</si>
  <si>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</si>
  <si>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</si>
  <si>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</si>
  <si>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</si>
  <si>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</si>
  <si>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</si>
  <si>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</si>
  <si>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</si>
  <si>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</si>
  <si>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</si>
  <si>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</si>
  <si>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</si>
  <si>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</si>
  <si>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</si>
  <si>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</si>
  <si>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</si>
  <si>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</si>
  <si>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</si>
  <si>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</si>
  <si>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</si>
  <si>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</si>
  <si>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</si>
  <si>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</si>
  <si>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</si>
  <si>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</si>
  <si>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</si>
  <si>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</si>
  <si>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</si>
  <si>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</si>
  <si>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</si>
  <si>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</si>
  <si>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</si>
  <si>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</si>
  <si>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</si>
  <si>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</si>
  <si>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</si>
  <si>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</si>
  <si>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</si>
  <si>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</si>
  <si>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</si>
  <si>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</si>
  <si>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</si>
  <si>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</si>
  <si>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</si>
  <si>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</si>
  <si>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</si>
  <si>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</si>
  <si>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</si>
  <si>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</si>
  <si>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</si>
  <si>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</si>
  <si>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</si>
  <si>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</si>
  <si>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</si>
  <si>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</si>
  <si>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</si>
  <si>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</si>
  <si>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</si>
  <si>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</si>
  <si>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</si>
  <si>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</si>
  <si>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</si>
  <si>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</si>
  <si>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</si>
  <si>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</si>
  <si>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</si>
  <si>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</si>
  <si>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</si>
  <si>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</si>
  <si>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</si>
  <si>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</si>
  <si>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</si>
  <si>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</si>
  <si>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</si>
  <si>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</si>
  <si>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</si>
  <si>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</si>
  <si>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</si>
  <si>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</si>
  <si>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</si>
  <si>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</si>
  <si>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</si>
  <si>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</si>
  <si>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</si>
  <si>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</si>
  <si>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</si>
  <si>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</si>
  <si>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</si>
  <si>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</si>
  <si>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</si>
  <si>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</si>
  <si>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</si>
  <si>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</si>
  <si>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</si>
  <si>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</si>
  <si>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</si>
  <si>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</si>
  <si>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</si>
  <si>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</si>
  <si>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</si>
  <si>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</si>
  <si>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</si>
  <si>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</si>
  <si>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</si>
  <si>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</si>
  <si>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</si>
  <si>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</si>
  <si>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</si>
  <si>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</si>
  <si>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</si>
  <si>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</si>
  <si>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</si>
  <si>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</si>
  <si>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</si>
  <si>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</si>
  <si>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</si>
  <si>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</si>
  <si>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</si>
  <si>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</si>
  <si>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</si>
  <si>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</si>
  <si>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</si>
  <si>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</si>
  <si>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</si>
  <si>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</si>
  <si>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</si>
  <si>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</si>
  <si>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</si>
  <si>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</si>
  <si>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</si>
  <si>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</si>
  <si>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</si>
  <si>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</si>
  <si>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</si>
  <si>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</si>
  <si>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</si>
  <si>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</si>
  <si>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</si>
  <si>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</si>
  <si>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</si>
  <si>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</si>
  <si>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</si>
  <si>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</si>
  <si>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</si>
  <si>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</si>
  <si>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</si>
  <si>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</si>
  <si>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</si>
  <si>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</si>
  <si>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</si>
  <si>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</si>
  <si>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</si>
  <si>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</si>
  <si>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</si>
  <si>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</si>
  <si>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</si>
  <si>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</si>
  <si>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</si>
  <si>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</si>
  <si>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</si>
  <si>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</si>
  <si>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</si>
  <si>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</si>
  <si>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</si>
  <si>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</si>
  <si>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</si>
  <si>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</si>
  <si>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</si>
  <si>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</si>
  <si>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</si>
  <si>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</si>
  <si>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</si>
  <si>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</si>
  <si>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</si>
  <si>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</si>
  <si>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</si>
  <si>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</si>
  <si>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</si>
  <si>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</si>
  <si>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</si>
  <si>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</si>
  <si>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</si>
  <si>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</si>
  <si>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</si>
  <si>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</si>
  <si>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</si>
  <si>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</si>
  <si>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</si>
  <si>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</si>
  <si>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</si>
  <si>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</si>
  <si>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</si>
  <si>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</si>
  <si>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</si>
  <si>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</si>
  <si>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</si>
  <si>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</si>
  <si>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</si>
  <si>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</si>
  <si>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</si>
  <si>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</si>
  <si>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</si>
  <si>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</si>
  <si>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</si>
  <si>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</si>
  <si>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</si>
  <si>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</si>
  <si>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</si>
  <si>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</si>
  <si>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</si>
  <si>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</si>
  <si>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</si>
  <si>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</si>
  <si>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</si>
  <si>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</si>
  <si>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</si>
  <si>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</si>
  <si>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</si>
  <si>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</si>
  <si>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</si>
  <si>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</si>
  <si>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</si>
  <si>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</si>
  <si>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</si>
  <si>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</si>
  <si>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</si>
  <si>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</si>
  <si>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</si>
  <si>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</si>
  <si>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</si>
  <si>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</si>
  <si>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</si>
  <si>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</si>
  <si>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</si>
  <si>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</si>
  <si>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</si>
  <si>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</si>
  <si>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</si>
  <si>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</si>
  <si>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</si>
  <si>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</si>
  <si>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</si>
  <si>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</si>
  <si>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</si>
  <si>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</si>
  <si>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</si>
  <si>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</si>
  <si>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</si>
  <si>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</si>
  <si>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</si>
  <si>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</si>
  <si>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</si>
  <si>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</si>
  <si>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</si>
  <si>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</si>
  <si>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</si>
  <si>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</si>
  <si>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</si>
  <si>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</si>
  <si>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</si>
  <si>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</si>
  <si>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</si>
  <si>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</si>
  <si>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</si>
  <si>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</si>
  <si>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</si>
  <si>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</si>
  <si>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</si>
  <si>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</si>
  <si>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</si>
  <si>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</si>
  <si>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</si>
  <si>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</si>
  <si>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</si>
  <si>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</si>
  <si>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</si>
  <si>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</si>
  <si>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</si>
  <si>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</si>
  <si>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</si>
  <si>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</si>
  <si>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</si>
  <si>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</si>
  <si>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</si>
  <si>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</si>
  <si>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</si>
  <si>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</si>
  <si>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</si>
  <si>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</si>
  <si>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</si>
  <si>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</si>
  <si>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</si>
  <si>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</si>
  <si>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</si>
  <si>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</si>
  <si>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</si>
  <si>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</si>
  <si>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</si>
  <si>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</si>
  <si>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</si>
  <si>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</si>
  <si>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</si>
  <si>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</si>
  <si>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</si>
  <si>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</si>
  <si>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</si>
  <si>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</si>
  <si>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</si>
  <si>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</si>
  <si>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</si>
  <si>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</si>
  <si>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</si>
  <si>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</si>
  <si>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</si>
  <si>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</si>
  <si>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</si>
  <si>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</si>
  <si>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</si>
  <si>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</si>
  <si>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</si>
  <si>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</si>
  <si>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</si>
  <si>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</si>
  <si>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</si>
  <si>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</si>
  <si>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</si>
  <si>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</si>
  <si>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</si>
  <si>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</si>
  <si>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</si>
  <si>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</si>
  <si>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</si>
  <si>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</si>
  <si>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</si>
  <si>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</si>
  <si>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</si>
  <si>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</si>
  <si>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</si>
  <si>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</si>
  <si>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</si>
  <si>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</si>
  <si>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</si>
  <si>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</si>
  <si>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</si>
  <si>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</si>
  <si>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</si>
  <si>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</si>
  <si>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</si>
  <si>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</si>
  <si>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</si>
  <si>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</si>
  <si>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</si>
  <si>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</si>
  <si>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</si>
  <si>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</si>
  <si>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</si>
  <si>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</si>
  <si>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</si>
  <si>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</si>
  <si>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</si>
  <si>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</si>
  <si>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</si>
  <si>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</si>
  <si>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</si>
  <si>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</si>
  <si>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</si>
  <si>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</si>
  <si>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</si>
  <si>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</si>
  <si>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</si>
  <si>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</si>
  <si>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</si>
  <si>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</si>
  <si>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</si>
  <si>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</si>
  <si>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</si>
  <si>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</si>
  <si>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</si>
  <si>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</si>
  <si>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</si>
  <si>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</si>
  <si>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</si>
  <si>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</si>
  <si>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</si>
  <si>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</si>
  <si>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</si>
  <si>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</si>
  <si>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</si>
  <si>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</si>
  <si>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</si>
  <si>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</si>
  <si>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</si>
  <si>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</si>
  <si>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</si>
  <si>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</si>
  <si>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</si>
  <si>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</si>
  <si>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</si>
  <si>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</si>
  <si>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</si>
  <si>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</si>
  <si>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</si>
  <si>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</si>
  <si>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</si>
  <si>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</si>
  <si>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</si>
  <si>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</si>
  <si>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</si>
  <si>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</si>
  <si>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</si>
  <si>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</si>
  <si>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</si>
  <si>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</si>
  <si>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</si>
  <si>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</si>
  <si>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</si>
  <si>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</si>
  <si>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</si>
  <si>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</si>
  <si>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</si>
  <si>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</si>
  <si>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</si>
  <si>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</si>
  <si>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</si>
  <si>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</si>
  <si>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</si>
  <si>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</si>
  <si>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</si>
  <si>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</si>
  <si>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</si>
  <si>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</si>
  <si>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</si>
  <si>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</si>
  <si>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</si>
  <si>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</si>
  <si>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</si>
  <si>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</si>
  <si>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</si>
  <si>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</si>
  <si>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</si>
  <si>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</si>
  <si>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</si>
  <si>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</si>
  <si>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</si>
  <si>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</si>
  <si>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</si>
  <si>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</si>
  <si>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</si>
  <si>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</si>
  <si>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</si>
  <si>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</si>
  <si>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</si>
  <si>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</si>
  <si>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</si>
  <si>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</si>
  <si>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</si>
  <si>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</si>
  <si>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</si>
  <si>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</si>
  <si>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</si>
  <si>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</si>
  <si>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</si>
  <si>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</si>
  <si>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</si>
  <si>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</si>
  <si>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</si>
  <si>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</si>
  <si>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</si>
  <si>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</si>
  <si>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</si>
  <si>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</si>
  <si>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</si>
  <si>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</si>
  <si>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</si>
  <si>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</si>
  <si>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</si>
  <si>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</si>
  <si>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</si>
  <si>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</si>
  <si>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</si>
  <si>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</si>
  <si>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</si>
  <si>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</si>
  <si>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</si>
  <si>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</si>
  <si>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</si>
  <si>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</si>
  <si>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</si>
  <si>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</si>
  <si>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</si>
  <si>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</si>
  <si>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</si>
  <si>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</si>
  <si>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</si>
  <si>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</si>
  <si>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</si>
  <si>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</si>
  <si>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</si>
  <si>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</si>
  <si>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</si>
  <si>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</si>
  <si>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</si>
  <si>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</si>
  <si>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</si>
  <si>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</si>
  <si>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</si>
  <si>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</si>
  <si>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</si>
  <si>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</si>
  <si>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</si>
  <si>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</si>
  <si>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</si>
  <si>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</si>
  <si>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</si>
  <si>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</si>
  <si>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</si>
  <si>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</si>
  <si>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</si>
  <si>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</si>
  <si>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</si>
  <si>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</si>
  <si>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</si>
  <si>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</si>
  <si>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</si>
  <si>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</si>
  <si>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</si>
  <si>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</si>
  <si>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</si>
  <si>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</si>
  <si>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</si>
  <si>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</si>
  <si>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</si>
  <si>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</si>
  <si>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</si>
  <si>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</si>
  <si>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</si>
  <si>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</si>
  <si>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</si>
  <si>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</si>
  <si>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</si>
  <si>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</si>
  <si>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</si>
  <si>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</si>
  <si>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</si>
  <si>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</si>
  <si>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</si>
  <si>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</si>
  <si>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</si>
  <si>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</si>
  <si>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</si>
  <si>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</si>
  <si>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</si>
  <si>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</si>
  <si>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</si>
  <si>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</si>
  <si>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</si>
  <si>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</si>
  <si>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</si>
  <si>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</si>
  <si>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</si>
  <si>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</si>
  <si>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</si>
  <si>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</si>
  <si>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</si>
  <si>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</si>
  <si>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</si>
  <si>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</si>
  <si>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</si>
  <si>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</si>
  <si>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</si>
  <si>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</si>
  <si>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</si>
  <si>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</si>
  <si>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</si>
  <si>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</si>
  <si>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</si>
  <si>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</si>
  <si>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</si>
  <si>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</si>
  <si>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</si>
  <si>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</si>
  <si>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</si>
  <si>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</si>
  <si>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</si>
  <si>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</si>
  <si>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</si>
  <si>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</si>
  <si>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</si>
  <si>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</si>
  <si>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</si>
  <si>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</si>
  <si>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</si>
  <si>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</si>
  <si>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</si>
  <si>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</si>
  <si>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</si>
  <si>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</si>
  <si>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</si>
  <si>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</si>
  <si>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</si>
  <si>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</si>
  <si>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</si>
  <si>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</si>
  <si>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</si>
  <si>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</si>
  <si>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</si>
  <si>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</si>
  <si>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</si>
  <si>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</si>
  <si>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</si>
  <si>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</si>
  <si>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</si>
  <si>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</si>
  <si>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</si>
  <si>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</si>
  <si>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</si>
  <si>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</si>
  <si>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</si>
  <si>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</si>
  <si>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</si>
  <si>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</si>
  <si>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</si>
  <si>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</si>
  <si>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</si>
  <si>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</si>
  <si>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</si>
  <si>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</si>
  <si>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</si>
  <si>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</si>
  <si>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</si>
  <si>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</si>
  <si>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</si>
  <si>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</si>
  <si>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</si>
  <si>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</si>
  <si>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</si>
  <si>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</si>
  <si>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</si>
  <si>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</si>
  <si>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</si>
  <si>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</si>
  <si>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</si>
  <si>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</si>
  <si>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</si>
  <si>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</si>
  <si>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</si>
  <si>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</si>
  <si>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</si>
  <si>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</si>
  <si>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</si>
  <si>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</si>
  <si>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</si>
  <si>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</si>
  <si>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</si>
  <si>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</si>
  <si>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</si>
  <si>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</si>
  <si>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</si>
  <si>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</si>
  <si>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</si>
  <si>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</si>
  <si>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</si>
  <si>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</si>
  <si>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</si>
  <si>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</si>
  <si>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</si>
  <si>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</si>
  <si>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</si>
  <si>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</si>
  <si>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</si>
  <si>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</si>
  <si>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</si>
  <si>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</si>
  <si>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</si>
  <si>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</si>
  <si>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</si>
  <si>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</si>
  <si>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</si>
  <si>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</si>
  <si>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</si>
  <si>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</si>
  <si>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</si>
  <si>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</si>
  <si>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</si>
  <si>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</si>
  <si>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</si>
  <si>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</si>
  <si>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</si>
  <si>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</si>
  <si>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</si>
  <si>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</si>
  <si>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</si>
  <si>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</si>
  <si>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</si>
  <si>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</si>
  <si>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</si>
  <si>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</si>
  <si>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</si>
  <si>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</si>
  <si>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</si>
  <si>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</si>
  <si>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</si>
  <si>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</si>
  <si>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</si>
  <si>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</si>
  <si>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</si>
  <si>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</si>
  <si>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</si>
  <si>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</si>
  <si>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</si>
  <si>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</si>
  <si>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</si>
  <si>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</si>
  <si>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</si>
  <si>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</si>
  <si>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</si>
  <si>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</si>
  <si>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</si>
  <si>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</si>
  <si>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</si>
  <si>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</si>
  <si>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</si>
  <si>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</si>
  <si>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</si>
  <si>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</si>
  <si>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</si>
  <si>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</si>
  <si>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</si>
  <si>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</si>
  <si>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</si>
  <si>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</si>
  <si>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</si>
  <si>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</si>
  <si>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</si>
  <si>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</si>
  <si>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</si>
  <si>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</si>
  <si>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</si>
  <si>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</si>
  <si>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</si>
  <si>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</si>
  <si>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</si>
  <si>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</si>
  <si>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</si>
  <si>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</si>
  <si>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</si>
  <si>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</si>
  <si>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</si>
  <si>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</si>
  <si>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</si>
  <si>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</si>
  <si>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</si>
  <si>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</si>
  <si>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</si>
  <si>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</si>
  <si>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</si>
  <si>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</si>
  <si>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</si>
  <si>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</si>
  <si>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</si>
  <si>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</si>
  <si>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</si>
  <si>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</si>
  <si>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</si>
  <si>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</si>
  <si>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</si>
  <si>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</si>
  <si>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</si>
  <si>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</si>
  <si>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</si>
  <si>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</si>
  <si>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</si>
  <si>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</si>
  <si>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</si>
  <si>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</si>
  <si>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</si>
  <si>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</si>
  <si>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</si>
  <si>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</si>
  <si>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</si>
  <si>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</si>
  <si>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</si>
  <si>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</si>
  <si>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</si>
  <si>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</si>
  <si>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</si>
  <si>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</si>
  <si>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</si>
  <si>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</si>
  <si>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</si>
  <si>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</si>
  <si>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</si>
  <si>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</si>
  <si>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</si>
  <si>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</si>
  <si>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</si>
  <si>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</si>
  <si>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</si>
  <si>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</si>
  <si>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</si>
  <si>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</si>
  <si>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</si>
  <si>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</si>
  <si>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</si>
  <si>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</si>
  <si>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</si>
  <si>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</si>
  <si>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</si>
  <si>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</si>
  <si>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</si>
  <si>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</si>
  <si>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</si>
  <si>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</si>
  <si>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</si>
  <si>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</si>
  <si>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</si>
  <si>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</si>
  <si>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</si>
  <si>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</si>
  <si>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</si>
  <si>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</si>
  <si>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</si>
  <si>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</si>
  <si>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</si>
  <si>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</si>
  <si>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</si>
  <si>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</si>
  <si>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</si>
  <si>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</si>
  <si>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</si>
  <si>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</si>
  <si>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</si>
  <si>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</si>
  <si>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</si>
  <si>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</si>
  <si>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</si>
  <si>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</si>
  <si>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</si>
  <si>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</si>
  <si>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</si>
  <si>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</si>
  <si>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</si>
  <si>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</si>
  <si>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</si>
  <si>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</si>
  <si>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</si>
  <si>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</si>
  <si>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</si>
  <si>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</si>
  <si>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</si>
  <si>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</si>
  <si>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</si>
  <si>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</si>
  <si>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</si>
  <si>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</si>
  <si>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</si>
  <si>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</si>
  <si>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</si>
  <si>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</si>
  <si>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</si>
  <si>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</si>
  <si>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</si>
  <si>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</si>
  <si>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</si>
  <si>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</si>
  <si>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</si>
  <si>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</si>
  <si>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</si>
  <si>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</si>
  <si>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</si>
  <si>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</si>
  <si>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</si>
  <si>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</si>
  <si>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</si>
  <si>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</si>
  <si>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</si>
  <si>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</si>
  <si>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</si>
  <si>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</si>
  <si>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</si>
  <si>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</si>
  <si>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</si>
  <si>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</si>
  <si>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</si>
  <si>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</si>
  <si>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</si>
  <si>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</si>
  <si>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</si>
  <si>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</si>
  <si>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</si>
  <si>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</si>
  <si>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Sub-category</t>
  </si>
  <si>
    <t>Count of outcome</t>
  </si>
  <si>
    <t>Column Labels</t>
  </si>
  <si>
    <t>(All)</t>
  </si>
  <si>
    <t>(Multiple Items)</t>
  </si>
  <si>
    <t>Date Created Conversion</t>
  </si>
  <si>
    <t xml:space="preserve">Date Ended Conversion </t>
  </si>
  <si>
    <t>&lt;5/27/1970</t>
  </si>
  <si>
    <t>May</t>
  </si>
  <si>
    <t>Jun</t>
  </si>
  <si>
    <t>Jul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</si>
  <si>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</si>
  <si>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</si>
  <si>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</si>
  <si>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</si>
  <si>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</si>
  <si>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</si>
  <si>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</si>
  <si>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</si>
  <si>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</si>
  <si>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</si>
  <si>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10000 to 14999</t>
  </si>
  <si>
    <t>15000 to 19999</t>
  </si>
  <si>
    <t>20000 to 24999</t>
  </si>
  <si>
    <t>35000 to 39999</t>
  </si>
  <si>
    <t>30000 to 34999</t>
  </si>
  <si>
    <t>40000 to 44999</t>
  </si>
  <si>
    <t>45000 to 49999</t>
  </si>
  <si>
    <t>Greater than or equal to 50000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</si>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</sst>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[$-409]mmmm\ d\,\ yyyy;@"/>
    <numFmt numFmtId="166" formatCode="0.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164" fontId="0" fillId="0" borderId="0" xfId="43" applyNumberFormat="1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5" fontId="0" fillId="0" borderId="0" xfId="0" applyNumberFormat="1"/>
    <xf numFmtId="16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 Mako.xlsx]Sheet13!PivotTable24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Sheet13!$A$6:$A$10</c:f>
              <c:strCache>
                <c:ptCount val="4"/>
                <c:pt idx="0">
                  <c:v>&lt;5/27/1970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Sheet13!$B$6:$B$10</c:f>
              <c:numCache>
                <c:formatCode>General</c:formatCode>
                <c:ptCount val="4"/>
                <c:pt idx="0">
                  <c:v>1</c:v>
                </c:pt>
                <c:pt idx="1">
                  <c:v>49</c:v>
                </c:pt>
                <c:pt idx="2">
                  <c:v>288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7-495D-84E1-9E68CB8E38C4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Sheet13!$A$6:$A$10</c:f>
              <c:strCache>
                <c:ptCount val="4"/>
                <c:pt idx="0">
                  <c:v>&lt;5/27/1970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Sheet13!$C$6:$C$10</c:f>
              <c:numCache>
                <c:formatCode>General</c:formatCode>
                <c:ptCount val="4"/>
                <c:pt idx="1">
                  <c:v>96</c:v>
                </c:pt>
                <c:pt idx="2">
                  <c:v>523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7-495D-84E1-9E68CB8E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07360"/>
        <c:axId val="755242784"/>
      </c:lineChart>
      <c:catAx>
        <c:axId val="7809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2784"/>
        <c:crosses val="autoZero"/>
        <c:auto val="1"/>
        <c:lblAlgn val="ctr"/>
        <c:lblOffset val="100"/>
        <c:noMultiLvlLbl val="0"/>
      </c:catAx>
      <c:valAx>
        <c:axId val="755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 Mako.xlsx]Sheet2!PivotTable2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EA4-8E30-B3ED432499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68</c:v>
                </c:pt>
                <c:pt idx="1">
                  <c:v>17</c:v>
                </c:pt>
                <c:pt idx="2">
                  <c:v>12</c:v>
                </c:pt>
                <c:pt idx="3">
                  <c:v>1</c:v>
                </c:pt>
                <c:pt idx="4">
                  <c:v>63</c:v>
                </c:pt>
                <c:pt idx="5">
                  <c:v>14</c:v>
                </c:pt>
                <c:pt idx="6">
                  <c:v>20</c:v>
                </c:pt>
                <c:pt idx="7">
                  <c:v>32</c:v>
                </c:pt>
                <c:pt idx="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3-4EA4-8E30-B3ED432499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2</c:v>
                </c:pt>
                <c:pt idx="4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3-4EA4-8E30-B3ED432499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101</c:v>
                </c:pt>
                <c:pt idx="1">
                  <c:v>26</c:v>
                </c:pt>
                <c:pt idx="2">
                  <c:v>34</c:v>
                </c:pt>
                <c:pt idx="3">
                  <c:v>2</c:v>
                </c:pt>
                <c:pt idx="4">
                  <c:v>104</c:v>
                </c:pt>
                <c:pt idx="5">
                  <c:v>27</c:v>
                </c:pt>
                <c:pt idx="6">
                  <c:v>43</c:v>
                </c:pt>
                <c:pt idx="7">
                  <c:v>60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3-4EA4-8E30-B3ED4324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51744"/>
        <c:axId val="1251298464"/>
      </c:barChart>
      <c:catAx>
        <c:axId val="15674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8464"/>
        <c:crosses val="autoZero"/>
        <c:auto val="1"/>
        <c:lblAlgn val="ctr"/>
        <c:lblOffset val="100"/>
        <c:noMultiLvlLbl val="0"/>
      </c:catAx>
      <c:valAx>
        <c:axId val="1251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 Mako.xlsx]Sheet4!PivotTable6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23</c:v>
                </c:pt>
                <c:pt idx="15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2D9-88E6-FD739B68FC5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16</c:v>
                </c:pt>
                <c:pt idx="1">
                  <c:v>1</c:v>
                </c:pt>
                <c:pt idx="2">
                  <c:v>22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19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14</c:v>
                </c:pt>
                <c:pt idx="13">
                  <c:v>113</c:v>
                </c:pt>
                <c:pt idx="14">
                  <c:v>2</c:v>
                </c:pt>
                <c:pt idx="15">
                  <c:v>28</c:v>
                </c:pt>
                <c:pt idx="16">
                  <c:v>6</c:v>
                </c:pt>
                <c:pt idx="17">
                  <c:v>2</c:v>
                </c:pt>
                <c:pt idx="18">
                  <c:v>9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20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3-42D9-88E6-FD739B68FC5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13">
                  <c:v>4</c:v>
                </c:pt>
                <c:pt idx="15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3-42D9-88E6-FD739B68FC56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17</c:v>
                </c:pt>
                <c:pt idx="1">
                  <c:v>2</c:v>
                </c:pt>
                <c:pt idx="2">
                  <c:v>35</c:v>
                </c:pt>
                <c:pt idx="3">
                  <c:v>19</c:v>
                </c:pt>
                <c:pt idx="4">
                  <c:v>12</c:v>
                </c:pt>
                <c:pt idx="5">
                  <c:v>6</c:v>
                </c:pt>
                <c:pt idx="6">
                  <c:v>26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17</c:v>
                </c:pt>
                <c:pt idx="12">
                  <c:v>27</c:v>
                </c:pt>
                <c:pt idx="13">
                  <c:v>204</c:v>
                </c:pt>
                <c:pt idx="14">
                  <c:v>6</c:v>
                </c:pt>
                <c:pt idx="15">
                  <c:v>52</c:v>
                </c:pt>
                <c:pt idx="16">
                  <c:v>8</c:v>
                </c:pt>
                <c:pt idx="17">
                  <c:v>14</c:v>
                </c:pt>
                <c:pt idx="18">
                  <c:v>8</c:v>
                </c:pt>
                <c:pt idx="19">
                  <c:v>14</c:v>
                </c:pt>
                <c:pt idx="20">
                  <c:v>24</c:v>
                </c:pt>
                <c:pt idx="21">
                  <c:v>31</c:v>
                </c:pt>
                <c:pt idx="22">
                  <c:v>29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3-42D9-88E6-FD739B68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40144"/>
        <c:axId val="1251294624"/>
      </c:barChart>
      <c:catAx>
        <c:axId val="15674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4624"/>
        <c:crosses val="autoZero"/>
        <c:auto val="1"/>
        <c:lblAlgn val="ctr"/>
        <c:lblOffset val="100"/>
        <c:noMultiLvlLbl val="0"/>
      </c:catAx>
      <c:valAx>
        <c:axId val="12512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0.20525153105861768"/>
          <c:w val="0.77242082239720034"/>
          <c:h val="0.46567767570720325"/>
        </c:manualLayout>
      </c:layout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Sheet8!$B$2:$B$13</c:f>
              <c:numCache>
                <c:formatCode>General</c:formatCode>
                <c:ptCount val="12"/>
                <c:pt idx="0">
                  <c:v>27</c:v>
                </c:pt>
                <c:pt idx="1">
                  <c:v>140</c:v>
                </c:pt>
                <c:pt idx="2">
                  <c:v>221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4-469F-A61D-084C3269164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Sheet8!$C$2:$C$13</c:f>
              <c:numCache>
                <c:formatCode>General</c:formatCode>
                <c:ptCount val="12"/>
                <c:pt idx="0">
                  <c:v>24</c:v>
                </c:pt>
                <c:pt idx="1">
                  <c:v>234</c:v>
                </c:pt>
                <c:pt idx="2">
                  <c:v>93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0</c:v>
                </c:pt>
                <c:pt idx="1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4-469F-A61D-084C3269164B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4-469F-A61D-084C3269164B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Sheet8!$E$2:$E$13</c:f>
              <c:numCache>
                <c:formatCode>General</c:formatCode>
                <c:ptCount val="12"/>
                <c:pt idx="0">
                  <c:v>51</c:v>
                </c:pt>
                <c:pt idx="1">
                  <c:v>374</c:v>
                </c:pt>
                <c:pt idx="2">
                  <c:v>314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4-469F-A61D-084C3269164B}"/>
            </c:ext>
          </c:extLst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Sheet8!$F$2:$F$13</c:f>
              <c:numCache>
                <c:formatCode>0%</c:formatCode>
                <c:ptCount val="12"/>
                <c:pt idx="0">
                  <c:v>0.52941176470588236</c:v>
                </c:pt>
                <c:pt idx="1">
                  <c:v>0.37433155080213903</c:v>
                </c:pt>
                <c:pt idx="2">
                  <c:v>0.70382165605095537</c:v>
                </c:pt>
                <c:pt idx="3">
                  <c:v>1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0.36363636363636365</c:v>
                </c:pt>
                <c:pt idx="8">
                  <c:v>0.46666666666666667</c:v>
                </c:pt>
                <c:pt idx="9">
                  <c:v>1</c:v>
                </c:pt>
                <c:pt idx="10">
                  <c:v>0.65495207667731625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4-469F-A61D-084C3269164B}"/>
            </c:ext>
          </c:extLst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Sheet8!$G$2:$G$13</c:f>
              <c:numCache>
                <c:formatCode>0%</c:formatCode>
                <c:ptCount val="12"/>
                <c:pt idx="0">
                  <c:v>0.47058823529411764</c:v>
                </c:pt>
                <c:pt idx="1">
                  <c:v>0.62566844919786091</c:v>
                </c:pt>
                <c:pt idx="2">
                  <c:v>0.29617834394904458</c:v>
                </c:pt>
                <c:pt idx="3">
                  <c:v>0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0.63636363636363635</c:v>
                </c:pt>
                <c:pt idx="8">
                  <c:v>0.53333333333333333</c:v>
                </c:pt>
                <c:pt idx="9">
                  <c:v>0</c:v>
                </c:pt>
                <c:pt idx="10">
                  <c:v>0.34504792332268369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4-469F-A61D-084C3269164B}"/>
            </c:ext>
          </c:extLst>
        </c:ser>
        <c:ser>
          <c:idx val="6"/>
          <c:order val="6"/>
          <c:tx>
            <c:strRef>
              <c:f>Sheet8!$H$1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Sheet8!$A$2:$A$13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Sheet8!$H$2:$H$13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D4-469F-A61D-084C3269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5776"/>
        <c:axId val="5871195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Sheet8!$I$1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Sheet8!$A$2:$A$13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Sheet8!$I$2:$I$13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D4-469F-A61D-084C3269164B}"/>
                  </c:ext>
                </c:extLst>
              </c15:ser>
            </c15:filteredLineSeries>
          </c:ext>
        </c:extLst>
      </c:lineChart>
      <c:catAx>
        <c:axId val="933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1952"/>
        <c:crosses val="autoZero"/>
        <c:auto val="1"/>
        <c:lblAlgn val="ctr"/>
        <c:lblOffset val="100"/>
        <c:noMultiLvlLbl val="0"/>
      </c:catAx>
      <c:valAx>
        <c:axId val="58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</xdr:row>
      <xdr:rowOff>171450</xdr:rowOff>
    </xdr:from>
    <xdr:to>
      <xdr:col>12</xdr:col>
      <xdr:colOff>71437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A280C-C06D-8CAF-2320-C72A9562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85725</xdr:rowOff>
    </xdr:from>
    <xdr:to>
      <xdr:col>15</xdr:col>
      <xdr:colOff>328612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04136-C160-5B56-D78C-0D7FA95B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2</xdr:row>
      <xdr:rowOff>133350</xdr:rowOff>
    </xdr:from>
    <xdr:to>
      <xdr:col>17</xdr:col>
      <xdr:colOff>657224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F0F0-C565-A098-0881-6D63BDEF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14</xdr:row>
      <xdr:rowOff>104775</xdr:rowOff>
    </xdr:from>
    <xdr:to>
      <xdr:col>10</xdr:col>
      <xdr:colOff>42862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1DF8C-FD0D-9B98-9C1D-DDE170B7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a Lozano" refreshedDate="45180.697968749999" createdVersion="8" refreshedVersion="8" minRefreshableVersion="3" recordCount="1002" xr:uid="{407175DD-9AC5-4DA3-9A25-0BE6415285FA}">
  <cacheSource type="worksheet">
    <worksheetSource ref="A1:R1003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 " numFmtId="0">
      <sharedItems containsString="0" containsBlank="1" containsNumber="1" minValue="0" maxValue="102127.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a Lozano" refreshedDate="45180.872927777775" createdVersion="8" refreshedVersion="8" minRefreshableVersion="3" recordCount="1001" xr:uid="{FB0F3D38-FFD8-4CD1-963A-EEC4DF91AD37}">
  <cacheSource type="worksheet">
    <worksheetSource ref="A1:T1002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unt="2">
        <s v="failed"/>
        <s v="successful"/>
      </sharedItems>
    </cacheField>
    <cacheField name="backers_count" numFmtId="0">
      <sharedItems containsSemiMixedTypes="0" containsString="0" containsNumber="1" minValue="0" maxValue="712315.16666666698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 " numFmtId="0">
      <sharedItems containsString="0" containsBlank="1" containsNumber="1" minValue="0" maxValue="444303.33333333349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1970-01-15T14:50:17" maxDate="1970-01-19T06:55:05" count="880">
        <d v="1970-01-17T18:24:50"/>
        <d v="1970-01-17T07:13:44"/>
        <d v="1970-01-17T00:37:48"/>
        <d v="1970-01-19T02:51:40"/>
        <d v="1970-01-18T21:59:24"/>
        <d v="1970-01-16T13:55:30"/>
        <d v="1970-01-18T10:07:59"/>
        <d v="1970-01-17T15:50:42"/>
        <d v="1970-01-15T19:55:30"/>
        <d v="1970-01-16T23:12:47"/>
        <d v="1970-01-15T20:02:42"/>
        <d v="1970-01-15T20:57:25"/>
        <d v="1970-01-19T04:35:20"/>
        <d v="1970-01-17T23:07:01"/>
        <d v="1970-01-16T09:43:34"/>
        <d v="1970-01-19T05:45:58"/>
        <d v="1970-01-17T02:12:50"/>
        <d v="1970-01-15T23:40:12"/>
        <d v="1970-01-18T18:46:23"/>
        <d v="1970-01-18T23:01:19"/>
        <d v="1970-01-17T06:42:04"/>
        <d v="1970-01-16T04:49:44"/>
        <d v="1970-01-18T14:58:52"/>
        <d v="1970-01-18T22:35:24"/>
        <d v="1970-01-17T05:48:47"/>
        <d v="1970-01-16T02:41:35"/>
        <d v="1970-01-18T17:50:13"/>
        <d v="1970-01-17T17:04:08"/>
        <d v="1970-01-15T15:34:55"/>
        <d v="1970-01-18T17:34:23"/>
        <d v="1970-01-19T00:57:54"/>
        <d v="1970-01-17T19:19:34"/>
        <d v="1970-01-18T12:59:24"/>
        <d v="1970-01-17T08:21:25"/>
        <d v="1970-01-18T05:57:25"/>
        <d v="1970-01-18T21:57:58"/>
        <d v="1970-01-16T00:45:00"/>
        <d v="1970-01-19T04:12:18"/>
        <d v="1970-01-15T21:36:18"/>
        <d v="1970-01-16T18:16:12"/>
        <d v="1970-01-15T18:21:54"/>
        <d v="1970-01-16T14:05:35"/>
        <d v="1970-01-16T03:49:16"/>
        <d v="1970-01-17T06:36:18"/>
        <d v="1970-01-18T23:19:59"/>
        <d v="1970-01-18T02:34:23"/>
        <d v="1970-01-15T19:09:25"/>
        <d v="1970-01-17T03:47:49"/>
        <d v="1970-01-17T14:40:08"/>
        <d v="1970-01-19T04:32:28"/>
        <d v="1970-01-16T22:02:13"/>
        <d v="1970-01-16T10:13:44"/>
        <d v="1970-01-15T20:48:47"/>
        <d v="1970-01-17T05:02:42"/>
        <d v="1970-01-18T14:25:48"/>
        <d v="1970-01-18T17:48:47"/>
        <d v="1970-01-17T10:41:10"/>
        <d v="1970-01-18T09:50:42"/>
        <d v="1970-01-17T16:46:52"/>
        <d v="1970-01-18T07:54:04"/>
        <d v="1970-01-16T12:55:01"/>
        <d v="1970-01-16T00:37:48"/>
        <d v="1970-01-17T14:11:20"/>
        <d v="1970-01-18T06:49:16"/>
        <d v="1970-01-18T17:08:28"/>
        <d v="1970-01-16T00:01:48"/>
        <d v="1970-01-17T12:47:49"/>
        <d v="1970-01-15T15:13:19"/>
        <d v="1970-01-18T08:58:52"/>
        <d v="1970-01-15T23:05:38"/>
        <d v="1970-01-15T21:57:54"/>
        <d v="1970-01-19T05:31:34"/>
        <d v="1970-01-17T14:48:47"/>
        <d v="1970-01-18T03:10:26"/>
        <d v="1970-01-17T21:17:35"/>
        <d v="1970-01-18T17:27:11"/>
        <d v="1970-01-17T10:59:53"/>
        <d v="1970-01-15T21:06:04"/>
        <d v="1970-01-18T15:17:35"/>
        <d v="1970-01-18T16:45:25"/>
        <d v="1970-01-18T09:46:23"/>
        <d v="1970-01-18T11:50:17"/>
        <d v="1970-01-18T21:55:05"/>
        <d v="1970-01-18T00:14:42"/>
        <d v="1970-01-16T13:10:52"/>
        <d v="1970-01-16T05:28:37"/>
        <d v="1970-01-17T13:25:16"/>
        <d v="1970-01-16T00:59:24"/>
        <d v="1970-01-17T12:59:20"/>
        <d v="1970-01-15T17:08:28"/>
        <d v="1970-01-17T20:33:00"/>
        <d v="1970-01-18T00:27:40"/>
        <d v="1970-01-15T18:47:49"/>
        <d v="1970-01-16T15:11:49"/>
        <d v="1970-01-18T23:50:13"/>
        <d v="1970-01-19T04:23:49"/>
        <d v="1970-01-16T01:02:17"/>
        <d v="1970-01-17T15:26:13"/>
        <d v="1970-01-17T09:34:55"/>
        <d v="1970-01-16T06:23:20"/>
        <d v="1970-01-17T11:41:38"/>
        <d v="1970-01-18T15:57:54"/>
        <d v="1970-01-15T21:44:56"/>
        <d v="1970-01-18T07:25:16"/>
        <d v="1970-01-16T19:07:59"/>
        <d v="1970-01-19T03:31:59"/>
        <d v="1970-01-18T15:27:40"/>
        <d v="1970-01-16T10:28:08"/>
        <d v="1970-01-17T01:58:26"/>
        <d v="1970-01-18T18:50:42"/>
        <d v="1970-01-16T14:31:30"/>
        <d v="1970-01-17T07:20:56"/>
        <d v="1970-01-18T10:06:32"/>
        <d v="1970-01-18T23:53:06"/>
        <d v="1970-01-18T11:41:38"/>
        <d v="1970-01-17T16:42:32"/>
        <d v="1970-01-16T05:44:28"/>
        <d v="1970-01-17T02:18:36"/>
        <d v="1970-01-17T05:41:35"/>
        <d v="1970-01-17T13:00:47"/>
        <d v="1970-01-17T09:37:48"/>
        <d v="1970-01-17T18:19:05"/>
        <d v="1970-01-19T00:42:04"/>
        <d v="1970-01-18T19:02:13"/>
        <d v="1970-01-18T00:39:11"/>
        <d v="1970-01-15T17:47:20"/>
        <d v="1970-01-15T20:21:25"/>
        <d v="1970-01-17T11:15:43"/>
        <d v="1970-01-16T06:33:25"/>
        <d v="1970-01-17T00:55:05"/>
        <d v="1970-01-18T13:02:17"/>
        <d v="1970-01-16T04:45:25"/>
        <d v="1970-01-16T03:27:40"/>
        <d v="1970-01-16T18:30:36"/>
        <d v="1970-01-17T05:28:37"/>
        <d v="1970-01-15T21:19:01"/>
        <d v="1970-01-16T14:40:08"/>
        <d v="1970-01-17T13:06:32"/>
        <d v="1970-01-18T14:05:38"/>
        <d v="1970-01-17T14:21:25"/>
        <d v="1970-01-15T18:55:01"/>
        <d v="1970-01-19T01:32:28"/>
        <d v="1970-01-17T07:41:06"/>
        <d v="1970-01-16T06:52:12"/>
        <d v="1970-01-17T23:09:54"/>
        <d v="1970-01-18T08:55:59"/>
        <d v="1970-01-16T16:57:00"/>
        <d v="1970-01-18T21:09:00"/>
        <d v="1970-01-17T05:31:30"/>
        <d v="1970-01-18T05:08:31"/>
        <d v="1970-01-16T15:10:23"/>
        <d v="1970-01-17T22:23:49"/>
        <d v="1970-01-15T16:38:13"/>
        <d v="1970-01-19T04:10:52"/>
        <d v="1970-01-17T01:39:43"/>
        <d v="1970-01-17T18:39:14"/>
        <d v="1970-01-18T23:34:23"/>
        <d v="1970-01-19T00:19:01"/>
        <d v="1970-01-17T16:49:44"/>
        <d v="1970-01-18T20:57:29"/>
        <d v="1970-01-18T11:01:16"/>
        <d v="1970-01-18T10:43:59"/>
        <d v="1970-01-18T09:06:04"/>
        <d v="1970-01-15T23:09:58"/>
        <d v="1970-01-16T20:47:20"/>
        <d v="1970-01-18T22:46:55"/>
        <d v="1970-01-16T12:11:49"/>
        <d v="1970-01-18T09:08:56"/>
        <d v="1970-01-17T03:34:52"/>
        <d v="1970-01-17T06:29:06"/>
        <d v="1970-01-16T20:14:13"/>
        <d v="1970-01-17T17:07:01"/>
        <d v="1970-01-18T01:03:40"/>
        <d v="1970-01-18T01:07:59"/>
        <d v="1970-01-15T22:16:41"/>
        <d v="1970-01-18T10:19:30"/>
        <d v="1970-01-16T18:44:56"/>
        <d v="1970-01-15T16:33:54"/>
        <d v="1970-01-18T10:38:13"/>
        <d v="1970-01-19T01:29:35"/>
        <d v="1970-01-15T20:40:08"/>
        <d v="1970-01-19T00:27:40"/>
        <d v="1970-01-18T15:56:28"/>
        <d v="1970-01-17T05:07:01"/>
        <d v="1970-01-16T18:13:19"/>
        <d v="1970-01-17T09:45:00"/>
        <d v="1970-01-17T20:44:31"/>
        <d v="1970-01-16T20:38:42"/>
        <d v="1970-01-18T23:12:47"/>
        <d v="1970-01-17T05:57:25"/>
        <d v="1970-01-18T15:06:04"/>
        <d v="1970-01-17T16:36:47"/>
        <d v="1970-01-18T17:47:20"/>
        <d v="1970-01-18T08:09:54"/>
        <d v="1970-01-15T19:51:11"/>
        <d v="1970-01-17T14:57:25"/>
        <d v="1970-01-17T06:37:44"/>
        <d v="1970-01-16T05:58:52"/>
        <d v="1970-01-18T04:23:53"/>
        <d v="1970-01-16T01:36:47"/>
        <d v="1970-01-18T19:42:32"/>
        <d v="1970-01-15T16:00:50"/>
        <d v="1970-01-18T18:30:32"/>
        <d v="1970-01-18T11:30:07"/>
        <d v="1970-01-17T22:15:11"/>
        <d v="1970-01-18T05:28:41"/>
        <d v="1970-01-16T22:39:40"/>
        <d v="1970-01-19T05:53:10"/>
        <d v="1970-01-15T22:03:40"/>
        <d v="1970-01-15T20:09:54"/>
        <d v="1970-01-18T22:33:58"/>
        <d v="1970-01-16T07:12:22"/>
        <d v="1970-01-19T00:20:28"/>
        <d v="1970-01-16T06:56:31"/>
        <d v="1970-01-16T13:38:13"/>
        <d v="1970-01-16T03:44:56"/>
        <d v="1970-01-16T12:17:35"/>
        <d v="1970-01-17T08:17:06"/>
        <d v="1970-01-17T21:01:44"/>
        <d v="1970-01-17T08:05:35"/>
        <d v="1970-01-17T04:38:13"/>
        <d v="1970-01-15T16:58:23"/>
        <d v="1970-01-17T13:41:06"/>
        <d v="1970-01-18T07:38:13"/>
        <d v="1970-01-19T05:40:12"/>
        <d v="1970-01-16T20:18:32"/>
        <d v="1970-01-18T00:10:23"/>
        <d v="1970-01-16T03:17:35"/>
        <d v="1970-01-18T09:36:18"/>
        <d v="1970-01-18T05:02:46"/>
        <d v="1970-01-19T01:43:59"/>
        <d v="1970-01-17T04:26:42"/>
        <d v="1970-01-18T12:20:31"/>
        <d v="1970-01-17T16:13:44"/>
        <d v="1970-01-17T04:09:25"/>
        <d v="1970-01-18T07:06:32"/>
        <d v="1970-01-18T14:15:43"/>
        <d v="1970-01-17T06:21:54"/>
        <d v="1970-01-17T04:00:47"/>
        <d v="1970-01-16T22:07:59"/>
        <d v="1970-01-18T03:46:26"/>
        <d v="1970-01-17T10:26:46"/>
        <d v="1970-01-17T10:29:38"/>
        <d v="1970-01-16T16:23:53"/>
        <d v="1970-01-17T00:04:37"/>
        <d v="1970-01-16T01:43:59"/>
        <d v="1970-01-18T05:14:17"/>
        <d v="1970-01-16T00:30:36"/>
        <d v="1970-01-17T19:46:55"/>
        <d v="1970-01-16T18:27:43"/>
        <d v="1970-01-18T03:26:17"/>
        <d v="1970-01-16T16:22:26"/>
        <d v="1970-01-15T20:18:32"/>
        <d v="1970-01-16T01:39:40"/>
        <d v="1970-01-15T14:50:17"/>
        <d v="1970-01-16T17:57:29"/>
        <d v="1970-01-17T19:16:41"/>
        <d v="1970-01-17T09:09:00"/>
        <d v="1970-01-16T15:17:35"/>
        <d v="1970-01-16T14:48:47"/>
        <d v="1970-01-18T22:15:14"/>
        <d v="1970-01-15T22:41:10"/>
        <d v="1970-01-17T18:37:48"/>
        <d v="1970-01-19T02:05:35"/>
        <d v="1970-01-18T10:13:44"/>
        <d v="1970-01-18T11:25:48"/>
        <d v="1970-01-18T23:48:47"/>
        <d v="1970-01-16T10:46:52"/>
        <d v="1970-01-15T19:25:16"/>
        <d v="1970-01-16T16:05:10"/>
        <d v="1970-01-18T18:39:11"/>
        <d v="1970-01-18T11:47:24"/>
        <d v="1970-01-16T09:50:46"/>
        <d v="1970-01-17T22:49:44"/>
        <d v="1970-01-16T11:04:08"/>
        <d v="1970-01-18T01:18:04"/>
        <d v="1970-01-18T03:04:41"/>
        <d v="1970-01-17T13:16:37"/>
        <d v="1970-01-16T09:55:01"/>
        <d v="1970-01-17T15:36:18"/>
        <d v="1970-01-16T20:02:42"/>
        <d v="1970-01-16T06:17:35"/>
        <d v="1970-01-16T09:57:54"/>
        <d v="1970-01-15T21:17:35"/>
        <d v="1970-01-18T19:55:30"/>
        <d v="1970-01-16T23:50:13"/>
        <d v="1970-01-18T22:10:55"/>
        <d v="1970-01-17T02:01:19"/>
        <d v="1970-01-17T20:34:26"/>
        <d v="1970-01-17T20:43:05"/>
        <d v="1970-01-18T09:47:49"/>
        <d v="1970-01-17T11:48:50"/>
        <d v="1970-01-18T18:37:44"/>
        <d v="1970-01-17T19:22:26"/>
        <d v="1970-01-18T00:29:06"/>
        <d v="1970-01-17T21:06:04"/>
        <d v="1970-01-18T08:40:08"/>
        <d v="1970-01-16T11:55:59"/>
        <d v="1970-01-16T01:58:23"/>
        <d v="1970-01-16T05:43:01"/>
        <d v="1970-01-15T16:59:49"/>
        <d v="1970-01-16T09:32:02"/>
        <d v="1970-01-17T05:08:28"/>
        <d v="1970-01-19T05:15:43"/>
        <d v="1970-01-18T07:12:18"/>
        <d v="1970-01-17T02:45:58"/>
        <d v="1970-01-15T19:59:49"/>
        <d v="1970-01-16T02:30:04"/>
        <d v="1970-01-16T01:33:54"/>
        <d v="1970-01-15T22:31:05"/>
        <d v="1970-01-17T03:44:56"/>
        <d v="1970-01-17T14:34:23"/>
        <d v="1970-01-17T19:05:10"/>
        <d v="1970-01-19T03:16:08"/>
        <d v="1970-01-18T20:45:58"/>
        <d v="1970-01-18T03:32:02"/>
        <d v="1970-01-18T12:11:53"/>
        <d v="1970-01-16T07:51:14"/>
        <d v="1970-01-16T19:00:47"/>
        <d v="1970-01-18T20:31:34"/>
        <d v="1970-01-19T05:09:58"/>
        <d v="1970-01-15T22:59:53"/>
        <d v="1970-01-19T05:04:12"/>
        <d v="1970-01-16T06:03:11"/>
        <d v="1970-01-18T09:07:30"/>
        <d v="1970-01-16T07:41:10"/>
        <d v="1970-01-17T16:12:18"/>
        <d v="1970-01-16T21:44:56"/>
        <d v="1970-01-17T00:40:41"/>
        <d v="1970-01-18T13:16:41"/>
        <d v="1970-01-17T15:00:18"/>
        <d v="1970-01-18T09:39:11"/>
        <d v="1970-01-17T11:27:14"/>
        <d v="1970-01-18T05:07:05"/>
        <d v="1970-01-17T13:48:18"/>
        <d v="1970-01-17T16:06:32"/>
        <d v="1970-01-17T17:54:36"/>
        <d v="1970-01-19T01:58:23"/>
        <d v="1970-01-16T22:49:44"/>
        <d v="1970-01-18T04:31:05"/>
        <d v="1970-01-16T08:28:41"/>
        <d v="1970-01-17T16:20:56"/>
        <d v="1970-01-18T18:04:37"/>
        <d v="1970-01-16T05:07:01"/>
        <d v="1970-01-15T23:24:22"/>
        <d v="1970-01-18T10:42:32"/>
        <d v="1970-01-16T08:02:46"/>
        <d v="1970-01-18T14:17:10"/>
        <d v="1970-01-18T03:56:31"/>
        <d v="1970-01-15T23:27:14"/>
        <d v="1970-01-17T08:40:08"/>
        <d v="1970-01-15T21:29:06"/>
        <d v="1970-01-16T17:44:31"/>
        <d v="1970-01-19T00:01:44"/>
        <d v="1970-01-17T11:22:55"/>
        <d v="1970-01-17T10:38:17"/>
        <d v="1970-01-18T09:29:06"/>
        <d v="1970-01-18T21:46:26"/>
        <d v="1970-01-17T17:22:52"/>
        <d v="1970-01-17T06:10:23"/>
        <d v="1970-01-18T16:07:59"/>
        <d v="1970-01-16T06:34:52"/>
        <d v="1970-01-16T21:06:04"/>
        <d v="1970-01-17T14:15:40"/>
        <d v="1970-01-18T10:55:30"/>
        <d v="1970-01-18T04:58:26"/>
        <d v="1970-01-18T23:37:16"/>
        <d v="1970-01-15T18:52:08"/>
        <d v="1970-01-16T12:04:37"/>
        <d v="1970-01-16T08:14:17"/>
        <d v="1970-01-15T21:50:42"/>
        <d v="1970-01-16T23:04:08"/>
        <d v="1970-01-15T23:31:34"/>
        <d v="1970-01-18T08:44:28"/>
        <d v="1970-01-16T21:57:54"/>
        <d v="1970-01-16T07:35:24"/>
        <d v="1970-01-18T19:25:16"/>
        <d v="1970-01-16T20:21:25"/>
        <d v="1970-01-18T15:49:16"/>
        <d v="1970-01-16T00:10:26"/>
        <d v="1970-01-16T22:23:49"/>
        <d v="1970-01-19T04:42:32"/>
        <d v="1970-01-16T08:17:10"/>
        <d v="1970-01-18T11:37:19"/>
        <d v="1970-01-18T16:28:08"/>
        <d v="1970-01-16T17:38:46"/>
        <d v="1970-01-19T04:22:23"/>
        <d v="1970-01-17T23:19:59"/>
        <d v="1970-01-18T06:34:52"/>
        <d v="1970-01-18T07:33:54"/>
        <d v="1970-01-17T01:45:29"/>
        <d v="1970-01-18T20:41:38"/>
        <d v="1970-01-15T17:15:40"/>
        <d v="1970-01-16T08:27:14"/>
        <d v="1970-01-15T23:47:24"/>
        <d v="1970-01-18T20:07:01"/>
        <d v="1970-01-16T11:11:20"/>
        <d v="1970-01-16T07:55:34"/>
        <d v="1970-01-18T08:12:47"/>
        <d v="1970-01-18T08:18:32"/>
        <d v="1970-01-15T17:11:20"/>
        <d v="1970-01-18T15:20:28"/>
        <d v="1970-01-17T15:27:40"/>
        <d v="1970-01-16T18:19:05"/>
        <d v="1970-01-17T07:49:44"/>
        <d v="1970-01-16T00:23:24"/>
        <d v="1970-01-17T02:40:12"/>
        <d v="1970-01-19T04:02:13"/>
        <d v="1970-01-18T16:54:04"/>
        <d v="1970-01-17T04:36:47"/>
        <d v="1970-01-17T00:49:19"/>
        <d v="1970-01-18T03:16:12"/>
        <d v="1970-01-17T10:03:43"/>
        <d v="1970-01-19T00:08:56"/>
        <d v="1970-01-17T16:35:20"/>
        <d v="1970-01-16T18:26:17"/>
        <d v="1970-01-18T02:40:08"/>
        <d v="1970-01-18T08:19:59"/>
        <d v="1970-01-16T10:56:56"/>
        <d v="1970-01-18T09:52:08"/>
        <d v="1970-01-15T21:10:23"/>
        <d v="1970-01-16T04:18:04"/>
        <d v="1970-01-15T22:42:36"/>
        <d v="1970-01-16T16:36:50"/>
        <d v="1970-01-18T12:27:43"/>
        <d v="1970-01-16T19:25:16"/>
        <d v="1970-01-18T23:04:12"/>
        <d v="1970-01-18T19:48:18"/>
        <d v="1970-01-18T08:47:20"/>
        <d v="1970-01-15T19:06:32"/>
        <d v="1970-01-16T23:58:52"/>
        <d v="1970-01-16T05:45:54"/>
        <d v="1970-01-18T13:44:02"/>
        <d v="1970-01-18T02:07:01"/>
        <d v="1970-01-15T16:42:32"/>
        <d v="1970-01-17T10:22:26"/>
        <d v="1970-01-17T04:31:01"/>
        <d v="1970-01-17T01:41:10"/>
        <d v="1970-01-18T13:45:29"/>
        <d v="1970-01-18T13:23:53"/>
        <d v="1970-01-16T20:09:54"/>
        <d v="1970-01-17T18:17:38"/>
        <d v="1970-01-19T00:00:18"/>
        <d v="1970-01-17T13:45:25"/>
        <d v="1970-01-16T11:05:35"/>
        <d v="1970-01-18T23:11:20"/>
        <d v="1970-01-18T16:59:49"/>
        <d v="1970-01-17T10:05:10"/>
        <d v="1970-01-16T21:08:56"/>
        <d v="1970-01-16T03:37:44"/>
        <d v="1970-01-17T12:04:37"/>
        <d v="1970-01-18T09:01:44"/>
        <d v="1970-01-15T16:18:07"/>
        <d v="1970-01-17T08:15:40"/>
        <d v="1970-01-16T09:27:43"/>
        <d v="1970-01-19T05:48:50"/>
        <d v="1970-01-17T06:52:08"/>
        <d v="1970-01-19T01:22:23"/>
        <d v="1970-01-18T14:22:55"/>
        <d v="1970-01-18T06:37:44"/>
        <d v="1970-01-17T20:01:19"/>
        <d v="1970-01-15T20:05:35"/>
        <d v="1970-01-19T05:12:50"/>
        <d v="1970-01-16T21:17:35"/>
        <d v="1970-01-15T18:24:47"/>
        <d v="1970-01-19T01:49:44"/>
        <d v="1970-01-16T10:06:32"/>
        <d v="1970-01-17T05:32:56"/>
        <d v="1970-01-18T07:22:23"/>
        <d v="1970-01-18T03:43:34"/>
        <d v="1970-01-17T10:28:12"/>
        <d v="1970-01-17T21:00:18"/>
        <d v="1970-01-16T19:49:44"/>
        <d v="1970-01-16T18:37:44"/>
        <d v="1970-01-16T13:09:25"/>
        <d v="1970-01-16T18:32:02"/>
        <d v="1970-01-16T19:18:04"/>
        <d v="1970-01-16T11:09:54"/>
        <d v="1970-01-18T16:22:23"/>
        <d v="1970-01-19T02:27:11"/>
        <d v="1970-01-17T06:08:56"/>
        <d v="1970-01-17T01:05:10"/>
        <d v="1970-01-16T07:57:00"/>
        <d v="1970-01-18T06:59:20"/>
        <d v="1970-01-18T14:02:46"/>
        <d v="1970-01-19T00:07:30"/>
        <d v="1970-01-18T00:52:08"/>
        <d v="1970-01-16T12:34:52"/>
        <d v="1970-01-15T16:08:02"/>
        <d v="1970-01-15T17:24:18"/>
        <d v="1970-01-15T22:28:12"/>
        <d v="1970-01-17T20:04:12"/>
        <d v="1970-01-17T00:46:26"/>
        <d v="1970-01-17T04:48:18"/>
        <d v="1970-01-15T20:27:11"/>
        <d v="1970-01-17T00:29:10"/>
        <d v="1970-01-18T13:21:00"/>
        <d v="1970-01-16T21:50:42"/>
        <d v="1970-01-18T18:14:42"/>
        <d v="1970-01-18T16:33:54"/>
        <d v="1970-01-15T20:17:06"/>
        <d v="1970-01-18T18:33:25"/>
        <d v="1970-01-16T23:17:06"/>
        <d v="1970-01-19T01:52:37"/>
        <d v="1970-01-18T15:44:56"/>
        <d v="1970-01-17T14:18:32"/>
        <d v="1970-01-17T19:44:02"/>
        <d v="1970-01-16T23:01:16"/>
        <d v="1970-01-17T19:23:53"/>
        <d v="1970-01-19T06:07:34"/>
        <d v="1970-01-18T18:59:20"/>
        <d v="1970-01-17T11:02:46"/>
        <d v="1970-01-17T21:24:47"/>
        <d v="1970-01-16T20:28:37"/>
        <d v="1970-01-16T09:34:55"/>
        <d v="1970-01-17T10:10:55"/>
        <d v="1970-01-18T03:09:00"/>
        <d v="1970-01-15T23:25:48"/>
        <d v="1970-01-18T03:42:07"/>
        <d v="1970-01-17T03:53:35"/>
        <d v="1970-01-16T05:21:25"/>
        <d v="1970-01-17T17:02:42"/>
        <d v="1970-01-17T20:31:34"/>
        <d v="1970-01-18T00:21:54"/>
        <d v="1970-01-16T07:06:36"/>
        <d v="1970-01-16T06:20:28"/>
        <d v="1970-01-18T20:21:29"/>
        <d v="1970-01-17T12:13:16"/>
        <d v="1970-01-16T07:02:17"/>
        <d v="1970-01-17T06:16:08"/>
        <d v="1970-01-15T19:19:30"/>
        <d v="1970-01-15T23:38:46"/>
        <d v="1970-01-17T14:31:30"/>
        <d v="1970-01-17T16:56:56"/>
        <d v="1970-01-19T05:41:38"/>
        <d v="1970-01-18T11:18:32"/>
        <d v="1970-01-16T01:03:43"/>
        <d v="1970-01-16T07:25:19"/>
        <d v="1970-01-16T04:38:13"/>
        <d v="1970-01-17T03:03:14"/>
        <d v="1970-01-16T02:14:13"/>
        <d v="1970-01-16T09:21:58"/>
        <d v="1970-01-16T10:55:30"/>
        <d v="1970-01-15T16:28:08"/>
        <d v="1970-01-15T22:19:34"/>
        <d v="1970-01-17T14:54:32"/>
        <d v="1970-01-17T10:12:22"/>
        <d v="1970-01-15T19:18:04"/>
        <d v="1970-01-17T05:17:06"/>
        <d v="1970-01-17T03:43:30"/>
        <d v="1970-01-17T23:30:04"/>
        <d v="1970-01-15T16:25:16"/>
        <d v="1970-01-17T20:45:58"/>
        <d v="1970-01-15T18:36:18"/>
        <d v="1970-01-17T11:28:41"/>
        <d v="1970-01-16T21:59:20"/>
        <d v="1970-01-19T00:06:04"/>
        <d v="1970-01-15T23:54:36"/>
        <d v="1970-01-17T20:48:50"/>
        <d v="1970-01-17T03:39:11"/>
        <d v="1970-01-18T21:53:38"/>
        <d v="1970-01-16T16:33:58"/>
        <d v="1970-01-16T21:52:08"/>
        <d v="1970-01-15T21:43:30"/>
        <d v="1970-01-18T09:42:04"/>
        <d v="1970-01-18T04:15:14"/>
        <d v="1970-01-17T22:05:06"/>
        <d v="1970-01-16T23:14:13"/>
        <d v="1970-01-17T05:24:18"/>
        <d v="1970-01-16T19:51:11"/>
        <d v="1970-01-16T02:24:18"/>
        <d v="1970-01-17T23:45:54"/>
        <d v="1970-01-18T01:22:23"/>
        <d v="1970-01-18T15:16:08"/>
        <d v="1970-01-17T15:10:23"/>
        <d v="1970-01-19T06:55:05"/>
        <d v="1970-01-15T21:07:30"/>
        <d v="1970-01-15T18:37:44"/>
        <d v="1970-01-15T21:16:08"/>
        <d v="1970-01-17T23:43:01"/>
        <d v="1970-01-19T00:24:47"/>
        <d v="1970-01-18T23:32:56"/>
        <d v="1970-01-17T09:01:44"/>
        <d v="1970-01-18T06:00:18"/>
        <d v="1970-01-16T17:53:10"/>
        <d v="1970-01-16T08:34:26"/>
        <d v="1970-01-18T02:51:43"/>
        <d v="1970-01-15T19:36:47"/>
        <d v="1970-01-18T17:45:54"/>
        <d v="1970-01-17T19:38:17"/>
        <d v="1970-01-18T05:12:50"/>
        <d v="1970-01-18T21:10:26"/>
        <d v="1970-01-18T05:25:48"/>
        <d v="1970-01-18T21:11:53"/>
        <d v="1970-01-18T19:12:18"/>
        <d v="1970-01-16T18:39:11"/>
        <d v="1970-01-18T15:07:30"/>
        <d v="1970-01-18T08:28:37"/>
        <d v="1970-01-15T21:39:11"/>
        <d v="1970-01-17T06:13:16"/>
        <d v="1970-01-17T02:57:29"/>
        <d v="1970-01-18T00:26:13"/>
        <d v="1970-01-17T21:34:52"/>
        <d v="1970-01-18T05:27:14"/>
        <d v="1970-01-18T12:40:41"/>
        <d v="1970-01-18T12:39:14"/>
        <d v="1970-01-17T16:15:11"/>
        <d v="1970-01-17T16:02:13"/>
        <d v="1970-01-16T10:15:11"/>
        <d v="1970-01-18T20:58:55"/>
        <d v="1970-01-15T21:20:28"/>
        <d v="1970-01-16T03:56:28"/>
        <d v="1970-01-16T22:43:59"/>
        <d v="1970-01-17T07:45:25"/>
        <d v="1970-01-16T13:16:37"/>
        <d v="1970-01-18T08:14:13"/>
        <d v="1970-01-15T19:42:32"/>
        <d v="1970-01-18T14:40:08"/>
        <d v="1970-01-17T21:44:56"/>
        <d v="1970-01-16T04:55:30"/>
        <d v="1970-01-19T03:36:18"/>
        <d v="1970-01-16T14:37:16"/>
        <d v="1970-01-17T23:48:47"/>
        <d v="1970-01-19T04:29:35"/>
        <d v="1970-01-19T05:51:43"/>
        <d v="1970-01-16T07:54:07"/>
        <d v="1970-01-17T01:12:22"/>
        <d v="1970-01-18T18:57:54"/>
        <d v="1970-01-15T18:56:28"/>
        <d v="1970-01-17T16:05:06"/>
        <d v="1970-01-18T14:48:47"/>
        <d v="1970-01-18T05:41:38"/>
        <d v="1970-01-18T21:45:00"/>
        <d v="1970-01-17T00:10:23"/>
        <d v="1970-01-16T07:19:34"/>
        <d v="1970-01-16T14:47:20"/>
        <d v="1970-01-19T02:04:08"/>
        <d v="1970-01-18T10:56:56"/>
        <d v="1970-01-18T11:56:02"/>
        <d v="1970-01-17T18:04:41"/>
        <d v="1970-01-17T13:05:06"/>
        <d v="1970-01-18T14:54:32"/>
        <d v="1970-01-16T07:15:14"/>
        <d v="1970-01-16T01:26:42"/>
        <d v="1970-01-16T21:47:49"/>
        <d v="1970-01-16T10:49:44"/>
        <d v="1970-01-17T23:40:08"/>
        <d v="1970-01-18T21:39:14"/>
        <d v="1970-01-18T07:23:49"/>
        <d v="1970-01-18T17:25:44"/>
        <d v="1970-01-18T00:50:42"/>
        <d v="1970-01-15T19:52:37"/>
        <d v="1970-01-16T21:30:32"/>
        <d v="1970-01-16T04:59:49"/>
        <d v="1970-01-16T20:57:25"/>
        <d v="1970-01-16T11:44:28"/>
        <d v="1970-01-18T13:59:53"/>
        <d v="1970-01-18T15:00:18"/>
        <d v="1970-01-17T20:41:38"/>
        <d v="1970-01-17T08:45:54"/>
        <d v="1970-01-17T09:20:31"/>
        <d v="1970-01-15T21:46:23"/>
        <d v="1970-01-17T22:42:32"/>
        <d v="1970-01-16T17:45:58"/>
        <d v="1970-01-17T13:52:37"/>
        <d v="1970-01-18T08:53:06"/>
        <d v="1970-01-18T05:55:59"/>
        <d v="1970-01-18T04:39:43"/>
        <d v="1970-01-17T21:21:54"/>
        <d v="1970-01-17T11:40:12"/>
        <d v="1970-01-18T02:47:24"/>
        <d v="1970-01-17T09:21:58"/>
        <d v="1970-01-16T12:29:06"/>
        <d v="1970-01-18T04:48:22"/>
        <d v="1970-01-15T18:03:11"/>
        <d v="1970-01-15T15:04:41"/>
        <d v="1970-01-17T17:30:04"/>
        <d v="1970-01-15T18:13:16"/>
        <d v="1970-01-16T06:08:56"/>
        <d v="1970-01-15T20:30:04"/>
        <d v="1970-01-15T16:03:43"/>
        <d v="1970-01-17T08:25:44"/>
        <d v="1970-01-15T18:59:20"/>
        <d v="1970-01-17T21:03:11"/>
        <d v="1970-01-15T19:49:44"/>
        <d v="1970-01-16T15:23:20"/>
        <d v="1970-01-17T10:55:34"/>
        <d v="1970-01-16T02:32:56"/>
        <d v="1970-01-17T08:48:47"/>
        <d v="1970-01-18T13:36:50"/>
        <d v="1970-01-19T02:37:16"/>
        <d v="1970-01-18T08:51:40"/>
        <d v="1970-01-16T16:08:02"/>
        <d v="1970-01-16T11:14:13"/>
        <d v="1970-01-16T02:34:23"/>
        <d v="1970-01-18T06:30:32"/>
        <d v="1970-01-17T17:08:28"/>
        <d v="1970-01-16T22:22:23"/>
        <d v="1970-01-17T04:10:52"/>
        <d v="1970-01-18T22:08:02"/>
        <d v="1970-01-18T22:28:12"/>
        <d v="1970-01-18T06:27:40"/>
        <d v="1970-01-17T22:39:40"/>
        <d v="1970-01-17T09:07:34"/>
        <d v="1970-01-19T01:56:56"/>
        <d v="1970-01-16T04:46:52"/>
        <d v="1970-01-17T15:52:08"/>
        <d v="1970-01-18T00:06:04"/>
        <d v="1970-01-15T21:55:01"/>
        <d v="1970-01-16T00:49:19"/>
        <d v="1970-01-17T01:21:00"/>
        <d v="1970-01-17T20:47:24"/>
        <d v="1970-01-16T02:45:54"/>
        <d v="1970-01-17T05:12:47"/>
        <d v="1970-01-15T15:42:07"/>
        <d v="1970-01-18T03:30:36"/>
        <d v="1970-01-16T21:10:23"/>
        <d v="1970-01-18T12:32:02"/>
        <d v="1970-01-18T02:32:56"/>
        <d v="1970-01-17T06:57:54"/>
        <d v="1970-01-18T21:29:10"/>
        <d v="1970-01-16T11:47:20"/>
        <d v="1970-01-17T19:55:34"/>
        <d v="1970-01-19T06:16:12"/>
        <d v="1970-01-18T22:09:29"/>
        <d v="1970-01-18T12:47:53"/>
        <d v="1970-01-16T09:42:07"/>
        <d v="1970-01-19T04:25:16"/>
        <d v="1970-01-17T22:31:01"/>
        <d v="1970-01-16T13:35:20"/>
        <d v="1970-01-18T11:57:29"/>
        <d v="1970-01-17T19:25:19"/>
        <d v="1970-01-16T13:54:04"/>
        <d v="1970-01-17T22:45:25"/>
        <d v="1970-01-18T11:58:55"/>
        <d v="1970-01-19T00:29:06"/>
        <d v="1970-01-18T22:00:50"/>
        <d v="1970-01-16T16:02:17"/>
        <d v="1970-01-18T05:24:22"/>
        <d v="1970-01-17T03:06:07"/>
        <d v="1970-01-15T18:42:04"/>
        <d v="1970-01-15T22:57:00"/>
        <d v="1970-01-16T02:19:59"/>
        <d v="1970-01-17T14:17:06"/>
        <d v="1970-01-18T12:49:19"/>
        <d v="1970-01-16T10:12:18"/>
        <d v="1970-01-17T17:31:30"/>
        <d v="1970-01-16T00:27:43"/>
        <d v="1970-01-17T11:51:43"/>
        <d v="1970-01-15T15:29:10"/>
        <d v="1970-01-18T19:13:44"/>
        <d v="1970-01-17T03:30:32"/>
        <d v="1970-01-17T06:24:47"/>
        <d v="1970-01-17T20:24:22"/>
        <d v="1970-01-18T16:43:59"/>
        <d v="1970-01-18T18:27:40"/>
        <d v="1970-01-16T08:40:12"/>
        <d v="1970-01-18T15:59:20"/>
        <d v="1970-01-18T17:35:49"/>
        <d v="1970-01-18T12:55:05"/>
        <d v="1970-01-15T18:31:59"/>
        <d v="1970-01-16T09:06:07"/>
        <d v="1970-01-16T07:08:02"/>
        <d v="1970-01-16T04:06:32"/>
        <d v="1970-01-16T03:29:06"/>
        <d v="1970-01-19T05:14:17"/>
        <d v="1970-01-16T03:26:13"/>
        <d v="1970-01-16T10:54:04"/>
        <d v="1970-01-16T09:00:22"/>
        <d v="1970-01-18T15:24:47"/>
        <d v="1970-01-16T18:21:58"/>
        <d v="1970-01-18T22:42:36"/>
        <d v="1970-01-15T16:32:28"/>
        <d v="1970-01-16T04:29:35"/>
        <d v="1970-01-17T14:28:37"/>
        <d v="1970-01-18T00:46:23"/>
        <d v="1970-01-17T07:52:37"/>
        <d v="1970-01-16T02:27:11"/>
        <d v="1970-01-18T19:31:01"/>
        <d v="1970-01-16T23:45:54"/>
        <d v="1970-01-15T18:44:56"/>
        <d v="1970-01-17T01:52:41"/>
        <d v="1970-01-15T17:19:59"/>
        <d v="1970-01-15T23:41:38"/>
        <d v="1970-01-19T01:19:30"/>
        <d v="1970-01-18T00:11:49"/>
        <d v="1970-01-19T06:37:48"/>
        <d v="1970-01-18T05:15:43"/>
        <d v="1970-01-19T02:21:25"/>
        <d v="1970-01-17T10:57:00"/>
        <d v="1970-01-15T18:06:04"/>
        <d v="1970-01-17T04:39:40"/>
        <d v="1970-01-15T18:23:20"/>
        <d v="1970-01-15T20:19:59"/>
        <d v="1970-01-17T15:11:49"/>
        <d v="1970-01-18T06:24:47"/>
        <d v="1970-01-17T03:23:20"/>
        <d v="1970-01-19T01:42:32"/>
        <d v="1970-01-16T07:28:12"/>
        <d v="1970-01-15T18:00:18"/>
        <d v="1970-01-17T14:25:44"/>
        <d v="1970-01-16T21:31:59"/>
        <d v="1970-01-18T13:33:58"/>
        <d v="1970-01-16T04:03:40"/>
        <d v="1970-01-19T05:54:36"/>
        <d v="1970-01-16T23:38:42"/>
        <d v="1970-01-17T07:58:23"/>
        <d v="1970-01-18T17:30:04"/>
        <d v="1970-01-18T07:10:52"/>
        <d v="1970-01-16T02:11:20"/>
        <d v="1970-01-17T10:58:26"/>
        <d v="1970-01-19T03:33:25"/>
        <d v="1970-01-16T14:07:01"/>
        <d v="1970-01-19T00:40:37"/>
        <d v="1970-01-16T22:06:32"/>
        <d v="1970-01-17T10:08:02"/>
        <d v="1970-01-16T03:40:37"/>
        <d v="1970-01-18T10:52:37"/>
        <d v="1970-01-18T22:25:19"/>
        <d v="1970-01-16T09:10:26"/>
        <d v="1970-01-19T04:48:18"/>
        <d v="1970-01-18T10:20:56"/>
        <d v="1970-01-16T12:47:49"/>
        <d v="1970-01-17T01:38:17"/>
        <d v="1970-01-18T06:56:28"/>
        <d v="1970-01-17T11:47:24"/>
        <d v="1970-01-17T05:58:52"/>
        <d v="1970-01-17T03:21:54"/>
        <d v="1970-01-16T19:16:37"/>
        <d v="1970-01-17T20:28:41"/>
        <d v="1970-01-17T15:21:54"/>
        <d v="1970-01-19T02:22:52"/>
        <d v="1970-01-17T18:21:58"/>
        <d v="1970-01-18T16:39:40"/>
        <d v="1970-01-16T02:25:44"/>
        <d v="1970-01-16T16:12:22"/>
        <d v="1970-01-15T23:35:53"/>
        <d v="1970-01-15T23:58:55"/>
        <d v="1970-01-16T10:26:42"/>
        <d v="1970-01-16T03:23:20"/>
        <d v="1970-01-17T08:08:28"/>
        <d v="1970-01-17T09:59:24"/>
        <d v="1970-01-17T13:02:13"/>
        <d v="1970-01-19T00:03:11"/>
        <d v="1970-01-18T03:52:12"/>
        <d v="1970-01-18T00:31:59"/>
        <d v="1970-01-17T18:56:31"/>
        <d v="1970-01-16T16:03:43"/>
        <d v="1970-01-17T18:59:24"/>
        <d v="1970-01-16T09:16:12"/>
        <d v="1970-01-17T20:08:31"/>
        <d v="1970-01-16T00:32:02"/>
        <d v="1970-01-17T00:33:29"/>
        <d v="1970-01-16T00:55:05"/>
        <d v="1970-01-17T13:35:20"/>
        <d v="1970-01-18T07:58:23"/>
        <d v="1970-01-19T06:03:14"/>
        <d v="1970-01-16T02:28:37"/>
        <d v="1970-01-16T23:40:08"/>
        <d v="1970-01-17T05:21:25"/>
        <d v="1970-01-15T22:52:41"/>
        <d v="1970-01-17T18:26:17"/>
        <d v="1970-01-16T00:03:14"/>
        <d v="1970-01-18T13:39:43"/>
        <d v="1970-01-18T02:48:50"/>
        <d v="1970-01-17T17:43:01"/>
        <d v="1970-01-18T12:36:22"/>
        <d v="1970-01-16T04:10:52"/>
        <d v="1970-01-19T02:41:35"/>
        <d v="1970-01-18T06:47:49"/>
        <d v="1970-01-17T08:07:01"/>
        <d v="1970-01-18T15:47:49"/>
        <d v="1970-01-17T19:02:17"/>
        <d v="1970-01-17T08:38:42"/>
        <d v="1970-01-18T20:08:28"/>
        <d v="1970-01-16T16:58:26"/>
        <d v="1970-01-17T02:09:58"/>
        <d v="1970-01-15T15:37:48"/>
        <d v="1970-01-17T23:32:56"/>
        <m/>
      </sharedItems>
      <fieldGroup par="25"/>
    </cacheField>
    <cacheField name="Date Ended Conversion " numFmtId="0">
      <sharedItems containsNonDate="0" containsDate="1" containsString="0" containsBlank="1" minDate="1970-05-27T04:22:48" maxDate="1970-07-03T00:32:24" count="879">
        <d v="1970-06-17T20:13:12"/>
        <d v="1970-06-13T00:46:12"/>
        <d v="1970-06-10T06:46:48"/>
        <d v="1970-07-01T14:12:36"/>
        <d v="1970-06-29T04:51:36"/>
        <d v="1970-06-05T21:53:24"/>
        <d v="1970-06-24T05:34:12"/>
        <d v="1970-06-16T14:55:48"/>
        <d v="1970-05-29T07:43:48"/>
        <d v="1970-06-10T03:54:00"/>
        <d v="1970-05-29T19:58:12"/>
        <d v="1970-05-29T19:00:36"/>
        <d v="1970-07-01T23:48:36"/>
        <d v="1970-06-19T18:03:00"/>
        <d v="1970-06-04T07:43:48"/>
        <d v="1970-07-02T10:37:12"/>
        <d v="1970-06-11T03:25:12"/>
        <d v="1970-05-30T20:56:24"/>
        <d v="1970-06-27T21:39:00"/>
        <d v="1970-06-29T19:15:00"/>
        <d v="1970-06-12T19:00:36"/>
        <d v="1970-06-02T08:27:00"/>
        <d v="1970-06-26T09:24:36"/>
        <d v="1970-06-29T22:36:36"/>
        <d v="1970-06-12T10:36:36"/>
        <d v="1970-06-01T07:43:48"/>
        <d v="1970-06-27T16:51:00"/>
        <d v="1970-06-17T04:36:36"/>
        <d v="1970-05-27T17:20:24"/>
        <d v="1970-06-27T17:19:48"/>
        <d v="1970-06-30T10:51:00"/>
        <d v="1970-06-18T07:58:48"/>
        <d v="1970-06-25T16:22:48"/>
        <d v="1970-06-13T20:27:36"/>
        <d v="1970-06-22T12:46:12"/>
        <d v="1970-06-29T13:44:24"/>
        <d v="1970-05-31T13:29:24"/>
        <d v="1970-07-02T01:58:48"/>
        <d v="1970-05-30T01:15:00"/>
        <d v="1970-06-07T18:03:00"/>
        <d v="1970-05-28T20:12:36"/>
        <d v="1970-06-06T03:10:12"/>
        <d v="1970-06-01T16:22:12"/>
        <d v="1970-06-12T21:53:24"/>
        <d v="1970-06-29T17:34:12"/>
        <d v="1970-06-21T05:20:24"/>
        <d v="1970-05-29T05:05:24"/>
        <d v="1970-06-11T21:10:12"/>
        <d v="1970-06-16T05:34:12"/>
        <d v="1970-07-02T08:13:12"/>
        <d v="1970-06-09T11:05:24"/>
        <d v="1970-06-04T10:07:48"/>
        <d v="1970-05-29T17:05:24"/>
        <d v="1970-06-12T11:48:36"/>
        <d v="1970-06-26T01:43:48"/>
        <d v="1970-06-27T11:19:48"/>
        <d v="1970-06-14T12:32:24"/>
        <d v="1970-06-24T05:19:48"/>
        <d v="1970-06-17T02:55:48"/>
        <d v="1970-06-23T10:36:36"/>
        <d v="1970-06-05T09:53:24"/>
        <d v="1970-05-31T15:53:24"/>
        <d v="1970-06-15T22:07:48"/>
        <d v="1970-06-22T21:39:00"/>
        <d v="1970-06-27T07:00:36"/>
        <d v="1970-05-31T01:58:48"/>
        <d v="1970-06-15T09:10:12"/>
        <d v="1970-05-27T09:25:12"/>
        <d v="1970-06-24T05:05:24"/>
        <d v="1970-05-30T23:06:00"/>
        <d v="1970-05-30T15:25:12"/>
        <d v="1970-06-16T12:46:12"/>
        <d v="1970-06-21T08:27:36"/>
        <d v="1970-06-18T21:10:12"/>
        <d v="1970-06-27T08:27:00"/>
        <d v="1970-06-15T01:43:48"/>
        <d v="1970-05-29T22:22:12"/>
        <d v="1970-06-26T09:10:12"/>
        <d v="1970-06-27T00:46:12"/>
        <d v="1970-06-24T08:55:48"/>
        <d v="1970-06-25T04:22:48"/>
        <d v="1970-06-20T07:43:48"/>
        <d v="1970-06-05T14:12:36"/>
        <d v="1970-06-02T08:41:24"/>
        <d v="1970-06-15T17:19:48"/>
        <d v="1970-05-31T12:31:48"/>
        <d v="1970-06-15T15:10:12"/>
        <d v="1970-05-28T03:53:24"/>
        <d v="1970-06-18T13:30:00"/>
        <d v="1970-06-20T11:19:48"/>
        <d v="1970-06-06T08:55:48"/>
        <d v="1970-06-30T01:00:36"/>
        <d v="1970-07-01T21:39:00"/>
        <d v="1970-06-16T15:39:00"/>
        <d v="1970-06-16T11:19:48"/>
        <d v="1970-06-14T06:46:48"/>
        <d v="1970-06-02T20:12:36"/>
        <d v="1970-06-14T22:37:12"/>
        <d v="1970-06-26T17:19:48"/>
        <d v="1970-05-30T03:39:00"/>
        <d v="1970-06-23T02:27:00"/>
        <d v="1970-06-08T03:39:00"/>
        <d v="1970-07-01T12:31:48"/>
        <d v="1970-06-26T14:41:24"/>
        <d v="1970-06-04T17:34:12"/>
        <d v="1970-06-10T20:13:12"/>
        <d v="1970-06-28T01:00:36"/>
        <d v="1970-06-06T02:41:24"/>
        <d v="1970-06-13T05:05:24"/>
        <d v="1970-06-24T06:46:12"/>
        <d v="1970-06-29T23:05:24"/>
        <d v="1970-06-25T05:20:24"/>
        <d v="1970-06-16T23:19:48"/>
        <d v="1970-06-02T10:51:00"/>
        <d v="1970-06-11T00:32:24"/>
        <d v="1970-06-12T13:00:36"/>
        <d v="1970-06-15T11:05:24"/>
        <d v="1970-06-13T14:41:24"/>
        <d v="1970-06-17T15:54:00"/>
        <d v="1970-06-30T19:43:48"/>
        <d v="1970-06-27T23:19:48"/>
        <d v="1970-06-20T13:15:00"/>
        <d v="1970-05-28T10:36:36"/>
        <d v="1970-05-29T14:41:24"/>
        <d v="1970-06-02T21:25:12"/>
        <d v="1970-06-10T12:18:00"/>
        <d v="1970-06-25T14:13:12"/>
        <d v="1970-06-02T04:51:00"/>
        <d v="1970-06-01T22:22:12"/>
        <d v="1970-06-07T18:17:24"/>
        <d v="1970-06-12T09:39:00"/>
        <d v="1970-05-29T22:36:36"/>
        <d v="1970-06-06T04:07:48"/>
        <d v="1970-06-15T14:55:48"/>
        <d v="1970-06-25T22:08:24"/>
        <d v="1970-06-16T01:00:36"/>
        <d v="1970-06-04T18:31:48"/>
        <d v="1970-05-29T01:58:12"/>
        <d v="1970-06-30T17:19:48"/>
        <d v="1970-06-13T06:03:00"/>
        <d v="1970-06-03T01:30:00"/>
        <d v="1970-06-19T17:05:24"/>
        <d v="1970-06-23T19:29:24"/>
        <d v="1970-06-07T13:58:48"/>
        <d v="1970-06-28T19:44:24"/>
        <d v="1970-06-12T19:29:24"/>
        <d v="1970-06-22T05:06:00"/>
        <d v="1970-06-06T09:10:12"/>
        <d v="1970-06-19T13:29:24"/>
        <d v="1970-05-28T01:58:12"/>
        <d v="1970-07-01T23:34:12"/>
        <d v="1970-06-10T19:30:00"/>
        <d v="1970-06-17T18:46:48"/>
        <d v="1970-06-30T00:03:00"/>
        <d v="1970-06-30T07:00:36"/>
        <d v="1970-06-17T01:43:48"/>
        <d v="1970-06-29T00:46:48"/>
        <d v="1970-06-25T01:58:48"/>
        <d v="1970-06-24T11:34:12"/>
        <d v="1970-06-24T02:41:24"/>
        <d v="1970-05-30T16:37:12"/>
        <d v="1970-06-08T18:17:24"/>
        <d v="1970-06-29T17:19:48"/>
        <d v="1970-06-05T08:41:24"/>
        <d v="1970-06-23T21:10:12"/>
        <d v="1970-06-11T17:05:24"/>
        <d v="1970-06-12T20:27:00"/>
        <d v="1970-06-08T11:48:36"/>
        <d v="1970-06-17T03:24:36"/>
        <d v="1970-06-20T15:10:12"/>
        <d v="1970-06-20T13:29:24"/>
        <d v="1970-05-30T12:46:48"/>
        <d v="1970-06-24T09:24:36"/>
        <d v="1970-06-07T19:43:48"/>
        <d v="1970-05-27T22:51:00"/>
        <d v="1970-06-24T14:41:24"/>
        <d v="1970-06-30T18:46:12"/>
        <d v="1970-05-29T17:48:36"/>
        <d v="1970-06-30T04:51:00"/>
        <d v="1970-06-26T18:03:00"/>
        <d v="1970-06-12T06:46:12"/>
        <d v="1970-06-07T20:55:48"/>
        <d v="1970-06-14T01:44:24"/>
        <d v="1970-06-18T15:25:12"/>
        <d v="1970-06-08T14:41:24"/>
        <d v="1970-06-29T16:51:00"/>
        <d v="1970-06-12T12:31:48"/>
        <d v="1970-06-26T07:58:12"/>
        <d v="1970-06-17T01:58:12"/>
        <d v="1970-06-27T11:34:12"/>
        <d v="1970-06-20T15:53:24"/>
        <d v="1970-06-23T13:00:36"/>
        <d v="1970-05-29T13:29:24"/>
        <d v="1970-06-16T06:31:48"/>
        <d v="1970-05-28T01:00:36"/>
        <d v="1970-06-12T22:36:36"/>
        <d v="1970-06-02T12:46:12"/>
        <d v="1970-06-21T20:27:36"/>
        <d v="1970-05-31T18:31:48"/>
        <d v="1970-06-28T07:58:12"/>
        <d v="1970-05-27T18:18:00"/>
        <d v="1970-06-27T21:53:24"/>
        <d v="1970-06-25T00:46:48"/>
        <d v="1970-06-19T08:12:36"/>
        <d v="1970-06-22T13:15:00"/>
        <d v="1970-06-09T16:22:12"/>
        <d v="1970-07-02T21:54:00"/>
        <d v="1970-05-30T06:32:24"/>
        <d v="1970-05-29T11:05:24"/>
        <d v="1970-06-29T10:08:24"/>
        <d v="1970-06-03T00:32:24"/>
        <d v="1970-06-30T05:34:12"/>
        <d v="1970-06-03T05:34:48"/>
        <d v="1970-06-05T19:15:00"/>
        <d v="1970-06-01T17:48:36"/>
        <d v="1970-06-05T03:24:36"/>
        <d v="1970-06-13T11:05:24"/>
        <d v="1970-06-18T21:39:00"/>
        <d v="1970-06-13T19:44:24"/>
        <d v="1970-06-11T22:22:12"/>
        <d v="1970-06-15T18:17:24"/>
        <d v="1970-06-20T16:36:36"/>
        <d v="1970-06-23T15:53:24"/>
        <d v="1970-07-02T08:42:00"/>
        <d v="1970-06-09T01:00:36"/>
        <d v="1970-06-20T01:58:12"/>
        <d v="1970-06-01T12:46:12"/>
        <d v="1970-06-24T01:43:48"/>
        <d v="1970-06-22T03:39:36"/>
        <d v="1970-06-30T19:00:36"/>
        <d v="1970-06-11T20:55:48"/>
        <d v="1970-06-25T09:25:12"/>
        <d v="1970-06-16T19:15:00"/>
        <d v="1970-05-29T06:46:12"/>
        <d v="1970-06-11T19:58:12"/>
        <d v="1970-06-23T01:29:24"/>
        <d v="1970-06-25T23:20:24"/>
        <d v="1970-06-13T04:07:48"/>
        <d v="1970-06-11T16:22:12"/>
        <d v="1970-06-09T06:17:24"/>
        <d v="1970-06-21T17:20:24"/>
        <d v="1970-06-14T09:39:36"/>
        <d v="1970-06-14T10:37:12"/>
        <d v="1970-05-27T16:37:12"/>
        <d v="1970-06-06T20:27:36"/>
        <d v="1970-06-10T01:58:12"/>
        <d v="1970-05-31T20:12:36"/>
        <d v="1970-06-22T04:51:36"/>
        <d v="1970-05-31T06:18:00"/>
        <d v="1970-06-18T14:42:00"/>
        <d v="1970-06-07T19:58:12"/>
        <d v="1970-06-21T15:10:48"/>
        <d v="1970-06-07T00:18:00"/>
        <d v="1970-06-06T05:34:12"/>
        <d v="1970-05-29T12:03:00"/>
        <d v="1970-05-31T22:51:00"/>
        <d v="1970-05-27T04:22:48"/>
        <d v="1970-06-07T15:25:12"/>
        <d v="1970-06-18T11:20:24"/>
        <d v="1970-06-14T03:25:12"/>
        <d v="1970-06-06T12:46:48"/>
        <d v="1970-06-06T15:10:48"/>
        <d v="1970-06-29T11:34:48"/>
        <d v="1970-05-30T11:20:24"/>
        <d v="1970-06-18T01:44:24"/>
        <d v="1970-07-01T02:55:48"/>
        <d v="1970-06-24T07:00:36"/>
        <d v="1970-06-24T19:30:00"/>
        <d v="1970-06-04T13:00:36"/>
        <d v="1970-05-29T02:41:24"/>
        <d v="1970-06-06T22:51:36"/>
        <d v="1970-06-27T19:15:00"/>
        <d v="1970-06-24T23:20:24"/>
        <d v="1970-06-04T07:29:24"/>
        <d v="1970-06-21T09:10:48"/>
        <d v="1970-06-04T15:53:24"/>
        <d v="1970-06-20T22:07:48"/>
        <d v="1970-06-15T12:46:12"/>
        <d v="1970-06-04T03:24:36"/>
        <d v="1970-06-08T16:07:48"/>
        <d v="1970-06-02T15:53:24"/>
        <d v="1970-06-04T07:58:12"/>
        <d v="1970-05-29T23:05:24"/>
        <d v="1970-06-28T10:08:24"/>
        <d v="1970-06-10T04:22:48"/>
        <d v="1970-06-29T11:06:00"/>
        <d v="1970-06-10T22:22:48"/>
        <d v="1970-06-18T18:03:00"/>
        <d v="1970-06-19T04:36:36"/>
        <d v="1970-06-24T02:12:36"/>
        <d v="1970-06-15T02:12:36"/>
        <d v="1970-06-18T02:56:24"/>
        <d v="1970-06-20T14:41:24"/>
        <d v="1970-06-19T04:51:00"/>
        <d v="1970-06-23T15:24:36"/>
        <d v="1970-06-05T04:07:48"/>
        <d v="1970-05-31T19:58:12"/>
        <d v="1970-06-02T13:58:12"/>
        <d v="1970-05-28T05:48:36"/>
        <d v="1970-05-31T07:58:48"/>
        <d v="1970-06-10T02:27:00"/>
        <d v="1970-06-03T23:49:12"/>
        <d v="1970-06-12T10:22:12"/>
        <d v="1970-07-02T04:51:36"/>
        <d v="1970-06-23T03:10:12"/>
        <d v="1970-06-11T04:08:24"/>
        <d v="1970-05-29T13:43:48"/>
        <d v="1970-06-01T03:10:12"/>
        <d v="1970-05-31T17:34:12"/>
        <d v="1970-05-30T12:18:00"/>
        <d v="1970-06-11T13:58:12"/>
        <d v="1970-06-16T04:36:36"/>
        <d v="1970-06-27T05:05:24"/>
        <d v="1970-06-18T00:18:00"/>
        <d v="1970-07-01T09:39:00"/>
        <d v="1970-06-28T18:18:00"/>
        <d v="1970-06-21T13:58:48"/>
        <d v="1970-06-25T02:13:12"/>
        <d v="1970-06-03T06:46:48"/>
        <d v="1970-06-07T22:22:12"/>
        <d v="1970-06-28T19:58:48"/>
        <d v="1970-06-25T11:34:48"/>
        <d v="1970-07-02T06:46:48"/>
        <d v="1970-05-30T14:13:12"/>
        <d v="1970-07-02T02:56:24"/>
        <d v="1970-06-02T19:43:48"/>
        <d v="1970-06-23T22:36:36"/>
        <d v="1970-06-03T05:06:00"/>
        <d v="1970-06-16T19:43:48"/>
        <d v="1970-06-09T04:22:12"/>
        <d v="1970-06-25T22:22:48"/>
        <d v="1970-06-16T06:17:24"/>
        <d v="1970-06-24T13:43:48"/>
        <d v="1970-06-15T00:18:00"/>
        <d v="1970-06-22T06:18:00"/>
        <d v="1970-06-23T21:53:24"/>
        <d v="1970-06-15T22:22:12"/>
        <d v="1970-06-16T20:27:00"/>
        <d v="1970-06-17T13:01:12"/>
        <d v="1970-06-30T19:58:12"/>
        <d v="1970-06-09T13:58:12"/>
        <d v="1970-06-22T06:46:48"/>
        <d v="1970-06-03T14:56:24"/>
        <d v="1970-06-17T01:29:24"/>
        <d v="1970-06-27T13:29:24"/>
        <d v="1970-05-30T21:25:12"/>
        <d v="1970-06-24T16:51:00"/>
        <d v="1970-05-31T09:25:12"/>
        <d v="1970-06-03T08:42:00"/>
        <d v="1970-06-26T06:03:00"/>
        <d v="1970-06-21T21:54:00"/>
        <d v="1970-05-30T18:46:48"/>
        <d v="1970-05-30T04:22:12"/>
        <d v="1970-06-07T18:46:12"/>
        <d v="1970-06-30T01:43:48"/>
        <d v="1970-06-15T06:03:00"/>
        <d v="1970-06-14T15:10:48"/>
        <d v="1970-06-24T00:46:12"/>
        <d v="1970-06-29T02:56:24"/>
        <d v="1970-06-17T19:30:00"/>
        <d v="1970-06-12T15:10:12"/>
        <d v="1970-07-02T01:15:36"/>
        <d v="1970-06-27T02:27:00"/>
        <d v="1970-06-02T21:10:48"/>
        <d v="1970-06-08T20:12:36"/>
        <d v="1970-06-16T09:39:00"/>
        <d v="1970-06-24T17:48:36"/>
        <d v="1970-06-22T08:13:12"/>
        <d v="1970-06-30T03:53:24"/>
        <d v="1970-05-28T23:34:12"/>
        <d v="1970-06-05T01:58:12"/>
        <d v="1970-06-03T10:51:36"/>
        <d v="1970-05-30T08:56:24"/>
        <d v="1970-06-09T18:17:24"/>
        <d v="1970-06-10T20:42:00"/>
        <d v="1970-05-30T19:44:24"/>
        <d v="1970-06-23T15:39:00"/>
        <d v="1970-06-09T06:03:00"/>
        <d v="1970-06-03T04:08:24"/>
        <d v="1970-06-28T04:07:48"/>
        <d v="1970-06-08T13:00:36"/>
        <d v="1970-05-31T03:25:12"/>
        <d v="1970-06-09T13:15:00"/>
        <d v="1970-07-01T23:05:24"/>
        <d v="1970-06-03T22:08:24"/>
        <d v="1970-05-28T18:31:48"/>
        <d v="1970-06-24T20:56:24"/>
        <d v="1970-06-27T08:41:24"/>
        <d v="1970-06-07T11:20:24"/>
        <d v="1970-07-01T21:24:36"/>
        <d v="1970-06-19T22:07:48"/>
        <d v="1970-06-22T18:46:12"/>
        <d v="1970-06-23T04:07:48"/>
        <d v="1970-06-10T19:58:48"/>
        <d v="1970-06-28T21:25:12"/>
        <d v="1970-05-28T06:31:48"/>
        <d v="1970-06-03T16:37:12"/>
        <d v="1970-05-31T00:03:36"/>
        <d v="1970-06-28T14:56:24"/>
        <d v="1970-06-04T16:07:48"/>
        <d v="1970-06-23T13:29:24"/>
        <d v="1970-06-23T18:17:24"/>
        <d v="1970-05-28T08:41:24"/>
        <d v="1970-06-02T09:53:24"/>
        <d v="1970-06-26T10:51:00"/>
        <d v="1970-06-16T12:03:00"/>
        <d v="1970-06-07T16:51:36"/>
        <d v="1970-06-13T13:58:12"/>
        <d v="1970-05-31T05:34:48"/>
        <d v="1970-06-11T09:24:36"/>
        <d v="1970-07-02T00:31:48"/>
        <d v="1970-06-12T02:55:48"/>
        <d v="1970-06-10T12:03:36"/>
        <d v="1970-06-21T12:03:36"/>
        <d v="1970-06-14T07:30:00"/>
        <d v="1970-06-16T22:36:36"/>
        <d v="1970-06-07T23:34:12"/>
        <d v="1970-06-21T04:22:48"/>
        <d v="1970-06-23T13:43:48"/>
        <d v="1970-06-04T20:12:36"/>
        <d v="1970-06-24T06:31:48"/>
        <d v="1970-05-30T00:17:24"/>
        <d v="1970-06-01T19:29:24"/>
        <d v="1970-05-30T16:08:24"/>
        <d v="1970-06-06T22:37:12"/>
        <d v="1970-06-25T08:27:36"/>
        <d v="1970-06-08T02:41:24"/>
        <d v="1970-06-29T18:46:12"/>
        <d v="1970-06-28T11:34:48"/>
        <d v="1970-06-23T23:19:48"/>
        <d v="1970-05-28T23:19:48"/>
        <d v="1970-06-21T18:32:24"/>
        <d v="1970-06-10T08:27:36"/>
        <d v="1970-06-02T15:10:12"/>
        <d v="1970-06-25T17:20:24"/>
        <d v="1970-06-20T21:39:00"/>
        <d v="1970-05-28T09:39:00"/>
        <d v="1970-06-14T13:44:24"/>
        <d v="1970-05-29T07:58:12"/>
        <d v="1970-06-12T01:58:12"/>
        <d v="1970-06-07T17:34:48"/>
        <d v="1970-06-10T17:49:12"/>
        <d v="1970-06-25T20:56:24"/>
        <d v="1970-06-25T16:08:24"/>
        <d v="1970-06-08T15:10:12"/>
        <d v="1970-06-17T16:37:12"/>
        <d v="1970-06-15T18:03:00"/>
        <d v="1970-06-21T13:01:12"/>
        <d v="1970-06-04T14:55:48"/>
        <d v="1970-06-27T02:12:36"/>
        <d v="1970-06-14T05:06:00"/>
        <d v="1970-06-08T20:27:00"/>
        <d v="1970-06-27T14:12:36"/>
        <d v="1970-06-01T18:46:12"/>
        <d v="1970-06-15T03:39:00"/>
        <d v="1970-06-23T18:46:12"/>
        <d v="1970-05-27T21:10:12"/>
        <d v="1970-06-13T20:42:00"/>
        <d v="1970-06-04T01:15:36"/>
        <d v="1970-07-02T11:49:12"/>
        <d v="1970-06-13T08:27:00"/>
        <d v="1970-06-30T23:34:12"/>
        <d v="1970-06-26T03:24:36"/>
        <d v="1970-06-23T02:12:36"/>
        <d v="1970-06-18T12:18:00"/>
        <d v="1970-05-29T10:07:48"/>
        <d v="1970-07-02T05:49:12"/>
        <d v="1970-06-09T03:10:12"/>
        <d v="1970-05-29T00:31:48"/>
        <d v="1970-06-30T21:24:36"/>
        <d v="1970-06-04T05:19:48"/>
        <d v="1970-06-12T08:27:00"/>
        <d v="1970-06-23T05:48:36"/>
        <d v="1970-06-21T13:15:36"/>
        <d v="1970-06-14T09:10:48"/>
        <d v="1970-06-18T19:15:00"/>
        <d v="1970-06-05T18:31:48"/>
        <d v="1970-06-16T08:55:48"/>
        <d v="1970-06-15T17:48:36"/>
        <d v="1970-06-08T03:24:36"/>
        <d v="1970-06-25T02:27:36"/>
        <d v="1970-06-08T12:46:12"/>
        <d v="1970-06-27T14:55:48"/>
        <d v="1970-06-04T18:03:00"/>
        <d v="1970-06-27T01:29:24"/>
        <d v="1970-06-12T13:43:48"/>
        <d v="1970-05-29T15:10:12"/>
        <d v="1970-06-03T07:58:48"/>
        <d v="1970-05-29T15:39:00"/>
        <d v="1970-06-22T23:05:24"/>
        <d v="1970-06-30T01:58:12"/>
        <d v="1970-06-20T10:07:48"/>
        <d v="1970-05-27T18:32:24"/>
        <d v="1970-05-28T09:10:12"/>
        <d v="1970-05-30T09:39:36"/>
        <d v="1970-06-18T07:44:24"/>
        <d v="1970-06-18T17:20:24"/>
        <d v="1970-06-10T18:32:24"/>
        <d v="1970-05-29T15:53:24"/>
        <d v="1970-06-10T18:18:00"/>
        <d v="1970-06-25T13:44:24"/>
        <d v="1970-06-27T14:41:24"/>
        <d v="1970-06-26T22:07:48"/>
        <d v="1970-06-27T23:05:24"/>
        <d v="1970-06-09T20:41:24"/>
        <d v="1970-06-30T20:12:36"/>
        <d v="1970-06-26T18:46:12"/>
        <d v="1970-06-16T05:19:48"/>
        <d v="1970-06-18T12:32:24"/>
        <d v="1970-06-09T17:48:36"/>
        <d v="1970-06-18T05:06:00"/>
        <d v="1970-07-02T18:03:36"/>
        <d v="1970-06-27T22:36:36"/>
        <d v="1970-06-14T17:20:24"/>
        <d v="1970-06-19T01:15:00"/>
        <d v="1970-06-08T14:55:48"/>
        <d v="1970-06-04T04:51:00"/>
        <d v="1970-06-14T15:25:12"/>
        <d v="1970-06-21T07:58:48"/>
        <d v="1970-05-30T18:32:24"/>
        <d v="1970-06-21T14:27:36"/>
        <d v="1970-06-02T07:15:00"/>
        <d v="1970-06-17T03:10:12"/>
        <d v="1970-06-18T23:34:12"/>
        <d v="1970-06-20T05:19:48"/>
        <d v="1970-06-29T16:36:36"/>
        <d v="1970-06-28T16:22:48"/>
        <d v="1970-06-15T04:07:48"/>
        <d v="1970-06-03T03:10:48"/>
        <d v="1970-06-18T18:46:12"/>
        <d v="1970-05-30T23:20:24"/>
        <d v="1970-06-14T07:15:36"/>
        <d v="1970-06-16T12:31:48"/>
        <d v="1970-06-17T05:19:48"/>
        <d v="1970-06-11T22:36:36"/>
        <d v="1970-07-02T11:20:24"/>
        <d v="1970-06-12T03:10:12"/>
        <d v="1970-06-24T21:10:48"/>
        <d v="1970-05-31T16:51:00"/>
        <d v="1970-06-03T02:56:24"/>
        <d v="1970-06-02T01:15:00"/>
        <d v="1970-06-11T08:27:36"/>
        <d v="1970-06-01T01:58:12"/>
        <d v="1970-06-16T00:17:24"/>
        <d v="1970-06-04T01:44:24"/>
        <d v="1970-06-04T16:36:36"/>
        <d v="1970-05-27T23:05:24"/>
        <d v="1970-05-30T11:49:12"/>
        <d v="1970-06-29T16:07:48"/>
        <d v="1970-06-16T06:46:12"/>
        <d v="1970-06-14T08:42:00"/>
        <d v="1970-05-29T03:24:36"/>
        <d v="1970-06-12T07:00:36"/>
        <d v="1970-06-19T19:43:48"/>
        <d v="1970-05-28T01:15:00"/>
        <d v="1970-07-02T08:27:36"/>
        <d v="1970-05-29T01:00:36"/>
        <d v="1970-06-14T20:42:00"/>
        <d v="1970-06-09T06:46:12"/>
        <d v="1970-06-12T08:55:48"/>
        <d v="1970-06-16T00:31:48"/>
        <d v="1970-06-30T07:29:24"/>
        <d v="1970-05-31T04:08:24"/>
        <d v="1970-06-17T12:32:24"/>
        <d v="1970-06-11T13:00:36"/>
        <d v="1970-06-29T15:39:36"/>
        <d v="1970-06-29T07:01:12"/>
        <d v="1970-06-07T01:01:12"/>
        <d v="1970-06-09T05:34:12"/>
        <d v="1970-05-30T06:46:48"/>
        <d v="1970-06-24T03:10:12"/>
        <d v="1970-06-21T22:51:36"/>
        <d v="1970-06-19T07:15:00"/>
        <d v="1970-06-09T16:36:36"/>
        <d v="1970-06-08T11:34:12"/>
        <d v="1970-06-01T00:17:24"/>
        <d v="1970-06-19T22:36:36"/>
        <d v="1970-06-20T14:55:48"/>
        <d v="1970-06-26T14:55:48"/>
        <d v="1970-06-14T15:54:00"/>
        <d v="1970-07-03T00:32:24"/>
        <d v="1970-05-29T21:24:36"/>
        <d v="1970-05-29T00:03:00"/>
        <d v="1970-06-19T21:39:00"/>
        <d v="1970-06-30T06:46:12"/>
        <d v="1970-06-29T20:27:00"/>
        <d v="1970-06-13T22:37:12"/>
        <d v="1970-06-17T12:03:36"/>
        <d v="1970-06-22T15:24:36"/>
        <d v="1970-06-07T18:31:48"/>
        <d v="1970-06-04T00:32:24"/>
        <d v="1970-06-21T06:32:24"/>
        <d v="1970-05-29T07:00:36"/>
        <d v="1970-06-27T09:39:00"/>
        <d v="1970-06-22T10:51:00"/>
        <d v="1970-06-28T21:54:00"/>
        <d v="1970-06-22T10:36:36"/>
        <d v="1970-06-28T23:49:12"/>
        <d v="1970-06-28T05:05:24"/>
        <d v="1970-06-07T21:10:12"/>
        <d v="1970-06-26T13:00:36"/>
        <d v="1970-06-23T17:05:24"/>
        <d v="1970-05-30T03:10:12"/>
        <d v="1970-06-12T20:41:24"/>
        <d v="1970-06-11T09:10:48"/>
        <d v="1970-06-19T00:17:24"/>
        <d v="1970-06-16T18:17:24"/>
        <d v="1970-06-22T09:39:00"/>
        <d v="1970-06-25T07:58:48"/>
        <d v="1970-06-25T10:22:48"/>
        <d v="1970-06-17T00:03:00"/>
        <d v="1970-05-31T00:32:24"/>
        <d v="1970-06-16T18:31:48"/>
        <d v="1970-06-04T13:43:48"/>
        <d v="1970-06-28T18:46:48"/>
        <d v="1970-05-30T02:55:48"/>
        <d v="1970-06-04T00:03:36"/>
        <d v="1970-06-09T12:46:12"/>
        <d v="1970-06-13T07:43:48"/>
        <d v="1970-06-05T15:39:00"/>
        <d v="1970-06-23T12:31:48"/>
        <d v="1970-06-18T16:22:48"/>
        <d v="1970-05-29T06:03:00"/>
        <d v="1970-06-26T05:05:24"/>
        <d v="1970-06-19T06:31:48"/>
        <d v="1970-06-02T12:31:48"/>
        <d v="1970-07-01T13:43:48"/>
        <d v="1970-06-06T04:22:12"/>
        <d v="1970-06-29T04:08:24"/>
        <d v="1970-07-01T22:07:48"/>
        <d v="1970-07-02T11:06:00"/>
        <d v="1970-06-03T08:27:36"/>
        <d v="1970-06-10T14:13:12"/>
        <d v="1970-06-27T22:07:48"/>
        <d v="1970-05-29T02:12:36"/>
        <d v="1970-06-26T06:46:12"/>
        <d v="1970-06-29T05:20:24"/>
        <d v="1970-06-10T04:37:12"/>
        <d v="1970-06-03T02:42:00"/>
        <d v="1970-06-06T07:58:12"/>
        <d v="1970-07-01T01:00:36"/>
        <d v="1970-06-24T17:34:12"/>
        <d v="1970-06-25T08:13:12"/>
        <d v="1970-06-26T05:34:12"/>
        <d v="1970-06-03T03:54:00"/>
        <d v="1970-06-30T17:34:12"/>
        <d v="1970-05-27T11:49:12"/>
        <d v="1970-05-31T16:07:48"/>
        <d v="1970-06-04T16:22:12"/>
        <d v="1970-06-20T00:17:24"/>
        <d v="1970-06-10T13:01:12"/>
        <d v="1970-06-29T02:27:36"/>
        <d v="1970-06-29T02:13:12"/>
        <d v="1970-06-23T04:22:12"/>
        <d v="1970-06-04T13:29:24"/>
        <d v="1970-06-27T07:58:12"/>
        <d v="1970-06-18T06:18:00"/>
        <d v="1970-06-20T07:29:24"/>
        <d v="1970-06-13T00:31:48"/>
        <d v="1970-06-09T05:48:36"/>
        <d v="1970-06-02T07:00:36"/>
        <d v="1970-06-08T23:48:36"/>
        <d v="1970-06-05T00:03:00"/>
        <d v="1970-06-26T07:29:24"/>
        <d v="1970-06-18T19:58:12"/>
        <d v="1970-06-13T16:07:48"/>
        <d v="1970-06-13T21:54:00"/>
        <d v="1970-06-29T17:48:36"/>
        <d v="1970-06-19T13:43:48"/>
        <d v="1970-06-07T10:08:24"/>
        <d v="1970-06-15T20:12:36"/>
        <d v="1970-06-22T16:51:00"/>
        <d v="1970-06-12T21:10:12"/>
        <d v="1970-06-22T01:30:00"/>
        <d v="1970-06-18T23:19:48"/>
        <d v="1970-06-14T21:39:36"/>
        <d v="1970-06-21T06:46:48"/>
        <d v="1970-06-14T02:56:24"/>
        <d v="1970-06-05T05:05:24"/>
        <d v="1970-06-22T00:46:48"/>
        <d v="1970-05-28T12:46:12"/>
        <d v="1970-05-27T16:51:36"/>
        <d v="1970-06-17T08:27:00"/>
        <d v="1970-06-27T13:15:00"/>
        <d v="1970-05-28T20:41:24"/>
        <d v="1970-06-02T14:41:24"/>
        <d v="1970-05-27T22:36:36"/>
        <d v="1970-06-13T15:10:12"/>
        <d v="1970-05-29T03:53:24"/>
        <d v="1970-06-18T22:07:48"/>
        <d v="1970-05-29T10:36:36"/>
        <d v="1970-05-28T16:07:48"/>
        <d v="1970-06-14T14:42:00"/>
        <d v="1970-06-01T02:27:00"/>
        <d v="1970-06-13T18:17:24"/>
        <d v="1970-07-01T09:10:12"/>
        <d v="1970-06-23T17:48:36"/>
        <d v="1970-06-06T19:58:48"/>
        <d v="1970-06-05T00:46:12"/>
        <d v="1970-06-01T03:39:00"/>
        <d v="1970-06-17T14:13:12"/>
        <d v="1970-06-10T15:39:36"/>
        <d v="1970-06-11T19:29:24"/>
        <d v="1970-06-29T11:49:12"/>
        <d v="1970-06-29T09:39:36"/>
        <d v="1970-06-22T19:00:36"/>
        <d v="1970-06-19T20:27:00"/>
        <d v="1970-06-13T21:39:36"/>
        <d v="1970-06-30T23:48:36"/>
        <d v="1970-06-02T16:36:36"/>
        <d v="1970-06-02T01:00:36"/>
        <d v="1970-06-16T16:51:00"/>
        <d v="1970-06-20T05:34:12"/>
        <d v="1970-05-31T14:55:48"/>
        <d v="1970-06-10T15:10:48"/>
        <d v="1970-06-18T18:31:48"/>
        <d v="1970-06-30T11:19:48"/>
        <d v="1970-06-26T05:48:36"/>
        <d v="1970-06-01T05:48:36"/>
        <d v="1970-06-06T13:01:12"/>
        <d v="1970-05-27T14:27:36"/>
        <d v="1970-06-21T14:56:24"/>
        <d v="1970-06-09T02:27:00"/>
        <d v="1970-06-21T02:12:36"/>
        <d v="1970-06-12T23:19:48"/>
        <d v="1970-06-29T04:22:48"/>
        <d v="1970-06-05T04:36:36"/>
        <d v="1970-06-18T08:13:12"/>
        <d v="1970-07-02T19:58:48"/>
        <d v="1970-06-25T12:46:48"/>
        <d v="1970-06-04T06:46:12"/>
        <d v="1970-06-19T13:15:00"/>
        <d v="1970-06-05T16:07:48"/>
        <d v="1970-06-18T02:42:00"/>
        <d v="1970-06-26T10:07:48"/>
        <d v="1970-06-05T21:24:36"/>
        <d v="1970-06-19T12:03:00"/>
        <d v="1970-06-25T06:03:36"/>
        <d v="1970-06-11T03:10:48"/>
        <d v="1970-06-30T11:34:12"/>
        <d v="1970-06-29T07:15:36"/>
        <d v="1970-06-27T13:00:36"/>
        <d v="1970-06-22T09:10:12"/>
        <d v="1970-06-11T11:05:24"/>
        <d v="1970-06-13T11:34:12"/>
        <d v="1970-06-23T20:12:36"/>
        <d v="1970-05-30T20:13:12"/>
        <d v="1970-06-01T02:12:36"/>
        <d v="1970-06-16T02:27:00"/>
        <d v="1970-06-04T14:12:36"/>
        <d v="1970-06-17T15:25:12"/>
        <d v="1970-05-31T07:15:36"/>
        <d v="1970-06-15T00:03:36"/>
        <d v="1970-05-27T13:30:00"/>
        <d v="1970-06-01T03:24:36"/>
        <d v="1970-06-28T02:27:00"/>
        <d v="1970-06-11T21:53:24"/>
        <d v="1970-06-12T16:36:36"/>
        <d v="1970-06-18T15:54:00"/>
        <d v="1970-06-27T00:03:00"/>
        <d v="1970-06-27T18:03:00"/>
        <d v="1970-06-03T15:25:12"/>
        <d v="1970-06-27T16:36:36"/>
        <d v="1970-06-25T09:54:00"/>
        <d v="1970-05-28T19:29:24"/>
        <d v="1970-06-03T19:44:24"/>
        <d v="1970-06-04T22:51:00"/>
        <d v="1970-06-01T12:03:00"/>
        <d v="1970-07-02T10:51:36"/>
        <d v="1970-06-04T17:05:24"/>
        <d v="1970-06-03T23:34:48"/>
        <d v="1970-06-26T11:48:36"/>
        <d v="1970-06-29T13:30:00"/>
        <d v="1970-05-27T23:19:48"/>
        <d v="1970-06-01T21:53:24"/>
        <d v="1970-06-20T08:55:48"/>
        <d v="1970-06-13T08:55:48"/>
        <d v="1970-06-01T00:46:12"/>
        <d v="1970-06-28T04:36:36"/>
        <d v="1970-06-10T00:17:24"/>
        <d v="1970-05-28T22:51:00"/>
        <d v="1970-06-16T23:05:24"/>
        <d v="1970-06-24T21:25:12"/>
        <d v="1970-06-27T19:43:48"/>
        <d v="1970-05-28T14:27:00"/>
        <d v="1970-05-30T21:10:48"/>
        <d v="1970-06-20T02:12:36"/>
        <d v="1970-07-03T00:03:36"/>
        <d v="1970-07-01T00:03:00"/>
        <d v="1970-06-16T13:00:36"/>
        <d v="1970-06-14T14:27:36"/>
        <d v="1970-05-28T21:39:00"/>
        <d v="1970-06-11T23:05:24"/>
        <d v="1970-06-22T20:41:24"/>
        <d v="1970-06-11T11:34:12"/>
        <d v="1970-06-03T13:15:36"/>
        <d v="1970-05-28T21:53:24"/>
        <d v="1970-06-16T01:15:00"/>
        <d v="1970-06-09T06:31:48"/>
        <d v="1970-06-25T17:49:12"/>
        <d v="1970-06-01T17:19:48"/>
        <d v="1970-07-02T12:32:24"/>
        <d v="1970-06-10T00:46:12"/>
        <d v="1970-06-13T07:58:12"/>
        <d v="1970-06-04T19:15:00"/>
        <d v="1970-06-06T05:05:24"/>
        <d v="1970-06-09T16:51:00"/>
        <d v="1970-06-23T08:27:00"/>
        <d v="1970-05-31T23:34:12"/>
        <d v="1970-06-27T03:10:12"/>
        <d v="1970-06-14T13:58:48"/>
        <d v="1970-07-01T12:03:00"/>
        <d v="1970-06-06T00:17:24"/>
        <d v="1970-06-30T09:53:24"/>
        <d v="1970-06-09T07:58:12"/>
        <d v="1970-06-24T03:53:24"/>
        <d v="1970-06-01T18:31:48"/>
        <d v="1970-06-24T20:27:36"/>
        <d v="1970-06-29T13:01:12"/>
        <d v="1970-06-03T23:06:00"/>
        <d v="1970-05-29T01:15:00"/>
        <d v="1970-07-02T02:42:00"/>
        <d v="1970-06-24T10:22:12"/>
        <d v="1970-06-19T08:55:48"/>
        <d v="1970-06-05T14:55:48"/>
        <d v="1970-06-23T00:46:12"/>
        <d v="1970-06-14T23:34:48"/>
        <d v="1970-06-12T12:17:24"/>
        <d v="1970-06-11T10:22:12"/>
        <d v="1970-06-08T03:53:24"/>
        <d v="1970-06-18T14:13:12"/>
        <d v="1970-07-01T00:31:48"/>
        <d v="1970-06-17T17:49:12"/>
        <d v="1970-06-27T07:15:00"/>
        <d v="1970-06-01T04:22:12"/>
        <d v="1970-06-06T23:20:24"/>
        <d v="1970-05-31T04:22:48"/>
        <d v="1970-06-13T17:19:48"/>
        <d v="1970-06-04T12:03:00"/>
        <d v="1970-06-01T10:22:12"/>
        <d v="1970-06-14T06:18:00"/>
        <d v="1970-06-20T08:41:24"/>
        <d v="1970-06-18T06:03:36"/>
        <d v="1970-06-06T07:00:36"/>
        <d v="1970-06-06T17:06:00"/>
        <d v="1970-06-17T22:51:36"/>
        <d v="1970-06-03T21:25:12"/>
        <d v="1970-05-29T00:46:12"/>
        <d v="1970-06-18T18:17:24"/>
        <d v="1970-06-10T10:37:12"/>
        <d v="1970-05-31T10:37:12"/>
        <d v="1970-06-15T17:05:24"/>
        <d v="1970-05-27T17:49:12"/>
        <d v="1970-06-23T08:12:36"/>
        <d v="1970-05-30T21:39:36"/>
        <d v="1970-07-02T14:13:12"/>
        <d v="1970-06-01T01:00:36"/>
        <d v="1970-06-09T22:07:48"/>
        <d v="1970-06-12T07:43:48"/>
        <d v="1970-05-30T13:15:36"/>
        <d v="1970-06-08T10:36:36"/>
        <d v="1970-06-26T00:18:00"/>
        <d v="1970-06-21T09:25:12"/>
        <d v="1970-06-17T10:22:48"/>
        <d v="1970-06-25T13:58:48"/>
        <d v="1970-06-01T18:17:24"/>
        <d v="1970-07-01T06:31:48"/>
        <d v="1970-07-01T17:34:12"/>
        <d v="1970-06-10T17:06:00"/>
        <d v="1970-06-22T23:19:48"/>
        <d v="1970-06-18T20:27:00"/>
        <d v="1970-06-13T10:07:48"/>
        <d v="1970-06-18T02:27:36"/>
        <d v="1970-06-13T15:53:24"/>
        <d v="1970-06-07T08:56:24"/>
        <d v="1970-06-10T22:51:36"/>
        <d v="1970-05-27T15:39:36"/>
        <d v="1970-06-19T21:10:12"/>
        <m/>
      </sharedItems>
      <fieldGroup par="21"/>
    </cacheField>
    <cacheField name="Days (Date Ended Conversion )" numFmtId="0" databaseField="0">
      <fieldGroup base="19">
        <rangePr groupBy="days" startDate="1970-05-27T04:22:48" endDate="1970-07-03T00:32:24"/>
        <groupItems count="368">
          <s v="&lt;5/27/197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/1970"/>
        </groupItems>
      </fieldGroup>
    </cacheField>
    <cacheField name="Months (Date Ended Conversion )" numFmtId="0" databaseField="0">
      <fieldGroup base="19">
        <rangePr groupBy="months" startDate="1970-05-27T04:22:48" endDate="1970-07-03T00:32:24"/>
        <groupItems count="14">
          <s v="&lt;5/27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1970"/>
        </groupItems>
      </fieldGroup>
    </cacheField>
    <cacheField name="Seconds (Date Created Conversion)" numFmtId="0" databaseField="0">
      <fieldGroup base="18">
        <rangePr groupBy="seconds" startDate="1970-01-15T14:50:17" endDate="1970-01-19T06:55:05"/>
        <groupItems count="62">
          <s v="&lt;1/15/197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9/1970"/>
        </groupItems>
      </fieldGroup>
    </cacheField>
    <cacheField name="Minutes (Date Created Conversion)" numFmtId="0" databaseField="0">
      <fieldGroup base="18">
        <rangePr groupBy="minutes" startDate="1970-01-15T14:50:17" endDate="1970-01-19T06:55:05"/>
        <groupItems count="62">
          <s v="&lt;1/15/197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9/1970"/>
        </groupItems>
      </fieldGroup>
    </cacheField>
    <cacheField name="Hours (Date Created Conversion)" numFmtId="0" databaseField="0">
      <fieldGroup base="18">
        <rangePr groupBy="hours" startDate="1970-01-15T14:50:17" endDate="1970-01-19T06:55:05"/>
        <groupItems count="26">
          <s v="&lt;1/15/197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9/1970"/>
        </groupItems>
      </fieldGroup>
    </cacheField>
    <cacheField name="Days (Date Created Conversion)" numFmtId="0" databaseField="0">
      <fieldGroup base="18">
        <rangePr groupBy="days" startDate="1970-01-15T14:50:17" endDate="1970-01-19T06:55:05"/>
        <groupItems count="368">
          <s v="&lt;1/15/197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9/19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250.5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528.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31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6017.5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3639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3250.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52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628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84279.5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707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587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6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22722.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7001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2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4921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48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6805"/>
    <x v="3"/>
    <x v="3"/>
  </r>
  <r>
    <n v="259"/>
    <s v="Watkins Ltd"/>
    <s v="Multi-channeled responsive implementation"/>
    <n v="1800"/>
    <n v="10755"/>
    <x v="0"/>
    <n v="138"/>
    <x v="1"/>
    <s v="USD"/>
    <n v="1354946400"/>
    <n v="1356588000"/>
    <b v="1"/>
    <b v="0"/>
    <s v="photography/photography books"/>
    <n v="5.9749999999999996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098"/>
    <x v="1"/>
    <x v="1"/>
  </r>
  <r>
    <n v="261"/>
    <s v="Mason-Smith"/>
    <s v="Reverse-engineered cohesive migration"/>
    <n v="84300"/>
    <n v="26303"/>
    <x v="1"/>
    <n v="454"/>
    <x v="1"/>
    <s v="USD"/>
    <n v="1282712400"/>
    <n v="1283058000"/>
    <b v="0"/>
    <b v="1"/>
    <s v="music/rock"/>
    <n v="0.31201660735468567"/>
    <n v="13378.5"/>
    <x v="1"/>
    <x v="1"/>
  </r>
  <r>
    <n v="262"/>
    <s v="Lloyd, Kennedy and Davis"/>
    <s v="Compatible multimedia hub"/>
    <n v="1700"/>
    <n v="5328"/>
    <x v="0"/>
    <n v="107"/>
    <x v="1"/>
    <s v="USD"/>
    <n v="1301979600"/>
    <n v="1304226000"/>
    <b v="0"/>
    <b v="1"/>
    <s v="music/indie rock"/>
    <n v="3.1341176470588237"/>
    <n v="2717.5"/>
    <x v="1"/>
    <x v="7"/>
  </r>
  <r>
    <n v="263"/>
    <s v="Walker Ltd"/>
    <s v="Organic eco-centric success"/>
    <n v="2900"/>
    <n v="10756"/>
    <x v="0"/>
    <n v="199"/>
    <x v="1"/>
    <s v="USD"/>
    <n v="1263016800"/>
    <n v="1263016800"/>
    <b v="0"/>
    <b v="0"/>
    <s v="photography/photography books"/>
    <n v="3.7089655172413791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85443.5"/>
    <x v="3"/>
    <x v="3"/>
  </r>
  <r>
    <n v="265"/>
    <s v="Lee and Sons"/>
    <s v="Persevering interactive emulation"/>
    <n v="4900"/>
    <n v="6031"/>
    <x v="0"/>
    <n v="86"/>
    <x v="1"/>
    <s v="USD"/>
    <n v="1451800800"/>
    <n v="1455602400"/>
    <b v="0"/>
    <b v="0"/>
    <s v="theater/plays"/>
    <n v="1.2308163265306122"/>
    <n v="3058.5"/>
    <x v="3"/>
    <x v="3"/>
  </r>
  <r>
    <n v="266"/>
    <s v="Cole LLC"/>
    <s v="Proactive responsive emulation"/>
    <n v="111900"/>
    <n v="85902"/>
    <x v="1"/>
    <n v="3182"/>
    <x v="6"/>
    <s v="EUR"/>
    <n v="1415340000"/>
    <n v="1418191200"/>
    <b v="0"/>
    <b v="1"/>
    <s v="music/jazz"/>
    <n v="0.76766756032171579"/>
    <n v="44542"/>
    <x v="1"/>
    <x v="17"/>
  </r>
  <r>
    <n v="267"/>
    <s v="Acosta PLC"/>
    <s v="Extended eco-centric function"/>
    <n v="61600"/>
    <n v="143910"/>
    <x v="2"/>
    <n v="2768"/>
    <x v="2"/>
    <s v="AUD"/>
    <n v="1351054800"/>
    <n v="1352440800"/>
    <b v="0"/>
    <b v="0"/>
    <s v="theater/plays"/>
    <n v="2.3362012987012988"/>
    <n v="73339"/>
    <x v="3"/>
    <x v="3"/>
  </r>
  <r>
    <n v="268"/>
    <s v="Brown-Mckee"/>
    <s v="Networked optimal productivity"/>
    <n v="1500"/>
    <n v="2708"/>
    <x v="0"/>
    <n v="48"/>
    <x v="1"/>
    <s v="USD"/>
    <n v="1349326800"/>
    <n v="1353304800"/>
    <b v="0"/>
    <b v="0"/>
    <s v="film &amp; video/documentary"/>
    <n v="1.8053333333333332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4464.5"/>
    <x v="4"/>
    <x v="19"/>
  </r>
  <r>
    <n v="270"/>
    <s v="Sawyer, Horton and Williams"/>
    <s v="Triple-buffered 4thgeneration toolset"/>
    <n v="173900"/>
    <n v="47260"/>
    <x v="0"/>
    <n v="1890"/>
    <x v="1"/>
    <s v="USD"/>
    <n v="1291269600"/>
    <n v="1291442400"/>
    <b v="0"/>
    <b v="0"/>
    <s v="games/video games"/>
    <n v="0.27176538240368026"/>
    <n v="24575"/>
    <x v="6"/>
    <x v="11"/>
  </r>
  <r>
    <n v="271"/>
    <s v="Foley-Cox"/>
    <s v="Progressive zero administration leverage"/>
    <n v="153700"/>
    <n v="1953"/>
    <x v="0"/>
    <n v="61"/>
    <x v="1"/>
    <s v="USD"/>
    <n v="1449468000"/>
    <n v="1452146400"/>
    <b v="0"/>
    <b v="0"/>
    <s v="photography/photography books"/>
    <n v="1.2706571242680547E-2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78621.5"/>
    <x v="3"/>
    <x v="3"/>
  </r>
  <r>
    <n v="273"/>
    <s v="Thomas and Sons"/>
    <s v="Re-engineered heuristic forecast"/>
    <n v="7800"/>
    <n v="10704"/>
    <x v="0"/>
    <n v="282"/>
    <x v="0"/>
    <s v="CAD"/>
    <n v="1505624400"/>
    <n v="1505883600"/>
    <b v="0"/>
    <b v="0"/>
    <s v="theater/plays"/>
    <n v="1.3723076923076922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767.5"/>
    <x v="5"/>
    <x v="18"/>
  </r>
  <r>
    <n v="276"/>
    <s v="Fields Ltd"/>
    <s v="Front-line foreground project"/>
    <n v="5500"/>
    <n v="5324"/>
    <x v="1"/>
    <n v="133"/>
    <x v="1"/>
    <s v="USD"/>
    <n v="1334811600"/>
    <n v="1335243600"/>
    <b v="0"/>
    <b v="1"/>
    <s v="games/video games"/>
    <n v="0.96799999999999997"/>
    <n v="2728.5"/>
    <x v="6"/>
    <x v="11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3774"/>
    <x v="3"/>
    <x v="3"/>
  </r>
  <r>
    <n v="278"/>
    <s v="Higgins, Davis and Salazar"/>
    <s v="Distributed multi-tasking strategy"/>
    <n v="2700"/>
    <n v="8799"/>
    <x v="0"/>
    <n v="91"/>
    <x v="1"/>
    <s v="USD"/>
    <n v="1353909600"/>
    <n v="1356069600"/>
    <b v="0"/>
    <b v="0"/>
    <s v="technology/web"/>
    <n v="3.2588888888888889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7101"/>
    <x v="3"/>
    <x v="3"/>
  </r>
  <r>
    <n v="280"/>
    <s v="Braun PLC"/>
    <s v="Function-based high-level infrastructure"/>
    <n v="2500"/>
    <n v="14536"/>
    <x v="0"/>
    <n v="393"/>
    <x v="1"/>
    <s v="USD"/>
    <n v="1511244000"/>
    <n v="1511762400"/>
    <b v="0"/>
    <b v="0"/>
    <s v="film &amp; video/animation"/>
    <n v="5.8144"/>
    <n v="7464.5"/>
    <x v="4"/>
    <x v="10"/>
  </r>
  <r>
    <n v="281"/>
    <s v="Drake PLC"/>
    <s v="Profound object-oriented paradigm"/>
    <n v="164500"/>
    <n v="150552"/>
    <x v="1"/>
    <n v="2062"/>
    <x v="1"/>
    <s v="USD"/>
    <n v="1331445600"/>
    <n v="1333256400"/>
    <b v="0"/>
    <b v="1"/>
    <s v="theater/plays"/>
    <n v="0.91520972644376897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4604.5"/>
    <x v="4"/>
    <x v="19"/>
  </r>
  <r>
    <n v="283"/>
    <s v="Lucas-Mullins"/>
    <s v="Business-focused dynamic instruction set"/>
    <n v="8100"/>
    <n v="1517"/>
    <x v="1"/>
    <n v="29"/>
    <x v="3"/>
    <s v="DKK"/>
    <n v="1464584400"/>
    <n v="1465016400"/>
    <b v="0"/>
    <b v="0"/>
    <s v="music/rock"/>
    <n v="0.18728395061728395"/>
    <n v="773"/>
    <x v="1"/>
    <x v="1"/>
  </r>
  <r>
    <n v="284"/>
    <s v="Tran LLC"/>
    <s v="Ameliorated fresh-thinking protocol"/>
    <n v="9800"/>
    <n v="8153"/>
    <x v="1"/>
    <n v="132"/>
    <x v="1"/>
    <s v="USD"/>
    <n v="1335848400"/>
    <n v="1336280400"/>
    <b v="0"/>
    <b v="0"/>
    <s v="technology/web"/>
    <n v="0.83193877551020412"/>
    <n v="4142.5"/>
    <x v="2"/>
    <x v="2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3305.5"/>
    <x v="3"/>
    <x v="3"/>
  </r>
  <r>
    <n v="286"/>
    <s v="Obrien-Aguirre"/>
    <s v="Devolved uniform complexity"/>
    <n v="112100"/>
    <n v="19557"/>
    <x v="0"/>
    <n v="184"/>
    <x v="1"/>
    <s v="USD"/>
    <n v="1479880800"/>
    <n v="1480485600"/>
    <b v="0"/>
    <b v="0"/>
    <s v="theater/plays"/>
    <n v="0.17446030330062445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6694.5"/>
    <x v="1"/>
    <x v="5"/>
  </r>
  <r>
    <n v="288"/>
    <s v="Garcia Ltd"/>
    <s v="Secured global success"/>
    <n v="5600"/>
    <n v="5476"/>
    <x v="1"/>
    <n v="137"/>
    <x v="3"/>
    <s v="DKK"/>
    <n v="1331701200"/>
    <n v="1331787600"/>
    <b v="0"/>
    <b v="1"/>
    <s v="music/metal"/>
    <n v="0.97785714285714287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6905.5"/>
    <x v="3"/>
    <x v="3"/>
  </r>
  <r>
    <n v="290"/>
    <s v="Wilson, Hall and Osborne"/>
    <s v="Advanced global data-warehouse"/>
    <n v="168600"/>
    <n v="91722"/>
    <x v="1"/>
    <n v="908"/>
    <x v="1"/>
    <s v="USD"/>
    <n v="1368162000"/>
    <n v="1370926800"/>
    <b v="0"/>
    <b v="1"/>
    <s v="film &amp; video/documentary"/>
    <n v="0.54402135231316728"/>
    <n v="46315"/>
    <x v="4"/>
    <x v="4"/>
  </r>
  <r>
    <n v="291"/>
    <s v="Bell, Grimes and Kerr"/>
    <s v="Self-enabling uniform complexity"/>
    <n v="1800"/>
    <n v="8219"/>
    <x v="0"/>
    <n v="107"/>
    <x v="1"/>
    <s v="USD"/>
    <n v="1318654800"/>
    <n v="1319000400"/>
    <b v="1"/>
    <b v="0"/>
    <s v="technology/web"/>
    <n v="4.5661111111111108"/>
    <n v="4163"/>
    <x v="2"/>
    <x v="2"/>
  </r>
  <r>
    <n v="292"/>
    <s v="Ho-Harris"/>
    <s v="Versatile cohesive encoding"/>
    <n v="7300"/>
    <n v="717"/>
    <x v="1"/>
    <n v="10"/>
    <x v="1"/>
    <s v="USD"/>
    <n v="1331874000"/>
    <n v="1333429200"/>
    <b v="0"/>
    <b v="0"/>
    <s v="food/food trucks"/>
    <n v="9.8219178082191785E-2"/>
    <n v="363.5"/>
    <x v="0"/>
    <x v="0"/>
  </r>
  <r>
    <n v="293"/>
    <s v="Ross Group"/>
    <s v="Organized executive solution"/>
    <n v="6500"/>
    <n v="1065"/>
    <x v="1"/>
    <n v="32"/>
    <x v="6"/>
    <s v="EUR"/>
    <n v="1286254800"/>
    <n v="1287032400"/>
    <b v="0"/>
    <b v="0"/>
    <s v="theater/plays"/>
    <n v="0.16384615384615384"/>
    <n v="548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110.5"/>
    <x v="3"/>
    <x v="3"/>
  </r>
  <r>
    <n v="295"/>
    <s v="Smith, Jackson and Herrera"/>
    <s v="Enterprise-wide intermediate middleware"/>
    <n v="192900"/>
    <n v="68769"/>
    <x v="1"/>
    <n v="1910"/>
    <x v="5"/>
    <s v="CHF"/>
    <n v="1381813200"/>
    <n v="1383976800"/>
    <b v="0"/>
    <b v="0"/>
    <s v="theater/plays"/>
    <n v="0.35650077760497667"/>
    <n v="35339.5"/>
    <x v="3"/>
    <x v="3"/>
  </r>
  <r>
    <n v="296"/>
    <s v="Smith-Hess"/>
    <s v="Grass-roots real-time Local Area Network"/>
    <n v="6100"/>
    <n v="3352"/>
    <x v="1"/>
    <n v="38"/>
    <x v="2"/>
    <s v="AUD"/>
    <n v="1548655200"/>
    <n v="1550556000"/>
    <b v="0"/>
    <b v="0"/>
    <s v="theater/plays"/>
    <n v="0.54950819672131146"/>
    <n v="1695"/>
    <x v="3"/>
    <x v="3"/>
  </r>
  <r>
    <n v="297"/>
    <s v="Brown, Herring and Bass"/>
    <s v="Organized client-driven capacity"/>
    <n v="7200"/>
    <n v="6785"/>
    <x v="1"/>
    <n v="104"/>
    <x v="2"/>
    <s v="AUD"/>
    <n v="1389679200"/>
    <n v="1390456800"/>
    <b v="0"/>
    <b v="1"/>
    <s v="theater/plays"/>
    <n v="0.94236111111111109"/>
    <n v="3444.5"/>
    <x v="3"/>
    <x v="3"/>
  </r>
  <r>
    <n v="298"/>
    <s v="Chase, Garcia and Johnson"/>
    <s v="Adaptive intangible database"/>
    <n v="3500"/>
    <n v="5037"/>
    <x v="0"/>
    <n v="72"/>
    <x v="1"/>
    <s v="USD"/>
    <n v="1456466400"/>
    <n v="1458018000"/>
    <b v="0"/>
    <b v="1"/>
    <s v="music/rock"/>
    <n v="1.4391428571428571"/>
    <n v="2554.5"/>
    <x v="1"/>
    <x v="1"/>
  </r>
  <r>
    <n v="299"/>
    <s v="Ramsey and Sons"/>
    <s v="Grass-roots contextually-based algorithm"/>
    <n v="3800"/>
    <n v="1954"/>
    <x v="1"/>
    <n v="49"/>
    <x v="1"/>
    <s v="USD"/>
    <n v="1456984800"/>
    <n v="1461819600"/>
    <b v="0"/>
    <b v="0"/>
    <s v="food/food trucks"/>
    <n v="0.51421052631578945"/>
    <n v="1001.5"/>
    <x v="0"/>
    <x v="0"/>
  </r>
  <r>
    <n v="300"/>
    <s v="Cooke PLC"/>
    <s v="Focused executive core"/>
    <n v="100"/>
    <n v="5"/>
    <x v="1"/>
    <n v="1"/>
    <x v="3"/>
    <s v="DKK"/>
    <n v="1504069200"/>
    <n v="1504155600"/>
    <b v="0"/>
    <b v="1"/>
    <s v="publishing/nonfiction"/>
    <n v="0.05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6198.5"/>
    <x v="4"/>
    <x v="4"/>
  </r>
  <r>
    <n v="302"/>
    <s v="Ferguson, Collins and Mata"/>
    <s v="Customizable bi-directional hardware"/>
    <n v="76100"/>
    <n v="24234"/>
    <x v="1"/>
    <n v="245"/>
    <x v="1"/>
    <s v="USD"/>
    <n v="1535864400"/>
    <n v="1537074000"/>
    <b v="0"/>
    <b v="0"/>
    <s v="theater/plays"/>
    <n v="0.31844940867279897"/>
    <n v="12239.5"/>
    <x v="3"/>
    <x v="3"/>
  </r>
  <r>
    <n v="303"/>
    <s v="Guerrero, Flores and Jenkins"/>
    <s v="Networked optimal architecture"/>
    <n v="3400"/>
    <n v="2809"/>
    <x v="1"/>
    <n v="32"/>
    <x v="1"/>
    <s v="USD"/>
    <n v="1452146400"/>
    <n v="1452578400"/>
    <b v="0"/>
    <b v="0"/>
    <s v="music/indie rock"/>
    <n v="0.82617647058823529"/>
    <n v="1420.5"/>
    <x v="1"/>
    <x v="7"/>
  </r>
  <r>
    <n v="304"/>
    <s v="Peterson PLC"/>
    <s v="User-friendly discrete benchmark"/>
    <n v="2100"/>
    <n v="11469"/>
    <x v="0"/>
    <n v="142"/>
    <x v="1"/>
    <s v="USD"/>
    <n v="1470546000"/>
    <n v="1474088400"/>
    <b v="0"/>
    <b v="0"/>
    <s v="film &amp; video/documentary"/>
    <n v="5.4614285714285717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4049.5"/>
    <x v="3"/>
    <x v="3"/>
  </r>
  <r>
    <n v="306"/>
    <s v="Rush, Reed and Hall"/>
    <s v="Enterprise-wide 3rdgeneration knowledge user"/>
    <n v="6500"/>
    <n v="514"/>
    <x v="1"/>
    <n v="7"/>
    <x v="1"/>
    <s v="USD"/>
    <n v="1500008400"/>
    <n v="1500267600"/>
    <b v="0"/>
    <b v="1"/>
    <s v="theater/plays"/>
    <n v="7.9076923076923072E-2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22066"/>
    <x v="5"/>
    <x v="13"/>
  </r>
  <r>
    <n v="308"/>
    <s v="Davis Ltd"/>
    <s v="Grass-roots optimizing projection"/>
    <n v="118200"/>
    <n v="87560"/>
    <x v="1"/>
    <n v="803"/>
    <x v="1"/>
    <s v="USD"/>
    <n v="1303102800"/>
    <n v="1303189200"/>
    <b v="0"/>
    <b v="0"/>
    <s v="theater/plays"/>
    <n v="0.74077834179357027"/>
    <n v="44181.5"/>
    <x v="3"/>
    <x v="3"/>
  </r>
  <r>
    <n v="309"/>
    <s v="Harris-Perry"/>
    <s v="User-centric 6thgeneration attitude"/>
    <n v="4100"/>
    <n v="3087"/>
    <x v="0"/>
    <n v="75"/>
    <x v="1"/>
    <s v="USD"/>
    <n v="1316581200"/>
    <n v="1318309200"/>
    <b v="0"/>
    <b v="1"/>
    <s v="music/indie rock"/>
    <n v="0.75292682926829269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801"/>
    <x v="6"/>
    <x v="11"/>
  </r>
  <r>
    <n v="311"/>
    <s v="Flores PLC"/>
    <s v="Focused real-time help-desk"/>
    <n v="6300"/>
    <n v="12812"/>
    <x v="0"/>
    <n v="121"/>
    <x v="1"/>
    <s v="USD"/>
    <n v="1297836000"/>
    <n v="1298872800"/>
    <b v="0"/>
    <b v="0"/>
    <s v="theater/plays"/>
    <n v="2.0336507936507937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93543.5"/>
    <x v="3"/>
    <x v="3"/>
  </r>
  <r>
    <n v="313"/>
    <s v="Miller-Irwin"/>
    <s v="Secured maximized policy"/>
    <n v="2200"/>
    <n v="8697"/>
    <x v="0"/>
    <n v="223"/>
    <x v="1"/>
    <s v="USD"/>
    <n v="1330322400"/>
    <n v="1330495200"/>
    <b v="0"/>
    <b v="0"/>
    <s v="music/rock"/>
    <n v="3.9531818181818181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2129.5"/>
    <x v="4"/>
    <x v="4"/>
  </r>
  <r>
    <n v="315"/>
    <s v="Lopez, Adams and Johnson"/>
    <s v="Open-source interactive knowledge user"/>
    <n v="9500"/>
    <n v="3220"/>
    <x v="1"/>
    <n v="31"/>
    <x v="1"/>
    <s v="USD"/>
    <n v="1400907600"/>
    <n v="1403413200"/>
    <b v="0"/>
    <b v="0"/>
    <s v="theater/plays"/>
    <n v="0.33894736842105261"/>
    <n v="1625.5"/>
    <x v="3"/>
    <x v="3"/>
  </r>
  <r>
    <n v="316"/>
    <s v="Martin-Marshall"/>
    <s v="Configurable demand-driven matrix"/>
    <n v="9600"/>
    <n v="6401"/>
    <x v="1"/>
    <n v="108"/>
    <x v="6"/>
    <s v="EUR"/>
    <n v="1574143200"/>
    <n v="1574229600"/>
    <b v="0"/>
    <b v="1"/>
    <s v="food/food trucks"/>
    <n v="0.66677083333333331"/>
    <n v="3254.5"/>
    <x v="0"/>
    <x v="0"/>
  </r>
  <r>
    <n v="317"/>
    <s v="Summers PLC"/>
    <s v="Cross-group coherent hierarchy"/>
    <n v="6600"/>
    <n v="1269"/>
    <x v="1"/>
    <n v="30"/>
    <x v="1"/>
    <s v="USD"/>
    <n v="1494738000"/>
    <n v="1495861200"/>
    <b v="0"/>
    <b v="0"/>
    <s v="theater/plays"/>
    <n v="0.19227272727272726"/>
    <n v="649.5"/>
    <x v="3"/>
    <x v="3"/>
  </r>
  <r>
    <n v="318"/>
    <s v="Young, Hart and Ryan"/>
    <s v="Decentralized demand-driven open system"/>
    <n v="5700"/>
    <n v="903"/>
    <x v="1"/>
    <n v="17"/>
    <x v="1"/>
    <s v="USD"/>
    <n v="1392357600"/>
    <n v="1392530400"/>
    <b v="0"/>
    <b v="0"/>
    <s v="music/rock"/>
    <n v="0.15842105263157893"/>
    <n v="460"/>
    <x v="1"/>
    <x v="1"/>
  </r>
  <r>
    <n v="319"/>
    <s v="Mills Group"/>
    <s v="Advanced empowering matrix"/>
    <n v="8400"/>
    <n v="3251"/>
    <x v="1"/>
    <n v="64"/>
    <x v="1"/>
    <s v="USD"/>
    <n v="1281589200"/>
    <n v="1283662800"/>
    <b v="0"/>
    <b v="0"/>
    <s v="technology/web"/>
    <n v="0.38702380952380955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4086"/>
    <x v="5"/>
    <x v="13"/>
  </r>
  <r>
    <n v="321"/>
    <s v="Mills, Frazier and Perez"/>
    <s v="Proactive attitude-oriented knowledge user"/>
    <n v="170400"/>
    <n v="160422"/>
    <x v="1"/>
    <n v="2468"/>
    <x v="1"/>
    <s v="USD"/>
    <n v="1301634000"/>
    <n v="1302325200"/>
    <b v="0"/>
    <b v="0"/>
    <s v="film &amp; video/shorts"/>
    <n v="0.94144366197183094"/>
    <n v="81445"/>
    <x v="4"/>
    <x v="12"/>
  </r>
  <r>
    <n v="322"/>
    <s v="Hebert Group"/>
    <s v="Visionary asymmetric Graphical User Interface"/>
    <n v="117900"/>
    <n v="196377"/>
    <x v="0"/>
    <n v="5168"/>
    <x v="1"/>
    <s v="USD"/>
    <n v="1290664800"/>
    <n v="1291788000"/>
    <b v="0"/>
    <b v="0"/>
    <s v="theater/plays"/>
    <n v="1.6656234096692113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985"/>
    <x v="3"/>
    <x v="3"/>
  </r>
  <r>
    <n v="326"/>
    <s v="Pham, Avila and Nash"/>
    <s v="Multi-channeled next generation architecture"/>
    <n v="7200"/>
    <n v="3326"/>
    <x v="1"/>
    <n v="128"/>
    <x v="1"/>
    <s v="USD"/>
    <n v="1451109600"/>
    <n v="1451628000"/>
    <b v="0"/>
    <b v="0"/>
    <s v="film &amp; video/animation"/>
    <n v="0.46194444444444444"/>
    <n v="1727"/>
    <x v="4"/>
    <x v="10"/>
  </r>
  <r>
    <n v="327"/>
    <s v="Patterson, Salinas and Lucas"/>
    <s v="Digitized 3rdgeneration encoding"/>
    <n v="2600"/>
    <n v="1002"/>
    <x v="1"/>
    <n v="33"/>
    <x v="1"/>
    <s v="USD"/>
    <n v="1566968400"/>
    <n v="1567314000"/>
    <b v="0"/>
    <b v="1"/>
    <s v="theater/plays"/>
    <n v="0.38538461538461538"/>
    <n v="517.5"/>
    <x v="3"/>
    <x v="3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67133.5"/>
    <x v="1"/>
    <x v="1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31857.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62325.5"/>
    <x v="1"/>
    <x v="1"/>
  </r>
  <r>
    <n v="335"/>
    <s v="Jordan-Acosta"/>
    <s v="Operative uniform hub"/>
    <n v="173800"/>
    <n v="198628"/>
    <x v="0"/>
    <n v="2283"/>
    <x v="1"/>
    <s v="USD"/>
    <n v="1573797600"/>
    <n v="1574920800"/>
    <b v="0"/>
    <b v="0"/>
    <s v="music/rock"/>
    <n v="1.1428538550057536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58579.5"/>
    <x v="3"/>
    <x v="3"/>
  </r>
  <r>
    <n v="338"/>
    <s v="Gonzalez-Burton"/>
    <s v="Decentralized intangible encoding"/>
    <n v="69800"/>
    <n v="125042"/>
    <x v="0"/>
    <n v="1690"/>
    <x v="1"/>
    <s v="USD"/>
    <n v="1317790800"/>
    <n v="1320382800"/>
    <b v="0"/>
    <b v="0"/>
    <s v="theater/plays"/>
    <n v="1.7914326647564469"/>
    <n v="63366"/>
    <x v="3"/>
    <x v="3"/>
  </r>
  <r>
    <n v="339"/>
    <s v="Lewis, Taylor and Rivers"/>
    <s v="Front-line transitional algorithm"/>
    <n v="136300"/>
    <n v="108974"/>
    <x v="1"/>
    <n v="1297"/>
    <x v="0"/>
    <s v="CAD"/>
    <n v="1501650000"/>
    <n v="1502859600"/>
    <b v="0"/>
    <b v="0"/>
    <s v="theater/plays"/>
    <n v="0.79951577402787966"/>
    <n v="55135.5"/>
    <x v="3"/>
    <x v="3"/>
  </r>
  <r>
    <n v="340"/>
    <s v="Butler, Henry and Espinoza"/>
    <s v="Switchable didactic matrices"/>
    <n v="37100"/>
    <n v="34964"/>
    <x v="1"/>
    <n v="393"/>
    <x v="1"/>
    <s v="USD"/>
    <n v="1323669600"/>
    <n v="1323756000"/>
    <b v="0"/>
    <b v="0"/>
    <s v="photography/photography books"/>
    <n v="0.94242587601078165"/>
    <n v="17678.5"/>
    <x v="7"/>
    <x v="14"/>
  </r>
  <r>
    <n v="341"/>
    <s v="Guzman Group"/>
    <s v="Ameliorated disintermediate utilization"/>
    <n v="114300"/>
    <n v="96777"/>
    <x v="1"/>
    <n v="1257"/>
    <x v="1"/>
    <s v="USD"/>
    <n v="1440738000"/>
    <n v="1441342800"/>
    <b v="0"/>
    <b v="0"/>
    <s v="music/indie rock"/>
    <n v="0.84669291338582675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16096"/>
    <x v="3"/>
    <x v="3"/>
  </r>
  <r>
    <n v="343"/>
    <s v="Spencer-Weber"/>
    <s v="Optional zero-defect task-force"/>
    <n v="9000"/>
    <n v="4853"/>
    <x v="1"/>
    <n v="147"/>
    <x v="1"/>
    <s v="USD"/>
    <n v="1384840800"/>
    <n v="1389420000"/>
    <b v="0"/>
    <b v="0"/>
    <s v="theater/plays"/>
    <n v="0.53922222222222227"/>
    <n v="2500"/>
    <x v="3"/>
    <x v="3"/>
  </r>
  <r>
    <n v="344"/>
    <s v="Berger, Johnson and Marshall"/>
    <s v="Devolved exuding emulation"/>
    <n v="197600"/>
    <n v="82959"/>
    <x v="1"/>
    <n v="830"/>
    <x v="1"/>
    <s v="USD"/>
    <n v="1516600800"/>
    <n v="1520056800"/>
    <b v="0"/>
    <b v="0"/>
    <s v="games/video games"/>
    <n v="0.41983299595141699"/>
    <n v="41894.5"/>
    <x v="6"/>
    <x v="11"/>
  </r>
  <r>
    <n v="345"/>
    <s v="Taylor, Cisneros and Romero"/>
    <s v="Open-source neutral task-force"/>
    <n v="157600"/>
    <n v="23159"/>
    <x v="1"/>
    <n v="331"/>
    <x v="4"/>
    <s v="GBP"/>
    <n v="1436418000"/>
    <n v="1436504400"/>
    <b v="0"/>
    <b v="0"/>
    <s v="film &amp; video/drama"/>
    <n v="0.14694796954314721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399"/>
    <x v="2"/>
    <x v="2"/>
  </r>
  <r>
    <n v="348"/>
    <s v="Hensley Ltd"/>
    <s v="Versatile cohesive open system"/>
    <n v="199000"/>
    <n v="142823"/>
    <x v="1"/>
    <n v="3483"/>
    <x v="1"/>
    <s v="USD"/>
    <n v="1487224800"/>
    <n v="1488348000"/>
    <b v="0"/>
    <b v="0"/>
    <s v="food/food trucks"/>
    <n v="0.71770351758793971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48440.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8322"/>
    <x v="1"/>
    <x v="1"/>
  </r>
  <r>
    <n v="352"/>
    <s v="Adams, Willis and Sanchez"/>
    <s v="Expanded hybrid hardware"/>
    <n v="2800"/>
    <n v="977"/>
    <x v="3"/>
    <n v="33"/>
    <x v="0"/>
    <s v="CAD"/>
    <n v="1446876000"/>
    <n v="1447567200"/>
    <b v="0"/>
    <b v="0"/>
    <s v="theater/plays"/>
    <n v="0.34892857142857142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3814"/>
    <x v="4"/>
    <x v="4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1163.5"/>
    <x v="2"/>
    <x v="8"/>
  </r>
  <r>
    <n v="356"/>
    <s v="Glass, Nunez and Mcdonald"/>
    <s v="Open-source systematic protocol"/>
    <n v="9300"/>
    <n v="3431"/>
    <x v="1"/>
    <n v="40"/>
    <x v="6"/>
    <s v="EUR"/>
    <n v="1326520800"/>
    <n v="1327298400"/>
    <b v="0"/>
    <b v="0"/>
    <s v="theater/plays"/>
    <n v="0.36892473118279567"/>
    <n v="1735.5"/>
    <x v="3"/>
    <x v="3"/>
  </r>
  <r>
    <n v="357"/>
    <s v="Perez, Davis and Wilson"/>
    <s v="Implemented tangible algorithm"/>
    <n v="2300"/>
    <n v="4253"/>
    <x v="0"/>
    <n v="41"/>
    <x v="1"/>
    <s v="USD"/>
    <n v="1441256400"/>
    <n v="1443416400"/>
    <b v="0"/>
    <b v="0"/>
    <s v="games/video games"/>
    <n v="1.8491304347826087"/>
    <n v="2147"/>
    <x v="6"/>
    <x v="11"/>
  </r>
  <r>
    <n v="358"/>
    <s v="Diaz-Garcia"/>
    <s v="Profit-focused 3rdgeneration circuit"/>
    <n v="9700"/>
    <n v="1146"/>
    <x v="1"/>
    <n v="23"/>
    <x v="0"/>
    <s v="CAD"/>
    <n v="1533877200"/>
    <n v="1534136400"/>
    <b v="1"/>
    <b v="0"/>
    <s v="photography/photography books"/>
    <n v="0.11814432989690722"/>
    <n v="584.5"/>
    <x v="7"/>
    <x v="14"/>
  </r>
  <r>
    <n v="359"/>
    <s v="Salazar-Moon"/>
    <s v="Compatible needs-based architecture"/>
    <n v="4000"/>
    <n v="11948"/>
    <x v="0"/>
    <n v="187"/>
    <x v="1"/>
    <s v="USD"/>
    <n v="1314421200"/>
    <n v="1315026000"/>
    <b v="0"/>
    <b v="0"/>
    <s v="film &amp; video/animation"/>
    <n v="2.9870000000000001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4817"/>
    <x v="3"/>
    <x v="3"/>
  </r>
  <r>
    <n v="362"/>
    <s v="Lawrence Group"/>
    <s v="Automated actuating conglomeration"/>
    <n v="3700"/>
    <n v="13755"/>
    <x v="0"/>
    <n v="191"/>
    <x v="1"/>
    <s v="USD"/>
    <n v="1296108000"/>
    <n v="1299391200"/>
    <b v="0"/>
    <b v="0"/>
    <s v="music/rock"/>
    <n v="3.7175675675675675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5379.5"/>
    <x v="3"/>
    <x v="3"/>
  </r>
  <r>
    <n v="367"/>
    <s v="Brooks, Jones and Ingram"/>
    <s v="Triple-buffered explicit methodology"/>
    <n v="9900"/>
    <n v="1870"/>
    <x v="1"/>
    <n v="75"/>
    <x v="1"/>
    <s v="USD"/>
    <n v="1413608400"/>
    <n v="1415685600"/>
    <b v="0"/>
    <b v="1"/>
    <s v="theater/plays"/>
    <n v="0.18888888888888888"/>
    <n v="972.5"/>
    <x v="3"/>
    <x v="3"/>
  </r>
  <r>
    <n v="368"/>
    <s v="Whitaker, Wallace and Daniels"/>
    <s v="Reactive directional capacity"/>
    <n v="5200"/>
    <n v="14394"/>
    <x v="0"/>
    <n v="206"/>
    <x v="4"/>
    <s v="GBP"/>
    <n v="1286946000"/>
    <n v="1288933200"/>
    <b v="0"/>
    <b v="1"/>
    <s v="film &amp; video/documentary"/>
    <n v="2.7680769230769231"/>
    <n v="7300"/>
    <x v="4"/>
    <x v="4"/>
  </r>
  <r>
    <n v="369"/>
    <s v="Smith-Gonzalez"/>
    <s v="Polarized needs-based approach"/>
    <n v="5400"/>
    <n v="14743"/>
    <x v="0"/>
    <n v="154"/>
    <x v="1"/>
    <s v="USD"/>
    <n v="1359871200"/>
    <n v="1363237200"/>
    <b v="0"/>
    <b v="1"/>
    <s v="film &amp; video/television"/>
    <n v="2.730185185185185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92465.5"/>
    <x v="3"/>
    <x v="3"/>
  </r>
  <r>
    <n v="371"/>
    <s v="Nolan, Smith and Sanchez"/>
    <s v="Multi-channeled logistical matrices"/>
    <n v="189200"/>
    <n v="128410"/>
    <x v="1"/>
    <n v="2176"/>
    <x v="1"/>
    <s v="USD"/>
    <n v="1423375200"/>
    <n v="1427778000"/>
    <b v="0"/>
    <b v="0"/>
    <s v="theater/plays"/>
    <n v="0.67869978858350954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75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6203"/>
    <x v="1"/>
    <x v="1"/>
  </r>
  <r>
    <n v="377"/>
    <s v="Klein, Stark and Livingston"/>
    <s v="Phased methodical initiative"/>
    <n v="49700"/>
    <n v="5098"/>
    <x v="1"/>
    <n v="127"/>
    <x v="1"/>
    <s v="USD"/>
    <n v="1571720400"/>
    <n v="1572933600"/>
    <b v="0"/>
    <b v="0"/>
    <s v="theater/plays"/>
    <n v="0.10257545271629778"/>
    <n v="2612.5"/>
    <x v="3"/>
    <x v="3"/>
  </r>
  <r>
    <n v="378"/>
    <s v="Fleming-Oliver"/>
    <s v="Managed stable function"/>
    <n v="178200"/>
    <n v="24882"/>
    <x v="1"/>
    <n v="355"/>
    <x v="1"/>
    <s v="USD"/>
    <n v="1526878800"/>
    <n v="1530162000"/>
    <b v="0"/>
    <b v="0"/>
    <s v="film &amp; video/documentary"/>
    <n v="0.13962962962962963"/>
    <n v="12618.5"/>
    <x v="4"/>
    <x v="4"/>
  </r>
  <r>
    <n v="379"/>
    <s v="Reilly, Aguirre and Johnson"/>
    <s v="Realigned clear-thinking migration"/>
    <n v="7200"/>
    <n v="2912"/>
    <x v="1"/>
    <n v="44"/>
    <x v="4"/>
    <s v="GBP"/>
    <n v="1319691600"/>
    <n v="1320904800"/>
    <b v="0"/>
    <b v="0"/>
    <s v="theater/plays"/>
    <n v="0.40444444444444444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2046"/>
    <x v="3"/>
    <x v="3"/>
  </r>
  <r>
    <n v="381"/>
    <s v="Michael, Anderson and Vincent"/>
    <s v="Cross-group global moratorium"/>
    <n v="5300"/>
    <n v="9749"/>
    <x v="0"/>
    <n v="155"/>
    <x v="1"/>
    <s v="USD"/>
    <n v="1433739600"/>
    <n v="1437714000"/>
    <b v="0"/>
    <b v="0"/>
    <s v="theater/plays"/>
    <n v="1.8394339622641509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100789"/>
    <x v="4"/>
    <x v="4"/>
  </r>
  <r>
    <n v="385"/>
    <s v="Warren-Harrison"/>
    <s v="Programmable incremental knowledge user"/>
    <n v="38900"/>
    <n v="56859"/>
    <x v="0"/>
    <n v="1137"/>
    <x v="1"/>
    <s v="USD"/>
    <n v="1553835600"/>
    <n v="1556600400"/>
    <b v="0"/>
    <b v="0"/>
    <s v="publishing/nonfiction"/>
    <n v="1.4616709511568124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52311"/>
    <x v="3"/>
    <x v="3"/>
  </r>
  <r>
    <n v="387"/>
    <s v="Flores-Lambert"/>
    <s v="Triple-buffered logistical frame"/>
    <n v="109000"/>
    <n v="42795"/>
    <x v="3"/>
    <n v="424"/>
    <x v="1"/>
    <s v="USD"/>
    <n v="1339477200"/>
    <n v="1339909200"/>
    <b v="0"/>
    <b v="0"/>
    <s v="technology/wearables"/>
    <n v="0.39261467889908258"/>
    <n v="21609.5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5125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263.5"/>
    <x v="7"/>
    <x v="14"/>
  </r>
  <r>
    <n v="391"/>
    <s v="Miller-Patel"/>
    <s v="Mandatory uniform strategy"/>
    <n v="60400"/>
    <n v="4393"/>
    <x v="1"/>
    <n v="151"/>
    <x v="1"/>
    <s v="USD"/>
    <n v="1389679200"/>
    <n v="1389852000"/>
    <b v="0"/>
    <b v="0"/>
    <s v="publishing/nonfiction"/>
    <n v="7.27317880794702E-2"/>
    <n v="2272"/>
    <x v="5"/>
    <x v="9"/>
  </r>
  <r>
    <n v="392"/>
    <s v="Hernandez-Grimes"/>
    <s v="Profit-focused zero administration forecast"/>
    <n v="102900"/>
    <n v="67546"/>
    <x v="1"/>
    <n v="1608"/>
    <x v="1"/>
    <s v="USD"/>
    <n v="1294293600"/>
    <n v="1294466400"/>
    <b v="0"/>
    <b v="0"/>
    <s v="technology/wearables"/>
    <n v="0.65642371234207963"/>
    <n v="34577"/>
    <x v="2"/>
    <x v="8"/>
  </r>
  <r>
    <n v="393"/>
    <s v="Owens, Hall and Gonzalez"/>
    <s v="De-engineered static orchestration"/>
    <n v="62800"/>
    <n v="143788"/>
    <x v="0"/>
    <n v="3059"/>
    <x v="0"/>
    <s v="CAD"/>
    <n v="1500267600"/>
    <n v="1500354000"/>
    <b v="0"/>
    <b v="0"/>
    <s v="music/jazz"/>
    <n v="2.2896178343949045"/>
    <n v="73423.5"/>
    <x v="1"/>
    <x v="17"/>
  </r>
  <r>
    <n v="394"/>
    <s v="Noble-Bailey"/>
    <s v="Customizable dynamic info-mediaries"/>
    <n v="800"/>
    <n v="3755"/>
    <x v="0"/>
    <n v="34"/>
    <x v="1"/>
    <s v="USD"/>
    <n v="1375074000"/>
    <n v="1375938000"/>
    <b v="0"/>
    <b v="1"/>
    <s v="film &amp; video/documentary"/>
    <n v="4.6937499999999996"/>
    <n v="1894.5"/>
    <x v="4"/>
    <x v="4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9308"/>
    <x v="4"/>
    <x v="6"/>
  </r>
  <r>
    <n v="397"/>
    <s v="Jones-Martin"/>
    <s v="Virtual systematic monitoring"/>
    <n v="8100"/>
    <n v="14083"/>
    <x v="0"/>
    <n v="454"/>
    <x v="1"/>
    <s v="USD"/>
    <n v="1369285200"/>
    <n v="1369803600"/>
    <b v="0"/>
    <b v="0"/>
    <s v="music/rock"/>
    <n v="1.738641975308642"/>
    <n v="7268.5"/>
    <x v="1"/>
    <x v="1"/>
  </r>
  <r>
    <n v="398"/>
    <s v="Myers LLC"/>
    <s v="Reactive bottom-line open architecture"/>
    <n v="1700"/>
    <n v="12202"/>
    <x v="0"/>
    <n v="123"/>
    <x v="6"/>
    <s v="EUR"/>
    <n v="1525755600"/>
    <n v="1525928400"/>
    <b v="0"/>
    <b v="1"/>
    <s v="film &amp; video/animation"/>
    <n v="7.1776470588235295"/>
    <n v="6162.5"/>
    <x v="4"/>
    <x v="10"/>
  </r>
  <r>
    <n v="399"/>
    <s v="Acosta, Mullins and Morris"/>
    <s v="Pre-emptive interactive model"/>
    <n v="97300"/>
    <n v="62127"/>
    <x v="1"/>
    <n v="941"/>
    <x v="1"/>
    <s v="USD"/>
    <n v="1296626400"/>
    <n v="1297231200"/>
    <b v="0"/>
    <b v="0"/>
    <s v="music/indie rock"/>
    <n v="0.63850976361767731"/>
    <n v="31534"/>
    <x v="1"/>
    <x v="7"/>
  </r>
  <r>
    <n v="400"/>
    <s v="Bell PLC"/>
    <s v="Ergonomic eco-centric open architecture"/>
    <n v="100"/>
    <n v="2"/>
    <x v="1"/>
    <n v="1"/>
    <x v="1"/>
    <s v="USD"/>
    <n v="1376629200"/>
    <n v="1378530000"/>
    <b v="0"/>
    <b v="1"/>
    <s v="photography/photography books"/>
    <n v="0.02"/>
    <n v="1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035.5"/>
    <x v="3"/>
    <x v="3"/>
  </r>
  <r>
    <n v="402"/>
    <s v="Ruiz, Richardson and Cole"/>
    <s v="Team-oriented static interface"/>
    <n v="7300"/>
    <n v="2946"/>
    <x v="1"/>
    <n v="40"/>
    <x v="1"/>
    <s v="USD"/>
    <n v="1325829600"/>
    <n v="1329890400"/>
    <b v="0"/>
    <b v="1"/>
    <s v="film &amp; video/shorts"/>
    <n v="0.40356164383561643"/>
    <n v="1493"/>
    <x v="4"/>
    <x v="12"/>
  </r>
  <r>
    <n v="403"/>
    <s v="Leonard-Mcclain"/>
    <s v="Virtual foreground throughput"/>
    <n v="195800"/>
    <n v="168820"/>
    <x v="1"/>
    <n v="3015"/>
    <x v="0"/>
    <s v="CAD"/>
    <n v="1273640400"/>
    <n v="1276750800"/>
    <b v="0"/>
    <b v="1"/>
    <s v="theater/plays"/>
    <n v="0.86220633299284988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78279"/>
    <x v="3"/>
    <x v="3"/>
  </r>
  <r>
    <n v="405"/>
    <s v="Lee LLC"/>
    <s v="Synchronized secondary analyzer"/>
    <n v="29600"/>
    <n v="26527"/>
    <x v="3"/>
    <n v="435"/>
    <x v="1"/>
    <s v="USD"/>
    <n v="1528088400"/>
    <n v="1532408400"/>
    <b v="0"/>
    <b v="0"/>
    <s v="theater/plays"/>
    <n v="0.89618243243243245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31759"/>
    <x v="1"/>
    <x v="1"/>
  </r>
  <r>
    <n v="410"/>
    <s v="Mcmillan Group"/>
    <s v="Advanced cohesive Graphic Interface"/>
    <n v="153700"/>
    <n v="55536"/>
    <x v="0"/>
    <n v="1111"/>
    <x v="1"/>
    <s v="USD"/>
    <n v="1430197200"/>
    <n v="1430197200"/>
    <b v="0"/>
    <b v="0"/>
    <s v="games/mobile games"/>
    <n v="0.36132726089785294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4121.5"/>
    <x v="3"/>
    <x v="3"/>
  </r>
  <r>
    <n v="412"/>
    <s v="Rodriguez-Scott"/>
    <s v="Realigned zero tolerance software"/>
    <n v="2100"/>
    <n v="14046"/>
    <x v="0"/>
    <n v="134"/>
    <x v="1"/>
    <s v="USD"/>
    <n v="1388728800"/>
    <n v="1389592800"/>
    <b v="0"/>
    <b v="0"/>
    <s v="publishing/fiction"/>
    <n v="6.6885714285714286"/>
    <n v="7090"/>
    <x v="5"/>
    <x v="13"/>
  </r>
  <r>
    <n v="413"/>
    <s v="Rush-Bowers"/>
    <s v="Persevering analyzing extranet"/>
    <n v="189500"/>
    <n v="117628"/>
    <x v="0"/>
    <n v="1089"/>
    <x v="1"/>
    <s v="USD"/>
    <n v="1543298400"/>
    <n v="1545631200"/>
    <b v="0"/>
    <b v="0"/>
    <s v="film &amp; video/animation"/>
    <n v="0.62072823218997364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82451"/>
    <x v="0"/>
    <x v="0"/>
  </r>
  <r>
    <n v="415"/>
    <s v="Anderson-Pham"/>
    <s v="Intuitive needs-based monitoring"/>
    <n v="113500"/>
    <n v="12552"/>
    <x v="3"/>
    <n v="418"/>
    <x v="1"/>
    <s v="USD"/>
    <n v="1326434400"/>
    <n v="1327903200"/>
    <b v="0"/>
    <b v="0"/>
    <s v="theater/plays"/>
    <n v="0.11059030837004405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30223"/>
    <x v="4"/>
    <x v="4"/>
  </r>
  <r>
    <n v="417"/>
    <s v="Bradshaw, Smith and Ryan"/>
    <s v="Upgradable 24/7 emulation"/>
    <n v="1700"/>
    <n v="943"/>
    <x v="1"/>
    <n v="15"/>
    <x v="1"/>
    <s v="USD"/>
    <n v="1541221200"/>
    <n v="1543298400"/>
    <b v="0"/>
    <b v="0"/>
    <s v="theater/plays"/>
    <n v="0.55470588235294116"/>
    <n v="479"/>
    <x v="3"/>
    <x v="3"/>
  </r>
  <r>
    <n v="418"/>
    <s v="Jackson PLC"/>
    <s v="Quality-focused client-server core"/>
    <n v="163700"/>
    <n v="93963"/>
    <x v="1"/>
    <n v="1999"/>
    <x v="0"/>
    <s v="CAD"/>
    <n v="1336280400"/>
    <n v="1336366800"/>
    <b v="0"/>
    <b v="0"/>
    <s v="film &amp; video/documentary"/>
    <n v="0.57399511301160655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72836"/>
    <x v="2"/>
    <x v="2"/>
  </r>
  <r>
    <n v="420"/>
    <s v="Blair, Reyes and Woods"/>
    <s v="Cross-platform interactive synergy"/>
    <n v="5000"/>
    <n v="6423"/>
    <x v="0"/>
    <n v="94"/>
    <x v="1"/>
    <s v="USD"/>
    <n v="1498366800"/>
    <n v="1499576400"/>
    <b v="0"/>
    <b v="0"/>
    <s v="theater/plays"/>
    <n v="1.2846"/>
    <n v="3258.5"/>
    <x v="3"/>
    <x v="3"/>
  </r>
  <r>
    <n v="421"/>
    <s v="Thomas-Lopez"/>
    <s v="User-centric fault-tolerant archive"/>
    <n v="9400"/>
    <n v="6015"/>
    <x v="1"/>
    <n v="118"/>
    <x v="1"/>
    <s v="USD"/>
    <n v="1498712400"/>
    <n v="1501304400"/>
    <b v="0"/>
    <b v="1"/>
    <s v="technology/wearables"/>
    <n v="0.63989361702127656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640"/>
    <x v="3"/>
    <x v="3"/>
  </r>
  <r>
    <n v="423"/>
    <s v="Jones-Riddle"/>
    <s v="Self-enabling real-time definition"/>
    <n v="147800"/>
    <n v="15723"/>
    <x v="1"/>
    <n v="162"/>
    <x v="1"/>
    <s v="USD"/>
    <n v="1316667600"/>
    <n v="1316840400"/>
    <b v="0"/>
    <b v="1"/>
    <s v="food/food trucks"/>
    <n v="0.10638024357239513"/>
    <n v="7942.5"/>
    <x v="0"/>
    <x v="0"/>
  </r>
  <r>
    <n v="424"/>
    <s v="Schmidt-Gomez"/>
    <s v="User-centric impactful projection"/>
    <n v="5100"/>
    <n v="2064"/>
    <x v="1"/>
    <n v="83"/>
    <x v="1"/>
    <s v="USD"/>
    <n v="1524027600"/>
    <n v="1524546000"/>
    <b v="0"/>
    <b v="0"/>
    <s v="music/indie rock"/>
    <n v="0.40470588235294119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5266"/>
    <x v="3"/>
    <x v="3"/>
  </r>
  <r>
    <n v="427"/>
    <s v="Hicks, Wall and Webb"/>
    <s v="Managed discrete framework"/>
    <n v="174500"/>
    <n v="197018"/>
    <x v="0"/>
    <n v="2526"/>
    <x v="1"/>
    <s v="USD"/>
    <n v="1410584400"/>
    <n v="1413349200"/>
    <b v="0"/>
    <b v="1"/>
    <s v="theater/plays"/>
    <n v="1.1290429799426933"/>
    <n v="99772"/>
    <x v="3"/>
    <x v="3"/>
  </r>
  <r>
    <n v="428"/>
    <s v="Mayer-Richmond"/>
    <s v="Progressive zero-defect capability"/>
    <n v="101400"/>
    <n v="47037"/>
    <x v="1"/>
    <n v="747"/>
    <x v="1"/>
    <s v="USD"/>
    <n v="1297404000"/>
    <n v="1298008800"/>
    <b v="0"/>
    <b v="0"/>
    <s v="film &amp; video/animation"/>
    <n v="0.46387573964497042"/>
    <n v="23892"/>
    <x v="4"/>
    <x v="10"/>
  </r>
  <r>
    <n v="429"/>
    <s v="Robles Ltd"/>
    <s v="Right-sized demand-driven adapter"/>
    <n v="191000"/>
    <n v="173191"/>
    <x v="0"/>
    <n v="2138"/>
    <x v="1"/>
    <s v="USD"/>
    <n v="1392012000"/>
    <n v="1394427600"/>
    <b v="0"/>
    <b v="1"/>
    <s v="photography/photography books"/>
    <n v="0.90675916230366493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2785.5"/>
    <x v="3"/>
    <x v="3"/>
  </r>
  <r>
    <n v="431"/>
    <s v="Rosales LLC"/>
    <s v="Compatible multimedia utilization"/>
    <n v="5100"/>
    <n v="9817"/>
    <x v="0"/>
    <n v="94"/>
    <x v="1"/>
    <s v="USD"/>
    <n v="1529643600"/>
    <n v="1531112400"/>
    <b v="1"/>
    <b v="0"/>
    <s v="theater/plays"/>
    <n v="1.9249019607843136"/>
    <n v="4955.5"/>
    <x v="3"/>
    <x v="3"/>
  </r>
  <r>
    <n v="432"/>
    <s v="Harper-Bryan"/>
    <s v="Re-contextualized dedicated hardware"/>
    <n v="7700"/>
    <n v="6369"/>
    <x v="1"/>
    <n v="91"/>
    <x v="1"/>
    <s v="USD"/>
    <n v="1399006800"/>
    <n v="1400734800"/>
    <b v="0"/>
    <b v="0"/>
    <s v="theater/plays"/>
    <n v="0.82714285714285718"/>
    <n v="3230"/>
    <x v="3"/>
    <x v="3"/>
  </r>
  <r>
    <n v="433"/>
    <s v="Potter, Harper and Everett"/>
    <s v="Decentralized composite paradigm"/>
    <n v="121400"/>
    <n v="65755"/>
    <x v="1"/>
    <n v="792"/>
    <x v="1"/>
    <s v="USD"/>
    <n v="1385359200"/>
    <n v="1386741600"/>
    <b v="0"/>
    <b v="1"/>
    <s v="film &amp; video/documentary"/>
    <n v="0.54163920922570019"/>
    <n v="33273.5"/>
    <x v="4"/>
    <x v="4"/>
  </r>
  <r>
    <n v="434"/>
    <s v="Floyd-Sims"/>
    <s v="Cloned transitional hierarchy"/>
    <n v="5400"/>
    <n v="903"/>
    <x v="0"/>
    <n v="10"/>
    <x v="0"/>
    <s v="CAD"/>
    <n v="1480572000"/>
    <n v="1481781600"/>
    <b v="1"/>
    <b v="0"/>
    <s v="theater/plays"/>
    <n v="0.16722222222222222"/>
    <n v="456.5"/>
    <x v="3"/>
    <x v="3"/>
  </r>
  <r>
    <n v="435"/>
    <s v="Spence, Jackson and Kelly"/>
    <s v="Advanced discrete leverage"/>
    <n v="152400"/>
    <n v="178120"/>
    <x v="0"/>
    <n v="1713"/>
    <x v="6"/>
    <s v="EUR"/>
    <n v="1418623200"/>
    <n v="1419660000"/>
    <b v="0"/>
    <b v="1"/>
    <s v="theater/plays"/>
    <n v="1.168766404199475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6963.5"/>
    <x v="1"/>
    <x v="17"/>
  </r>
  <r>
    <n v="437"/>
    <s v="Hansen Group"/>
    <s v="Centralized regional interface"/>
    <n v="8100"/>
    <n v="9969"/>
    <x v="0"/>
    <n v="192"/>
    <x v="1"/>
    <s v="USD"/>
    <n v="1442120400"/>
    <n v="1442379600"/>
    <b v="0"/>
    <b v="1"/>
    <s v="film &amp; video/animation"/>
    <n v="1.2307407407407407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1596.5"/>
    <x v="4"/>
    <x v="22"/>
  </r>
  <r>
    <n v="440"/>
    <s v="Miller-Poole"/>
    <s v="Networked optimal adapter"/>
    <n v="102500"/>
    <n v="165954"/>
    <x v="0"/>
    <n v="3131"/>
    <x v="1"/>
    <s v="USD"/>
    <n v="1498798800"/>
    <n v="1499662800"/>
    <b v="0"/>
    <b v="0"/>
    <s v="film &amp; video/television"/>
    <n v="1.6190634146341463"/>
    <n v="84542.5"/>
    <x v="4"/>
    <x v="19"/>
  </r>
  <r>
    <n v="441"/>
    <s v="Rodriguez-West"/>
    <s v="Automated optimal function"/>
    <n v="7000"/>
    <n v="1744"/>
    <x v="1"/>
    <n v="32"/>
    <x v="1"/>
    <s v="USD"/>
    <n v="1335416400"/>
    <n v="1337835600"/>
    <b v="0"/>
    <b v="0"/>
    <s v="technology/wearables"/>
    <n v="0.24914285714285714"/>
    <n v="888"/>
    <x v="2"/>
    <x v="8"/>
  </r>
  <r>
    <n v="442"/>
    <s v="Calderon, Bradford and Dean"/>
    <s v="Devolved system-worthy framework"/>
    <n v="5400"/>
    <n v="10731"/>
    <x v="0"/>
    <n v="143"/>
    <x v="6"/>
    <s v="EUR"/>
    <n v="1504328400"/>
    <n v="1505710800"/>
    <b v="0"/>
    <b v="0"/>
    <s v="theater/plays"/>
    <n v="1.9872222222222222"/>
    <n v="5437"/>
    <x v="3"/>
    <x v="3"/>
  </r>
  <r>
    <n v="443"/>
    <s v="Clark-Bowman"/>
    <s v="Stand-alone user-facing service-desk"/>
    <n v="9300"/>
    <n v="3232"/>
    <x v="1"/>
    <n v="90"/>
    <x v="1"/>
    <s v="USD"/>
    <n v="1285822800"/>
    <n v="1287464400"/>
    <b v="0"/>
    <b v="0"/>
    <s v="theater/plays"/>
    <n v="0.34752688172043011"/>
    <n v="1661"/>
    <x v="3"/>
    <x v="3"/>
  </r>
  <r>
    <n v="444"/>
    <s v="Hensley Ltd"/>
    <s v="Versatile global attitude"/>
    <n v="6200"/>
    <n v="10938"/>
    <x v="0"/>
    <n v="296"/>
    <x v="1"/>
    <s v="USD"/>
    <n v="1311483600"/>
    <n v="1311656400"/>
    <b v="0"/>
    <b v="1"/>
    <s v="music/indie rock"/>
    <n v="1.7641935483870967"/>
    <n v="5617"/>
    <x v="1"/>
    <x v="7"/>
  </r>
  <r>
    <n v="445"/>
    <s v="Anderson-Pearson"/>
    <s v="Intuitive demand-driven Local Area Network"/>
    <n v="2100"/>
    <n v="10739"/>
    <x v="0"/>
    <n v="170"/>
    <x v="1"/>
    <s v="USD"/>
    <n v="1291356000"/>
    <n v="1293170400"/>
    <b v="0"/>
    <b v="1"/>
    <s v="theater/plays"/>
    <n v="5.1138095238095236"/>
    <n v="5454.5"/>
    <x v="3"/>
    <x v="3"/>
  </r>
  <r>
    <n v="446"/>
    <s v="Martin, Martin and Solis"/>
    <s v="Assimilated uniform methodology"/>
    <n v="6800"/>
    <n v="5579"/>
    <x v="1"/>
    <n v="186"/>
    <x v="1"/>
    <s v="USD"/>
    <n v="1355810400"/>
    <n v="1355983200"/>
    <b v="0"/>
    <b v="0"/>
    <s v="technology/wearables"/>
    <n v="0.82044117647058823"/>
    <n v="2882.5"/>
    <x v="2"/>
    <x v="8"/>
  </r>
  <r>
    <n v="447"/>
    <s v="Harrington-Harper"/>
    <s v="Self-enabling next generation algorithm"/>
    <n v="155200"/>
    <n v="37754"/>
    <x v="0"/>
    <n v="439"/>
    <x v="4"/>
    <s v="GBP"/>
    <n v="1513663200"/>
    <n v="1515045600"/>
    <b v="0"/>
    <b v="0"/>
    <s v="film &amp; video/television"/>
    <n v="0.24326030927835052"/>
    <n v="19096.5"/>
    <x v="4"/>
    <x v="19"/>
  </r>
  <r>
    <n v="448"/>
    <s v="Price and Sons"/>
    <s v="Object-based demand-driven strategy"/>
    <n v="89900"/>
    <n v="45384"/>
    <x v="3"/>
    <n v="605"/>
    <x v="1"/>
    <s v="USD"/>
    <n v="1365915600"/>
    <n v="1366088400"/>
    <b v="0"/>
    <b v="1"/>
    <s v="games/video games"/>
    <n v="0.50482758620689661"/>
    <n v="22994.5"/>
    <x v="6"/>
    <x v="11"/>
  </r>
  <r>
    <n v="449"/>
    <s v="Cuevas-Morales"/>
    <s v="Public-key coherent ability"/>
    <n v="900"/>
    <n v="8703"/>
    <x v="0"/>
    <n v="86"/>
    <x v="3"/>
    <s v="DKK"/>
    <n v="1551852000"/>
    <n v="1553317200"/>
    <b v="0"/>
    <b v="0"/>
    <s v="games/video games"/>
    <n v="9.67"/>
    <n v="4394.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.5"/>
    <x v="4"/>
    <x v="10"/>
  </r>
  <r>
    <n v="451"/>
    <s v="Padilla-Porter"/>
    <s v="Innovative exuding matrix"/>
    <n v="148400"/>
    <n v="182302"/>
    <x v="0"/>
    <n v="6286"/>
    <x v="1"/>
    <s v="USD"/>
    <n v="1500440400"/>
    <n v="1503118800"/>
    <b v="0"/>
    <b v="0"/>
    <s v="music/rock"/>
    <n v="1.2284501347708894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1538"/>
    <x v="4"/>
    <x v="6"/>
  </r>
  <r>
    <n v="453"/>
    <s v="Saunders Ltd"/>
    <s v="Multi-layered multi-tasking secured line"/>
    <n v="182400"/>
    <n v="102749"/>
    <x v="1"/>
    <n v="1181"/>
    <x v="1"/>
    <s v="USD"/>
    <n v="1480572000"/>
    <n v="1484114400"/>
    <b v="0"/>
    <b v="0"/>
    <s v="film &amp; video/science fiction"/>
    <n v="0.56331688596491225"/>
    <n v="51965"/>
    <x v="4"/>
    <x v="22"/>
  </r>
  <r>
    <n v="454"/>
    <s v="Woods Inc"/>
    <s v="Upgradable upward-trending portal"/>
    <n v="4000"/>
    <n v="1763"/>
    <x v="1"/>
    <n v="39"/>
    <x v="1"/>
    <s v="USD"/>
    <n v="1382331600"/>
    <n v="1385445600"/>
    <b v="0"/>
    <b v="1"/>
    <s v="film &amp; video/drama"/>
    <n v="0.44074999999999998"/>
    <n v="901"/>
    <x v="4"/>
    <x v="6"/>
  </r>
  <r>
    <n v="455"/>
    <s v="Villanueva, Wright and Richardson"/>
    <s v="Profit-focused global product"/>
    <n v="116500"/>
    <n v="137904"/>
    <x v="0"/>
    <n v="3727"/>
    <x v="1"/>
    <s v="USD"/>
    <n v="1316754000"/>
    <n v="1318741200"/>
    <b v="0"/>
    <b v="0"/>
    <s v="theater/plays"/>
    <n v="1.1837253218884121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689"/>
    <x v="3"/>
    <x v="3"/>
  </r>
  <r>
    <n v="458"/>
    <s v="Wise, Thompson and Allen"/>
    <s v="Pre-emptive neutral portal"/>
    <n v="33800"/>
    <n v="118706"/>
    <x v="0"/>
    <n v="2120"/>
    <x v="1"/>
    <s v="USD"/>
    <n v="1269752400"/>
    <n v="1273554000"/>
    <b v="0"/>
    <b v="0"/>
    <s v="theater/plays"/>
    <n v="3.5120118343195266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2084.5"/>
    <x v="3"/>
    <x v="3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70717"/>
    <x v="4"/>
    <x v="6"/>
  </r>
  <r>
    <n v="462"/>
    <s v="Wang-Rodriguez"/>
    <s v="Total multimedia website"/>
    <n v="188800"/>
    <n v="57734"/>
    <x v="1"/>
    <n v="535"/>
    <x v="1"/>
    <s v="USD"/>
    <n v="1359525600"/>
    <n v="1362808800"/>
    <b v="0"/>
    <b v="0"/>
    <s v="games/mobile games"/>
    <n v="0.30579449152542371"/>
    <n v="29134.5"/>
    <x v="6"/>
    <x v="20"/>
  </r>
  <r>
    <n v="463"/>
    <s v="Mckee-Hill"/>
    <s v="Cross-platform upward-trending parallelism"/>
    <n v="134300"/>
    <n v="145265"/>
    <x v="0"/>
    <n v="2105"/>
    <x v="1"/>
    <s v="USD"/>
    <n v="1388469600"/>
    <n v="1388815200"/>
    <b v="0"/>
    <b v="0"/>
    <s v="film &amp; video/animation"/>
    <n v="1.0816455696202532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48728"/>
    <x v="3"/>
    <x v="3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4096"/>
    <x v="2"/>
    <x v="2"/>
  </r>
  <r>
    <n v="468"/>
    <s v="Hughes Inc"/>
    <s v="Streamlined neutral analyzer"/>
    <n v="4000"/>
    <n v="1620"/>
    <x v="2"/>
    <n v="16"/>
    <x v="1"/>
    <s v="USD"/>
    <n v="1555218000"/>
    <n v="1556600400"/>
    <b v="0"/>
    <b v="0"/>
    <s v="theater/plays"/>
    <n v="0.40500000000000003"/>
    <n v="818"/>
    <x v="3"/>
    <x v="3"/>
  </r>
  <r>
    <n v="469"/>
    <s v="Olsen-Ryan"/>
    <s v="Assimilated neutral utilization"/>
    <n v="5600"/>
    <n v="10328"/>
    <x v="0"/>
    <n v="159"/>
    <x v="1"/>
    <s v="USD"/>
    <n v="1431925200"/>
    <n v="1432098000"/>
    <b v="0"/>
    <b v="0"/>
    <s v="film &amp; video/drama"/>
    <n v="1.8442857142857143"/>
    <n v="5243.5"/>
    <x v="4"/>
    <x v="6"/>
  </r>
  <r>
    <n v="470"/>
    <s v="Grimes, Holland and Sloan"/>
    <s v="Extended dedicated archive"/>
    <n v="3600"/>
    <n v="10289"/>
    <x v="0"/>
    <n v="381"/>
    <x v="1"/>
    <s v="USD"/>
    <n v="1481522400"/>
    <n v="1482127200"/>
    <b v="0"/>
    <b v="0"/>
    <s v="technology/wearables"/>
    <n v="2.8580555555555556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41.5"/>
    <x v="0"/>
    <x v="0"/>
  </r>
  <r>
    <n v="472"/>
    <s v="Turner, Young and Collins"/>
    <s v="Self-enabling clear-thinking framework"/>
    <n v="153800"/>
    <n v="60342"/>
    <x v="1"/>
    <n v="575"/>
    <x v="1"/>
    <s v="USD"/>
    <n v="1552280400"/>
    <n v="1556946000"/>
    <b v="0"/>
    <b v="0"/>
    <s v="music/rock"/>
    <n v="0.39234070221066319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4506.5"/>
    <x v="1"/>
    <x v="5"/>
  </r>
  <r>
    <n v="474"/>
    <s v="Santos-Young"/>
    <s v="Enhanced neutral ability"/>
    <n v="4000"/>
    <n v="14606"/>
    <x v="0"/>
    <n v="142"/>
    <x v="1"/>
    <s v="USD"/>
    <n v="1418709600"/>
    <n v="1418796000"/>
    <b v="0"/>
    <b v="0"/>
    <s v="film &amp; video/television"/>
    <n v="3.6515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29121"/>
    <x v="5"/>
    <x v="13"/>
  </r>
  <r>
    <n v="477"/>
    <s v="Hogan, Porter and Rivera"/>
    <s v="Organic object-oriented core"/>
    <n v="8500"/>
    <n v="4613"/>
    <x v="1"/>
    <n v="113"/>
    <x v="1"/>
    <s v="USD"/>
    <n v="1309064400"/>
    <n v="1311397200"/>
    <b v="0"/>
    <b v="0"/>
    <s v="film &amp; video/science fiction"/>
    <n v="0.54270588235294115"/>
    <n v="236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82679.5"/>
    <x v="2"/>
    <x v="8"/>
  </r>
  <r>
    <n v="479"/>
    <s v="Long-Greene"/>
    <s v="Future-proofed heuristic encryption"/>
    <n v="2400"/>
    <n v="12310"/>
    <x v="0"/>
    <n v="173"/>
    <x v="4"/>
    <s v="GBP"/>
    <n v="1501304400"/>
    <n v="1501477200"/>
    <b v="0"/>
    <b v="0"/>
    <s v="food/food trucks"/>
    <n v="5.1291666666666664"/>
    <n v="6241.5"/>
    <x v="0"/>
    <x v="0"/>
  </r>
  <r>
    <n v="480"/>
    <s v="Robles-Hudson"/>
    <s v="Balanced bifurcated leverage"/>
    <n v="8600"/>
    <n v="8656"/>
    <x v="0"/>
    <n v="87"/>
    <x v="1"/>
    <s v="USD"/>
    <n v="1268287200"/>
    <n v="1269061200"/>
    <b v="0"/>
    <b v="1"/>
    <s v="photography/photography books"/>
    <n v="1.0065116279069768"/>
    <n v="4371.5"/>
    <x v="7"/>
    <x v="14"/>
  </r>
  <r>
    <n v="481"/>
    <s v="Mcclure LLC"/>
    <s v="Sharable discrete budgetary management"/>
    <n v="196600"/>
    <n v="159931"/>
    <x v="1"/>
    <n v="1538"/>
    <x v="1"/>
    <s v="USD"/>
    <n v="1412139600"/>
    <n v="1415772000"/>
    <b v="0"/>
    <b v="1"/>
    <s v="theater/plays"/>
    <n v="0.81348423194303154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349"/>
    <x v="5"/>
    <x v="13"/>
  </r>
  <r>
    <n v="483"/>
    <s v="Rice-Parker"/>
    <s v="Down-sized actuating infrastructure"/>
    <n v="91400"/>
    <n v="48236"/>
    <x v="1"/>
    <n v="554"/>
    <x v="1"/>
    <s v="USD"/>
    <n v="1576130400"/>
    <n v="1576735200"/>
    <b v="0"/>
    <b v="0"/>
    <s v="theater/plays"/>
    <n v="0.52774617067833696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39296.5"/>
    <x v="0"/>
    <x v="0"/>
  </r>
  <r>
    <n v="485"/>
    <s v="Richards-Davis"/>
    <s v="Quality-focused mission-critical structure"/>
    <n v="90600"/>
    <n v="27844"/>
    <x v="1"/>
    <n v="648"/>
    <x v="4"/>
    <s v="GBP"/>
    <n v="1560142800"/>
    <n v="1563685200"/>
    <b v="0"/>
    <b v="0"/>
    <s v="theater/plays"/>
    <n v="0.30732891832229581"/>
    <n v="14246"/>
    <x v="3"/>
    <x v="3"/>
  </r>
  <r>
    <n v="486"/>
    <s v="Davis, Cox and Fox"/>
    <s v="Compatible exuding Graphical User Interface"/>
    <n v="5200"/>
    <n v="702"/>
    <x v="1"/>
    <n v="21"/>
    <x v="4"/>
    <s v="GBP"/>
    <n v="1520575200"/>
    <n v="1521867600"/>
    <b v="0"/>
    <b v="1"/>
    <s v="publishing/translations"/>
    <n v="0.13500000000000001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588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4712"/>
    <x v="2"/>
    <x v="8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87940"/>
    <x v="0"/>
    <x v="0"/>
  </r>
  <r>
    <n v="492"/>
    <s v="Garcia Group"/>
    <s v="Persevering interactive matrix"/>
    <n v="191000"/>
    <n v="45831"/>
    <x v="1"/>
    <n v="595"/>
    <x v="1"/>
    <s v="USD"/>
    <n v="1275886800"/>
    <n v="1278910800"/>
    <b v="1"/>
    <b v="1"/>
    <s v="film &amp; video/shorts"/>
    <n v="0.23995287958115183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3289"/>
    <x v="7"/>
    <x v="14"/>
  </r>
  <r>
    <n v="494"/>
    <s v="Hopkins-Browning"/>
    <s v="Balanced upward-trending productivity"/>
    <n v="2500"/>
    <n v="13684"/>
    <x v="0"/>
    <n v="268"/>
    <x v="1"/>
    <s v="USD"/>
    <n v="1332392400"/>
    <n v="1332478800"/>
    <b v="0"/>
    <b v="0"/>
    <s v="technology/wearables"/>
    <n v="5.4736000000000002"/>
    <n v="6976"/>
    <x v="2"/>
    <x v="8"/>
  </r>
  <r>
    <n v="495"/>
    <s v="Bell, Edwards and Andersen"/>
    <s v="Centralized clear-thinking solution"/>
    <n v="3200"/>
    <n v="13264"/>
    <x v="0"/>
    <n v="195"/>
    <x v="3"/>
    <s v="DKK"/>
    <n v="1402376400"/>
    <n v="1402722000"/>
    <b v="0"/>
    <b v="0"/>
    <s v="theater/plays"/>
    <n v="4.1449999999999996"/>
    <n v="6729.5"/>
    <x v="3"/>
    <x v="3"/>
  </r>
  <r>
    <n v="496"/>
    <s v="Morales Group"/>
    <s v="Optimized bi-directional extranet"/>
    <n v="183800"/>
    <n v="1667"/>
    <x v="1"/>
    <n v="54"/>
    <x v="1"/>
    <s v="USD"/>
    <n v="1495342800"/>
    <n v="1496811600"/>
    <b v="0"/>
    <b v="0"/>
    <s v="film &amp; video/animation"/>
    <n v="9.0696409140369975E-3"/>
    <n v="860.5"/>
    <x v="4"/>
    <x v="10"/>
  </r>
  <r>
    <n v="497"/>
    <s v="Lucero Group"/>
    <s v="Intuitive actuating benchmark"/>
    <n v="9800"/>
    <n v="3349"/>
    <x v="1"/>
    <n v="120"/>
    <x v="1"/>
    <s v="USD"/>
    <n v="1482213600"/>
    <n v="1482213600"/>
    <b v="0"/>
    <b v="1"/>
    <s v="technology/wearables"/>
    <n v="0.34173469387755101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23448"/>
    <x v="2"/>
    <x v="2"/>
  </r>
  <r>
    <n v="499"/>
    <s v="Hunt Group"/>
    <s v="Reverse-engineered executive emulation"/>
    <n v="163800"/>
    <n v="78743"/>
    <x v="1"/>
    <n v="2072"/>
    <x v="1"/>
    <s v="USD"/>
    <n v="1458018000"/>
    <n v="1458450000"/>
    <b v="0"/>
    <b v="1"/>
    <s v="film &amp; video/documentary"/>
    <n v="0.48072649572649573"/>
    <n v="40407.5"/>
    <x v="4"/>
    <x v="4"/>
  </r>
  <r>
    <n v="500"/>
    <s v="Valdez Ltd"/>
    <s v="Team-oriented clear-thinking matrix"/>
    <n v="100"/>
    <n v="0"/>
    <x v="1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1"/>
    <n v="1796"/>
    <x v="1"/>
    <s v="USD"/>
    <n v="1363064400"/>
    <n v="1363237200"/>
    <b v="0"/>
    <b v="0"/>
    <s v="film &amp; video/documentary"/>
    <n v="0.70145182291666663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23221.5"/>
    <x v="4"/>
    <x v="6"/>
  </r>
  <r>
    <n v="504"/>
    <s v="Smith-Miller"/>
    <s v="De-engineered cohesive moderator"/>
    <n v="7500"/>
    <n v="6924"/>
    <x v="1"/>
    <n v="62"/>
    <x v="6"/>
    <s v="EUR"/>
    <n v="1431925200"/>
    <n v="1432011600"/>
    <b v="0"/>
    <b v="0"/>
    <s v="music/rock"/>
    <n v="0.92320000000000002"/>
    <n v="3493"/>
    <x v="1"/>
    <x v="1"/>
  </r>
  <r>
    <n v="505"/>
    <s v="Jensen-Vargas"/>
    <s v="Ameliorated explicit parallelism"/>
    <n v="89900"/>
    <n v="12497"/>
    <x v="1"/>
    <n v="347"/>
    <x v="1"/>
    <s v="USD"/>
    <n v="1362722400"/>
    <n v="1366347600"/>
    <b v="0"/>
    <b v="1"/>
    <s v="publishing/radio &amp; podcasts"/>
    <n v="0.13901001112347053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84701"/>
    <x v="3"/>
    <x v="3"/>
  </r>
  <r>
    <n v="507"/>
    <s v="Turner, Miller and Francis"/>
    <s v="Compatible well-modulated budgetary management"/>
    <n v="2100"/>
    <n v="837"/>
    <x v="1"/>
    <n v="19"/>
    <x v="1"/>
    <s v="USD"/>
    <n v="1365483600"/>
    <n v="1369717200"/>
    <b v="0"/>
    <b v="1"/>
    <s v="technology/web"/>
    <n v="0.39857142857142858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60384"/>
    <x v="3"/>
    <x v="3"/>
  </r>
  <r>
    <n v="510"/>
    <s v="Best, Miller and Thomas"/>
    <s v="Re-engineered mobile task-force"/>
    <n v="7800"/>
    <n v="9289"/>
    <x v="0"/>
    <n v="131"/>
    <x v="2"/>
    <s v="AUD"/>
    <n v="1527742800"/>
    <n v="1529816400"/>
    <b v="0"/>
    <b v="0"/>
    <s v="film &amp; video/drama"/>
    <n v="1.1908974358974358"/>
    <n v="4710"/>
    <x v="4"/>
    <x v="6"/>
  </r>
  <r>
    <n v="511"/>
    <s v="Smith-Mullins"/>
    <s v="User-centric intangible neural-net"/>
    <n v="147800"/>
    <n v="35498"/>
    <x v="1"/>
    <n v="362"/>
    <x v="1"/>
    <s v="USD"/>
    <n v="1564030800"/>
    <n v="1564894800"/>
    <b v="0"/>
    <b v="0"/>
    <s v="theater/plays"/>
    <n v="0.24017591339648173"/>
    <n v="17930"/>
    <x v="3"/>
    <x v="3"/>
  </r>
  <r>
    <n v="512"/>
    <s v="Williams-Walsh"/>
    <s v="Organized explicit core"/>
    <n v="9100"/>
    <n v="12678"/>
    <x v="0"/>
    <n v="239"/>
    <x v="1"/>
    <s v="USD"/>
    <n v="1404536400"/>
    <n v="1404622800"/>
    <b v="0"/>
    <b v="1"/>
    <s v="games/video games"/>
    <n v="1.3931868131868133"/>
    <n v="6458.5"/>
    <x v="6"/>
    <x v="11"/>
  </r>
  <r>
    <n v="513"/>
    <s v="Harrison, Blackwell and Mendez"/>
    <s v="Synchronized 6thgeneration adapter"/>
    <n v="8300"/>
    <n v="3260"/>
    <x v="1"/>
    <n v="35"/>
    <x v="1"/>
    <s v="USD"/>
    <n v="1284008400"/>
    <n v="1284181200"/>
    <b v="0"/>
    <b v="0"/>
    <s v="film &amp; video/television"/>
    <n v="0.39277108433734942"/>
    <n v="1647.5"/>
    <x v="4"/>
    <x v="19"/>
  </r>
  <r>
    <n v="514"/>
    <s v="Sanchez, Bradley and Flores"/>
    <s v="Centralized motivating capacity"/>
    <n v="138700"/>
    <n v="31123"/>
    <x v="1"/>
    <n v="528"/>
    <x v="5"/>
    <s v="CHF"/>
    <n v="1386309600"/>
    <n v="1386741600"/>
    <b v="0"/>
    <b v="1"/>
    <s v="music/rock"/>
    <n v="0.22439077144917088"/>
    <n v="15825.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2465"/>
    <x v="3"/>
    <x v="3"/>
  </r>
  <r>
    <n v="516"/>
    <s v="Morales-Odonnell"/>
    <s v="Exclusive 5thgeneration structure"/>
    <n v="125400"/>
    <n v="53324"/>
    <x v="1"/>
    <n v="846"/>
    <x v="1"/>
    <s v="USD"/>
    <n v="1281070800"/>
    <n v="1284354000"/>
    <b v="0"/>
    <b v="0"/>
    <s v="publishing/nonfiction"/>
    <n v="0.42523125996810207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719"/>
    <x v="3"/>
    <x v="3"/>
  </r>
  <r>
    <n v="521"/>
    <s v="Wilson Ltd"/>
    <s v="Function-based multi-state software"/>
    <n v="7600"/>
    <n v="11061"/>
    <x v="0"/>
    <n v="369"/>
    <x v="1"/>
    <s v="USD"/>
    <n v="1471928400"/>
    <n v="1472446800"/>
    <b v="0"/>
    <b v="1"/>
    <s v="film &amp; video/drama"/>
    <n v="1.4553947368421052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557.5"/>
    <x v="3"/>
    <x v="3"/>
  </r>
  <r>
    <n v="525"/>
    <s v="Greene, Lloyd and Sims"/>
    <s v="Balanced leadingedge data-warehouse"/>
    <n v="2100"/>
    <n v="1768"/>
    <x v="1"/>
    <n v="63"/>
    <x v="1"/>
    <s v="USD"/>
    <n v="1290492000"/>
    <n v="1290837600"/>
    <b v="0"/>
    <b v="0"/>
    <s v="technology/wearables"/>
    <n v="0.84190476190476193"/>
    <n v="915.5"/>
    <x v="2"/>
    <x v="8"/>
  </r>
  <r>
    <n v="526"/>
    <s v="Smith-Sparks"/>
    <s v="Digitized bandwidth-monitored open architecture"/>
    <n v="8300"/>
    <n v="12944"/>
    <x v="2"/>
    <n v="147"/>
    <x v="1"/>
    <s v="USD"/>
    <n v="1451109600"/>
    <n v="1454306400"/>
    <b v="0"/>
    <b v="1"/>
    <s v="theater/plays"/>
    <n v="1.5595180722891566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7280"/>
    <x v="4"/>
    <x v="10"/>
  </r>
  <r>
    <n v="528"/>
    <s v="Avila, Ford and Welch"/>
    <s v="Focused leadingedge matrix"/>
    <n v="9000"/>
    <n v="7227"/>
    <x v="1"/>
    <n v="80"/>
    <x v="4"/>
    <s v="GBP"/>
    <n v="1385186400"/>
    <n v="1389074400"/>
    <b v="0"/>
    <b v="0"/>
    <s v="music/indie rock"/>
    <n v="0.80300000000000005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9056"/>
    <x v="5"/>
    <x v="13"/>
  </r>
  <r>
    <n v="531"/>
    <s v="Berry-Richardson"/>
    <s v="Automated zero tolerance implementation"/>
    <n v="186700"/>
    <n v="178338"/>
    <x v="1"/>
    <n v="3640"/>
    <x v="5"/>
    <s v="CHF"/>
    <n v="1384149600"/>
    <n v="1388988000"/>
    <b v="0"/>
    <b v="0"/>
    <s v="games/video games"/>
    <n v="0.95521156936261387"/>
    <n v="90989"/>
    <x v="6"/>
    <x v="11"/>
  </r>
  <r>
    <n v="532"/>
    <s v="Cordova-Torres"/>
    <s v="Pre-emptive grid-enabled contingency"/>
    <n v="1600"/>
    <n v="8046"/>
    <x v="0"/>
    <n v="126"/>
    <x v="0"/>
    <s v="CAD"/>
    <n v="1516860000"/>
    <n v="1516946400"/>
    <b v="0"/>
    <b v="0"/>
    <s v="theater/plays"/>
    <n v="5.0287499999999996"/>
    <n v="4086"/>
    <x v="3"/>
    <x v="3"/>
  </r>
  <r>
    <n v="533"/>
    <s v="Holt, Bernard and Johnson"/>
    <s v="Multi-lateral didactic encoding"/>
    <n v="115600"/>
    <n v="184086"/>
    <x v="0"/>
    <n v="2218"/>
    <x v="4"/>
    <s v="GBP"/>
    <n v="1374642000"/>
    <n v="1377752400"/>
    <b v="0"/>
    <b v="0"/>
    <s v="music/indie rock"/>
    <n v="1.5924394463667819"/>
    <n v="93152"/>
    <x v="1"/>
    <x v="7"/>
  </r>
  <r>
    <n v="534"/>
    <s v="Clark, Mccormick and Mendoza"/>
    <s v="Self-enabling didactic orchestration"/>
    <n v="89100"/>
    <n v="13385"/>
    <x v="1"/>
    <n v="243"/>
    <x v="1"/>
    <s v="USD"/>
    <n v="1534482000"/>
    <n v="1534568400"/>
    <b v="0"/>
    <b v="1"/>
    <s v="film &amp; video/drama"/>
    <n v="0.15022446689113356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367.5"/>
    <x v="3"/>
    <x v="3"/>
  </r>
  <r>
    <n v="536"/>
    <s v="Shannon-Olson"/>
    <s v="Enhanced methodical middleware"/>
    <n v="9800"/>
    <n v="14697"/>
    <x v="3"/>
    <n v="140"/>
    <x v="6"/>
    <s v="EUR"/>
    <n v="1282626000"/>
    <n v="1284872400"/>
    <b v="0"/>
    <b v="0"/>
    <s v="publishing/fiction"/>
    <n v="1.4996938775510205"/>
    <n v="7418.5"/>
    <x v="5"/>
    <x v="13"/>
  </r>
  <r>
    <n v="537"/>
    <s v="Murillo-Mcfarland"/>
    <s v="Synchronized client-driven projection"/>
    <n v="84400"/>
    <n v="98935"/>
    <x v="0"/>
    <n v="1052"/>
    <x v="3"/>
    <s v="DKK"/>
    <n v="1535605200"/>
    <n v="1537592400"/>
    <b v="1"/>
    <b v="1"/>
    <s v="film &amp; video/documentary"/>
    <n v="1.1722156398104266"/>
    <n v="49993.5"/>
    <x v="4"/>
    <x v="4"/>
  </r>
  <r>
    <n v="538"/>
    <s v="Young, Gilbert and Escobar"/>
    <s v="Networked didactic time-frame"/>
    <n v="151300"/>
    <n v="57034"/>
    <x v="1"/>
    <n v="1296"/>
    <x v="1"/>
    <s v="USD"/>
    <n v="1379826000"/>
    <n v="1381208400"/>
    <b v="0"/>
    <b v="0"/>
    <s v="games/mobile games"/>
    <n v="0.37695968274950431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7172"/>
    <x v="7"/>
    <x v="14"/>
  </r>
  <r>
    <n v="541"/>
    <s v="Holder, Caldwell and Vance"/>
    <s v="Polarized systemic Internet solution"/>
    <n v="178000"/>
    <n v="43086"/>
    <x v="1"/>
    <n v="395"/>
    <x v="6"/>
    <s v="EUR"/>
    <n v="1433912400"/>
    <n v="1436158800"/>
    <b v="0"/>
    <b v="0"/>
    <s v="games/mobile games"/>
    <n v="0.24205617977528091"/>
    <n v="21740.5"/>
    <x v="6"/>
    <x v="20"/>
  </r>
  <r>
    <n v="542"/>
    <s v="Harrison-Bridges"/>
    <s v="Profit-focused exuding moderator"/>
    <n v="77000"/>
    <n v="1930"/>
    <x v="1"/>
    <n v="49"/>
    <x v="4"/>
    <s v="GBP"/>
    <n v="1453442400"/>
    <n v="1456034400"/>
    <b v="0"/>
    <b v="0"/>
    <s v="music/indie rock"/>
    <n v="2.5064935064935064E-2"/>
    <n v="989.5"/>
    <x v="1"/>
    <x v="7"/>
  </r>
  <r>
    <n v="543"/>
    <s v="Johnson, Murphy and Peterson"/>
    <s v="Cross-group high-level moderator"/>
    <n v="84900"/>
    <n v="13864"/>
    <x v="1"/>
    <n v="180"/>
    <x v="1"/>
    <s v="USD"/>
    <n v="1378875600"/>
    <n v="1380171600"/>
    <b v="0"/>
    <b v="0"/>
    <s v="games/video games"/>
    <n v="0.1632979976442874"/>
    <n v="7022"/>
    <x v="6"/>
    <x v="11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2302.5"/>
    <x v="2"/>
    <x v="8"/>
  </r>
  <r>
    <n v="550"/>
    <s v="Morrison-Henderson"/>
    <s v="De-engineered disintermediate encoding"/>
    <n v="100"/>
    <n v="4"/>
    <x v="0"/>
    <n v="1"/>
    <x v="5"/>
    <s v="CHF"/>
    <n v="1330495200"/>
    <n v="1332306000"/>
    <b v="0"/>
    <b v="0"/>
    <s v="music/indie rock"/>
    <n v="0.04"/>
    <n v="2.5"/>
    <x v="1"/>
    <x v="7"/>
  </r>
  <r>
    <n v="551"/>
    <s v="Martin-James"/>
    <s v="Streamlined upward-trending analyzer"/>
    <n v="180100"/>
    <n v="105598"/>
    <x v="1"/>
    <n v="2779"/>
    <x v="2"/>
    <s v="AUD"/>
    <n v="1419055200"/>
    <n v="1422511200"/>
    <b v="0"/>
    <b v="1"/>
    <s v="technology/web"/>
    <n v="0.58632981676846196"/>
    <n v="54188.5"/>
    <x v="2"/>
    <x v="2"/>
  </r>
  <r>
    <n v="552"/>
    <s v="Mercer, Solomon and Singleton"/>
    <s v="Distributed human-resource policy"/>
    <n v="9000"/>
    <n v="8866"/>
    <x v="1"/>
    <n v="92"/>
    <x v="1"/>
    <s v="USD"/>
    <n v="1480140000"/>
    <n v="1480312800"/>
    <b v="0"/>
    <b v="0"/>
    <s v="theater/plays"/>
    <n v="0.98511111111111116"/>
    <n v="4479"/>
    <x v="3"/>
    <x v="3"/>
  </r>
  <r>
    <n v="553"/>
    <s v="Dougherty, Austin and Mills"/>
    <s v="De-engineered 5thgeneration contingency"/>
    <n v="170600"/>
    <n v="75022"/>
    <x v="1"/>
    <n v="1028"/>
    <x v="1"/>
    <s v="USD"/>
    <n v="1293948000"/>
    <n v="1294034400"/>
    <b v="0"/>
    <b v="0"/>
    <s v="music/rock"/>
    <n v="0.43975381008206332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711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6294.5"/>
    <x v="5"/>
    <x v="18"/>
  </r>
  <r>
    <n v="557"/>
    <s v="Lam-Hamilton"/>
    <s v="Team-oriented global strategy"/>
    <n v="6000"/>
    <n v="11960"/>
    <x v="0"/>
    <n v="221"/>
    <x v="1"/>
    <s v="USD"/>
    <n v="1443762000"/>
    <n v="1444021200"/>
    <b v="0"/>
    <b v="1"/>
    <s v="film &amp; video/science fiction"/>
    <n v="1.9933333333333334"/>
    <n v="6090.5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44.5"/>
    <x v="3"/>
    <x v="3"/>
  </r>
  <r>
    <n v="562"/>
    <s v="Blair Inc"/>
    <s v="Configurable bandwidth-monitored throughput"/>
    <n v="9900"/>
    <n v="1269"/>
    <x v="1"/>
    <n v="26"/>
    <x v="5"/>
    <s v="CHF"/>
    <n v="1552366800"/>
    <n v="1552539600"/>
    <b v="0"/>
    <b v="0"/>
    <s v="music/rock"/>
    <n v="0.12818181818181817"/>
    <n v="647.5"/>
    <x v="1"/>
    <x v="1"/>
  </r>
  <r>
    <n v="563"/>
    <s v="Kelley, Stanton and Sanchez"/>
    <s v="Optional tangible pricing structure"/>
    <n v="3700"/>
    <n v="5107"/>
    <x v="0"/>
    <n v="85"/>
    <x v="2"/>
    <s v="AUD"/>
    <n v="1542088800"/>
    <n v="1543816800"/>
    <b v="0"/>
    <b v="0"/>
    <s v="film &amp; video/documentary"/>
    <n v="1.3802702702702703"/>
    <n v="2596"/>
    <x v="4"/>
    <x v="4"/>
  </r>
  <r>
    <n v="564"/>
    <s v="Hernandez-Macdonald"/>
    <s v="Organic high-level implementation"/>
    <n v="168700"/>
    <n v="141393"/>
    <x v="1"/>
    <n v="1790"/>
    <x v="1"/>
    <s v="USD"/>
    <n v="1426395600"/>
    <n v="1427086800"/>
    <b v="0"/>
    <b v="0"/>
    <s v="theater/plays"/>
    <n v="0.83813278008298753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98881"/>
    <x v="3"/>
    <x v="3"/>
  </r>
  <r>
    <n v="566"/>
    <s v="Webb-Smith"/>
    <s v="Advanced content-based installation"/>
    <n v="9300"/>
    <n v="4124"/>
    <x v="1"/>
    <n v="37"/>
    <x v="1"/>
    <s v="USD"/>
    <n v="1456293600"/>
    <n v="1458277200"/>
    <b v="0"/>
    <b v="1"/>
    <s v="music/electric music"/>
    <n v="0.44344086021505374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7554.5"/>
    <x v="1"/>
    <x v="1"/>
  </r>
  <r>
    <n v="568"/>
    <s v="Hardin-Foley"/>
    <s v="Synergized zero tolerance help-desk"/>
    <n v="72400"/>
    <n v="134688"/>
    <x v="0"/>
    <n v="5180"/>
    <x v="1"/>
    <s v="USD"/>
    <n v="1279170000"/>
    <n v="1283058000"/>
    <b v="0"/>
    <b v="0"/>
    <s v="theater/plays"/>
    <n v="1.8603314917127072"/>
    <n v="69934"/>
    <x v="3"/>
    <x v="3"/>
  </r>
  <r>
    <n v="569"/>
    <s v="Fischer, Fowler and Arnold"/>
    <s v="Extended multi-tasking definition"/>
    <n v="20100"/>
    <n v="47705"/>
    <x v="0"/>
    <n v="589"/>
    <x v="6"/>
    <s v="EUR"/>
    <n v="1294725600"/>
    <n v="1295762400"/>
    <b v="0"/>
    <b v="0"/>
    <s v="film &amp; video/animation"/>
    <n v="2.3733830845771142"/>
    <n v="24147"/>
    <x v="4"/>
    <x v="10"/>
  </r>
  <r>
    <n v="570"/>
    <s v="Martinez-Juarez"/>
    <s v="Realigned uniform knowledge user"/>
    <n v="31200"/>
    <n v="95364"/>
    <x v="0"/>
    <n v="2725"/>
    <x v="1"/>
    <s v="USD"/>
    <n v="1419055200"/>
    <n v="1419573600"/>
    <b v="0"/>
    <b v="1"/>
    <s v="music/rock"/>
    <n v="3.0565384615384614"/>
    <n v="49044.5"/>
    <x v="1"/>
    <x v="1"/>
  </r>
  <r>
    <n v="571"/>
    <s v="Wilson and Sons"/>
    <s v="Monitored grid-enabled model"/>
    <n v="3500"/>
    <n v="3295"/>
    <x v="1"/>
    <n v="35"/>
    <x v="6"/>
    <s v="EUR"/>
    <n v="1434690000"/>
    <n v="1438750800"/>
    <b v="0"/>
    <b v="0"/>
    <s v="film &amp; video/shorts"/>
    <n v="0.94142857142857139"/>
    <n v="1665"/>
    <x v="4"/>
    <x v="12"/>
  </r>
  <r>
    <n v="572"/>
    <s v="Clements Group"/>
    <s v="Assimilated actuating policy"/>
    <n v="9000"/>
    <n v="4896"/>
    <x v="0"/>
    <n v="94"/>
    <x v="1"/>
    <s v="USD"/>
    <n v="1443416400"/>
    <n v="1444798800"/>
    <b v="0"/>
    <b v="1"/>
    <s v="music/rock"/>
    <n v="0.54400000000000004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5055.5"/>
    <x v="0"/>
    <x v="0"/>
  </r>
  <r>
    <n v="575"/>
    <s v="Fuentes LLC"/>
    <s v="Universal zero-defect concept"/>
    <n v="83300"/>
    <n v="52421"/>
    <x v="1"/>
    <n v="558"/>
    <x v="1"/>
    <s v="USD"/>
    <n v="1400562000"/>
    <n v="1400821200"/>
    <b v="0"/>
    <b v="1"/>
    <s v="theater/plays"/>
    <n v="0.62930372148859548"/>
    <n v="26489.5"/>
    <x v="3"/>
    <x v="3"/>
  </r>
  <r>
    <n v="576"/>
    <s v="Moran and Sons"/>
    <s v="Object-based bottom-line superstructure"/>
    <n v="9700"/>
    <n v="6298"/>
    <x v="1"/>
    <n v="64"/>
    <x v="1"/>
    <s v="USD"/>
    <n v="1509512400"/>
    <n v="1510984800"/>
    <b v="0"/>
    <b v="0"/>
    <s v="theater/plays"/>
    <n v="0.6492783505154639"/>
    <n v="3181"/>
    <x v="3"/>
    <x v="3"/>
  </r>
  <r>
    <n v="577"/>
    <s v="Stevens Inc"/>
    <s v="Adaptive 24hour projection"/>
    <n v="8200"/>
    <n v="1546"/>
    <x v="1"/>
    <n v="37"/>
    <x v="1"/>
    <s v="USD"/>
    <n v="1299823200"/>
    <n v="1302066000"/>
    <b v="0"/>
    <b v="0"/>
    <s v="music/jazz"/>
    <n v="0.18853658536585366"/>
    <n v="791.5"/>
    <x v="1"/>
    <x v="17"/>
  </r>
  <r>
    <n v="578"/>
    <s v="Martinez-Johnson"/>
    <s v="Sharable radical toolset"/>
    <n v="96500"/>
    <n v="16168"/>
    <x v="1"/>
    <n v="245"/>
    <x v="1"/>
    <s v="USD"/>
    <n v="1322719200"/>
    <n v="1322978400"/>
    <b v="0"/>
    <b v="0"/>
    <s v="film &amp; video/science fiction"/>
    <n v="0.1675440414507772"/>
    <n v="8206.5"/>
    <x v="4"/>
    <x v="22"/>
  </r>
  <r>
    <n v="579"/>
    <s v="Franklin Inc"/>
    <s v="Focused multimedia knowledgebase"/>
    <n v="6200"/>
    <n v="6269"/>
    <x v="0"/>
    <n v="87"/>
    <x v="1"/>
    <s v="USD"/>
    <n v="1312693200"/>
    <n v="1313730000"/>
    <b v="0"/>
    <b v="0"/>
    <s v="music/jazz"/>
    <n v="1.0111290322580646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30921.5"/>
    <x v="4"/>
    <x v="4"/>
  </r>
  <r>
    <n v="584"/>
    <s v="Nunez-Richards"/>
    <s v="De-engineered cohesive system engine"/>
    <n v="86400"/>
    <n v="103255"/>
    <x v="0"/>
    <n v="1613"/>
    <x v="1"/>
    <s v="USD"/>
    <n v="1335330000"/>
    <n v="1336539600"/>
    <b v="0"/>
    <b v="0"/>
    <s v="technology/web"/>
    <n v="1.1950810185185186"/>
    <n v="5243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3392"/>
    <x v="1"/>
    <x v="1"/>
  </r>
  <r>
    <n v="587"/>
    <s v="Williams-Santos"/>
    <s v="Open-source analyzing monitoring"/>
    <n v="9400"/>
    <n v="6852"/>
    <x v="3"/>
    <n v="156"/>
    <x v="0"/>
    <s v="CAD"/>
    <n v="1547877600"/>
    <n v="1552366800"/>
    <b v="0"/>
    <b v="1"/>
    <s v="food/food trucks"/>
    <n v="0.72893617021276591"/>
    <n v="3504"/>
    <x v="0"/>
    <x v="0"/>
  </r>
  <r>
    <n v="588"/>
    <s v="Weber Inc"/>
    <s v="Up-sized discrete firmware"/>
    <n v="157600"/>
    <n v="124517"/>
    <x v="1"/>
    <n v="1368"/>
    <x v="4"/>
    <s v="GBP"/>
    <n v="1269493200"/>
    <n v="1272171600"/>
    <b v="0"/>
    <b v="0"/>
    <s v="theater/plays"/>
    <n v="0.7900824873096447"/>
    <n v="62942.5"/>
    <x v="3"/>
    <x v="3"/>
  </r>
  <r>
    <n v="589"/>
    <s v="Avery, Brown and Parker"/>
    <s v="Exclusive intangible extranet"/>
    <n v="7900"/>
    <n v="5113"/>
    <x v="1"/>
    <n v="102"/>
    <x v="1"/>
    <s v="USD"/>
    <n v="1436072400"/>
    <n v="1436677200"/>
    <b v="0"/>
    <b v="0"/>
    <s v="film &amp; video/documentary"/>
    <n v="0.64721518987341775"/>
    <n v="2607.5"/>
    <x v="4"/>
    <x v="4"/>
  </r>
  <r>
    <n v="590"/>
    <s v="Cox Group"/>
    <s v="Synergized analyzing process improvement"/>
    <n v="7100"/>
    <n v="5824"/>
    <x v="1"/>
    <n v="86"/>
    <x v="2"/>
    <s v="AUD"/>
    <n v="1419141600"/>
    <n v="1420092000"/>
    <b v="0"/>
    <b v="0"/>
    <s v="publishing/radio &amp; podcasts"/>
    <n v="0.82028169014084507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3164"/>
    <x v="6"/>
    <x v="11"/>
  </r>
  <r>
    <n v="592"/>
    <s v="Brown Inc"/>
    <s v="Object-based bandwidth-monitored concept"/>
    <n v="156800"/>
    <n v="20243"/>
    <x v="1"/>
    <n v="253"/>
    <x v="1"/>
    <s v="USD"/>
    <n v="1401426000"/>
    <n v="1402203600"/>
    <b v="0"/>
    <b v="0"/>
    <s v="theater/plays"/>
    <n v="0.12910076530612244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5662"/>
    <x v="3"/>
    <x v="3"/>
  </r>
  <r>
    <n v="595"/>
    <s v="Harris-Jennings"/>
    <s v="Customizable intermediate data-warehouse"/>
    <n v="70300"/>
    <n v="146595"/>
    <x v="0"/>
    <n v="1629"/>
    <x v="1"/>
    <s v="USD"/>
    <n v="1268715600"/>
    <n v="1270530000"/>
    <b v="0"/>
    <b v="1"/>
    <s v="theater/plays"/>
    <n v="2.0852773826458035"/>
    <n v="74112"/>
    <x v="3"/>
    <x v="3"/>
  </r>
  <r>
    <n v="596"/>
    <s v="Becker-Scott"/>
    <s v="Managed optimizing archive"/>
    <n v="7900"/>
    <n v="7875"/>
    <x v="1"/>
    <n v="183"/>
    <x v="1"/>
    <s v="USD"/>
    <n v="1457157600"/>
    <n v="1457762400"/>
    <b v="0"/>
    <b v="1"/>
    <s v="film &amp; video/drama"/>
    <n v="0.99683544303797467"/>
    <n v="4029"/>
    <x v="4"/>
    <x v="6"/>
  </r>
  <r>
    <n v="597"/>
    <s v="Todd, Freeman and Henry"/>
    <s v="Diverse systematic projection"/>
    <n v="73800"/>
    <n v="148779"/>
    <x v="0"/>
    <n v="2188"/>
    <x v="1"/>
    <s v="USD"/>
    <n v="1573970400"/>
    <n v="1575525600"/>
    <b v="0"/>
    <b v="0"/>
    <s v="theater/plays"/>
    <n v="2.0159756097560977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89138.5"/>
    <x v="1"/>
    <x v="1"/>
  </r>
  <r>
    <n v="599"/>
    <s v="Smith-Ramos"/>
    <s v="Persevering optimizing Graphical User Interface"/>
    <n v="140300"/>
    <n v="5112"/>
    <x v="1"/>
    <n v="82"/>
    <x v="3"/>
    <s v="DKK"/>
    <n v="1423720800"/>
    <n v="1424412000"/>
    <b v="0"/>
    <b v="0"/>
    <s v="film &amp; video/documentary"/>
    <n v="3.6436208125445471E-2"/>
    <n v="2597"/>
    <x v="4"/>
    <x v="4"/>
  </r>
  <r>
    <n v="600"/>
    <s v="Brown-George"/>
    <s v="Cross-platform tertiary array"/>
    <n v="100"/>
    <n v="5"/>
    <x v="1"/>
    <n v="1"/>
    <x v="4"/>
    <s v="GBP"/>
    <n v="1375160400"/>
    <n v="1376197200"/>
    <b v="0"/>
    <b v="0"/>
    <s v="food/food trucks"/>
    <n v="0.05"/>
    <n v="3"/>
    <x v="0"/>
    <x v="0"/>
  </r>
  <r>
    <n v="601"/>
    <s v="Waters and Sons"/>
    <s v="Inverse neutral structure"/>
    <n v="6300"/>
    <n v="13018"/>
    <x v="0"/>
    <n v="194"/>
    <x v="1"/>
    <s v="USD"/>
    <n v="1401426000"/>
    <n v="1402894800"/>
    <b v="1"/>
    <b v="0"/>
    <s v="technology/wearables"/>
    <n v="2.0663492063492064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77147.5"/>
    <x v="3"/>
    <x v="3"/>
  </r>
  <r>
    <n v="605"/>
    <s v="Ortiz, Valenzuela and Collins"/>
    <s v="Profound solution-oriented matrix"/>
    <n v="3300"/>
    <n v="6178"/>
    <x v="0"/>
    <n v="107"/>
    <x v="1"/>
    <s v="USD"/>
    <n v="1443848400"/>
    <n v="1447394400"/>
    <b v="0"/>
    <b v="0"/>
    <s v="publishing/nonfiction"/>
    <n v="1.8721212121212121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91448.5"/>
    <x v="0"/>
    <x v="0"/>
  </r>
  <r>
    <n v="608"/>
    <s v="Johnson Group"/>
    <s v="Compatible full-range leverage"/>
    <n v="3900"/>
    <n v="11075"/>
    <x v="0"/>
    <n v="316"/>
    <x v="1"/>
    <s v="USD"/>
    <n v="1551852000"/>
    <n v="1552197600"/>
    <b v="0"/>
    <b v="1"/>
    <s v="music/jazz"/>
    <n v="2.8397435897435899"/>
    <n v="5695.5"/>
    <x v="1"/>
    <x v="17"/>
  </r>
  <r>
    <n v="609"/>
    <s v="Rose-Fuller"/>
    <s v="Upgradable holistic system engine"/>
    <n v="10000"/>
    <n v="12042"/>
    <x v="0"/>
    <n v="117"/>
    <x v="1"/>
    <s v="USD"/>
    <n v="1547618400"/>
    <n v="1549087200"/>
    <b v="0"/>
    <b v="0"/>
    <s v="film &amp; video/science fiction"/>
    <n v="1.2041999999999999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7329"/>
    <x v="3"/>
    <x v="3"/>
  </r>
  <r>
    <n v="616"/>
    <s v="Burnett-Mora"/>
    <s v="Quality-focused 24/7 superstructure"/>
    <n v="6400"/>
    <n v="12129"/>
    <x v="0"/>
    <n v="238"/>
    <x v="4"/>
    <s v="GBP"/>
    <n v="1379653200"/>
    <n v="1379739600"/>
    <b v="0"/>
    <b v="1"/>
    <s v="music/indie rock"/>
    <n v="1.8951562500000001"/>
    <n v="6183.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49117.5"/>
    <x v="5"/>
    <x v="9"/>
  </r>
  <r>
    <n v="619"/>
    <s v="Case LLC"/>
    <s v="Ameliorated foreground methodology"/>
    <n v="195900"/>
    <n v="55757"/>
    <x v="1"/>
    <n v="648"/>
    <x v="1"/>
    <s v="USD"/>
    <n v="1304658000"/>
    <n v="1304744400"/>
    <b v="1"/>
    <b v="1"/>
    <s v="theater/plays"/>
    <n v="0.28461970393057684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5826.5"/>
    <x v="7"/>
    <x v="14"/>
  </r>
  <r>
    <n v="621"/>
    <s v="Dean, Fox and Phillips"/>
    <s v="Extended context-sensitive forecast"/>
    <n v="25600"/>
    <n v="158669"/>
    <x v="0"/>
    <n v="2144"/>
    <x v="1"/>
    <s v="USD"/>
    <n v="1473742800"/>
    <n v="1474174800"/>
    <b v="0"/>
    <b v="0"/>
    <s v="theater/plays"/>
    <n v="6.1980078125000002"/>
    <n v="80406.5"/>
    <x v="3"/>
    <x v="3"/>
  </r>
  <r>
    <n v="622"/>
    <s v="Smith-Smith"/>
    <s v="Total leadingedge neural-net"/>
    <n v="189000"/>
    <n v="5916"/>
    <x v="1"/>
    <n v="64"/>
    <x v="1"/>
    <s v="USD"/>
    <n v="1523768400"/>
    <n v="1526014800"/>
    <b v="0"/>
    <b v="0"/>
    <s v="music/indie rock"/>
    <n v="3.1301587301587303E-2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7340.5"/>
    <x v="7"/>
    <x v="14"/>
  </r>
  <r>
    <n v="625"/>
    <s v="Martinez Inc"/>
    <s v="Organic upward-trending Graphical User Interface"/>
    <n v="7500"/>
    <n v="5803"/>
    <x v="1"/>
    <n v="62"/>
    <x v="1"/>
    <s v="USD"/>
    <n v="1580104800"/>
    <n v="1581314400"/>
    <b v="0"/>
    <b v="0"/>
    <s v="theater/plays"/>
    <n v="0.77373333333333338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697"/>
    <x v="3"/>
    <x v="3"/>
  </r>
  <r>
    <n v="627"/>
    <s v="Martin, Lee and Armstrong"/>
    <s v="Open-architected incremental ability"/>
    <n v="1600"/>
    <n v="11108"/>
    <x v="0"/>
    <n v="154"/>
    <x v="4"/>
    <s v="GBP"/>
    <n v="1276664400"/>
    <n v="1278738000"/>
    <b v="1"/>
    <b v="0"/>
    <s v="food/food trucks"/>
    <n v="6.9424999999999999"/>
    <n v="5631"/>
    <x v="0"/>
    <x v="0"/>
  </r>
  <r>
    <n v="628"/>
    <s v="Dunn, Moreno and Green"/>
    <s v="Intuitive object-oriented task-force"/>
    <n v="1900"/>
    <n v="2884"/>
    <x v="0"/>
    <n v="96"/>
    <x v="1"/>
    <s v="USD"/>
    <n v="1286168400"/>
    <n v="1286427600"/>
    <b v="0"/>
    <b v="0"/>
    <s v="music/indie rock"/>
    <n v="1.5178947368421052"/>
    <n v="1490"/>
    <x v="1"/>
    <x v="7"/>
  </r>
  <r>
    <n v="629"/>
    <s v="Jackson, Martinez and Ray"/>
    <s v="Multi-tiered executive toolset"/>
    <n v="85900"/>
    <n v="55476"/>
    <x v="1"/>
    <n v="750"/>
    <x v="1"/>
    <s v="USD"/>
    <n v="1467781200"/>
    <n v="1467954000"/>
    <b v="0"/>
    <b v="1"/>
    <s v="theater/plays"/>
    <n v="0.64582072176949945"/>
    <n v="28113"/>
    <x v="3"/>
    <x v="3"/>
  </r>
  <r>
    <n v="630"/>
    <s v="Patterson-Johnson"/>
    <s v="Grass-roots directional workforce"/>
    <n v="9500"/>
    <n v="5973"/>
    <x v="1"/>
    <n v="87"/>
    <x v="1"/>
    <s v="USD"/>
    <n v="1556686800"/>
    <n v="1557637200"/>
    <b v="0"/>
    <b v="1"/>
    <s v="theater/plays"/>
    <n v="0.62873684210526315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93409.5"/>
    <x v="3"/>
    <x v="3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2837"/>
    <x v="4"/>
    <x v="10"/>
  </r>
  <r>
    <n v="634"/>
    <s v="Taylor, Johnson and Hernandez"/>
    <s v="Polarized incremental portal"/>
    <n v="118200"/>
    <n v="92824"/>
    <x v="0"/>
    <n v="1658"/>
    <x v="1"/>
    <s v="USD"/>
    <n v="1490418000"/>
    <n v="1491627600"/>
    <b v="0"/>
    <b v="0"/>
    <s v="film &amp; video/television"/>
    <n v="0.78531302876480547"/>
    <n v="47241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80428"/>
    <x v="4"/>
    <x v="19"/>
  </r>
  <r>
    <n v="636"/>
    <s v="Lamb-Sanders"/>
    <s v="Stand-alone reciprocal frame"/>
    <n v="197700"/>
    <n v="127591"/>
    <x v="1"/>
    <n v="2604"/>
    <x v="3"/>
    <s v="DKK"/>
    <n v="1326866400"/>
    <n v="1330754400"/>
    <b v="0"/>
    <b v="1"/>
    <s v="film &amp; video/animation"/>
    <n v="0.64537683358624176"/>
    <n v="65097.5"/>
    <x v="4"/>
    <x v="10"/>
  </r>
  <r>
    <n v="637"/>
    <s v="Williams-Ramirez"/>
    <s v="Open-architected 24/7 throughput"/>
    <n v="8500"/>
    <n v="6750"/>
    <x v="1"/>
    <n v="65"/>
    <x v="1"/>
    <s v="USD"/>
    <n v="1479103200"/>
    <n v="1479794400"/>
    <b v="0"/>
    <b v="0"/>
    <s v="theater/plays"/>
    <n v="0.79411764705882348"/>
    <n v="3407.5"/>
    <x v="3"/>
    <x v="3"/>
  </r>
  <r>
    <n v="638"/>
    <s v="Weaver Ltd"/>
    <s v="Monitored 24/7 approach"/>
    <n v="81600"/>
    <n v="9318"/>
    <x v="1"/>
    <n v="94"/>
    <x v="1"/>
    <s v="USD"/>
    <n v="1280206800"/>
    <n v="1281243600"/>
    <b v="0"/>
    <b v="1"/>
    <s v="theater/plays"/>
    <n v="0.11419117647058824"/>
    <n v="4706"/>
    <x v="3"/>
    <x v="3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10013"/>
    <x v="3"/>
    <x v="3"/>
  </r>
  <r>
    <n v="641"/>
    <s v="Hunt, Barker and Baker"/>
    <s v="Business-focused leadingedge instruction set"/>
    <n v="9400"/>
    <n v="11277"/>
    <x v="0"/>
    <n v="194"/>
    <x v="5"/>
    <s v="CHF"/>
    <n v="1487570400"/>
    <n v="1489986000"/>
    <b v="0"/>
    <b v="0"/>
    <s v="theater/plays"/>
    <n v="1.1996808510638297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91590"/>
    <x v="1"/>
    <x v="1"/>
  </r>
  <r>
    <n v="646"/>
    <s v="Robinson Group"/>
    <s v="Switchable reciprocal middleware"/>
    <n v="98700"/>
    <n v="87448"/>
    <x v="3"/>
    <n v="2915"/>
    <x v="1"/>
    <s v="USD"/>
    <n v="1363150800"/>
    <n v="1364101200"/>
    <b v="0"/>
    <b v="0"/>
    <s v="games/video games"/>
    <n v="0.88599797365754818"/>
    <n v="45181.5"/>
    <x v="6"/>
    <x v="11"/>
  </r>
  <r>
    <n v="647"/>
    <s v="Jordan-Wolfe"/>
    <s v="Inverse multimedia Graphic Interface"/>
    <n v="4500"/>
    <n v="1863"/>
    <x v="3"/>
    <n v="18"/>
    <x v="1"/>
    <s v="USD"/>
    <n v="1523250000"/>
    <n v="1525323600"/>
    <b v="0"/>
    <b v="0"/>
    <s v="publishing/translations"/>
    <n v="0.41399999999999998"/>
    <n v="940.5"/>
    <x v="5"/>
    <x v="18"/>
  </r>
  <r>
    <n v="648"/>
    <s v="Vargas-Cox"/>
    <s v="Vision-oriented local contingency"/>
    <n v="98600"/>
    <n v="62174"/>
    <x v="1"/>
    <n v="723"/>
    <x v="1"/>
    <s v="USD"/>
    <n v="1499317200"/>
    <n v="1500872400"/>
    <b v="1"/>
    <b v="0"/>
    <s v="food/food trucks"/>
    <n v="0.63056795131845844"/>
    <n v="31448.5"/>
    <x v="0"/>
    <x v="0"/>
  </r>
  <r>
    <n v="649"/>
    <s v="Yang and Sons"/>
    <s v="Reactive 6thgeneration hub"/>
    <n v="121700"/>
    <n v="59003"/>
    <x v="1"/>
    <n v="602"/>
    <x v="5"/>
    <s v="CHF"/>
    <n v="1287550800"/>
    <n v="1288501200"/>
    <b v="1"/>
    <b v="1"/>
    <s v="theater/plays"/>
    <n v="0.48482333607230893"/>
    <n v="29802.5"/>
    <x v="3"/>
    <x v="3"/>
  </r>
  <r>
    <n v="650"/>
    <s v="Wilson, Wilson and Mathis"/>
    <s v="Optional asymmetric success"/>
    <n v="100"/>
    <n v="2"/>
    <x v="1"/>
    <n v="1"/>
    <x v="1"/>
    <s v="USD"/>
    <n v="1404795600"/>
    <n v="1407128400"/>
    <b v="0"/>
    <b v="0"/>
    <s v="music/jazz"/>
    <n v="0.02"/>
    <n v="1.5"/>
    <x v="1"/>
    <x v="17"/>
  </r>
  <r>
    <n v="651"/>
    <s v="Wang, Koch and Weaver"/>
    <s v="Digitized analyzing capacity"/>
    <n v="196700"/>
    <n v="174039"/>
    <x v="1"/>
    <n v="3868"/>
    <x v="6"/>
    <s v="EUR"/>
    <n v="1393048800"/>
    <n v="1394344800"/>
    <b v="0"/>
    <b v="0"/>
    <s v="film &amp; video/shorts"/>
    <n v="0.88479410269445857"/>
    <n v="88953.5"/>
    <x v="4"/>
    <x v="12"/>
  </r>
  <r>
    <n v="652"/>
    <s v="Cisneros Ltd"/>
    <s v="Vision-oriented regional hub"/>
    <n v="10000"/>
    <n v="12684"/>
    <x v="0"/>
    <n v="409"/>
    <x v="1"/>
    <s v="USD"/>
    <n v="1470373200"/>
    <n v="1474088400"/>
    <b v="0"/>
    <b v="0"/>
    <s v="technology/web"/>
    <n v="1.2684"/>
    <n v="6546.5"/>
    <x v="2"/>
    <x v="2"/>
  </r>
  <r>
    <n v="653"/>
    <s v="Williams-Jones"/>
    <s v="Monitored incremental info-mediaries"/>
    <n v="600"/>
    <n v="14033"/>
    <x v="0"/>
    <n v="234"/>
    <x v="1"/>
    <s v="USD"/>
    <n v="1460091600"/>
    <n v="1460264400"/>
    <b v="0"/>
    <b v="0"/>
    <s v="technology/web"/>
    <n v="23.388333333333332"/>
    <n v="7133.5"/>
    <x v="2"/>
    <x v="2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419"/>
    <x v="4"/>
    <x v="22"/>
  </r>
  <r>
    <n v="658"/>
    <s v="Howell, Myers and Olson"/>
    <s v="Self-enabling mission-critical success"/>
    <n v="52600"/>
    <n v="31594"/>
    <x v="1"/>
    <n v="390"/>
    <x v="1"/>
    <s v="USD"/>
    <n v="1440910800"/>
    <n v="1442898000"/>
    <b v="0"/>
    <b v="0"/>
    <s v="music/rock"/>
    <n v="0.60064638783269964"/>
    <n v="15992"/>
    <x v="1"/>
    <x v="1"/>
  </r>
  <r>
    <n v="659"/>
    <s v="Bailey and Sons"/>
    <s v="Grass-roots dynamic emulation"/>
    <n v="120700"/>
    <n v="57010"/>
    <x v="1"/>
    <n v="750"/>
    <x v="4"/>
    <s v="GBP"/>
    <n v="1296108000"/>
    <n v="1296194400"/>
    <b v="0"/>
    <b v="0"/>
    <s v="film &amp; video/documentary"/>
    <n v="0.47232808616404309"/>
    <n v="28880"/>
    <x v="4"/>
    <x v="4"/>
  </r>
  <r>
    <n v="660"/>
    <s v="Jensen-Brown"/>
    <s v="Fundamental disintermediate matrix"/>
    <n v="9100"/>
    <n v="7438"/>
    <x v="1"/>
    <n v="77"/>
    <x v="1"/>
    <s v="USD"/>
    <n v="1440133200"/>
    <n v="1440910800"/>
    <b v="1"/>
    <b v="0"/>
    <s v="theater/plays"/>
    <n v="0.81736263736263737"/>
    <n v="3757.5"/>
    <x v="3"/>
    <x v="3"/>
  </r>
  <r>
    <n v="661"/>
    <s v="Smith Group"/>
    <s v="Right-sized secondary challenge"/>
    <n v="106800"/>
    <n v="57872"/>
    <x v="1"/>
    <n v="752"/>
    <x v="3"/>
    <s v="DKK"/>
    <n v="1332910800"/>
    <n v="1335502800"/>
    <b v="0"/>
    <b v="0"/>
    <s v="music/jazz"/>
    <n v="0.54187265917603"/>
    <n v="29312"/>
    <x v="1"/>
    <x v="17"/>
  </r>
  <r>
    <n v="662"/>
    <s v="Murphy-Farrell"/>
    <s v="Implemented exuding software"/>
    <n v="9100"/>
    <n v="8906"/>
    <x v="1"/>
    <n v="131"/>
    <x v="1"/>
    <s v="USD"/>
    <n v="1544335200"/>
    <n v="1544680800"/>
    <b v="0"/>
    <b v="0"/>
    <s v="theater/plays"/>
    <n v="0.97868131868131869"/>
    <n v="4518.5"/>
    <x v="3"/>
    <x v="3"/>
  </r>
  <r>
    <n v="663"/>
    <s v="Everett-Wolfe"/>
    <s v="Total optimizing software"/>
    <n v="10000"/>
    <n v="7724"/>
    <x v="1"/>
    <n v="87"/>
    <x v="1"/>
    <s v="USD"/>
    <n v="1286427600"/>
    <n v="1288414800"/>
    <b v="0"/>
    <b v="0"/>
    <s v="theater/plays"/>
    <n v="0.77239999999999998"/>
    <n v="3905.5"/>
    <x v="3"/>
    <x v="3"/>
  </r>
  <r>
    <n v="664"/>
    <s v="Young PLC"/>
    <s v="Optional maximized attitude"/>
    <n v="79400"/>
    <n v="26571"/>
    <x v="3"/>
    <n v="1063"/>
    <x v="1"/>
    <s v="USD"/>
    <n v="1329717600"/>
    <n v="1330581600"/>
    <b v="0"/>
    <b v="0"/>
    <s v="music/jazz"/>
    <n v="0.33464735516372796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6245.5"/>
    <x v="4"/>
    <x v="4"/>
  </r>
  <r>
    <n v="666"/>
    <s v="York, Barr and Grant"/>
    <s v="Cloned bottom-line success"/>
    <n v="3100"/>
    <n v="1985"/>
    <x v="1"/>
    <n v="25"/>
    <x v="1"/>
    <s v="USD"/>
    <n v="1377838800"/>
    <n v="1378357200"/>
    <b v="0"/>
    <b v="1"/>
    <s v="theater/plays"/>
    <n v="0.64032258064516134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2834.5"/>
    <x v="3"/>
    <x v="3"/>
  </r>
  <r>
    <n v="669"/>
    <s v="Payne, Garrett and Thomas"/>
    <s v="Upgradable bi-directional concept"/>
    <n v="48800"/>
    <n v="175020"/>
    <x v="0"/>
    <n v="1621"/>
    <x v="6"/>
    <s v="EUR"/>
    <n v="1498453200"/>
    <n v="1499230800"/>
    <b v="0"/>
    <b v="0"/>
    <s v="theater/plays"/>
    <n v="3.5864754098360656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38528"/>
    <x v="1"/>
    <x v="7"/>
  </r>
  <r>
    <n v="671"/>
    <s v="Robinson-Kelly"/>
    <s v="Monitored bi-directional standardization"/>
    <n v="97600"/>
    <n v="119127"/>
    <x v="0"/>
    <n v="1073"/>
    <x v="1"/>
    <s v="USD"/>
    <n v="1280552400"/>
    <n v="1280898000"/>
    <b v="0"/>
    <b v="1"/>
    <s v="theater/plays"/>
    <n v="1.220563524590164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29234"/>
    <x v="7"/>
    <x v="14"/>
  </r>
  <r>
    <n v="675"/>
    <s v="Giles-Smith"/>
    <s v="Right-sized web-enabled intranet"/>
    <n v="9700"/>
    <n v="11929"/>
    <x v="0"/>
    <n v="331"/>
    <x v="1"/>
    <s v="USD"/>
    <n v="1568178000"/>
    <n v="1568782800"/>
    <b v="0"/>
    <b v="0"/>
    <s v="journalism/audio"/>
    <n v="1.2297938144329896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59692"/>
    <x v="7"/>
    <x v="14"/>
  </r>
  <r>
    <n v="677"/>
    <s v="Murphy-Fox"/>
    <s v="Organic system-worthy orchestration"/>
    <n v="5300"/>
    <n v="4432"/>
    <x v="1"/>
    <n v="111"/>
    <x v="1"/>
    <s v="USD"/>
    <n v="1468126800"/>
    <n v="1472446800"/>
    <b v="0"/>
    <b v="0"/>
    <s v="publishing/fiction"/>
    <n v="0.83622641509433959"/>
    <n v="2271.5"/>
    <x v="5"/>
    <x v="13"/>
  </r>
  <r>
    <n v="678"/>
    <s v="Rodriguez-Patterson"/>
    <s v="Inverse static standardization"/>
    <n v="99500"/>
    <n v="17879"/>
    <x v="1"/>
    <n v="215"/>
    <x v="1"/>
    <s v="USD"/>
    <n v="1547877600"/>
    <n v="1548050400"/>
    <b v="0"/>
    <b v="0"/>
    <s v="film &amp; video/drama"/>
    <n v="0.17968844221105529"/>
    <n v="9047"/>
    <x v="4"/>
    <x v="6"/>
  </r>
  <r>
    <n v="679"/>
    <s v="Davis Ltd"/>
    <s v="Synchronized motivating solution"/>
    <n v="1400"/>
    <n v="14511"/>
    <x v="0"/>
    <n v="363"/>
    <x v="1"/>
    <s v="USD"/>
    <n v="1571374800"/>
    <n v="1571806800"/>
    <b v="0"/>
    <b v="1"/>
    <s v="food/food trucks"/>
    <n v="10.365"/>
    <n v="7437"/>
    <x v="0"/>
    <x v="0"/>
  </r>
  <r>
    <n v="680"/>
    <s v="Nelson-Valdez"/>
    <s v="Open-source 4thgeneration open system"/>
    <n v="145600"/>
    <n v="141822"/>
    <x v="1"/>
    <n v="2955"/>
    <x v="1"/>
    <s v="USD"/>
    <n v="1576303200"/>
    <n v="1576476000"/>
    <b v="0"/>
    <b v="1"/>
    <s v="games/mobile games"/>
    <n v="0.97405219780219776"/>
    <n v="72388.5"/>
    <x v="6"/>
    <x v="20"/>
  </r>
  <r>
    <n v="681"/>
    <s v="Kelly PLC"/>
    <s v="Decentralized context-sensitive superstructure"/>
    <n v="184100"/>
    <n v="159037"/>
    <x v="1"/>
    <n v="1657"/>
    <x v="1"/>
    <s v="USD"/>
    <n v="1324447200"/>
    <n v="1324965600"/>
    <b v="0"/>
    <b v="0"/>
    <s v="theater/plays"/>
    <n v="0.86386203150461705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410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3855"/>
    <x v="5"/>
    <x v="9"/>
  </r>
  <r>
    <n v="685"/>
    <s v="Lee-Cobb"/>
    <s v="Customizable homogeneous firmware"/>
    <n v="140000"/>
    <n v="94501"/>
    <x v="1"/>
    <n v="926"/>
    <x v="0"/>
    <s v="CAD"/>
    <n v="1440306000"/>
    <n v="1442379600"/>
    <b v="0"/>
    <b v="0"/>
    <s v="theater/plays"/>
    <n v="0.67500714285714281"/>
    <n v="47713.5"/>
    <x v="3"/>
    <x v="3"/>
  </r>
  <r>
    <n v="686"/>
    <s v="Jones, Wiley and Robbins"/>
    <s v="Front-line cohesive extranet"/>
    <n v="7500"/>
    <n v="14381"/>
    <x v="0"/>
    <n v="134"/>
    <x v="1"/>
    <s v="USD"/>
    <n v="1522126800"/>
    <n v="1523077200"/>
    <b v="0"/>
    <b v="0"/>
    <s v="technology/wearables"/>
    <n v="1.9174666666666667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24.5"/>
    <x v="3"/>
    <x v="3"/>
  </r>
  <r>
    <n v="688"/>
    <s v="Bowen, Davies and Burns"/>
    <s v="Devolved client-server monitoring"/>
    <n v="2900"/>
    <n v="12449"/>
    <x v="0"/>
    <n v="175"/>
    <x v="1"/>
    <s v="USD"/>
    <n v="1547100000"/>
    <n v="1548482400"/>
    <b v="0"/>
    <b v="1"/>
    <s v="film &amp; video/television"/>
    <n v="4.2927586206896553"/>
    <n v="6312"/>
    <x v="4"/>
    <x v="19"/>
  </r>
  <r>
    <n v="689"/>
    <s v="Nguyen Inc"/>
    <s v="Seamless directional capacity"/>
    <n v="7300"/>
    <n v="7348"/>
    <x v="0"/>
    <n v="69"/>
    <x v="1"/>
    <s v="USD"/>
    <n v="1383022800"/>
    <n v="1384063200"/>
    <b v="0"/>
    <b v="0"/>
    <s v="technology/web"/>
    <n v="1.0065753424657535"/>
    <n v="3708.5"/>
    <x v="2"/>
    <x v="2"/>
  </r>
  <r>
    <n v="690"/>
    <s v="Walsh-Watts"/>
    <s v="Polarized actuating implementation"/>
    <n v="3600"/>
    <n v="8158"/>
    <x v="0"/>
    <n v="190"/>
    <x v="1"/>
    <s v="USD"/>
    <n v="1322373600"/>
    <n v="1322892000"/>
    <b v="0"/>
    <b v="1"/>
    <s v="film &amp; video/documentary"/>
    <n v="2.266111111111111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678"/>
    <x v="4"/>
    <x v="4"/>
  </r>
  <r>
    <n v="692"/>
    <s v="Murray Ltd"/>
    <s v="Decentralized 4thgeneration challenge"/>
    <n v="6000"/>
    <n v="5438"/>
    <x v="1"/>
    <n v="77"/>
    <x v="4"/>
    <s v="GBP"/>
    <n v="1562648400"/>
    <n v="1564203600"/>
    <b v="0"/>
    <b v="0"/>
    <s v="music/rock"/>
    <n v="0.90633333333333332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9547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150.5"/>
    <x v="4"/>
    <x v="6"/>
  </r>
  <r>
    <n v="700"/>
    <s v="Cole, Petty and Cameron"/>
    <s v="Realigned zero administration paradigm"/>
    <n v="100"/>
    <n v="3"/>
    <x v="1"/>
    <n v="1"/>
    <x v="1"/>
    <s v="USD"/>
    <n v="1264399200"/>
    <n v="1265695200"/>
    <b v="0"/>
    <b v="0"/>
    <s v="technology/wearables"/>
    <n v="0.03"/>
    <n v="2"/>
    <x v="2"/>
    <x v="8"/>
  </r>
  <r>
    <n v="701"/>
    <s v="Mcclain LLC"/>
    <s v="Open-source multi-tasking methodology"/>
    <n v="52000"/>
    <n v="91014"/>
    <x v="0"/>
    <n v="820"/>
    <x v="1"/>
    <s v="USD"/>
    <n v="1301202000"/>
    <n v="1301806800"/>
    <b v="1"/>
    <b v="0"/>
    <s v="theater/plays"/>
    <n v="1.7502692307692307"/>
    <n v="45917"/>
    <x v="3"/>
    <x v="3"/>
  </r>
  <r>
    <n v="702"/>
    <s v="Sims-Gross"/>
    <s v="Object-based attitude-oriented analyzer"/>
    <n v="8700"/>
    <n v="4710"/>
    <x v="1"/>
    <n v="83"/>
    <x v="1"/>
    <s v="USD"/>
    <n v="1374469200"/>
    <n v="1374901200"/>
    <b v="0"/>
    <b v="0"/>
    <s v="technology/wearables"/>
    <n v="0.54137931034482756"/>
    <n v="2396.5"/>
    <x v="2"/>
    <x v="8"/>
  </r>
  <r>
    <n v="703"/>
    <s v="Perez Group"/>
    <s v="Cross-platform tertiary hub"/>
    <n v="63400"/>
    <n v="197728"/>
    <x v="0"/>
    <n v="2038"/>
    <x v="1"/>
    <s v="USD"/>
    <n v="1334984400"/>
    <n v="1336453200"/>
    <b v="1"/>
    <b v="1"/>
    <s v="publishing/translations"/>
    <n v="3.1187381703470032"/>
    <n v="99883"/>
    <x v="5"/>
    <x v="18"/>
  </r>
  <r>
    <n v="704"/>
    <s v="Haynes-Williams"/>
    <s v="Seamless clear-thinking artificial intelligence"/>
    <n v="8700"/>
    <n v="10682"/>
    <x v="0"/>
    <n v="116"/>
    <x v="1"/>
    <s v="USD"/>
    <n v="1467608400"/>
    <n v="1468904400"/>
    <b v="0"/>
    <b v="0"/>
    <s v="film &amp; video/animation"/>
    <n v="1.2278160919540231"/>
    <n v="5399"/>
    <x v="4"/>
    <x v="10"/>
  </r>
  <r>
    <n v="705"/>
    <s v="Ford LLC"/>
    <s v="Centralized tangible success"/>
    <n v="169700"/>
    <n v="168048"/>
    <x v="1"/>
    <n v="2025"/>
    <x v="4"/>
    <s v="GBP"/>
    <n v="1386741600"/>
    <n v="1387087200"/>
    <b v="0"/>
    <b v="0"/>
    <s v="publishing/nonfiction"/>
    <n v="0.99026517383618151"/>
    <n v="85036.5"/>
    <x v="5"/>
    <x v="9"/>
  </r>
  <r>
    <n v="706"/>
    <s v="Moreno Ltd"/>
    <s v="Customer-focused multimedia methodology"/>
    <n v="108400"/>
    <n v="138586"/>
    <x v="0"/>
    <n v="1345"/>
    <x v="2"/>
    <s v="AUD"/>
    <n v="1546754400"/>
    <n v="1547445600"/>
    <b v="0"/>
    <b v="1"/>
    <s v="technology/web"/>
    <n v="1.278468634686347"/>
    <n v="69965.5"/>
    <x v="2"/>
    <x v="2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5873.5"/>
    <x v="4"/>
    <x v="6"/>
  </r>
  <r>
    <n v="708"/>
    <s v="Ortega LLC"/>
    <s v="Secured bifurcated intranet"/>
    <n v="1700"/>
    <n v="12020"/>
    <x v="0"/>
    <n v="137"/>
    <x v="5"/>
    <s v="CHF"/>
    <n v="1495429200"/>
    <n v="1496293200"/>
    <b v="0"/>
    <b v="0"/>
    <s v="theater/plays"/>
    <n v="7.0705882352941174"/>
    <n v="6078.5"/>
    <x v="3"/>
    <x v="3"/>
  </r>
  <r>
    <n v="709"/>
    <s v="Silva, Walker and Martin"/>
    <s v="Grass-roots 4thgeneration product"/>
    <n v="9800"/>
    <n v="13954"/>
    <x v="0"/>
    <n v="186"/>
    <x v="6"/>
    <s v="EUR"/>
    <n v="1334811600"/>
    <n v="1335416400"/>
    <b v="0"/>
    <b v="0"/>
    <s v="theater/plays"/>
    <n v="1.4238775510204082"/>
    <n v="7070"/>
    <x v="3"/>
    <x v="3"/>
  </r>
  <r>
    <n v="710"/>
    <s v="Huynh, Gallegos and Mills"/>
    <s v="Reduced next generation info-mediaries"/>
    <n v="4300"/>
    <n v="6358"/>
    <x v="0"/>
    <n v="125"/>
    <x v="1"/>
    <s v="USD"/>
    <n v="1531544400"/>
    <n v="1532149200"/>
    <b v="0"/>
    <b v="1"/>
    <s v="theater/plays"/>
    <n v="1.4786046511627906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5638.5"/>
    <x v="5"/>
    <x v="15"/>
  </r>
  <r>
    <n v="714"/>
    <s v="Evans-Jones"/>
    <s v="Switchable methodical superstructure"/>
    <n v="38500"/>
    <n v="182036"/>
    <x v="0"/>
    <n v="1785"/>
    <x v="1"/>
    <s v="USD"/>
    <n v="1408424400"/>
    <n v="1408510800"/>
    <b v="0"/>
    <b v="0"/>
    <s v="music/rock"/>
    <n v="4.7282077922077921"/>
    <n v="91910.5"/>
    <x v="1"/>
    <x v="1"/>
  </r>
  <r>
    <n v="715"/>
    <s v="Fischer, Torres and Walker"/>
    <s v="Expanded even-keeled portal"/>
    <n v="118000"/>
    <n v="28870"/>
    <x v="1"/>
    <n v="656"/>
    <x v="1"/>
    <s v="USD"/>
    <n v="1281157200"/>
    <n v="1281589200"/>
    <b v="0"/>
    <b v="0"/>
    <s v="games/mobile games"/>
    <n v="0.24466101694915254"/>
    <n v="14763"/>
    <x v="6"/>
    <x v="20"/>
  </r>
  <r>
    <n v="716"/>
    <s v="Tapia, Kramer and Hicks"/>
    <s v="Advanced modular moderator"/>
    <n v="2000"/>
    <n v="10353"/>
    <x v="0"/>
    <n v="157"/>
    <x v="1"/>
    <s v="USD"/>
    <n v="1373432400"/>
    <n v="1375851600"/>
    <b v="0"/>
    <b v="1"/>
    <s v="theater/plays"/>
    <n v="5.1764999999999999"/>
    <n v="5255"/>
    <x v="3"/>
    <x v="3"/>
  </r>
  <r>
    <n v="717"/>
    <s v="Barnes, Wilcox and Riley"/>
    <s v="Reverse-engineered well-modulated ability"/>
    <n v="5600"/>
    <n v="13868"/>
    <x v="0"/>
    <n v="555"/>
    <x v="1"/>
    <s v="USD"/>
    <n v="1313989200"/>
    <n v="1315803600"/>
    <b v="0"/>
    <b v="0"/>
    <s v="film &amp; video/documentary"/>
    <n v="2.4764285714285714"/>
    <n v="7211.5"/>
    <x v="4"/>
    <x v="4"/>
  </r>
  <r>
    <n v="718"/>
    <s v="Reyes PLC"/>
    <s v="Expanded optimal pricing structure"/>
    <n v="8300"/>
    <n v="8317"/>
    <x v="0"/>
    <n v="297"/>
    <x v="1"/>
    <s v="USD"/>
    <n v="1371445200"/>
    <n v="1373691600"/>
    <b v="0"/>
    <b v="0"/>
    <s v="technology/wearables"/>
    <n v="1.0020481927710843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1632.5"/>
    <x v="3"/>
    <x v="3"/>
  </r>
  <r>
    <n v="721"/>
    <s v="Dominguez-Owens"/>
    <s v="Open-architected systematic intranet"/>
    <n v="123600"/>
    <n v="5429"/>
    <x v="1"/>
    <n v="60"/>
    <x v="1"/>
    <s v="USD"/>
    <n v="1522818000"/>
    <n v="1523336400"/>
    <b v="0"/>
    <b v="0"/>
    <s v="music/rock"/>
    <n v="4.3923948220064728E-2"/>
    <n v="2744.5"/>
    <x v="1"/>
    <x v="1"/>
  </r>
  <r>
    <n v="722"/>
    <s v="Thomas-Simmons"/>
    <s v="Proactive 24hour frame"/>
    <n v="48500"/>
    <n v="75906"/>
    <x v="0"/>
    <n v="3036"/>
    <x v="1"/>
    <s v="USD"/>
    <n v="1509948000"/>
    <n v="1512280800"/>
    <b v="0"/>
    <b v="0"/>
    <s v="film &amp; video/documentary"/>
    <n v="1.5650721649484536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6697"/>
    <x v="3"/>
    <x v="3"/>
  </r>
  <r>
    <n v="724"/>
    <s v="Mccoy Ltd"/>
    <s v="Business-focused encompassing intranet"/>
    <n v="8400"/>
    <n v="11261"/>
    <x v="3"/>
    <n v="121"/>
    <x v="4"/>
    <s v="GBP"/>
    <n v="1413954000"/>
    <n v="1414126800"/>
    <b v="0"/>
    <b v="1"/>
    <s v="theater/plays"/>
    <n v="1.3405952380952382"/>
    <n v="5691"/>
    <x v="3"/>
    <x v="3"/>
  </r>
  <r>
    <n v="725"/>
    <s v="Dawson-Tyler"/>
    <s v="Optional 6thgeneration access"/>
    <n v="193200"/>
    <n v="97369"/>
    <x v="1"/>
    <n v="1596"/>
    <x v="1"/>
    <s v="USD"/>
    <n v="1416031200"/>
    <n v="1416204000"/>
    <b v="0"/>
    <b v="0"/>
    <s v="games/mobile games"/>
    <n v="0.50398033126293995"/>
    <n v="49482.5"/>
    <x v="6"/>
    <x v="20"/>
  </r>
  <r>
    <n v="726"/>
    <s v="Johns-Thomas"/>
    <s v="Realigned web-enabled functionalities"/>
    <n v="54300"/>
    <n v="48227"/>
    <x v="1"/>
    <n v="524"/>
    <x v="1"/>
    <s v="USD"/>
    <n v="1287982800"/>
    <n v="1288501200"/>
    <b v="0"/>
    <b v="1"/>
    <s v="theater/plays"/>
    <n v="0.88815837937384901"/>
    <n v="24375.5"/>
    <x v="3"/>
    <x v="3"/>
  </r>
  <r>
    <n v="727"/>
    <s v="Quinn, Cruz and Schmidt"/>
    <s v="Enterprise-wide multimedia software"/>
    <n v="8900"/>
    <n v="14685"/>
    <x v="2"/>
    <n v="181"/>
    <x v="1"/>
    <s v="USD"/>
    <n v="1547964000"/>
    <n v="1552971600"/>
    <b v="0"/>
    <b v="0"/>
    <s v="technology/web"/>
    <n v="1.65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372.5"/>
    <x v="3"/>
    <x v="3"/>
  </r>
  <r>
    <n v="729"/>
    <s v="Moore Group"/>
    <s v="Multi-lateral object-oriented open system"/>
    <n v="5600"/>
    <n v="10397"/>
    <x v="0"/>
    <n v="122"/>
    <x v="1"/>
    <s v="USD"/>
    <n v="1359957600"/>
    <n v="1360130400"/>
    <b v="0"/>
    <b v="0"/>
    <s v="film &amp; video/drama"/>
    <n v="1.8566071428571429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59959"/>
    <x v="2"/>
    <x v="8"/>
  </r>
  <r>
    <n v="731"/>
    <s v="Cruz, Hall and Mason"/>
    <s v="Synergized content-based hierarchy"/>
    <n v="8000"/>
    <n v="7220"/>
    <x v="1"/>
    <n v="219"/>
    <x v="1"/>
    <s v="USD"/>
    <n v="1500786000"/>
    <n v="1500872400"/>
    <b v="0"/>
    <b v="0"/>
    <s v="technology/web"/>
    <n v="0.90249999999999997"/>
    <n v="3719.5"/>
    <x v="2"/>
    <x v="2"/>
  </r>
  <r>
    <n v="732"/>
    <s v="Glass, Baker and Jones"/>
    <s v="Business-focused 24hour access"/>
    <n v="117000"/>
    <n v="107622"/>
    <x v="1"/>
    <n v="1121"/>
    <x v="1"/>
    <s v="USD"/>
    <n v="1490158800"/>
    <n v="1492146000"/>
    <b v="0"/>
    <b v="1"/>
    <s v="music/rock"/>
    <n v="0.91984615384615387"/>
    <n v="54371.5"/>
    <x v="1"/>
    <x v="1"/>
  </r>
  <r>
    <n v="733"/>
    <s v="Marquez-Kerr"/>
    <s v="Automated hybrid orchestration"/>
    <n v="15800"/>
    <n v="83267"/>
    <x v="0"/>
    <n v="980"/>
    <x v="1"/>
    <s v="USD"/>
    <n v="1406178000"/>
    <n v="1407301200"/>
    <b v="0"/>
    <b v="0"/>
    <s v="music/metal"/>
    <n v="5.2700632911392402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970"/>
    <x v="3"/>
    <x v="3"/>
  </r>
  <r>
    <n v="735"/>
    <s v="Caldwell PLC"/>
    <s v="Grass-roots zero administration alliance"/>
    <n v="37100"/>
    <n v="131404"/>
    <x v="0"/>
    <n v="1991"/>
    <x v="1"/>
    <s v="USD"/>
    <n v="1459314000"/>
    <n v="1459918800"/>
    <b v="0"/>
    <b v="0"/>
    <s v="photography/photography books"/>
    <n v="3.5418867924528303"/>
    <n v="66697.5"/>
    <x v="7"/>
    <x v="14"/>
  </r>
  <r>
    <n v="736"/>
    <s v="Silva-Hawkins"/>
    <s v="Proactive heuristic orchestration"/>
    <n v="7700"/>
    <n v="2533"/>
    <x v="1"/>
    <n v="29"/>
    <x v="1"/>
    <s v="USD"/>
    <n v="1424412000"/>
    <n v="1424757600"/>
    <b v="0"/>
    <b v="0"/>
    <s v="publishing/nonfiction"/>
    <n v="0.32896103896103895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786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45.5"/>
    <x v="1"/>
    <x v="7"/>
  </r>
  <r>
    <n v="740"/>
    <s v="Nelson, Smith and Graham"/>
    <s v="Phased system-worthy conglomeration"/>
    <n v="5300"/>
    <n v="1592"/>
    <x v="1"/>
    <n v="16"/>
    <x v="1"/>
    <s v="USD"/>
    <n v="1486101600"/>
    <n v="1486360800"/>
    <b v="0"/>
    <b v="0"/>
    <s v="theater/plays"/>
    <n v="0.30037735849056602"/>
    <n v="804"/>
    <x v="3"/>
    <x v="3"/>
  </r>
  <r>
    <n v="741"/>
    <s v="Garcia Ltd"/>
    <s v="Balanced mobile alliance"/>
    <n v="1200"/>
    <n v="14150"/>
    <x v="0"/>
    <n v="130"/>
    <x v="1"/>
    <s v="USD"/>
    <n v="1274590800"/>
    <n v="1274677200"/>
    <b v="0"/>
    <b v="0"/>
    <s v="theater/plays"/>
    <n v="11.791666666666666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6817.5"/>
    <x v="1"/>
    <x v="5"/>
  </r>
  <r>
    <n v="743"/>
    <s v="Clark-Conrad"/>
    <s v="Exclusive bandwidth-monitored orchestration"/>
    <n v="3900"/>
    <n v="504"/>
    <x v="1"/>
    <n v="17"/>
    <x v="1"/>
    <s v="USD"/>
    <n v="1445403600"/>
    <n v="1445922000"/>
    <b v="0"/>
    <b v="1"/>
    <s v="theater/plays"/>
    <n v="0.12923076923076923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7190"/>
    <x v="3"/>
    <x v="3"/>
  </r>
  <r>
    <n v="745"/>
    <s v="Hill, Mccann and Moore"/>
    <s v="Streamlined needs-based knowledge user"/>
    <n v="6900"/>
    <n v="2091"/>
    <x v="1"/>
    <n v="34"/>
    <x v="1"/>
    <s v="USD"/>
    <n v="1275195600"/>
    <n v="1277528400"/>
    <b v="0"/>
    <b v="0"/>
    <s v="technology/wearables"/>
    <n v="0.30304347826086958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5747"/>
    <x v="3"/>
    <x v="3"/>
  </r>
  <r>
    <n v="748"/>
    <s v="Martinez PLC"/>
    <s v="Cloned actuating architecture"/>
    <n v="194900"/>
    <n v="68137"/>
    <x v="1"/>
    <n v="614"/>
    <x v="1"/>
    <s v="USD"/>
    <n v="1267423200"/>
    <n v="1269579600"/>
    <b v="0"/>
    <b v="1"/>
    <s v="film &amp; video/animation"/>
    <n v="0.34959979476654696"/>
    <n v="34375.5"/>
    <x v="4"/>
    <x v="10"/>
  </r>
  <r>
    <n v="749"/>
    <s v="Hunter-Logan"/>
    <s v="Down-sized needs-based task-force"/>
    <n v="8600"/>
    <n v="13527"/>
    <x v="3"/>
    <n v="366"/>
    <x v="6"/>
    <s v="EUR"/>
    <n v="1412744400"/>
    <n v="1413781200"/>
    <b v="0"/>
    <b v="1"/>
    <s v="technology/wearables"/>
    <n v="1.5729069767441861"/>
    <n v="6946.5"/>
    <x v="2"/>
    <x v="8"/>
  </r>
  <r>
    <n v="750"/>
    <s v="Ramos and Sons"/>
    <s v="Extended responsive Internet solution"/>
    <n v="100"/>
    <n v="1"/>
    <x v="1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316.5"/>
    <x v="5"/>
    <x v="9"/>
  </r>
  <r>
    <n v="752"/>
    <s v="Lowery Group"/>
    <s v="Sharable motivating emulation"/>
    <n v="5800"/>
    <n v="5362"/>
    <x v="1"/>
    <n v="114"/>
    <x v="1"/>
    <s v="USD"/>
    <n v="1280984400"/>
    <n v="1282539600"/>
    <b v="0"/>
    <b v="1"/>
    <s v="theater/plays"/>
    <n v="0.92448275862068963"/>
    <n v="2738"/>
    <x v="3"/>
    <x v="3"/>
  </r>
  <r>
    <n v="753"/>
    <s v="Guerrero-Griffin"/>
    <s v="Networked web-enabled product"/>
    <n v="4700"/>
    <n v="12065"/>
    <x v="0"/>
    <n v="137"/>
    <x v="1"/>
    <s v="USD"/>
    <n v="1274590800"/>
    <n v="1275886800"/>
    <b v="0"/>
    <b v="0"/>
    <s v="photography/photography books"/>
    <n v="2.5670212765957445"/>
    <n v="6101"/>
    <x v="7"/>
    <x v="14"/>
  </r>
  <r>
    <n v="754"/>
    <s v="Perez, Reed and Lee"/>
    <s v="Advanced dedicated encoding"/>
    <n v="70400"/>
    <n v="118603"/>
    <x v="0"/>
    <n v="3205"/>
    <x v="1"/>
    <s v="USD"/>
    <n v="1351400400"/>
    <n v="1355983200"/>
    <b v="0"/>
    <b v="0"/>
    <s v="theater/plays"/>
    <n v="1.6847017045454546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5092.5"/>
    <x v="3"/>
    <x v="3"/>
  </r>
  <r>
    <n v="757"/>
    <s v="Callahan-Gilbert"/>
    <s v="Profit-focused motivating function"/>
    <n v="1400"/>
    <n v="5696"/>
    <x v="0"/>
    <n v="114"/>
    <x v="1"/>
    <s v="USD"/>
    <n v="1305176400"/>
    <n v="1305522000"/>
    <b v="0"/>
    <b v="0"/>
    <s v="film &amp; video/drama"/>
    <n v="4.0685714285714285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4261.5"/>
    <x v="1"/>
    <x v="1"/>
  </r>
  <r>
    <n v="759"/>
    <s v="Rodriguez PLC"/>
    <s v="Grass-roots upward-trending installation"/>
    <n v="167500"/>
    <n v="114615"/>
    <x v="1"/>
    <n v="1274"/>
    <x v="1"/>
    <s v="USD"/>
    <n v="1517810400"/>
    <n v="1520402400"/>
    <b v="0"/>
    <b v="0"/>
    <s v="music/electric music"/>
    <n v="0.6842686567164179"/>
    <n v="57944.5"/>
    <x v="1"/>
    <x v="5"/>
  </r>
  <r>
    <n v="760"/>
    <s v="Smith-Kennedy"/>
    <s v="Virtual heuristic hub"/>
    <n v="48300"/>
    <n v="16592"/>
    <x v="1"/>
    <n v="210"/>
    <x v="6"/>
    <s v="EUR"/>
    <n v="1564635600"/>
    <n v="1567141200"/>
    <b v="0"/>
    <b v="1"/>
    <s v="games/video games"/>
    <n v="0.34351966873706002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7293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61.5"/>
    <x v="1"/>
    <x v="7"/>
  </r>
  <r>
    <n v="766"/>
    <s v="Montgomery-Castro"/>
    <s v="De-engineered disintermediate encryption"/>
    <n v="43800"/>
    <n v="13653"/>
    <x v="1"/>
    <n v="248"/>
    <x v="2"/>
    <s v="AUD"/>
    <n v="1537333200"/>
    <n v="1537419600"/>
    <b v="0"/>
    <b v="0"/>
    <s v="film &amp; video/science fiction"/>
    <n v="0.31171232876712329"/>
    <n v="6950.5"/>
    <x v="4"/>
    <x v="22"/>
  </r>
  <r>
    <n v="767"/>
    <s v="Hale, Pearson and Jenkins"/>
    <s v="Upgradable attitude-oriented project"/>
    <n v="97200"/>
    <n v="55372"/>
    <x v="1"/>
    <n v="513"/>
    <x v="1"/>
    <s v="USD"/>
    <n v="1444107600"/>
    <n v="1447999200"/>
    <b v="0"/>
    <b v="0"/>
    <s v="publishing/translations"/>
    <n v="0.56967078189300413"/>
    <n v="27942.5"/>
    <x v="5"/>
    <x v="18"/>
  </r>
  <r>
    <n v="768"/>
    <s v="Ramirez-Calderon"/>
    <s v="Fundamental zero tolerance alliance"/>
    <n v="4800"/>
    <n v="11088"/>
    <x v="0"/>
    <n v="150"/>
    <x v="1"/>
    <s v="USD"/>
    <n v="1386741600"/>
    <n v="1388037600"/>
    <b v="0"/>
    <b v="0"/>
    <s v="theater/plays"/>
    <n v="2.31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929"/>
    <x v="3"/>
    <x v="3"/>
  </r>
  <r>
    <n v="771"/>
    <s v="Smith, Mack and Williams"/>
    <s v="Self-enabling 5thgeneration paradigm"/>
    <n v="5600"/>
    <n v="2769"/>
    <x v="0"/>
    <n v="26"/>
    <x v="1"/>
    <s v="USD"/>
    <n v="1548482400"/>
    <n v="1550815200"/>
    <b v="0"/>
    <b v="0"/>
    <s v="theater/plays"/>
    <n v="0.49446428571428569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51769"/>
    <x v="3"/>
    <x v="3"/>
  </r>
  <r>
    <n v="774"/>
    <s v="Gonzalez-Snow"/>
    <s v="Polarized user-facing interface"/>
    <n v="5000"/>
    <n v="6775"/>
    <x v="0"/>
    <n v="78"/>
    <x v="6"/>
    <s v="EUR"/>
    <n v="1463979600"/>
    <n v="1467522000"/>
    <b v="0"/>
    <b v="0"/>
    <s v="technology/web"/>
    <n v="1.355"/>
    <n v="3426.5"/>
    <x v="2"/>
    <x v="2"/>
  </r>
  <r>
    <n v="775"/>
    <s v="Murphy LLC"/>
    <s v="Customer-focused non-volatile framework"/>
    <n v="9400"/>
    <n v="968"/>
    <x v="1"/>
    <n v="10"/>
    <x v="1"/>
    <s v="USD"/>
    <n v="1415253600"/>
    <n v="1416117600"/>
    <b v="0"/>
    <b v="0"/>
    <s v="music/rock"/>
    <n v="0.10297872340425532"/>
    <n v="489"/>
    <x v="1"/>
    <x v="1"/>
  </r>
  <r>
    <n v="776"/>
    <s v="Taylor-Rowe"/>
    <s v="Synchronized multimedia frame"/>
    <n v="110800"/>
    <n v="72623"/>
    <x v="1"/>
    <n v="2201"/>
    <x v="1"/>
    <s v="USD"/>
    <n v="1562216400"/>
    <n v="1563771600"/>
    <b v="0"/>
    <b v="0"/>
    <s v="theater/plays"/>
    <n v="0.65544223826714798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208.5"/>
    <x v="4"/>
    <x v="10"/>
  </r>
  <r>
    <n v="779"/>
    <s v="Webb Group"/>
    <s v="Public-key actuating projection"/>
    <n v="108700"/>
    <n v="87293"/>
    <x v="1"/>
    <n v="831"/>
    <x v="1"/>
    <s v="USD"/>
    <n v="1439528400"/>
    <n v="1440306000"/>
    <b v="0"/>
    <b v="1"/>
    <s v="theater/plays"/>
    <n v="0.80306347746090156"/>
    <n v="44062"/>
    <x v="3"/>
    <x v="3"/>
  </r>
  <r>
    <n v="780"/>
    <s v="Brooks-Rodriguez"/>
    <s v="Implemented intangible instruction set"/>
    <n v="5100"/>
    <n v="5421"/>
    <x v="0"/>
    <n v="164"/>
    <x v="1"/>
    <s v="USD"/>
    <n v="1469163600"/>
    <n v="1470805200"/>
    <b v="0"/>
    <b v="1"/>
    <s v="film &amp; video/drama"/>
    <n v="1.0629411764705883"/>
    <n v="2792.5"/>
    <x v="4"/>
    <x v="6"/>
  </r>
  <r>
    <n v="781"/>
    <s v="Thomas Ltd"/>
    <s v="Cross-group interactive architecture"/>
    <n v="8700"/>
    <n v="4414"/>
    <x v="0"/>
    <n v="56"/>
    <x v="5"/>
    <s v="CHF"/>
    <n v="1288501200"/>
    <n v="1292911200"/>
    <b v="0"/>
    <b v="0"/>
    <s v="theater/plays"/>
    <n v="0.50735632183908042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5571"/>
    <x v="4"/>
    <x v="10"/>
  </r>
  <r>
    <n v="783"/>
    <s v="Vega, Chan and Carney"/>
    <s v="Down-sized systematic utilization"/>
    <n v="7400"/>
    <n v="10451"/>
    <x v="0"/>
    <n v="138"/>
    <x v="1"/>
    <s v="USD"/>
    <n v="1387260000"/>
    <n v="1387864800"/>
    <b v="0"/>
    <b v="0"/>
    <s v="music/rock"/>
    <n v="1.4122972972972974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52921.5"/>
    <x v="2"/>
    <x v="2"/>
  </r>
  <r>
    <n v="785"/>
    <s v="Peterson, Fletcher and Sanchez"/>
    <s v="Multi-channeled bi-directional moratorium"/>
    <n v="6700"/>
    <n v="12939"/>
    <x v="2"/>
    <n v="127"/>
    <x v="2"/>
    <s v="AUD"/>
    <n v="1556341200"/>
    <n v="1559278800"/>
    <b v="0"/>
    <b v="1"/>
    <s v="film &amp; video/animation"/>
    <n v="1.9311940298507462"/>
    <n v="6533"/>
    <x v="4"/>
    <x v="10"/>
  </r>
  <r>
    <n v="786"/>
    <s v="Smith-Brown"/>
    <s v="Object-based content-based ability"/>
    <n v="1500"/>
    <n v="10946"/>
    <x v="0"/>
    <n v="207"/>
    <x v="6"/>
    <s v="EUR"/>
    <n v="1522126800"/>
    <n v="1522731600"/>
    <b v="0"/>
    <b v="1"/>
    <s v="music/jazz"/>
    <n v="7.2973333333333334"/>
    <n v="5576.5"/>
    <x v="1"/>
    <x v="17"/>
  </r>
  <r>
    <n v="787"/>
    <s v="Vance-Glover"/>
    <s v="Progressive coherent secured line"/>
    <n v="61200"/>
    <n v="60994"/>
    <x v="1"/>
    <n v="859"/>
    <x v="0"/>
    <s v="CAD"/>
    <n v="1305954000"/>
    <n v="1306731600"/>
    <b v="0"/>
    <b v="0"/>
    <s v="music/rock"/>
    <n v="0.99663398692810456"/>
    <n v="30926.5"/>
    <x v="1"/>
    <x v="1"/>
  </r>
  <r>
    <n v="788"/>
    <s v="Joyce PLC"/>
    <s v="Synchronized directional capability"/>
    <n v="3600"/>
    <n v="3174"/>
    <x v="0"/>
    <n v="31"/>
    <x v="1"/>
    <s v="USD"/>
    <n v="1350709200"/>
    <n v="1352527200"/>
    <b v="0"/>
    <b v="0"/>
    <s v="film &amp; video/animation"/>
    <n v="0.88166666666666671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1698"/>
    <x v="3"/>
    <x v="3"/>
  </r>
  <r>
    <n v="790"/>
    <s v="White-Obrien"/>
    <s v="Operative local pricing structure"/>
    <n v="185900"/>
    <n v="56774"/>
    <x v="1"/>
    <n v="1113"/>
    <x v="1"/>
    <s v="USD"/>
    <n v="1266127200"/>
    <n v="1266645600"/>
    <b v="0"/>
    <b v="0"/>
    <s v="theater/plays"/>
    <n v="0.30540075309306081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661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4193"/>
    <x v="1"/>
    <x v="1"/>
  </r>
  <r>
    <n v="795"/>
    <s v="Vasquez Inc"/>
    <s v="Stand-alone asynchronous functionalities"/>
    <n v="7100"/>
    <n v="1022"/>
    <x v="3"/>
    <n v="31"/>
    <x v="1"/>
    <s v="USD"/>
    <n v="1477976400"/>
    <n v="1478235600"/>
    <b v="0"/>
    <b v="0"/>
    <s v="film &amp; video/drama"/>
    <n v="0.14394366197183098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258.5"/>
    <x v="2"/>
    <x v="2"/>
  </r>
  <r>
    <n v="798"/>
    <s v="Small-Fuentes"/>
    <s v="Seamless maximized product"/>
    <n v="3400"/>
    <n v="6408"/>
    <x v="0"/>
    <n v="121"/>
    <x v="1"/>
    <s v="USD"/>
    <n v="1338440400"/>
    <n v="1340859600"/>
    <b v="0"/>
    <b v="1"/>
    <s v="theater/plays"/>
    <n v="1.8847058823529412"/>
    <n v="3264.5"/>
    <x v="3"/>
    <x v="3"/>
  </r>
  <r>
    <n v="799"/>
    <s v="Reid-Day"/>
    <s v="Devolved tertiary time-frame"/>
    <n v="84500"/>
    <n v="73522"/>
    <x v="1"/>
    <n v="1225"/>
    <x v="4"/>
    <s v="GBP"/>
    <n v="1454133600"/>
    <n v="1454479200"/>
    <b v="0"/>
    <b v="0"/>
    <s v="theater/plays"/>
    <n v="0.87008284023668636"/>
    <n v="37373.5"/>
    <x v="3"/>
    <x v="3"/>
  </r>
  <r>
    <n v="800"/>
    <s v="Wallace LLC"/>
    <s v="Centralized regional function"/>
    <n v="100"/>
    <n v="1"/>
    <x v="1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6179"/>
    <x v="7"/>
    <x v="14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3380"/>
    <x v="3"/>
    <x v="3"/>
  </r>
  <r>
    <n v="804"/>
    <s v="English-Mccullough"/>
    <s v="Business-focused discrete software"/>
    <n v="2600"/>
    <n v="6987"/>
    <x v="0"/>
    <n v="218"/>
    <x v="1"/>
    <s v="USD"/>
    <n v="1514872800"/>
    <n v="1516600800"/>
    <b v="0"/>
    <b v="0"/>
    <s v="music/rock"/>
    <n v="2.6873076923076922"/>
    <n v="3602.5"/>
    <x v="1"/>
    <x v="1"/>
  </r>
  <r>
    <n v="805"/>
    <s v="Smith-Nguyen"/>
    <s v="Advanced intermediate Graphic Interface"/>
    <n v="9700"/>
    <n v="4932"/>
    <x v="1"/>
    <n v="67"/>
    <x v="2"/>
    <s v="AUD"/>
    <n v="1416031200"/>
    <n v="1420437600"/>
    <b v="0"/>
    <b v="0"/>
    <s v="film &amp; video/documentary"/>
    <n v="0.50845360824742269"/>
    <n v="2499.5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16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945.5"/>
    <x v="3"/>
    <x v="3"/>
  </r>
  <r>
    <n v="808"/>
    <s v="Harris, Medina and Mitchell"/>
    <s v="Enhanced regional flexibility"/>
    <n v="5200"/>
    <n v="1583"/>
    <x v="1"/>
    <n v="19"/>
    <x v="1"/>
    <s v="USD"/>
    <n v="1463461200"/>
    <n v="1464930000"/>
    <b v="0"/>
    <b v="0"/>
    <s v="food/food trucks"/>
    <n v="0.30442307692307691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6290.5"/>
    <x v="3"/>
    <x v="3"/>
  </r>
  <r>
    <n v="811"/>
    <s v="Page, Holt and Mack"/>
    <s v="Fundamental methodical emulation"/>
    <n v="92500"/>
    <n v="71320"/>
    <x v="1"/>
    <n v="679"/>
    <x v="1"/>
    <s v="USD"/>
    <n v="1452319200"/>
    <n v="1452492000"/>
    <b v="0"/>
    <b v="1"/>
    <s v="games/video games"/>
    <n v="0.77102702702702708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3864.5"/>
    <x v="6"/>
    <x v="11"/>
  </r>
  <r>
    <n v="814"/>
    <s v="Vincent PLC"/>
    <s v="Visionary 24hour analyzer"/>
    <n v="3200"/>
    <n v="2950"/>
    <x v="1"/>
    <n v="36"/>
    <x v="3"/>
    <s v="DKK"/>
    <n v="1464325200"/>
    <n v="1464498000"/>
    <b v="0"/>
    <b v="1"/>
    <s v="music/rock"/>
    <n v="0.921875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5952"/>
    <x v="1"/>
    <x v="1"/>
  </r>
  <r>
    <n v="816"/>
    <s v="Jones, Casey and Jones"/>
    <s v="Ergonomic mission-critical moratorium"/>
    <n v="2300"/>
    <n v="14150"/>
    <x v="0"/>
    <n v="133"/>
    <x v="1"/>
    <s v="USD"/>
    <n v="1392012000"/>
    <n v="1392184800"/>
    <b v="1"/>
    <b v="1"/>
    <s v="theater/plays"/>
    <n v="6.1521739130434785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3866.5"/>
    <x v="3"/>
    <x v="3"/>
  </r>
  <r>
    <n v="819"/>
    <s v="Buck-Khan"/>
    <s v="Integrated bandwidth-monitored alliance"/>
    <n v="8900"/>
    <n v="4509"/>
    <x v="1"/>
    <n v="47"/>
    <x v="1"/>
    <s v="USD"/>
    <n v="1353736800"/>
    <n v="1355032800"/>
    <b v="1"/>
    <b v="0"/>
    <s v="games/video games"/>
    <n v="0.50662921348314605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7241.5"/>
    <x v="4"/>
    <x v="4"/>
  </r>
  <r>
    <n v="822"/>
    <s v="Stewart and Sons"/>
    <s v="Distributed optimizing protocol"/>
    <n v="54000"/>
    <n v="188982"/>
    <x v="0"/>
    <n v="2100"/>
    <x v="1"/>
    <s v="USD"/>
    <n v="1393567200"/>
    <n v="1395032400"/>
    <b v="0"/>
    <b v="0"/>
    <s v="music/rock"/>
    <n v="3.4996666666666667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495.5"/>
    <x v="3"/>
    <x v="3"/>
  </r>
  <r>
    <n v="827"/>
    <s v="Miranda, Martinez and Lowery"/>
    <s v="Innovative actuating artificial intelligence"/>
    <n v="2300"/>
    <n v="6134"/>
    <x v="0"/>
    <n v="82"/>
    <x v="2"/>
    <s v="AUD"/>
    <n v="1304398800"/>
    <n v="1305435600"/>
    <b v="0"/>
    <b v="1"/>
    <s v="film &amp; video/drama"/>
    <n v="2.6669565217391304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2541.5"/>
    <x v="3"/>
    <x v="3"/>
  </r>
  <r>
    <n v="830"/>
    <s v="Johnson, Turner and Carroll"/>
    <s v="Persevering zero administration knowledge user"/>
    <n v="121600"/>
    <n v="1424"/>
    <x v="1"/>
    <n v="22"/>
    <x v="1"/>
    <s v="USD"/>
    <n v="1514959200"/>
    <n v="1520056800"/>
    <b v="0"/>
    <b v="0"/>
    <s v="theater/plays"/>
    <n v="1.1710526315789473E-2"/>
    <n v="723"/>
    <x v="3"/>
    <x v="3"/>
  </r>
  <r>
    <n v="831"/>
    <s v="Ward PLC"/>
    <s v="Front-line bottom-line Graphic Interface"/>
    <n v="97100"/>
    <n v="105817"/>
    <x v="0"/>
    <n v="4233"/>
    <x v="1"/>
    <s v="USD"/>
    <n v="1332738000"/>
    <n v="1335675600"/>
    <b v="0"/>
    <b v="0"/>
    <s v="photography/photography books"/>
    <n v="1.089773429454171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5673.5"/>
    <x v="3"/>
    <x v="3"/>
  </r>
  <r>
    <n v="835"/>
    <s v="Hodges, Smith and Kelly"/>
    <s v="Future-proofed 24hour model"/>
    <n v="86200"/>
    <n v="77355"/>
    <x v="1"/>
    <n v="1758"/>
    <x v="1"/>
    <s v="USD"/>
    <n v="1425103200"/>
    <n v="1425621600"/>
    <b v="0"/>
    <b v="0"/>
    <s v="technology/web"/>
    <n v="0.89738979118329465"/>
    <n v="39556.5"/>
    <x v="2"/>
    <x v="2"/>
  </r>
  <r>
    <n v="836"/>
    <s v="Macias Inc"/>
    <s v="Optimized didactic intranet"/>
    <n v="8100"/>
    <n v="6086"/>
    <x v="1"/>
    <n v="94"/>
    <x v="1"/>
    <s v="USD"/>
    <n v="1265349600"/>
    <n v="1266300000"/>
    <b v="0"/>
    <b v="0"/>
    <s v="music/indie rock"/>
    <n v="0.75135802469135804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76378.5"/>
    <x v="1"/>
    <x v="17"/>
  </r>
  <r>
    <n v="838"/>
    <s v="Jordan-Fischer"/>
    <s v="Vision-oriented high-level extranet"/>
    <n v="6400"/>
    <n v="8890"/>
    <x v="0"/>
    <n v="261"/>
    <x v="1"/>
    <s v="USD"/>
    <n v="1538024400"/>
    <n v="1538802000"/>
    <b v="0"/>
    <b v="0"/>
    <s v="theater/plays"/>
    <n v="1.3890625000000001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7400.5"/>
    <x v="4"/>
    <x v="4"/>
  </r>
  <r>
    <n v="840"/>
    <s v="Howell and Sons"/>
    <s v="Enhanced regional moderator"/>
    <n v="116300"/>
    <n v="116583"/>
    <x v="0"/>
    <n v="3533"/>
    <x v="1"/>
    <s v="USD"/>
    <n v="1405486800"/>
    <n v="1405659600"/>
    <b v="0"/>
    <b v="1"/>
    <s v="theater/plays"/>
    <n v="1.0024333619948409"/>
    <n v="60058"/>
    <x v="3"/>
    <x v="3"/>
  </r>
  <r>
    <n v="841"/>
    <s v="Garcia, Dunn and Richardson"/>
    <s v="Automated even-keeled emulation"/>
    <n v="9100"/>
    <n v="12991"/>
    <x v="0"/>
    <n v="155"/>
    <x v="1"/>
    <s v="USD"/>
    <n v="1455861600"/>
    <n v="1457244000"/>
    <b v="0"/>
    <b v="0"/>
    <s v="technology/web"/>
    <n v="1.4275824175824177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1368"/>
    <x v="7"/>
    <x v="14"/>
  </r>
  <r>
    <n v="844"/>
    <s v="Rodriguez-Hansen"/>
    <s v="Intuitive cohesive groupware"/>
    <n v="8800"/>
    <n v="8747"/>
    <x v="1"/>
    <n v="94"/>
    <x v="1"/>
    <s v="USD"/>
    <n v="1327212000"/>
    <n v="1327471200"/>
    <b v="0"/>
    <b v="0"/>
    <s v="film &amp; video/documentary"/>
    <n v="0.99397727272727276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69720.5"/>
    <x v="2"/>
    <x v="2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4612"/>
    <x v="1"/>
    <x v="7"/>
  </r>
  <r>
    <n v="850"/>
    <s v="Hood, Perez and Meadows"/>
    <s v="Cross-group upward-trending hierarchy"/>
    <n v="100"/>
    <n v="1"/>
    <x v="1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6314"/>
    <x v="1"/>
    <x v="5"/>
  </r>
  <r>
    <n v="852"/>
    <s v="Brady Ltd"/>
    <s v="Open-source reciprocal standardization"/>
    <n v="4900"/>
    <n v="2505"/>
    <x v="1"/>
    <n v="31"/>
    <x v="1"/>
    <s v="USD"/>
    <n v="1310792400"/>
    <n v="1311656400"/>
    <b v="0"/>
    <b v="1"/>
    <s v="games/video games"/>
    <n v="0.51122448979591839"/>
    <n v="1268"/>
    <x v="6"/>
    <x v="11"/>
  </r>
  <r>
    <n v="853"/>
    <s v="Collier LLC"/>
    <s v="Secured well-modulated projection"/>
    <n v="17100"/>
    <n v="111502"/>
    <x v="0"/>
    <n v="1467"/>
    <x v="0"/>
    <s v="CAD"/>
    <n v="1308546000"/>
    <n v="1308978000"/>
    <b v="0"/>
    <b v="1"/>
    <s v="music/indie rock"/>
    <n v="6.5205847953216374"/>
    <n v="56484.5"/>
    <x v="1"/>
    <x v="7"/>
  </r>
  <r>
    <n v="854"/>
    <s v="Campbell, Thomas and Obrien"/>
    <s v="Multi-channeled secondary middleware"/>
    <n v="171000"/>
    <n v="194309"/>
    <x v="0"/>
    <n v="2662"/>
    <x v="0"/>
    <s v="CAD"/>
    <n v="1574056800"/>
    <n v="1576389600"/>
    <b v="0"/>
    <b v="0"/>
    <s v="publishing/fiction"/>
    <n v="1.1363099415204678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12204"/>
    <x v="3"/>
    <x v="3"/>
  </r>
  <r>
    <n v="856"/>
    <s v="Williams and Sons"/>
    <s v="Profound composite core"/>
    <n v="2400"/>
    <n v="8558"/>
    <x v="0"/>
    <n v="158"/>
    <x v="1"/>
    <s v="USD"/>
    <n v="1335243600"/>
    <n v="1336712400"/>
    <b v="0"/>
    <b v="0"/>
    <s v="food/food trucks"/>
    <n v="3.5658333333333334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819"/>
    <x v="4"/>
    <x v="12"/>
  </r>
  <r>
    <n v="858"/>
    <s v="Ayala, Crawford and Taylor"/>
    <s v="Realigned 5thgeneration knowledge user"/>
    <n v="4000"/>
    <n v="2778"/>
    <x v="1"/>
    <n v="35"/>
    <x v="1"/>
    <s v="USD"/>
    <n v="1524286800"/>
    <n v="1524891600"/>
    <b v="1"/>
    <b v="0"/>
    <s v="food/food trucks"/>
    <n v="0.69450000000000001"/>
    <n v="1406.5"/>
    <x v="0"/>
    <x v="0"/>
  </r>
  <r>
    <n v="859"/>
    <s v="Martinez Ltd"/>
    <s v="Multi-layered upward-trending groupware"/>
    <n v="7300"/>
    <n v="2594"/>
    <x v="1"/>
    <n v="63"/>
    <x v="1"/>
    <s v="USD"/>
    <n v="1362117600"/>
    <n v="1363669200"/>
    <b v="0"/>
    <b v="1"/>
    <s v="theater/plays"/>
    <n v="0.35534246575342465"/>
    <n v="1328.5"/>
    <x v="3"/>
    <x v="3"/>
  </r>
  <r>
    <n v="860"/>
    <s v="Lee PLC"/>
    <s v="Re-contextualized leadingedge firmware"/>
    <n v="2000"/>
    <n v="5033"/>
    <x v="0"/>
    <n v="65"/>
    <x v="1"/>
    <s v="USD"/>
    <n v="1550556000"/>
    <n v="1551420000"/>
    <b v="0"/>
    <b v="1"/>
    <s v="technology/wearables"/>
    <n v="2.5165000000000002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816"/>
    <x v="4"/>
    <x v="19"/>
  </r>
  <r>
    <n v="864"/>
    <s v="Stevenson-Thompson"/>
    <s v="Automated static workforce"/>
    <n v="4200"/>
    <n v="14577"/>
    <x v="0"/>
    <n v="150"/>
    <x v="1"/>
    <s v="USD"/>
    <n v="1471582800"/>
    <n v="1472014800"/>
    <b v="0"/>
    <b v="0"/>
    <s v="film &amp; video/shorts"/>
    <n v="3.4707142857142856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76893.5"/>
    <x v="3"/>
    <x v="3"/>
  </r>
  <r>
    <n v="866"/>
    <s v="Jackson-Brown"/>
    <s v="Versatile 5thgeneration matrices"/>
    <n v="182800"/>
    <n v="79045"/>
    <x v="1"/>
    <n v="898"/>
    <x v="1"/>
    <s v="USD"/>
    <n v="1304830800"/>
    <n v="1304917200"/>
    <b v="0"/>
    <b v="0"/>
    <s v="photography/photography books"/>
    <n v="0.43241247264770238"/>
    <n v="39971.5"/>
    <x v="7"/>
    <x v="14"/>
  </r>
  <r>
    <n v="867"/>
    <s v="Kane, Pruitt and Rivera"/>
    <s v="Cross-platform next generation service-desk"/>
    <n v="4800"/>
    <n v="7797"/>
    <x v="0"/>
    <n v="300"/>
    <x v="1"/>
    <s v="USD"/>
    <n v="1539061200"/>
    <n v="1539579600"/>
    <b v="0"/>
    <b v="0"/>
    <s v="food/food trucks"/>
    <n v="1.6243749999999999"/>
    <n v="4048.5"/>
    <x v="0"/>
    <x v="0"/>
  </r>
  <r>
    <n v="868"/>
    <s v="Wood, Buckley and Meza"/>
    <s v="Front-line web-enabled installation"/>
    <n v="7000"/>
    <n v="12939"/>
    <x v="0"/>
    <n v="126"/>
    <x v="1"/>
    <s v="USD"/>
    <n v="1381554000"/>
    <n v="1382504400"/>
    <b v="0"/>
    <b v="0"/>
    <s v="theater/plays"/>
    <n v="1.8484285714285715"/>
    <n v="6532.5"/>
    <x v="3"/>
    <x v="3"/>
  </r>
  <r>
    <n v="869"/>
    <s v="Brown-Williams"/>
    <s v="Multi-channeled responsive product"/>
    <n v="161900"/>
    <n v="38376"/>
    <x v="1"/>
    <n v="526"/>
    <x v="1"/>
    <s v="USD"/>
    <n v="1277096400"/>
    <n v="1278306000"/>
    <b v="0"/>
    <b v="0"/>
    <s v="film &amp; video/drama"/>
    <n v="0.23703520691785052"/>
    <n v="19451"/>
    <x v="4"/>
    <x v="6"/>
  </r>
  <r>
    <n v="870"/>
    <s v="Hansen-Austin"/>
    <s v="Adaptive demand-driven encryption"/>
    <n v="7700"/>
    <n v="6920"/>
    <x v="3"/>
    <n v="121"/>
    <x v="1"/>
    <s v="USD"/>
    <n v="1440392400"/>
    <n v="1442552400"/>
    <b v="0"/>
    <b v="0"/>
    <s v="theater/plays"/>
    <n v="0.89870129870129867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616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2766"/>
    <x v="1"/>
    <x v="1"/>
  </r>
  <r>
    <n v="876"/>
    <s v="Dixon, Perez and Banks"/>
    <s v="Re-engineered encompassing definition"/>
    <n v="8300"/>
    <n v="2111"/>
    <x v="1"/>
    <n v="57"/>
    <x v="0"/>
    <s v="CAD"/>
    <n v="1559970000"/>
    <n v="1562043600"/>
    <b v="0"/>
    <b v="0"/>
    <s v="photography/photography books"/>
    <n v="0.25433734939759034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63928.5"/>
    <x v="0"/>
    <x v="0"/>
  </r>
  <r>
    <n v="878"/>
    <s v="Lutz Group"/>
    <s v="Enterprise-wide foreground paradigm"/>
    <n v="2700"/>
    <n v="1012"/>
    <x v="1"/>
    <n v="12"/>
    <x v="6"/>
    <s v="EUR"/>
    <n v="1579068000"/>
    <n v="1581141600"/>
    <b v="0"/>
    <b v="0"/>
    <s v="music/metal"/>
    <n v="0.37481481481481482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2745.5"/>
    <x v="5"/>
    <x v="9"/>
  </r>
  <r>
    <n v="880"/>
    <s v="Craig, Ellis and Miller"/>
    <s v="Persevering 5thgeneration throughput"/>
    <n v="84500"/>
    <n v="193101"/>
    <x v="0"/>
    <n v="2414"/>
    <x v="1"/>
    <s v="USD"/>
    <n v="1563685200"/>
    <n v="1563858000"/>
    <b v="0"/>
    <b v="0"/>
    <s v="music/electric music"/>
    <n v="2.2852189349112426"/>
    <n v="97757.5"/>
    <x v="1"/>
    <x v="5"/>
  </r>
  <r>
    <n v="881"/>
    <s v="Charles Inc"/>
    <s v="Implemented object-oriented synergy"/>
    <n v="81300"/>
    <n v="31665"/>
    <x v="1"/>
    <n v="452"/>
    <x v="1"/>
    <s v="USD"/>
    <n v="1436418000"/>
    <n v="1438923600"/>
    <b v="0"/>
    <b v="1"/>
    <s v="theater/plays"/>
    <n v="0.38948339483394834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41"/>
    <x v="4"/>
    <x v="12"/>
  </r>
  <r>
    <n v="884"/>
    <s v="Strickland Group"/>
    <s v="Horizontal secondary interface"/>
    <n v="170800"/>
    <n v="109374"/>
    <x v="1"/>
    <n v="1886"/>
    <x v="1"/>
    <s v="USD"/>
    <n v="1399179600"/>
    <n v="1399352400"/>
    <b v="0"/>
    <b v="1"/>
    <s v="theater/plays"/>
    <n v="0.64036299765807958"/>
    <n v="55630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623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3961.5"/>
    <x v="4"/>
    <x v="4"/>
  </r>
  <r>
    <n v="892"/>
    <s v="Anderson, Parks and Estrada"/>
    <s v="Realigned discrete structure"/>
    <n v="6000"/>
    <n v="13835"/>
    <x v="0"/>
    <n v="182"/>
    <x v="1"/>
    <s v="USD"/>
    <n v="1274418000"/>
    <n v="1277960400"/>
    <b v="0"/>
    <b v="0"/>
    <s v="publishing/translations"/>
    <n v="2.3058333333333332"/>
    <n v="7008.5"/>
    <x v="5"/>
    <x v="18"/>
  </r>
  <r>
    <n v="893"/>
    <s v="Collins-Martinez"/>
    <s v="Progressive grid-enabled website"/>
    <n v="8400"/>
    <n v="10770"/>
    <x v="0"/>
    <n v="199"/>
    <x v="6"/>
    <s v="EUR"/>
    <n v="1434344400"/>
    <n v="1434690000"/>
    <b v="0"/>
    <b v="1"/>
    <s v="film &amp; video/documentary"/>
    <n v="1.2821428571428573"/>
    <n v="5484.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632"/>
    <x v="4"/>
    <x v="19"/>
  </r>
  <r>
    <n v="895"/>
    <s v="Adams-Rollins"/>
    <s v="Integrated demand-driven info-mediaries"/>
    <n v="159800"/>
    <n v="11108"/>
    <x v="1"/>
    <n v="107"/>
    <x v="1"/>
    <s v="USD"/>
    <n v="1517637600"/>
    <n v="1518415200"/>
    <b v="0"/>
    <b v="0"/>
    <s v="theater/plays"/>
    <n v="6.9511889862327911E-2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77399"/>
    <x v="0"/>
    <x v="0"/>
  </r>
  <r>
    <n v="897"/>
    <s v="Berry-Cannon"/>
    <s v="Organized discrete encoding"/>
    <n v="8800"/>
    <n v="2437"/>
    <x v="1"/>
    <n v="27"/>
    <x v="1"/>
    <s v="USD"/>
    <n v="1556427600"/>
    <n v="1556600400"/>
    <b v="0"/>
    <b v="0"/>
    <s v="theater/plays"/>
    <n v="0.27693181818181817"/>
    <n v="1232"/>
    <x v="3"/>
    <x v="3"/>
  </r>
  <r>
    <n v="898"/>
    <s v="Davis-Gonzalez"/>
    <s v="Balanced regional flexibility"/>
    <n v="179100"/>
    <n v="93991"/>
    <x v="1"/>
    <n v="1221"/>
    <x v="1"/>
    <s v="USD"/>
    <n v="1576476000"/>
    <n v="1576994400"/>
    <b v="0"/>
    <b v="0"/>
    <s v="film &amp; video/documentary"/>
    <n v="0.52479620323841425"/>
    <n v="47606"/>
    <x v="4"/>
    <x v="4"/>
  </r>
  <r>
    <n v="899"/>
    <s v="Best-Young"/>
    <s v="Implemented multimedia time-frame"/>
    <n v="3100"/>
    <n v="12620"/>
    <x v="0"/>
    <n v="123"/>
    <x v="5"/>
    <s v="CHF"/>
    <n v="1381122000"/>
    <n v="1382677200"/>
    <b v="0"/>
    <b v="0"/>
    <s v="music/jazz"/>
    <n v="4.0709677419354842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1822"/>
    <x v="2"/>
    <x v="2"/>
  </r>
  <r>
    <n v="903"/>
    <s v="Parker-Morris"/>
    <s v="Assimilated next generation instruction set"/>
    <n v="41000"/>
    <n v="709"/>
    <x v="0"/>
    <n v="14"/>
    <x v="1"/>
    <s v="USD"/>
    <n v="1336194000"/>
    <n v="1337490000"/>
    <b v="0"/>
    <b v="1"/>
    <s v="publishing/nonfiction"/>
    <n v="1.729268292682927E-2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05.5"/>
    <x v="5"/>
    <x v="15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6595.5"/>
    <x v="3"/>
    <x v="3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577.5"/>
    <x v="4"/>
    <x v="4"/>
  </r>
  <r>
    <n v="907"/>
    <s v="White, Pena and Calhoun"/>
    <s v="Quality-focused asymmetric adapter"/>
    <n v="9100"/>
    <n v="1843"/>
    <x v="1"/>
    <n v="41"/>
    <x v="1"/>
    <s v="USD"/>
    <n v="1303880400"/>
    <n v="1304485200"/>
    <b v="0"/>
    <b v="0"/>
    <s v="theater/plays"/>
    <n v="0.20252747252747252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4350.5"/>
    <x v="3"/>
    <x v="3"/>
  </r>
  <r>
    <n v="910"/>
    <s v="King-Morris"/>
    <s v="Proactive incremental architecture"/>
    <n v="154500"/>
    <n v="30215"/>
    <x v="1"/>
    <n v="296"/>
    <x v="1"/>
    <s v="USD"/>
    <n v="1421906400"/>
    <n v="1421992800"/>
    <b v="0"/>
    <b v="0"/>
    <s v="theater/plays"/>
    <n v="0.19556634304207121"/>
    <n v="15255.5"/>
    <x v="3"/>
    <x v="3"/>
  </r>
  <r>
    <n v="911"/>
    <s v="Carter, Cole and Curtis"/>
    <s v="Cloned responsive standardization"/>
    <n v="5800"/>
    <n v="11539"/>
    <x v="0"/>
    <n v="462"/>
    <x v="1"/>
    <s v="USD"/>
    <n v="1568005200"/>
    <n v="1568178000"/>
    <b v="1"/>
    <b v="0"/>
    <s v="technology/web"/>
    <n v="1.9894827586206896"/>
    <n v="6000.5"/>
    <x v="2"/>
    <x v="2"/>
  </r>
  <r>
    <n v="912"/>
    <s v="Sanchez-Parsons"/>
    <s v="Reduced bifurcated pricing structure"/>
    <n v="1800"/>
    <n v="14310"/>
    <x v="0"/>
    <n v="179"/>
    <x v="1"/>
    <s v="USD"/>
    <n v="1346821200"/>
    <n v="1347944400"/>
    <b v="1"/>
    <b v="0"/>
    <s v="film &amp; video/drama"/>
    <n v="7.95"/>
    <n v="7244.5"/>
    <x v="4"/>
    <x v="6"/>
  </r>
  <r>
    <n v="913"/>
    <s v="Rivera-Pearson"/>
    <s v="Re-engineered asymmetric challenge"/>
    <n v="70200"/>
    <n v="35536"/>
    <x v="3"/>
    <n v="523"/>
    <x v="2"/>
    <s v="AUD"/>
    <n v="1557637200"/>
    <n v="1558760400"/>
    <b v="0"/>
    <b v="0"/>
    <s v="film &amp; video/drama"/>
    <n v="0.50621082621082625"/>
    <n v="18029.5"/>
    <x v="4"/>
    <x v="6"/>
  </r>
  <r>
    <n v="914"/>
    <s v="Ramirez, Padilla and Barrera"/>
    <s v="Diverse client-driven conglomeration"/>
    <n v="6400"/>
    <n v="3676"/>
    <x v="1"/>
    <n v="141"/>
    <x v="4"/>
    <s v="GBP"/>
    <n v="1375592400"/>
    <n v="1376629200"/>
    <b v="0"/>
    <b v="0"/>
    <s v="theater/plays"/>
    <n v="0.57437499999999997"/>
    <n v="1908.5"/>
    <x v="3"/>
    <x v="3"/>
  </r>
  <r>
    <n v="915"/>
    <s v="Riggs Group"/>
    <s v="Configurable upward-trending solution"/>
    <n v="125900"/>
    <n v="195936"/>
    <x v="0"/>
    <n v="1866"/>
    <x v="4"/>
    <s v="GBP"/>
    <n v="1503982800"/>
    <n v="1504760400"/>
    <b v="0"/>
    <b v="0"/>
    <s v="film &amp; video/television"/>
    <n v="1.5562827640984909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697.5"/>
    <x v="7"/>
    <x v="14"/>
  </r>
  <r>
    <n v="917"/>
    <s v="Cooper Inc"/>
    <s v="Polarized discrete product"/>
    <n v="3600"/>
    <n v="2097"/>
    <x v="1"/>
    <n v="27"/>
    <x v="4"/>
    <s v="GBP"/>
    <n v="1309237200"/>
    <n v="1311310800"/>
    <b v="0"/>
    <b v="1"/>
    <s v="film &amp; video/shorts"/>
    <n v="0.58250000000000002"/>
    <n v="106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4588.5"/>
    <x v="5"/>
    <x v="15"/>
  </r>
  <r>
    <n v="919"/>
    <s v="Fox Ltd"/>
    <s v="Extended multimedia firmware"/>
    <n v="35600"/>
    <n v="20915"/>
    <x v="1"/>
    <n v="225"/>
    <x v="2"/>
    <s v="AUD"/>
    <n v="1507957200"/>
    <n v="1510725600"/>
    <b v="0"/>
    <b v="1"/>
    <s v="theater/plays"/>
    <n v="0.58750000000000002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4965.5"/>
    <x v="4"/>
    <x v="10"/>
  </r>
  <r>
    <n v="921"/>
    <s v="Stevenson PLC"/>
    <s v="Profound directional knowledge user"/>
    <n v="160400"/>
    <n v="1210"/>
    <x v="1"/>
    <n v="38"/>
    <x v="1"/>
    <s v="USD"/>
    <n v="1329026400"/>
    <n v="1330236000"/>
    <b v="0"/>
    <b v="0"/>
    <s v="technology/web"/>
    <n v="7.5436408977556111E-3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6350.5"/>
    <x v="1"/>
    <x v="21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3393.5"/>
    <x v="3"/>
    <x v="3"/>
  </r>
  <r>
    <n v="926"/>
    <s v="Brown-Oliver"/>
    <s v="Synchronized cohesive encoding"/>
    <n v="8700"/>
    <n v="1577"/>
    <x v="1"/>
    <n v="15"/>
    <x v="1"/>
    <s v="USD"/>
    <n v="1463029200"/>
    <n v="1463374800"/>
    <b v="0"/>
    <b v="0"/>
    <s v="food/food trucks"/>
    <n v="0.18126436781609195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1669"/>
    <x v="3"/>
    <x v="3"/>
  </r>
  <r>
    <n v="928"/>
    <s v="Dawson Group"/>
    <s v="Triple-buffered bi-directional model"/>
    <n v="167400"/>
    <n v="196386"/>
    <x v="0"/>
    <n v="3777"/>
    <x v="6"/>
    <s v="EUR"/>
    <n v="1388296800"/>
    <n v="1389074400"/>
    <b v="0"/>
    <b v="0"/>
    <s v="technology/web"/>
    <n v="1.1731541218637993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068"/>
    <x v="3"/>
    <x v="3"/>
  </r>
  <r>
    <n v="930"/>
    <s v="Hall, Buchanan and Benton"/>
    <s v="Configurable fault-tolerant structure"/>
    <n v="3500"/>
    <n v="3930"/>
    <x v="0"/>
    <n v="85"/>
    <x v="1"/>
    <s v="USD"/>
    <n v="1424844000"/>
    <n v="1425448800"/>
    <b v="0"/>
    <b v="1"/>
    <s v="theater/plays"/>
    <n v="1.1228571428571428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2920.5"/>
    <x v="3"/>
    <x v="3"/>
  </r>
  <r>
    <n v="932"/>
    <s v="Mora, Miller and Harper"/>
    <s v="Stand-alone zero tolerance algorithm"/>
    <n v="2300"/>
    <n v="4883"/>
    <x v="0"/>
    <n v="144"/>
    <x v="1"/>
    <s v="USD"/>
    <n v="1394514000"/>
    <n v="1394773200"/>
    <b v="0"/>
    <b v="0"/>
    <s v="music/rock"/>
    <n v="2.1230434782608696"/>
    <n v="2513.5"/>
    <x v="1"/>
    <x v="1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88458.5"/>
    <x v="3"/>
    <x v="3"/>
  </r>
  <r>
    <n v="934"/>
    <s v="Davis, Crawford and Lopez"/>
    <s v="Reactive radical framework"/>
    <n v="6200"/>
    <n v="11280"/>
    <x v="0"/>
    <n v="105"/>
    <x v="1"/>
    <s v="USD"/>
    <n v="1456120800"/>
    <n v="1456639200"/>
    <b v="0"/>
    <b v="0"/>
    <s v="theater/plays"/>
    <n v="1.8193548387096774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5072"/>
    <x v="3"/>
    <x v="3"/>
  </r>
  <r>
    <n v="936"/>
    <s v="Brown Ltd"/>
    <s v="Enhanced composite contingency"/>
    <n v="103200"/>
    <n v="1690"/>
    <x v="1"/>
    <n v="21"/>
    <x v="1"/>
    <s v="USD"/>
    <n v="1563771600"/>
    <n v="1564030800"/>
    <b v="1"/>
    <b v="0"/>
    <s v="theater/plays"/>
    <n v="1.6375968992248063E-2"/>
    <n v="855.5"/>
    <x v="3"/>
    <x v="3"/>
  </r>
  <r>
    <n v="937"/>
    <s v="Tapia, Sandoval and Hurley"/>
    <s v="Cloned fresh-thinking model"/>
    <n v="171000"/>
    <n v="84891"/>
    <x v="1"/>
    <n v="976"/>
    <x v="1"/>
    <s v="USD"/>
    <n v="1448517600"/>
    <n v="1449295200"/>
    <b v="0"/>
    <b v="0"/>
    <s v="film &amp; video/documentary"/>
    <n v="0.49643859649122807"/>
    <n v="42933.5"/>
    <x v="4"/>
    <x v="4"/>
  </r>
  <r>
    <n v="938"/>
    <s v="Allen Inc"/>
    <s v="Total dedicated benchmark"/>
    <n v="9200"/>
    <n v="10093"/>
    <x v="0"/>
    <n v="96"/>
    <x v="1"/>
    <s v="USD"/>
    <n v="1528779600"/>
    <n v="1531890000"/>
    <b v="0"/>
    <b v="1"/>
    <s v="publishing/fiction"/>
    <n v="1.0970652173913042"/>
    <n v="5094.5"/>
    <x v="5"/>
    <x v="13"/>
  </r>
  <r>
    <n v="939"/>
    <s v="Williams, Johnson and Campbell"/>
    <s v="Streamlined human-resource Graphic Interface"/>
    <n v="7800"/>
    <n v="3839"/>
    <x v="1"/>
    <n v="67"/>
    <x v="1"/>
    <s v="USD"/>
    <n v="1304744400"/>
    <n v="1306213200"/>
    <b v="0"/>
    <b v="1"/>
    <s v="games/video games"/>
    <n v="0.49217948717948717"/>
    <n v="1953"/>
    <x v="6"/>
    <x v="11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3113.5"/>
    <x v="2"/>
    <x v="2"/>
  </r>
  <r>
    <n v="941"/>
    <s v="Luna-Horne"/>
    <s v="Profound exuding pricing structure"/>
    <n v="43000"/>
    <n v="5615"/>
    <x v="1"/>
    <n v="78"/>
    <x v="1"/>
    <s v="USD"/>
    <n v="1294552800"/>
    <n v="1297576800"/>
    <b v="1"/>
    <b v="0"/>
    <s v="theater/plays"/>
    <n v="0.1305813953488372"/>
    <n v="2846.5"/>
    <x v="3"/>
    <x v="3"/>
  </r>
  <r>
    <n v="942"/>
    <s v="Allen Inc"/>
    <s v="Horizontal optimizing model"/>
    <n v="9600"/>
    <n v="6205"/>
    <x v="1"/>
    <n v="67"/>
    <x v="2"/>
    <s v="AUD"/>
    <n v="1295935200"/>
    <n v="1296194400"/>
    <b v="0"/>
    <b v="0"/>
    <s v="theater/plays"/>
    <n v="0.64635416666666667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6041.5"/>
    <x v="0"/>
    <x v="0"/>
  </r>
  <r>
    <n v="944"/>
    <s v="Walter Inc"/>
    <s v="Streamlined 5thgeneration intranet"/>
    <n v="10000"/>
    <n v="8142"/>
    <x v="1"/>
    <n v="263"/>
    <x v="2"/>
    <s v="AUD"/>
    <n v="1486706400"/>
    <n v="1488348000"/>
    <b v="0"/>
    <b v="0"/>
    <s v="photography/photography books"/>
    <n v="0.81420000000000003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28748"/>
    <x v="7"/>
    <x v="14"/>
  </r>
  <r>
    <n v="946"/>
    <s v="Hall, Holmes and Walker"/>
    <s v="Public-key bandwidth-monitored intranet"/>
    <n v="153700"/>
    <n v="15238"/>
    <x v="1"/>
    <n v="181"/>
    <x v="1"/>
    <s v="USD"/>
    <n v="1308200400"/>
    <n v="1308373200"/>
    <b v="0"/>
    <b v="0"/>
    <s v="theater/plays"/>
    <n v="9.9141184124918666E-2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487"/>
    <x v="3"/>
    <x v="3"/>
  </r>
  <r>
    <n v="948"/>
    <s v="Smith-Hill"/>
    <s v="Integrated holistic paradigm"/>
    <n v="9400"/>
    <n v="5918"/>
    <x v="0"/>
    <n v="160"/>
    <x v="1"/>
    <s v="USD"/>
    <n v="1418364000"/>
    <n v="1419228000"/>
    <b v="1"/>
    <b v="1"/>
    <s v="film &amp; video/documentary"/>
    <n v="0.62957446808510642"/>
    <n v="3039"/>
    <x v="4"/>
    <x v="4"/>
  </r>
  <r>
    <n v="949"/>
    <s v="Wright LLC"/>
    <s v="Seamless clear-thinking conglomeration"/>
    <n v="5900"/>
    <n v="9520"/>
    <x v="0"/>
    <n v="203"/>
    <x v="1"/>
    <s v="USD"/>
    <n v="1429333200"/>
    <n v="1430974800"/>
    <b v="0"/>
    <b v="0"/>
    <s v="technology/web"/>
    <n v="1.6135593220338984"/>
    <n v="4861.5"/>
    <x v="2"/>
    <x v="2"/>
  </r>
  <r>
    <n v="950"/>
    <s v="Williams, Orozco and Gomez"/>
    <s v="Persistent content-based methodology"/>
    <n v="100"/>
    <n v="5"/>
    <x v="1"/>
    <n v="1"/>
    <x v="1"/>
    <s v="USD"/>
    <n v="1555390800"/>
    <n v="1555822800"/>
    <b v="0"/>
    <b v="1"/>
    <s v="theater/plays"/>
    <n v="0.05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80307.5"/>
    <x v="1"/>
    <x v="1"/>
  </r>
  <r>
    <n v="952"/>
    <s v="Cummings-Hayes"/>
    <s v="Virtual multi-tasking core"/>
    <n v="145500"/>
    <n v="101987"/>
    <x v="0"/>
    <n v="2266"/>
    <x v="1"/>
    <s v="USD"/>
    <n v="1470718800"/>
    <n v="1471928400"/>
    <b v="0"/>
    <b v="0"/>
    <s v="film &amp; video/documentary"/>
    <n v="0.70094158075601376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78966"/>
    <x v="2"/>
    <x v="2"/>
  </r>
  <r>
    <n v="955"/>
    <s v="Moss-Obrien"/>
    <s v="Function-based next generation emulation"/>
    <n v="700"/>
    <n v="7763"/>
    <x v="0"/>
    <n v="80"/>
    <x v="1"/>
    <s v="USD"/>
    <n v="1353823200"/>
    <n v="1353996000"/>
    <b v="0"/>
    <b v="0"/>
    <s v="theater/plays"/>
    <n v="11.09"/>
    <n v="3921.5"/>
    <x v="3"/>
    <x v="3"/>
  </r>
  <r>
    <n v="956"/>
    <s v="Wood Inc"/>
    <s v="Re-engineered composite focus group"/>
    <n v="187600"/>
    <n v="35698"/>
    <x v="1"/>
    <n v="830"/>
    <x v="1"/>
    <s v="USD"/>
    <n v="1450764000"/>
    <n v="1451109600"/>
    <b v="0"/>
    <b v="0"/>
    <s v="film &amp; video/science fiction"/>
    <n v="0.19028784648187633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6282.5"/>
    <x v="3"/>
    <x v="3"/>
  </r>
  <r>
    <n v="958"/>
    <s v="Green, Robinson and Ho"/>
    <s v="De-engineered zero-defect open system"/>
    <n v="1100"/>
    <n v="8081"/>
    <x v="0"/>
    <n v="112"/>
    <x v="1"/>
    <s v="USD"/>
    <n v="1277096400"/>
    <n v="1278997200"/>
    <b v="0"/>
    <b v="0"/>
    <s v="film &amp; video/animation"/>
    <n v="7.3463636363636367"/>
    <n v="4096.5"/>
    <x v="4"/>
    <x v="10"/>
  </r>
  <r>
    <n v="959"/>
    <s v="Black-Graham"/>
    <s v="Operative hybrid utilization"/>
    <n v="145000"/>
    <n v="6631"/>
    <x v="1"/>
    <n v="130"/>
    <x v="1"/>
    <s v="USD"/>
    <n v="1277701200"/>
    <n v="1280120400"/>
    <b v="0"/>
    <b v="0"/>
    <s v="publishing/translations"/>
    <n v="4.5731034482758622E-2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3477.5"/>
    <x v="5"/>
    <x v="18"/>
  </r>
  <r>
    <n v="962"/>
    <s v="Harris, Russell and Mitchell"/>
    <s v="User-centric cohesive policy"/>
    <n v="3600"/>
    <n v="10657"/>
    <x v="0"/>
    <n v="266"/>
    <x v="1"/>
    <s v="USD"/>
    <n v="1384408800"/>
    <n v="1386223200"/>
    <b v="0"/>
    <b v="0"/>
    <s v="food/food trucks"/>
    <n v="2.9602777777777778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6659.5"/>
    <x v="3"/>
    <x v="3"/>
  </r>
  <r>
    <n v="965"/>
    <s v="Nunez-King"/>
    <s v="Phased clear-thinking policy"/>
    <n v="2200"/>
    <n v="8501"/>
    <x v="0"/>
    <n v="207"/>
    <x v="4"/>
    <s v="GBP"/>
    <n v="1264399200"/>
    <n v="1267855200"/>
    <b v="0"/>
    <b v="0"/>
    <s v="music/rock"/>
    <n v="3.8640909090909092"/>
    <n v="4354"/>
    <x v="1"/>
    <x v="1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6856.5"/>
    <x v="3"/>
    <x v="3"/>
  </r>
  <r>
    <n v="967"/>
    <s v="Howard-Douglas"/>
    <s v="Organized human-resource attitude"/>
    <n v="88400"/>
    <n v="121138"/>
    <x v="0"/>
    <n v="1573"/>
    <x v="1"/>
    <s v="USD"/>
    <n v="1333688400"/>
    <n v="1336885200"/>
    <b v="0"/>
    <b v="0"/>
    <s v="music/world music"/>
    <n v="1.3703393665158372"/>
    <n v="61355.5"/>
    <x v="1"/>
    <x v="21"/>
  </r>
  <r>
    <n v="968"/>
    <s v="Gonzalez-White"/>
    <s v="Open-architected disintermediate budgetary management"/>
    <n v="2400"/>
    <n v="8117"/>
    <x v="0"/>
    <n v="114"/>
    <x v="1"/>
    <s v="USD"/>
    <n v="1293861600"/>
    <n v="1295157600"/>
    <b v="0"/>
    <b v="0"/>
    <s v="food/food trucks"/>
    <n v="3.3820833333333336"/>
    <n v="4115.5"/>
    <x v="0"/>
    <x v="0"/>
  </r>
  <r>
    <n v="969"/>
    <s v="Lopez-King"/>
    <s v="Multi-lateral radical solution"/>
    <n v="7900"/>
    <n v="8550"/>
    <x v="0"/>
    <n v="93"/>
    <x v="1"/>
    <s v="USD"/>
    <n v="1576994400"/>
    <n v="1577599200"/>
    <b v="0"/>
    <b v="0"/>
    <s v="theater/plays"/>
    <n v="1.0822784810126582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29126.5"/>
    <x v="3"/>
    <x v="3"/>
  </r>
  <r>
    <n v="971"/>
    <s v="Garner and Sons"/>
    <s v="Versatile neutral workforce"/>
    <n v="5100"/>
    <n v="1414"/>
    <x v="1"/>
    <n v="24"/>
    <x v="1"/>
    <s v="USD"/>
    <n v="1381208400"/>
    <n v="1381726800"/>
    <b v="0"/>
    <b v="0"/>
    <s v="film &amp; video/television"/>
    <n v="0.27725490196078434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1511.5"/>
    <x v="1"/>
    <x v="7"/>
  </r>
  <r>
    <n v="975"/>
    <s v="Ayala Group"/>
    <s v="Right-sized maximized migration"/>
    <n v="5400"/>
    <n v="8366"/>
    <x v="0"/>
    <n v="135"/>
    <x v="1"/>
    <s v="USD"/>
    <n v="1448776800"/>
    <n v="1452146400"/>
    <b v="0"/>
    <b v="1"/>
    <s v="theater/plays"/>
    <n v="1.5492592592592593"/>
    <n v="4250.5"/>
    <x v="3"/>
    <x v="3"/>
  </r>
  <r>
    <n v="976"/>
    <s v="Huerta, Roberts and Dickerson"/>
    <s v="Self-enabling value-added artificial intelligence"/>
    <n v="4000"/>
    <n v="12886"/>
    <x v="0"/>
    <n v="140"/>
    <x v="1"/>
    <s v="USD"/>
    <n v="1296194400"/>
    <n v="1296712800"/>
    <b v="0"/>
    <b v="1"/>
    <s v="theater/plays"/>
    <n v="3.2214999999999998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4366.5"/>
    <x v="6"/>
    <x v="11"/>
  </r>
  <r>
    <n v="979"/>
    <s v="Williams, Martin and Meyer"/>
    <s v="Innovative well-modulated capability"/>
    <n v="60200"/>
    <n v="86244"/>
    <x v="3"/>
    <n v="1015"/>
    <x v="4"/>
    <s v="GBP"/>
    <n v="1426395600"/>
    <n v="1426914000"/>
    <b v="0"/>
    <b v="0"/>
    <s v="theater/plays"/>
    <n v="1.432624584717608"/>
    <n v="43629.5"/>
    <x v="3"/>
    <x v="3"/>
  </r>
  <r>
    <n v="980"/>
    <s v="Huff-Johnson"/>
    <s v="Universal fault-tolerant orchestration"/>
    <n v="195200"/>
    <n v="78630"/>
    <x v="1"/>
    <n v="742"/>
    <x v="1"/>
    <s v="USD"/>
    <n v="1446181200"/>
    <n v="1446616800"/>
    <b v="1"/>
    <b v="0"/>
    <s v="publishing/nonfiction"/>
    <n v="0.40281762295081969"/>
    <n v="39686"/>
    <x v="5"/>
    <x v="9"/>
  </r>
  <r>
    <n v="981"/>
    <s v="Diaz-Little"/>
    <s v="Grass-roots executive synergy"/>
    <n v="6700"/>
    <n v="11941"/>
    <x v="0"/>
    <n v="323"/>
    <x v="1"/>
    <s v="USD"/>
    <n v="1514181600"/>
    <n v="1517032800"/>
    <b v="0"/>
    <b v="0"/>
    <s v="technology/web"/>
    <n v="1.7822388059701493"/>
    <n v="6132"/>
    <x v="2"/>
    <x v="2"/>
  </r>
  <r>
    <n v="982"/>
    <s v="Freeman-French"/>
    <s v="Multi-layered optimal application"/>
    <n v="7200"/>
    <n v="6115"/>
    <x v="1"/>
    <n v="75"/>
    <x v="1"/>
    <s v="USD"/>
    <n v="1311051600"/>
    <n v="1311224400"/>
    <b v="0"/>
    <b v="1"/>
    <s v="film &amp; video/documentary"/>
    <n v="0.84930555555555554"/>
    <n v="3095"/>
    <x v="4"/>
    <x v="4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5145.5"/>
    <x v="3"/>
    <x v="3"/>
  </r>
  <r>
    <n v="985"/>
    <s v="Logan-Curtis"/>
    <s v="Enhanced optimal ability"/>
    <n v="170600"/>
    <n v="114523"/>
    <x v="1"/>
    <n v="4405"/>
    <x v="1"/>
    <s v="USD"/>
    <n v="1386309600"/>
    <n v="1388556000"/>
    <b v="0"/>
    <b v="1"/>
    <s v="music/rock"/>
    <n v="0.67129542790152408"/>
    <n v="59464"/>
    <x v="1"/>
    <x v="1"/>
  </r>
  <r>
    <n v="986"/>
    <s v="Chan, Washington and Callahan"/>
    <s v="Optional zero administration neural-net"/>
    <n v="7800"/>
    <n v="3144"/>
    <x v="2"/>
    <n v="92"/>
    <x v="1"/>
    <s v="USD"/>
    <n v="1301979600"/>
    <n v="1303189200"/>
    <b v="0"/>
    <b v="0"/>
    <s v="music/rock"/>
    <n v="0.40307692307692305"/>
    <n v="1618"/>
    <x v="1"/>
    <x v="1"/>
  </r>
  <r>
    <n v="987"/>
    <s v="Wilson Group"/>
    <s v="Ameliorated foreground focus group"/>
    <n v="6200"/>
    <n v="13441"/>
    <x v="0"/>
    <n v="480"/>
    <x v="1"/>
    <s v="USD"/>
    <n v="1493269200"/>
    <n v="1494478800"/>
    <b v="0"/>
    <b v="0"/>
    <s v="film &amp; video/documentary"/>
    <n v="2.1679032258064517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6108"/>
    <x v="5"/>
    <x v="18"/>
  </r>
  <r>
    <n v="990"/>
    <s v="Ortiz-Roberts"/>
    <s v="Devolved foreground customer loyalty"/>
    <n v="7800"/>
    <n v="6839"/>
    <x v="1"/>
    <n v="64"/>
    <x v="1"/>
    <s v="USD"/>
    <n v="1456984800"/>
    <n v="1458882000"/>
    <b v="0"/>
    <b v="1"/>
    <s v="film &amp; video/drama"/>
    <n v="0.87679487179487181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5666"/>
    <x v="1"/>
    <x v="1"/>
  </r>
  <r>
    <n v="992"/>
    <s v="Morrow Inc"/>
    <s v="Networked global migration"/>
    <n v="3100"/>
    <n v="13223"/>
    <x v="0"/>
    <n v="132"/>
    <x v="1"/>
    <s v="USD"/>
    <n v="1525669200"/>
    <n v="1526878800"/>
    <b v="0"/>
    <b v="1"/>
    <s v="film &amp; video/drama"/>
    <n v="4.2654838709677421"/>
    <n v="6677.5"/>
    <x v="4"/>
    <x v="6"/>
  </r>
  <r>
    <n v="993"/>
    <s v="Erickson-Rogers"/>
    <s v="De-engineered even-keeled definition"/>
    <n v="9800"/>
    <n v="7608"/>
    <x v="1"/>
    <n v="75"/>
    <x v="6"/>
    <s v="EUR"/>
    <n v="1450936800"/>
    <n v="1452405600"/>
    <b v="0"/>
    <b v="1"/>
    <s v="photography/photography books"/>
    <n v="0.77632653061224488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7629.5"/>
    <x v="0"/>
    <x v="0"/>
  </r>
  <r>
    <n v="996"/>
    <s v="Butler LLC"/>
    <s v="Future-proofed upward-trending migration"/>
    <n v="6600"/>
    <n v="4814"/>
    <x v="1"/>
    <n v="112"/>
    <x v="1"/>
    <s v="USD"/>
    <n v="1357106400"/>
    <n v="1359698400"/>
    <b v="0"/>
    <b v="0"/>
    <s v="theater/plays"/>
    <n v="0.72939393939393937"/>
    <n v="2463"/>
    <x v="3"/>
    <x v="3"/>
  </r>
  <r>
    <n v="997"/>
    <s v="Ball LLC"/>
    <s v="Right-sized full-range throughput"/>
    <n v="7600"/>
    <n v="4603"/>
    <x v="0"/>
    <n v="139"/>
    <x v="6"/>
    <s v="EUR"/>
    <n v="1390197600"/>
    <n v="1390629600"/>
    <b v="0"/>
    <b v="0"/>
    <s v="theater/plays"/>
    <n v="0.60565789473684206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9098.5"/>
    <x v="1"/>
    <x v="7"/>
  </r>
  <r>
    <n v="999"/>
    <s v="Hernandez, Norton and Kelley"/>
    <s v="Expanded eco-centric policy"/>
    <n v="111100"/>
    <n v="62819"/>
    <x v="1"/>
    <n v="1122"/>
    <x v="1"/>
    <s v="USD"/>
    <n v="1467176400"/>
    <n v="1467781200"/>
    <b v="0"/>
    <b v="0"/>
    <s v="food/food trucks"/>
    <n v="0.56542754275427543"/>
    <n v="31970.5"/>
    <x v="0"/>
    <x v="0"/>
  </r>
  <r>
    <m/>
    <m/>
    <m/>
    <m/>
    <m/>
    <x v="0"/>
    <m/>
    <x v="7"/>
    <m/>
    <m/>
    <m/>
    <m/>
    <m/>
    <m/>
    <m/>
    <m/>
    <x v="9"/>
    <x v="24"/>
  </r>
  <r>
    <m/>
    <m/>
    <m/>
    <m/>
    <m/>
    <x v="1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x v="1"/>
    <b v="0"/>
    <b v="1"/>
    <s v="music/rock"/>
    <n v="10.4"/>
    <n v="735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b v="0"/>
    <b v="0"/>
    <s v="technology/web"/>
    <n v="1.3147878228782288"/>
    <n v="71974"/>
    <x v="2"/>
    <s v="web"/>
    <x v="2"/>
    <x v="2"/>
  </r>
  <r>
    <n v="3"/>
    <s v="Mcdonald, Gonzalez and Ross"/>
    <s v="Vision-oriented fresh-thinking conglomeration"/>
    <n v="4200"/>
    <n v="2477"/>
    <x v="0"/>
    <n v="1952.6666666666699"/>
    <s v="US"/>
    <s v="USD"/>
    <n v="1565499600"/>
    <x v="3"/>
    <b v="0"/>
    <b v="0"/>
    <s v="music/rock"/>
    <n v="0.58976190476190471"/>
    <n v="2214.8333333333348"/>
    <x v="1"/>
    <s v="rock"/>
    <x v="3"/>
    <x v="3"/>
  </r>
  <r>
    <n v="4"/>
    <s v="Larson-Little"/>
    <s v="Proactive foreground core"/>
    <n v="7600"/>
    <n v="5265"/>
    <x v="1"/>
    <n v="2665.1666666666702"/>
    <s v="US"/>
    <s v="USD"/>
    <n v="1547964000"/>
    <x v="4"/>
    <b v="0"/>
    <b v="0"/>
    <s v="theater/plays"/>
    <n v="0.69276315789473686"/>
    <n v="3965.0833333333348"/>
    <x v="3"/>
    <s v="plays"/>
    <x v="4"/>
    <x v="4"/>
  </r>
  <r>
    <n v="5"/>
    <s v="Harris Group"/>
    <s v="Open-source optimizing database"/>
    <n v="7600"/>
    <n v="13195"/>
    <x v="1"/>
    <n v="3377.6666666666702"/>
    <s v="DK"/>
    <s v="DKK"/>
    <n v="1346130000"/>
    <x v="5"/>
    <b v="0"/>
    <b v="0"/>
    <s v="theater/plays"/>
    <n v="1.7361842105263159"/>
    <n v="8286.3333333333358"/>
    <x v="3"/>
    <s v="plays"/>
    <x v="5"/>
    <x v="5"/>
  </r>
  <r>
    <n v="6"/>
    <s v="Ortiz, Coleman and Mitchell"/>
    <s v="Operative upward-trending algorithm"/>
    <n v="5200"/>
    <n v="1090"/>
    <x v="0"/>
    <n v="4090.1666666666702"/>
    <s v="GB"/>
    <s v="GBP"/>
    <n v="1505278800"/>
    <x v="6"/>
    <b v="0"/>
    <b v="0"/>
    <s v="film &amp; video/documentary"/>
    <n v="0.20961538461538462"/>
    <n v="2590.0833333333348"/>
    <x v="4"/>
    <s v="documentary"/>
    <x v="6"/>
    <x v="6"/>
  </r>
  <r>
    <n v="7"/>
    <s v="Carter-Guzman"/>
    <s v="Centralized cohesive challenge"/>
    <n v="4500"/>
    <n v="14741"/>
    <x v="1"/>
    <n v="4802.6666666666697"/>
    <s v="DK"/>
    <s v="DKK"/>
    <n v="1439442000"/>
    <x v="7"/>
    <b v="0"/>
    <b v="0"/>
    <s v="theater/plays"/>
    <n v="3.2757777777777779"/>
    <n v="9771.8333333333358"/>
    <x v="3"/>
    <s v="plays"/>
    <x v="7"/>
    <x v="7"/>
  </r>
  <r>
    <n v="8"/>
    <s v="Nunez-Richards"/>
    <s v="Exclusive attitude-oriented intranet"/>
    <n v="110100"/>
    <n v="21946"/>
    <x v="1"/>
    <n v="5515.1666666666697"/>
    <s v="DK"/>
    <s v="DKK"/>
    <n v="1281330000"/>
    <x v="8"/>
    <b v="0"/>
    <b v="0"/>
    <s v="theater/plays"/>
    <n v="0.19932788374205268"/>
    <n v="13730.583333333336"/>
    <x v="3"/>
    <s v="plays"/>
    <x v="8"/>
    <x v="8"/>
  </r>
  <r>
    <n v="9"/>
    <s v="Rangel, Holt and Jones"/>
    <s v="Open-source fresh-thinking model"/>
    <n v="6200"/>
    <n v="3208"/>
    <x v="0"/>
    <n v="6227.6666666666697"/>
    <s v="US"/>
    <s v="USD"/>
    <n v="1379566800"/>
    <x v="9"/>
    <b v="0"/>
    <b v="0"/>
    <s v="music/electric music"/>
    <n v="0.51741935483870971"/>
    <n v="4717.8333333333348"/>
    <x v="1"/>
    <s v="electric music"/>
    <x v="9"/>
    <x v="9"/>
  </r>
  <r>
    <n v="10"/>
    <s v="Green Ltd"/>
    <s v="Monitored empowering installation"/>
    <n v="5200"/>
    <n v="13838"/>
    <x v="1"/>
    <n v="6940.1666666666697"/>
    <s v="US"/>
    <s v="USD"/>
    <n v="1281762000"/>
    <x v="10"/>
    <b v="0"/>
    <b v="0"/>
    <s v="film &amp; video/drama"/>
    <n v="2.6611538461538462"/>
    <n v="10389.083333333336"/>
    <x v="4"/>
    <s v="drama"/>
    <x v="10"/>
    <x v="10"/>
  </r>
  <r>
    <n v="11"/>
    <s v="Perez, Johnson and Gardner"/>
    <s v="Grass-roots zero administration system engine"/>
    <n v="6300"/>
    <n v="3030"/>
    <x v="1"/>
    <n v="7652.6666666666697"/>
    <s v="US"/>
    <s v="USD"/>
    <n v="1285045200"/>
    <x v="11"/>
    <b v="0"/>
    <b v="1"/>
    <s v="theater/plays"/>
    <n v="0.48095238095238096"/>
    <n v="5341.3333333333348"/>
    <x v="3"/>
    <s v="plays"/>
    <x v="11"/>
    <x v="11"/>
  </r>
  <r>
    <n v="12"/>
    <s v="Kim Ltd"/>
    <s v="Assimilated hybrid intranet"/>
    <n v="6300"/>
    <n v="5629"/>
    <x v="0"/>
    <n v="8365.1666666666697"/>
    <s v="US"/>
    <s v="USD"/>
    <n v="1571720400"/>
    <x v="12"/>
    <b v="0"/>
    <b v="0"/>
    <s v="film &amp; video/drama"/>
    <n v="0.89349206349206345"/>
    <n v="6997.0833333333348"/>
    <x v="4"/>
    <s v="drama"/>
    <x v="12"/>
    <x v="12"/>
  </r>
  <r>
    <n v="13"/>
    <s v="Walker, Taylor and Coleman"/>
    <s v="Multi-tiered directional open architecture"/>
    <n v="4200"/>
    <n v="10295"/>
    <x v="1"/>
    <n v="9077.6666666666697"/>
    <s v="US"/>
    <s v="USD"/>
    <n v="1465621200"/>
    <x v="13"/>
    <b v="0"/>
    <b v="0"/>
    <s v="music/indie rock"/>
    <n v="2.4511904761904764"/>
    <n v="9686.3333333333358"/>
    <x v="1"/>
    <s v="indie rock"/>
    <x v="13"/>
    <x v="13"/>
  </r>
  <r>
    <n v="14"/>
    <s v="Rodriguez, Rose and Stewart"/>
    <s v="Cloned directional synergy"/>
    <n v="28200"/>
    <n v="18829"/>
    <x v="0"/>
    <n v="9790.1666666666697"/>
    <s v="US"/>
    <s v="USD"/>
    <n v="1331013600"/>
    <x v="14"/>
    <b v="0"/>
    <b v="0"/>
    <s v="music/indie rock"/>
    <n v="0.66769503546099296"/>
    <n v="14309.583333333336"/>
    <x v="1"/>
    <s v="indie rock"/>
    <x v="14"/>
    <x v="14"/>
  </r>
  <r>
    <n v="15"/>
    <s v="Wright, Hunt and Rowe"/>
    <s v="Extended eco-centric pricing structure"/>
    <n v="81200"/>
    <n v="38414"/>
    <x v="1"/>
    <n v="10502.666666666701"/>
    <s v="US"/>
    <s v="USD"/>
    <n v="1575957600"/>
    <x v="15"/>
    <b v="0"/>
    <b v="0"/>
    <s v="technology/wearables"/>
    <n v="0.47307881773399013"/>
    <n v="24458.33333333335"/>
    <x v="2"/>
    <s v="wearables"/>
    <x v="15"/>
    <x v="15"/>
  </r>
  <r>
    <n v="16"/>
    <s v="Hines Inc"/>
    <s v="Cross-platform systemic adapter"/>
    <n v="1700"/>
    <n v="11041"/>
    <x v="1"/>
    <n v="11215.166666666701"/>
    <s v="US"/>
    <s v="USD"/>
    <n v="1390370400"/>
    <x v="16"/>
    <b v="0"/>
    <b v="0"/>
    <s v="publishing/nonfiction"/>
    <n v="6.4947058823529416"/>
    <n v="11128.08333333335"/>
    <x v="5"/>
    <s v="nonfiction"/>
    <x v="16"/>
    <x v="16"/>
  </r>
  <r>
    <n v="17"/>
    <s v="Cochran-Nguyen"/>
    <s v="Seamless 4thgeneration methodology"/>
    <n v="84600"/>
    <n v="134845"/>
    <x v="0"/>
    <n v="11927.666666666701"/>
    <s v="US"/>
    <s v="USD"/>
    <n v="1294812000"/>
    <x v="17"/>
    <b v="0"/>
    <b v="0"/>
    <s v="film &amp; video/animation"/>
    <n v="1.5939125295508274"/>
    <n v="73386.333333333343"/>
    <x v="4"/>
    <s v="animation"/>
    <x v="17"/>
    <x v="17"/>
  </r>
  <r>
    <n v="18"/>
    <s v="Johnson-Gould"/>
    <s v="Exclusive needs-based adapter"/>
    <n v="9100"/>
    <n v="6089"/>
    <x v="1"/>
    <n v="12640.166666666701"/>
    <s v="US"/>
    <s v="USD"/>
    <n v="1536382800"/>
    <x v="18"/>
    <b v="0"/>
    <b v="0"/>
    <s v="theater/plays"/>
    <n v="0.66912087912087914"/>
    <n v="9364.5833333333503"/>
    <x v="3"/>
    <s v="plays"/>
    <x v="18"/>
    <x v="18"/>
  </r>
  <r>
    <n v="19"/>
    <s v="Perez-Hess"/>
    <s v="Down-sized cohesive archive"/>
    <n v="62500"/>
    <n v="30331"/>
    <x v="1"/>
    <n v="13352.666666666701"/>
    <s v="US"/>
    <s v="USD"/>
    <n v="1551679200"/>
    <x v="19"/>
    <b v="0"/>
    <b v="1"/>
    <s v="theater/plays"/>
    <n v="0.48529600000000001"/>
    <n v="21841.83333333335"/>
    <x v="3"/>
    <s v="plays"/>
    <x v="19"/>
    <x v="19"/>
  </r>
  <r>
    <n v="20"/>
    <s v="Reeves, Thompson and Richardson"/>
    <s v="Proactive composite alliance"/>
    <n v="131800"/>
    <n v="147936"/>
    <x v="0"/>
    <n v="14065.166666666701"/>
    <s v="US"/>
    <s v="USD"/>
    <n v="1406523600"/>
    <x v="20"/>
    <b v="0"/>
    <b v="0"/>
    <s v="film &amp; video/drama"/>
    <n v="1.1224279210925645"/>
    <n v="81000.583333333343"/>
    <x v="4"/>
    <s v="drama"/>
    <x v="20"/>
    <x v="20"/>
  </r>
  <r>
    <n v="21"/>
    <s v="Simmons-Reynolds"/>
    <s v="Re-engineered intangible definition"/>
    <n v="94000"/>
    <n v="38533"/>
    <x v="1"/>
    <n v="14777.666666666701"/>
    <s v="US"/>
    <s v="USD"/>
    <n v="1313384400"/>
    <x v="21"/>
    <b v="0"/>
    <b v="0"/>
    <s v="theater/plays"/>
    <n v="0.40992553191489361"/>
    <n v="26655.33333333335"/>
    <x v="3"/>
    <s v="plays"/>
    <x v="21"/>
    <x v="21"/>
  </r>
  <r>
    <n v="22"/>
    <s v="Collier Inc"/>
    <s v="Enhanced dynamic definition"/>
    <n v="59100"/>
    <n v="75690"/>
    <x v="1"/>
    <n v="15490.166666666701"/>
    <s v="US"/>
    <s v="USD"/>
    <n v="1522731600"/>
    <x v="22"/>
    <b v="0"/>
    <b v="0"/>
    <s v="theater/plays"/>
    <n v="1.2807106598984772"/>
    <n v="45590.08333333335"/>
    <x v="3"/>
    <s v="plays"/>
    <x v="22"/>
    <x v="22"/>
  </r>
  <r>
    <n v="23"/>
    <s v="Gray-Jenkins"/>
    <s v="Devolved next generation adapter"/>
    <n v="4500"/>
    <n v="14942"/>
    <x v="0"/>
    <n v="16202.666666666701"/>
    <s v="GB"/>
    <s v="GBP"/>
    <n v="1550124000"/>
    <x v="23"/>
    <b v="0"/>
    <b v="0"/>
    <s v="film &amp; video/documentary"/>
    <n v="3.3204444444444445"/>
    <n v="15572.33333333335"/>
    <x v="4"/>
    <s v="documentary"/>
    <x v="23"/>
    <x v="23"/>
  </r>
  <r>
    <n v="24"/>
    <s v="Scott, Wilson and Martin"/>
    <s v="Cross-platform intermediate frame"/>
    <n v="92400"/>
    <n v="104257"/>
    <x v="1"/>
    <n v="16915.166666666701"/>
    <s v="US"/>
    <s v="USD"/>
    <n v="1403326800"/>
    <x v="24"/>
    <b v="0"/>
    <b v="0"/>
    <s v="technology/wearables"/>
    <n v="1.1283225108225108"/>
    <n v="60586.08333333335"/>
    <x v="2"/>
    <s v="wearables"/>
    <x v="24"/>
    <x v="24"/>
  </r>
  <r>
    <n v="25"/>
    <s v="Caldwell, Velazquez and Wilson"/>
    <s v="Monitored impactful analyzer"/>
    <n v="5500"/>
    <n v="11904"/>
    <x v="1"/>
    <n v="17627.666666666701"/>
    <s v="US"/>
    <s v="USD"/>
    <n v="1305694800"/>
    <x v="25"/>
    <b v="0"/>
    <b v="1"/>
    <s v="games/video games"/>
    <n v="2.1643636363636363"/>
    <n v="14765.83333333335"/>
    <x v="6"/>
    <s v="video games"/>
    <x v="25"/>
    <x v="25"/>
  </r>
  <r>
    <n v="26"/>
    <s v="Spencer-Bates"/>
    <s v="Optional responsive customer loyalty"/>
    <n v="107500"/>
    <n v="51814"/>
    <x v="0"/>
    <n v="18340.166666666701"/>
    <s v="US"/>
    <s v="USD"/>
    <n v="1533013200"/>
    <x v="26"/>
    <b v="0"/>
    <b v="0"/>
    <s v="theater/plays"/>
    <n v="0.4819906976744186"/>
    <n v="35077.08333333335"/>
    <x v="3"/>
    <s v="plays"/>
    <x v="26"/>
    <x v="26"/>
  </r>
  <r>
    <n v="27"/>
    <s v="Best, Carr and Williams"/>
    <s v="Diverse transitional migration"/>
    <n v="2000"/>
    <n v="1599"/>
    <x v="1"/>
    <n v="19052.666666666701"/>
    <s v="US"/>
    <s v="USD"/>
    <n v="1443848400"/>
    <x v="27"/>
    <b v="0"/>
    <b v="0"/>
    <s v="music/rock"/>
    <n v="0.79949999999999999"/>
    <n v="10325.83333333335"/>
    <x v="1"/>
    <s v="rock"/>
    <x v="27"/>
    <x v="27"/>
  </r>
  <r>
    <n v="28"/>
    <s v="Campbell, Brown and Powell"/>
    <s v="Synchronized global task-force"/>
    <n v="130800"/>
    <n v="137635"/>
    <x v="0"/>
    <n v="19765.166666666701"/>
    <s v="US"/>
    <s v="USD"/>
    <n v="1265695200"/>
    <x v="28"/>
    <b v="0"/>
    <b v="1"/>
    <s v="theater/plays"/>
    <n v="1.0522553516819573"/>
    <n v="78700.083333333343"/>
    <x v="3"/>
    <s v="plays"/>
    <x v="28"/>
    <x v="28"/>
  </r>
  <r>
    <n v="29"/>
    <s v="Johnson, Parker and Haynes"/>
    <s v="Focused 6thgeneration forecast"/>
    <n v="45900"/>
    <n v="150965"/>
    <x v="1"/>
    <n v="20477.666666666701"/>
    <s v="CH"/>
    <s v="CHF"/>
    <n v="1532062800"/>
    <x v="29"/>
    <b v="0"/>
    <b v="0"/>
    <s v="film &amp; video/shorts"/>
    <n v="3.2889978213507627"/>
    <n v="85721.333333333343"/>
    <x v="4"/>
    <s v="shorts"/>
    <x v="29"/>
    <x v="29"/>
  </r>
  <r>
    <n v="30"/>
    <s v="Clark-Cooke"/>
    <s v="Down-sized analyzing challenge"/>
    <n v="9000"/>
    <n v="14455"/>
    <x v="1"/>
    <n v="21190.166666666701"/>
    <s v="US"/>
    <s v="USD"/>
    <n v="1558674000"/>
    <x v="30"/>
    <b v="0"/>
    <b v="0"/>
    <s v="film &amp; video/animation"/>
    <n v="1.606111111111111"/>
    <n v="17822.58333333335"/>
    <x v="4"/>
    <s v="animation"/>
    <x v="30"/>
    <x v="30"/>
  </r>
  <r>
    <n v="31"/>
    <s v="Schroeder Ltd"/>
    <s v="Progressive needs-based focus group"/>
    <n v="3500"/>
    <n v="10850"/>
    <x v="0"/>
    <n v="21902.666666666701"/>
    <s v="GB"/>
    <s v="GBP"/>
    <n v="1451973600"/>
    <x v="31"/>
    <b v="0"/>
    <b v="0"/>
    <s v="games/video games"/>
    <n v="3.1"/>
    <n v="16376.33333333335"/>
    <x v="6"/>
    <s v="video games"/>
    <x v="31"/>
    <x v="31"/>
  </r>
  <r>
    <n v="32"/>
    <s v="Jackson PLC"/>
    <s v="Ergonomic 6thgeneration success"/>
    <n v="101000"/>
    <n v="87676"/>
    <x v="1"/>
    <n v="22615.166666666701"/>
    <s v="IT"/>
    <s v="EUR"/>
    <n v="1515564000"/>
    <x v="32"/>
    <b v="0"/>
    <b v="0"/>
    <s v="film &amp; video/documentary"/>
    <n v="0.86807920792079207"/>
    <n v="55145.58333333335"/>
    <x v="4"/>
    <s v="documentary"/>
    <x v="32"/>
    <x v="32"/>
  </r>
  <r>
    <n v="33"/>
    <s v="Blair, Collins and Carter"/>
    <s v="Exclusive interactive approach"/>
    <n v="50200"/>
    <n v="189666"/>
    <x v="1"/>
    <n v="23327.666666666701"/>
    <s v="US"/>
    <s v="USD"/>
    <n v="1412485200"/>
    <x v="33"/>
    <b v="0"/>
    <b v="0"/>
    <s v="theater/plays"/>
    <n v="3.7782071713147412"/>
    <n v="106496.83333333334"/>
    <x v="3"/>
    <s v="plays"/>
    <x v="33"/>
    <x v="33"/>
  </r>
  <r>
    <n v="34"/>
    <s v="Maldonado and Sons"/>
    <s v="Reverse-engineered asynchronous archive"/>
    <n v="9300"/>
    <n v="14025"/>
    <x v="0"/>
    <n v="24040.166666666701"/>
    <s v="US"/>
    <s v="USD"/>
    <n v="1490245200"/>
    <x v="34"/>
    <b v="0"/>
    <b v="0"/>
    <s v="film &amp; video/documentary"/>
    <n v="1.5080645161290323"/>
    <n v="19032.58333333335"/>
    <x v="4"/>
    <s v="documentary"/>
    <x v="34"/>
    <x v="34"/>
  </r>
  <r>
    <n v="35"/>
    <s v="Mitchell and Sons"/>
    <s v="Synergized intangible challenge"/>
    <n v="125500"/>
    <n v="188628"/>
    <x v="1"/>
    <n v="24752.666666666701"/>
    <s v="DK"/>
    <s v="DKK"/>
    <n v="1547877600"/>
    <x v="35"/>
    <b v="0"/>
    <b v="1"/>
    <s v="film &amp; video/drama"/>
    <n v="1.5030119521912351"/>
    <n v="106690.33333333334"/>
    <x v="4"/>
    <s v="drama"/>
    <x v="35"/>
    <x v="35"/>
  </r>
  <r>
    <n v="36"/>
    <s v="Jackson-Lewis"/>
    <s v="Monitored multi-state encryption"/>
    <n v="700"/>
    <n v="1101"/>
    <x v="1"/>
    <n v="25465.166666666701"/>
    <s v="US"/>
    <s v="USD"/>
    <n v="1298700000"/>
    <x v="36"/>
    <b v="0"/>
    <b v="0"/>
    <s v="theater/plays"/>
    <n v="1.572857142857143"/>
    <n v="13283.08333333335"/>
    <x v="3"/>
    <s v="plays"/>
    <x v="36"/>
    <x v="36"/>
  </r>
  <r>
    <n v="37"/>
    <s v="Black, Armstrong and Anderson"/>
    <s v="Profound attitude-oriented functionalities"/>
    <n v="8100"/>
    <n v="11339"/>
    <x v="0"/>
    <n v="26177.666666666701"/>
    <s v="US"/>
    <s v="USD"/>
    <n v="1570338000"/>
    <x v="37"/>
    <b v="0"/>
    <b v="1"/>
    <s v="publishing/fiction"/>
    <n v="1.3998765432098765"/>
    <n v="18758.33333333335"/>
    <x v="5"/>
    <s v="fiction"/>
    <x v="37"/>
    <x v="37"/>
  </r>
  <r>
    <n v="38"/>
    <s v="Maldonado-Gonzalez"/>
    <s v="Digitized client-driven database"/>
    <n v="3100"/>
    <n v="10085"/>
    <x v="1"/>
    <n v="26890.166666666701"/>
    <s v="US"/>
    <s v="USD"/>
    <n v="1287378000"/>
    <x v="38"/>
    <b v="0"/>
    <b v="0"/>
    <s v="photography/photography books"/>
    <n v="3.2532258064516131"/>
    <n v="18487.58333333335"/>
    <x v="7"/>
    <s v="photography books"/>
    <x v="38"/>
    <x v="38"/>
  </r>
  <r>
    <n v="39"/>
    <s v="Kim-Rice"/>
    <s v="Organized bi-directional function"/>
    <n v="9900"/>
    <n v="5027"/>
    <x v="1"/>
    <n v="27602.666666666701"/>
    <s v="DK"/>
    <s v="DKK"/>
    <n v="1361772000"/>
    <x v="39"/>
    <b v="0"/>
    <b v="0"/>
    <s v="theater/plays"/>
    <n v="0.50777777777777777"/>
    <n v="16314.83333333335"/>
    <x v="3"/>
    <s v="plays"/>
    <x v="39"/>
    <x v="39"/>
  </r>
  <r>
    <n v="40"/>
    <s v="Garcia, Garcia and Lopez"/>
    <s v="Reduced stable middleware"/>
    <n v="8800"/>
    <n v="14878"/>
    <x v="0"/>
    <n v="28315.166666666701"/>
    <s v="US"/>
    <s v="USD"/>
    <n v="1275714000"/>
    <x v="40"/>
    <b v="0"/>
    <b v="1"/>
    <s v="technology/wearables"/>
    <n v="1.6906818181818182"/>
    <n v="21596.58333333335"/>
    <x v="2"/>
    <s v="wearables"/>
    <x v="40"/>
    <x v="40"/>
  </r>
  <r>
    <n v="41"/>
    <s v="Watts Group"/>
    <s v="Universal 5thgeneration neural-net"/>
    <n v="5600"/>
    <n v="11924"/>
    <x v="1"/>
    <n v="29027.666666666701"/>
    <s v="IT"/>
    <s v="EUR"/>
    <n v="1346734800"/>
    <x v="41"/>
    <b v="0"/>
    <b v="1"/>
    <s v="music/rock"/>
    <n v="2.1292857142857144"/>
    <n v="20475.83333333335"/>
    <x v="1"/>
    <s v="rock"/>
    <x v="41"/>
    <x v="41"/>
  </r>
  <r>
    <n v="42"/>
    <s v="Werner-Bryant"/>
    <s v="Virtual uniform frame"/>
    <n v="1800"/>
    <n v="7991"/>
    <x v="0"/>
    <n v="29740.166666666701"/>
    <s v="US"/>
    <s v="USD"/>
    <n v="1309755600"/>
    <x v="42"/>
    <b v="0"/>
    <b v="0"/>
    <s v="food/food trucks"/>
    <n v="4.4394444444444447"/>
    <n v="18865.58333333335"/>
    <x v="0"/>
    <s v="food trucks"/>
    <x v="42"/>
    <x v="42"/>
  </r>
  <r>
    <n v="43"/>
    <s v="Schmitt-Mendoza"/>
    <s v="Profound explicit paradigm"/>
    <n v="90200"/>
    <n v="167717"/>
    <x v="1"/>
    <n v="30452.666666666701"/>
    <s v="US"/>
    <s v="USD"/>
    <n v="1406178000"/>
    <x v="43"/>
    <b v="0"/>
    <b v="0"/>
    <s v="publishing/radio &amp; podcasts"/>
    <n v="1.859390243902439"/>
    <n v="99084.833333333343"/>
    <x v="5"/>
    <s v="radio &amp; podcasts"/>
    <x v="43"/>
    <x v="43"/>
  </r>
  <r>
    <n v="44"/>
    <s v="Reid-Mccullough"/>
    <s v="Visionary real-time groupware"/>
    <n v="1600"/>
    <n v="10541"/>
    <x v="1"/>
    <n v="31165.166666666701"/>
    <s v="DK"/>
    <s v="DKK"/>
    <n v="1552798800"/>
    <x v="44"/>
    <b v="0"/>
    <b v="0"/>
    <s v="publishing/fiction"/>
    <n v="6.5881249999999998"/>
    <n v="20853.08333333335"/>
    <x v="5"/>
    <s v="fiction"/>
    <x v="44"/>
    <x v="44"/>
  </r>
  <r>
    <n v="45"/>
    <s v="Woods-Clark"/>
    <s v="Networked tertiary Graphical User Interface"/>
    <n v="9500"/>
    <n v="4530"/>
    <x v="0"/>
    <n v="31877.666666666701"/>
    <s v="US"/>
    <s v="USD"/>
    <n v="1478062800"/>
    <x v="45"/>
    <b v="0"/>
    <b v="1"/>
    <s v="theater/plays"/>
    <n v="0.4768421052631579"/>
    <n v="18203.83333333335"/>
    <x v="3"/>
    <s v="plays"/>
    <x v="45"/>
    <x v="45"/>
  </r>
  <r>
    <n v="46"/>
    <s v="Vaughn, Hunt and Caldwell"/>
    <s v="Virtual grid-enabled task-force"/>
    <n v="3700"/>
    <n v="4247"/>
    <x v="1"/>
    <n v="32590.166666666701"/>
    <s v="US"/>
    <s v="USD"/>
    <n v="1278565200"/>
    <x v="46"/>
    <b v="0"/>
    <b v="0"/>
    <s v="music/rock"/>
    <n v="1.1478378378378378"/>
    <n v="18418.58333333335"/>
    <x v="1"/>
    <s v="rock"/>
    <x v="46"/>
    <x v="46"/>
  </r>
  <r>
    <n v="47"/>
    <s v="Bennett and Sons"/>
    <s v="Function-based multi-state software"/>
    <n v="1500"/>
    <n v="7129"/>
    <x v="1"/>
    <n v="33302.666666666701"/>
    <s v="US"/>
    <s v="USD"/>
    <n v="1396069200"/>
    <x v="47"/>
    <b v="0"/>
    <b v="0"/>
    <s v="theater/plays"/>
    <n v="4.7526666666666664"/>
    <n v="20215.83333333335"/>
    <x v="3"/>
    <s v="plays"/>
    <x v="47"/>
    <x v="47"/>
  </r>
  <r>
    <n v="48"/>
    <s v="Lamb Inc"/>
    <s v="Optimized leadingedge concept"/>
    <n v="33300"/>
    <n v="128862"/>
    <x v="0"/>
    <n v="34015.166666666701"/>
    <s v="US"/>
    <s v="USD"/>
    <n v="1435208400"/>
    <x v="48"/>
    <b v="0"/>
    <b v="0"/>
    <s v="theater/plays"/>
    <n v="3.86972972972973"/>
    <n v="81438.583333333343"/>
    <x v="3"/>
    <s v="plays"/>
    <x v="48"/>
    <x v="48"/>
  </r>
  <r>
    <n v="49"/>
    <s v="Casey-Kelly"/>
    <s v="Sharable holistic interface"/>
    <n v="7200"/>
    <n v="13653"/>
    <x v="1"/>
    <n v="34727.666666666701"/>
    <s v="US"/>
    <s v="USD"/>
    <n v="1571547600"/>
    <x v="49"/>
    <b v="0"/>
    <b v="0"/>
    <s v="music/rock"/>
    <n v="1.89625"/>
    <n v="24190.33333333335"/>
    <x v="1"/>
    <s v="rock"/>
    <x v="49"/>
    <x v="49"/>
  </r>
  <r>
    <n v="50"/>
    <s v="Jones, Taylor and Moore"/>
    <s v="Down-sized system-worthy secured line"/>
    <n v="100"/>
    <n v="2"/>
    <x v="1"/>
    <n v="35440.166666666701"/>
    <s v="IT"/>
    <s v="EUR"/>
    <n v="1375333200"/>
    <x v="50"/>
    <b v="0"/>
    <b v="0"/>
    <s v="music/metal"/>
    <n v="0.02"/>
    <n v="17721.08333333335"/>
    <x v="1"/>
    <s v="metal"/>
    <x v="50"/>
    <x v="50"/>
  </r>
  <r>
    <n v="51"/>
    <s v="Bradshaw, Gill and Donovan"/>
    <s v="Inverse secondary infrastructure"/>
    <n v="158100"/>
    <n v="145243"/>
    <x v="0"/>
    <n v="36152.666666666701"/>
    <s v="GB"/>
    <s v="GBP"/>
    <n v="1332824400"/>
    <x v="51"/>
    <b v="0"/>
    <b v="1"/>
    <s v="technology/wearables"/>
    <n v="0.91867805186590767"/>
    <n v="90697.833333333343"/>
    <x v="2"/>
    <s v="wearables"/>
    <x v="51"/>
    <x v="51"/>
  </r>
  <r>
    <n v="52"/>
    <s v="Hernandez, Rodriguez and Clark"/>
    <s v="Organic foreground leverage"/>
    <n v="7200"/>
    <n v="2459"/>
    <x v="1"/>
    <n v="36865.166666666701"/>
    <s v="US"/>
    <s v="USD"/>
    <n v="1284526800"/>
    <x v="52"/>
    <b v="0"/>
    <b v="0"/>
    <s v="theater/plays"/>
    <n v="0.34152777777777776"/>
    <n v="19662.08333333335"/>
    <x v="3"/>
    <s v="plays"/>
    <x v="52"/>
    <x v="52"/>
  </r>
  <r>
    <n v="53"/>
    <s v="Smith-Jones"/>
    <s v="Reverse-engineered static concept"/>
    <n v="8800"/>
    <n v="12356"/>
    <x v="1"/>
    <n v="37577.666666666701"/>
    <s v="US"/>
    <s v="USD"/>
    <n v="1400562000"/>
    <x v="53"/>
    <b v="0"/>
    <b v="0"/>
    <s v="film &amp; video/drama"/>
    <n v="1.4040909090909091"/>
    <n v="24966.83333333335"/>
    <x v="4"/>
    <s v="drama"/>
    <x v="53"/>
    <x v="53"/>
  </r>
  <r>
    <n v="54"/>
    <s v="Roy PLC"/>
    <s v="Multi-channeled neutral customer loyalty"/>
    <n v="6000"/>
    <n v="5392"/>
    <x v="0"/>
    <n v="38290.166666666701"/>
    <s v="US"/>
    <s v="USD"/>
    <n v="1520748000"/>
    <x v="54"/>
    <b v="0"/>
    <b v="0"/>
    <s v="technology/wearables"/>
    <n v="0.89866666666666661"/>
    <n v="21841.08333333335"/>
    <x v="2"/>
    <s v="wearables"/>
    <x v="54"/>
    <x v="54"/>
  </r>
  <r>
    <n v="55"/>
    <s v="Wright, Brooks and Villarreal"/>
    <s v="Reverse-engineered bifurcated strategy"/>
    <n v="6600"/>
    <n v="11746"/>
    <x v="1"/>
    <n v="39002.666666666701"/>
    <s v="US"/>
    <s v="USD"/>
    <n v="1532926800"/>
    <x v="55"/>
    <b v="0"/>
    <b v="0"/>
    <s v="music/jazz"/>
    <n v="1.7796969696969698"/>
    <n v="25374.33333333335"/>
    <x v="1"/>
    <s v="jazz"/>
    <x v="55"/>
    <x v="55"/>
  </r>
  <r>
    <n v="56"/>
    <s v="Flores, Miller and Johnson"/>
    <s v="Horizontal context-sensitive knowledge user"/>
    <n v="8000"/>
    <n v="11493"/>
    <x v="0"/>
    <n v="39715.166666666701"/>
    <s v="US"/>
    <s v="USD"/>
    <n v="1420869600"/>
    <x v="56"/>
    <b v="0"/>
    <b v="0"/>
    <s v="technology/wearables"/>
    <n v="1.436625"/>
    <n v="25604.08333333335"/>
    <x v="2"/>
    <s v="wearables"/>
    <x v="56"/>
    <x v="56"/>
  </r>
  <r>
    <n v="57"/>
    <s v="Bridges, Freeman and Kim"/>
    <s v="Cross-group multi-state task-force"/>
    <n v="2900"/>
    <n v="6243"/>
    <x v="1"/>
    <n v="40427.666666666701"/>
    <s v="US"/>
    <s v="USD"/>
    <n v="1504242000"/>
    <x v="57"/>
    <b v="0"/>
    <b v="0"/>
    <s v="games/video games"/>
    <n v="2.1527586206896552"/>
    <n v="23335.33333333335"/>
    <x v="6"/>
    <s v="video games"/>
    <x v="57"/>
    <x v="57"/>
  </r>
  <r>
    <n v="58"/>
    <s v="Anderson-Perez"/>
    <s v="Expanded 3rdgeneration strategy"/>
    <n v="2700"/>
    <n v="6132"/>
    <x v="1"/>
    <n v="41140.166666666701"/>
    <s v="US"/>
    <s v="USD"/>
    <n v="1442811600"/>
    <x v="58"/>
    <b v="0"/>
    <b v="0"/>
    <s v="theater/plays"/>
    <n v="2.2711111111111113"/>
    <n v="23636.08333333335"/>
    <x v="3"/>
    <s v="plays"/>
    <x v="58"/>
    <x v="58"/>
  </r>
  <r>
    <n v="59"/>
    <s v="Wright, Fox and Marks"/>
    <s v="Assimilated real-time support"/>
    <n v="1400"/>
    <n v="3851"/>
    <x v="0"/>
    <n v="41852.666666666701"/>
    <s v="US"/>
    <s v="USD"/>
    <n v="1497243600"/>
    <x v="59"/>
    <b v="0"/>
    <b v="1"/>
    <s v="theater/plays"/>
    <n v="2.7507142857142859"/>
    <n v="22851.83333333335"/>
    <x v="3"/>
    <s v="plays"/>
    <x v="59"/>
    <x v="59"/>
  </r>
  <r>
    <n v="60"/>
    <s v="Crawford-Peters"/>
    <s v="User-centric regional database"/>
    <n v="94200"/>
    <n v="135997"/>
    <x v="1"/>
    <n v="42565.166666666701"/>
    <s v="CA"/>
    <s v="CAD"/>
    <n v="1342501200"/>
    <x v="60"/>
    <b v="0"/>
    <b v="0"/>
    <s v="theater/plays"/>
    <n v="1.4437048832271762"/>
    <n v="89281.083333333343"/>
    <x v="3"/>
    <s v="plays"/>
    <x v="60"/>
    <x v="60"/>
  </r>
  <r>
    <n v="61"/>
    <s v="Romero-Hoffman"/>
    <s v="Open-source zero administration complexity"/>
    <n v="199200"/>
    <n v="184750"/>
    <x v="1"/>
    <n v="43277.666666666701"/>
    <s v="CA"/>
    <s v="CAD"/>
    <n v="1298268000"/>
    <x v="61"/>
    <b v="0"/>
    <b v="0"/>
    <s v="theater/plays"/>
    <n v="0.92745983935742971"/>
    <n v="114013.83333333334"/>
    <x v="3"/>
    <s v="plays"/>
    <x v="61"/>
    <x v="61"/>
  </r>
  <r>
    <n v="62"/>
    <s v="Sparks-West"/>
    <s v="Organized incremental standardization"/>
    <n v="2000"/>
    <n v="14452"/>
    <x v="0"/>
    <n v="43990.166666666701"/>
    <s v="US"/>
    <s v="USD"/>
    <n v="1433480400"/>
    <x v="62"/>
    <b v="0"/>
    <b v="0"/>
    <s v="technology/web"/>
    <n v="7.226"/>
    <n v="29221.08333333335"/>
    <x v="2"/>
    <s v="web"/>
    <x v="62"/>
    <x v="62"/>
  </r>
  <r>
    <n v="63"/>
    <s v="Baker, Morgan and Brown"/>
    <s v="Assimilated didactic open system"/>
    <n v="4700"/>
    <n v="557"/>
    <x v="1"/>
    <n v="44702.666666666701"/>
    <s v="US"/>
    <s v="USD"/>
    <n v="1493355600"/>
    <x v="63"/>
    <b v="0"/>
    <b v="0"/>
    <s v="theater/plays"/>
    <n v="0.11851063829787234"/>
    <n v="22629.83333333335"/>
    <x v="3"/>
    <s v="plays"/>
    <x v="63"/>
    <x v="63"/>
  </r>
  <r>
    <n v="64"/>
    <s v="Mosley-Gilbert"/>
    <s v="Vision-oriented logistical intranet"/>
    <n v="2800"/>
    <n v="2734"/>
    <x v="1"/>
    <n v="45415.166666666701"/>
    <s v="US"/>
    <s v="USD"/>
    <n v="1530507600"/>
    <x v="64"/>
    <b v="0"/>
    <b v="1"/>
    <s v="technology/web"/>
    <n v="0.97642857142857142"/>
    <n v="24074.58333333335"/>
    <x v="2"/>
    <s v="web"/>
    <x v="64"/>
    <x v="64"/>
  </r>
  <r>
    <n v="65"/>
    <s v="Berry-Boyer"/>
    <s v="Mandatory incremental projection"/>
    <n v="6100"/>
    <n v="14405"/>
    <x v="0"/>
    <n v="46127.666666666701"/>
    <s v="US"/>
    <s v="USD"/>
    <n v="1296108000"/>
    <x v="65"/>
    <b v="0"/>
    <b v="0"/>
    <s v="theater/plays"/>
    <n v="2.3614754098360655"/>
    <n v="30266.33333333335"/>
    <x v="3"/>
    <s v="plays"/>
    <x v="65"/>
    <x v="65"/>
  </r>
  <r>
    <n v="66"/>
    <s v="Sanders-Allen"/>
    <s v="Grass-roots needs-based encryption"/>
    <n v="2900"/>
    <n v="1307"/>
    <x v="1"/>
    <n v="46840.166666666701"/>
    <s v="US"/>
    <s v="USD"/>
    <n v="1428469200"/>
    <x v="66"/>
    <b v="0"/>
    <b v="1"/>
    <s v="theater/plays"/>
    <n v="0.45068965517241377"/>
    <n v="24073.58333333335"/>
    <x v="3"/>
    <s v="plays"/>
    <x v="66"/>
    <x v="66"/>
  </r>
  <r>
    <n v="67"/>
    <s v="Lopez Inc"/>
    <s v="Team-oriented 6thgeneration middleware"/>
    <n v="72600"/>
    <n v="117892"/>
    <x v="1"/>
    <n v="47552.666666666701"/>
    <s v="GB"/>
    <s v="GBP"/>
    <n v="1264399200"/>
    <x v="67"/>
    <b v="0"/>
    <b v="1"/>
    <s v="technology/wearables"/>
    <n v="1.6238567493112948"/>
    <n v="82722.333333333343"/>
    <x v="2"/>
    <s v="wearables"/>
    <x v="67"/>
    <x v="67"/>
  </r>
  <r>
    <n v="68"/>
    <s v="Moreno-Turner"/>
    <s v="Inverse multi-tasking installation"/>
    <n v="5700"/>
    <n v="14508"/>
    <x v="0"/>
    <n v="48265.166666666701"/>
    <s v="IT"/>
    <s v="EUR"/>
    <n v="1501131600"/>
    <x v="68"/>
    <b v="0"/>
    <b v="1"/>
    <s v="theater/plays"/>
    <n v="2.5452631578947367"/>
    <n v="31386.58333333335"/>
    <x v="3"/>
    <s v="plays"/>
    <x v="68"/>
    <x v="68"/>
  </r>
  <r>
    <n v="69"/>
    <s v="Jones-Watson"/>
    <s v="Switchable disintermediate moderator"/>
    <n v="7900"/>
    <n v="1901"/>
    <x v="1"/>
    <n v="48977.666666666701"/>
    <s v="US"/>
    <s v="USD"/>
    <n v="1292738400"/>
    <x v="69"/>
    <b v="0"/>
    <b v="0"/>
    <s v="theater/plays"/>
    <n v="0.24063291139240506"/>
    <n v="25439.33333333335"/>
    <x v="3"/>
    <s v="plays"/>
    <x v="69"/>
    <x v="69"/>
  </r>
  <r>
    <n v="70"/>
    <s v="Barker Inc"/>
    <s v="Re-engineered 24/7 task-force"/>
    <n v="128000"/>
    <n v="158389"/>
    <x v="0"/>
    <n v="49690.166666666701"/>
    <s v="IT"/>
    <s v="EUR"/>
    <n v="1288674000"/>
    <x v="70"/>
    <b v="0"/>
    <b v="1"/>
    <s v="theater/plays"/>
    <n v="1.2374140625000001"/>
    <n v="104039.58333333334"/>
    <x v="3"/>
    <s v="plays"/>
    <x v="70"/>
    <x v="70"/>
  </r>
  <r>
    <n v="71"/>
    <s v="Tate, Bass and House"/>
    <s v="Organic object-oriented budgetary management"/>
    <n v="6000"/>
    <n v="6484"/>
    <x v="1"/>
    <n v="50402.666666666701"/>
    <s v="US"/>
    <s v="USD"/>
    <n v="1575093600"/>
    <x v="49"/>
    <b v="0"/>
    <b v="0"/>
    <s v="theater/plays"/>
    <n v="1.0806666666666667"/>
    <n v="28443.33333333335"/>
    <x v="3"/>
    <s v="plays"/>
    <x v="71"/>
    <x v="49"/>
  </r>
  <r>
    <n v="72"/>
    <s v="Hampton, Lewis and Ray"/>
    <s v="Seamless coherent parallelism"/>
    <n v="600"/>
    <n v="4022"/>
    <x v="1"/>
    <n v="51115.166666666701"/>
    <s v="US"/>
    <s v="USD"/>
    <n v="1435726800"/>
    <x v="71"/>
    <b v="0"/>
    <b v="0"/>
    <s v="film &amp; video/animation"/>
    <n v="6.7033333333333331"/>
    <n v="27568.58333333335"/>
    <x v="4"/>
    <s v="animation"/>
    <x v="72"/>
    <x v="71"/>
  </r>
  <r>
    <n v="73"/>
    <s v="Collins-Goodman"/>
    <s v="Cross-platform even-keeled initiative"/>
    <n v="1400"/>
    <n v="9253"/>
    <x v="0"/>
    <n v="51827.666666666701"/>
    <s v="US"/>
    <s v="USD"/>
    <n v="1480226400"/>
    <x v="72"/>
    <b v="0"/>
    <b v="0"/>
    <s v="music/jazz"/>
    <n v="6.609285714285714"/>
    <n v="30540.33333333335"/>
    <x v="1"/>
    <s v="jazz"/>
    <x v="73"/>
    <x v="72"/>
  </r>
  <r>
    <n v="74"/>
    <s v="Davis-Michael"/>
    <s v="Progressive tertiary framework"/>
    <n v="3900"/>
    <n v="4776"/>
    <x v="1"/>
    <n v="52540.166666666701"/>
    <s v="GB"/>
    <s v="GBP"/>
    <n v="1459054800"/>
    <x v="73"/>
    <b v="0"/>
    <b v="0"/>
    <s v="music/metal"/>
    <n v="1.2246153846153847"/>
    <n v="28658.08333333335"/>
    <x v="1"/>
    <s v="metal"/>
    <x v="74"/>
    <x v="73"/>
  </r>
  <r>
    <n v="75"/>
    <s v="White, Torres and Bishop"/>
    <s v="Multi-layered dynamic protocol"/>
    <n v="9700"/>
    <n v="14606"/>
    <x v="1"/>
    <n v="53252.666666666701"/>
    <s v="US"/>
    <s v="USD"/>
    <n v="1531630800"/>
    <x v="74"/>
    <b v="0"/>
    <b v="0"/>
    <s v="photography/photography books"/>
    <n v="1.5057731958762886"/>
    <n v="33929.33333333335"/>
    <x v="7"/>
    <s v="photography books"/>
    <x v="75"/>
    <x v="74"/>
  </r>
  <r>
    <n v="76"/>
    <s v="Martin, Conway and Larsen"/>
    <s v="Horizontal next generation function"/>
    <n v="122900"/>
    <n v="95993"/>
    <x v="0"/>
    <n v="53965.166666666701"/>
    <s v="US"/>
    <s v="USD"/>
    <n v="1421992800"/>
    <x v="75"/>
    <b v="1"/>
    <b v="1"/>
    <s v="theater/plays"/>
    <n v="0.78106590724165992"/>
    <n v="74979.083333333343"/>
    <x v="3"/>
    <s v="plays"/>
    <x v="76"/>
    <x v="75"/>
  </r>
  <r>
    <n v="77"/>
    <s v="Acevedo-Huffman"/>
    <s v="Pre-emptive impactful model"/>
    <n v="9500"/>
    <n v="4460"/>
    <x v="1"/>
    <n v="54677.666666666701"/>
    <s v="US"/>
    <s v="USD"/>
    <n v="1285563600"/>
    <x v="76"/>
    <b v="0"/>
    <b v="1"/>
    <s v="film &amp; video/animation"/>
    <n v="0.46947368421052632"/>
    <n v="29568.83333333335"/>
    <x v="4"/>
    <s v="animation"/>
    <x v="77"/>
    <x v="76"/>
  </r>
  <r>
    <n v="78"/>
    <s v="Montgomery, Larson and Spencer"/>
    <s v="User-centric bifurcated knowledge user"/>
    <n v="4500"/>
    <n v="13536"/>
    <x v="1"/>
    <n v="55390.166666666701"/>
    <s v="US"/>
    <s v="USD"/>
    <n v="1523854800"/>
    <x v="77"/>
    <b v="0"/>
    <b v="0"/>
    <s v="publishing/translations"/>
    <n v="3.008"/>
    <n v="34463.08333333335"/>
    <x v="5"/>
    <s v="translations"/>
    <x v="78"/>
    <x v="77"/>
  </r>
  <r>
    <n v="79"/>
    <s v="Soto LLC"/>
    <s v="Triple-buffered reciprocal project"/>
    <n v="57800"/>
    <n v="40228"/>
    <x v="0"/>
    <n v="56102.666666666701"/>
    <s v="US"/>
    <s v="USD"/>
    <n v="1529125200"/>
    <x v="78"/>
    <b v="0"/>
    <b v="0"/>
    <s v="theater/plays"/>
    <n v="0.6959861591695502"/>
    <n v="48165.33333333335"/>
    <x v="3"/>
    <s v="plays"/>
    <x v="79"/>
    <x v="78"/>
  </r>
  <r>
    <n v="80"/>
    <s v="Sutton, Barrett and Tucker"/>
    <s v="Cross-platform needs-based approach"/>
    <n v="1100"/>
    <n v="7012"/>
    <x v="1"/>
    <n v="56815.166666666701"/>
    <s v="US"/>
    <s v="USD"/>
    <n v="1503982800"/>
    <x v="79"/>
    <b v="0"/>
    <b v="0"/>
    <s v="games/video games"/>
    <n v="6.374545454545455"/>
    <n v="31913.58333333335"/>
    <x v="6"/>
    <s v="video games"/>
    <x v="80"/>
    <x v="79"/>
  </r>
  <r>
    <n v="81"/>
    <s v="Gomez, Bailey and Flores"/>
    <s v="User-friendly static contingency"/>
    <n v="16800"/>
    <n v="37857"/>
    <x v="1"/>
    <n v="57527.666666666701"/>
    <s v="US"/>
    <s v="USD"/>
    <n v="1511416800"/>
    <x v="80"/>
    <b v="0"/>
    <b v="0"/>
    <s v="music/rock"/>
    <n v="2.253392857142857"/>
    <n v="47692.33333333335"/>
    <x v="1"/>
    <s v="rock"/>
    <x v="81"/>
    <x v="80"/>
  </r>
  <r>
    <n v="82"/>
    <s v="Porter-George"/>
    <s v="Reactive content-based framework"/>
    <n v="1000"/>
    <n v="14973"/>
    <x v="0"/>
    <n v="58240.166666666701"/>
    <s v="GB"/>
    <s v="GBP"/>
    <n v="1547704800"/>
    <x v="4"/>
    <b v="0"/>
    <b v="1"/>
    <s v="games/video games"/>
    <n v="14.973000000000001"/>
    <n v="36606.58333333335"/>
    <x v="6"/>
    <s v="video games"/>
    <x v="82"/>
    <x v="4"/>
  </r>
  <r>
    <n v="83"/>
    <s v="Fitzgerald PLC"/>
    <s v="Realigned user-facing concept"/>
    <n v="106400"/>
    <n v="39996"/>
    <x v="1"/>
    <n v="58952.666666666701"/>
    <s v="US"/>
    <s v="USD"/>
    <n v="1469682000"/>
    <x v="81"/>
    <b v="0"/>
    <b v="0"/>
    <s v="music/electric music"/>
    <n v="0.37590225563909774"/>
    <n v="49474.33333333335"/>
    <x v="1"/>
    <s v="electric music"/>
    <x v="83"/>
    <x v="81"/>
  </r>
  <r>
    <n v="84"/>
    <s v="Cisneros-Burton"/>
    <s v="Public-key zero tolerance orchestration"/>
    <n v="31400"/>
    <n v="41564"/>
    <x v="0"/>
    <n v="59665.166666666701"/>
    <s v="US"/>
    <s v="USD"/>
    <n v="1343451600"/>
    <x v="82"/>
    <b v="0"/>
    <b v="0"/>
    <s v="technology/wearables"/>
    <n v="1.3236942675159236"/>
    <n v="50614.58333333335"/>
    <x v="2"/>
    <s v="wearables"/>
    <x v="84"/>
    <x v="82"/>
  </r>
  <r>
    <n v="85"/>
    <s v="Hill, Lawson and Wilkinson"/>
    <s v="Multi-tiered eco-centric architecture"/>
    <n v="4900"/>
    <n v="6430"/>
    <x v="1"/>
    <n v="60377.666666666701"/>
    <s v="AU"/>
    <s v="AUD"/>
    <n v="1315717200"/>
    <x v="83"/>
    <b v="0"/>
    <b v="0"/>
    <s v="music/indie rock"/>
    <n v="1.3122448979591836"/>
    <n v="33403.83333333335"/>
    <x v="1"/>
    <s v="indie rock"/>
    <x v="85"/>
    <x v="83"/>
  </r>
  <r>
    <n v="86"/>
    <s v="Davis-Smith"/>
    <s v="Organic motivating firmware"/>
    <n v="7400"/>
    <n v="12405"/>
    <x v="1"/>
    <n v="61090.166666666701"/>
    <s v="US"/>
    <s v="USD"/>
    <n v="1430715600"/>
    <x v="84"/>
    <b v="1"/>
    <b v="0"/>
    <s v="theater/plays"/>
    <n v="1.6763513513513513"/>
    <n v="36747.58333333335"/>
    <x v="3"/>
    <s v="plays"/>
    <x v="86"/>
    <x v="84"/>
  </r>
  <r>
    <n v="87"/>
    <s v="Farrell and Sons"/>
    <s v="Synergized 4thgeneration conglomeration"/>
    <n v="198500"/>
    <n v="123040"/>
    <x v="0"/>
    <n v="61802.666666666701"/>
    <s v="AU"/>
    <s v="AUD"/>
    <n v="1299564000"/>
    <x v="85"/>
    <b v="0"/>
    <b v="1"/>
    <s v="music/rock"/>
    <n v="0.6198488664987406"/>
    <n v="92421.333333333343"/>
    <x v="1"/>
    <s v="rock"/>
    <x v="87"/>
    <x v="85"/>
  </r>
  <r>
    <n v="88"/>
    <s v="Clark Group"/>
    <s v="Grass-roots fault-tolerant policy"/>
    <n v="4800"/>
    <n v="12516"/>
    <x v="1"/>
    <n v="62515.166666666701"/>
    <s v="US"/>
    <s v="USD"/>
    <n v="1429160400"/>
    <x v="86"/>
    <b v="0"/>
    <b v="0"/>
    <s v="publishing/translations"/>
    <n v="2.6074999999999999"/>
    <n v="37515.58333333335"/>
    <x v="5"/>
    <s v="translations"/>
    <x v="88"/>
    <x v="86"/>
  </r>
  <r>
    <n v="89"/>
    <s v="White, Singleton and Zimmerman"/>
    <s v="Monitored scalable knowledgebase"/>
    <n v="3400"/>
    <n v="8588"/>
    <x v="1"/>
    <n v="63227.666666666701"/>
    <s v="US"/>
    <s v="USD"/>
    <n v="1271307600"/>
    <x v="87"/>
    <b v="0"/>
    <b v="0"/>
    <s v="theater/plays"/>
    <n v="2.5258823529411765"/>
    <n v="35907.83333333335"/>
    <x v="3"/>
    <s v="plays"/>
    <x v="89"/>
    <x v="87"/>
  </r>
  <r>
    <n v="90"/>
    <s v="Kramer Group"/>
    <s v="Synergistic explicit parallelism"/>
    <n v="7800"/>
    <n v="6132"/>
    <x v="0"/>
    <n v="63940.166666666701"/>
    <s v="US"/>
    <s v="USD"/>
    <n v="1456380000"/>
    <x v="88"/>
    <b v="0"/>
    <b v="1"/>
    <s v="theater/plays"/>
    <n v="0.7861538461538462"/>
    <n v="35036.08333333335"/>
    <x v="3"/>
    <s v="plays"/>
    <x v="90"/>
    <x v="88"/>
  </r>
  <r>
    <n v="91"/>
    <s v="Frazier, Patrick and Smith"/>
    <s v="Enhanced systemic analyzer"/>
    <n v="154300"/>
    <n v="74688"/>
    <x v="1"/>
    <n v="64652.666666666701"/>
    <s v="IT"/>
    <s v="EUR"/>
    <n v="1470459600"/>
    <x v="89"/>
    <b v="0"/>
    <b v="0"/>
    <s v="publishing/translations"/>
    <n v="0.48404406999351912"/>
    <n v="69670.333333333343"/>
    <x v="5"/>
    <s v="translations"/>
    <x v="91"/>
    <x v="89"/>
  </r>
  <r>
    <n v="92"/>
    <s v="Santos, Bell and Lloyd"/>
    <s v="Object-based analyzing knowledge user"/>
    <n v="20000"/>
    <n v="51775"/>
    <x v="1"/>
    <n v="65365.166666666701"/>
    <s v="CH"/>
    <s v="CHF"/>
    <n v="1277269200"/>
    <x v="40"/>
    <b v="0"/>
    <b v="1"/>
    <s v="games/video games"/>
    <n v="2.5887500000000001"/>
    <n v="58570.08333333335"/>
    <x v="6"/>
    <s v="video games"/>
    <x v="92"/>
    <x v="40"/>
  </r>
  <r>
    <n v="93"/>
    <s v="Hall and Sons"/>
    <s v="Pre-emptive radical architecture"/>
    <n v="108800"/>
    <n v="65877"/>
    <x v="0"/>
    <n v="66077.666666666701"/>
    <s v="US"/>
    <s v="USD"/>
    <n v="1350709200"/>
    <x v="90"/>
    <b v="0"/>
    <b v="1"/>
    <s v="theater/plays"/>
    <n v="0.60548713235294116"/>
    <n v="65977.333333333343"/>
    <x v="3"/>
    <s v="plays"/>
    <x v="93"/>
    <x v="90"/>
  </r>
  <r>
    <n v="94"/>
    <s v="Hanson Inc"/>
    <s v="Grass-roots web-enabled contingency"/>
    <n v="2900"/>
    <n v="8807"/>
    <x v="1"/>
    <n v="66790.166666666701"/>
    <s v="GB"/>
    <s v="GBP"/>
    <n v="1554613200"/>
    <x v="91"/>
    <b v="0"/>
    <b v="0"/>
    <s v="technology/web"/>
    <n v="3.036896551724138"/>
    <n v="37798.58333333335"/>
    <x v="2"/>
    <s v="web"/>
    <x v="94"/>
    <x v="91"/>
  </r>
  <r>
    <n v="95"/>
    <s v="Sanchez LLC"/>
    <s v="Stand-alone system-worthy standardization"/>
    <n v="900"/>
    <n v="1017"/>
    <x v="1"/>
    <n v="67502.666666666701"/>
    <s v="US"/>
    <s v="USD"/>
    <n v="1571029200"/>
    <x v="92"/>
    <b v="0"/>
    <b v="0"/>
    <s v="film &amp; video/documentary"/>
    <n v="1.1299999999999999"/>
    <n v="34259.83333333335"/>
    <x v="4"/>
    <s v="documentary"/>
    <x v="95"/>
    <x v="92"/>
  </r>
  <r>
    <n v="96"/>
    <s v="Howard Ltd"/>
    <s v="Down-sized systematic policy"/>
    <n v="69700"/>
    <n v="151513"/>
    <x v="0"/>
    <n v="68215.166666666701"/>
    <s v="US"/>
    <s v="USD"/>
    <n v="1299736800"/>
    <x v="36"/>
    <b v="0"/>
    <b v="0"/>
    <s v="theater/plays"/>
    <n v="2.1737876614060259"/>
    <n v="109864.08333333334"/>
    <x v="3"/>
    <s v="plays"/>
    <x v="96"/>
    <x v="36"/>
  </r>
  <r>
    <n v="97"/>
    <s v="Stewart LLC"/>
    <s v="Cloned bi-directional architecture"/>
    <n v="1300"/>
    <n v="12047"/>
    <x v="1"/>
    <n v="68927.666666666701"/>
    <s v="US"/>
    <s v="USD"/>
    <n v="1435208400"/>
    <x v="93"/>
    <b v="0"/>
    <b v="0"/>
    <s v="food/food trucks"/>
    <n v="9.2669230769230762"/>
    <n v="40487.33333333335"/>
    <x v="0"/>
    <s v="food trucks"/>
    <x v="48"/>
    <x v="93"/>
  </r>
  <r>
    <n v="98"/>
    <s v="Arias, Allen and Miller"/>
    <s v="Seamless transitional portal"/>
    <n v="97800"/>
    <n v="32951"/>
    <x v="0"/>
    <n v="69640.166666666701"/>
    <s v="AU"/>
    <s v="AUD"/>
    <n v="1437973200"/>
    <x v="94"/>
    <b v="0"/>
    <b v="0"/>
    <s v="games/video games"/>
    <n v="0.33692229038854804"/>
    <n v="51295.58333333335"/>
    <x v="6"/>
    <s v="video games"/>
    <x v="97"/>
    <x v="94"/>
  </r>
  <r>
    <n v="99"/>
    <s v="Baker-Morris"/>
    <s v="Fully-configurable motivating approach"/>
    <n v="7600"/>
    <n v="14951"/>
    <x v="1"/>
    <n v="70352.666666666701"/>
    <s v="US"/>
    <s v="USD"/>
    <n v="1416895200"/>
    <x v="95"/>
    <b v="0"/>
    <b v="0"/>
    <s v="theater/plays"/>
    <n v="1.9672368421052631"/>
    <n v="42651.83333333335"/>
    <x v="3"/>
    <s v="plays"/>
    <x v="98"/>
    <x v="95"/>
  </r>
  <r>
    <n v="100"/>
    <s v="Tucker, Fox and Green"/>
    <s v="Upgradable fault-tolerant approach"/>
    <n v="100"/>
    <n v="1"/>
    <x v="1"/>
    <n v="71065.166666666701"/>
    <s v="US"/>
    <s v="USD"/>
    <n v="1319000400"/>
    <x v="96"/>
    <b v="0"/>
    <b v="0"/>
    <s v="theater/plays"/>
    <n v="0.01"/>
    <n v="35533.08333333335"/>
    <x v="3"/>
    <s v="plays"/>
    <x v="99"/>
    <x v="96"/>
  </r>
  <r>
    <n v="101"/>
    <s v="Douglas LLC"/>
    <s v="Reduced heuristic moratorium"/>
    <n v="900"/>
    <n v="9193"/>
    <x v="0"/>
    <n v="71777.666666666701"/>
    <s v="US"/>
    <s v="USD"/>
    <n v="1424498400"/>
    <x v="97"/>
    <b v="0"/>
    <b v="1"/>
    <s v="music/electric music"/>
    <n v="10.214444444444444"/>
    <n v="40485.33333333335"/>
    <x v="1"/>
    <s v="electric music"/>
    <x v="100"/>
    <x v="97"/>
  </r>
  <r>
    <n v="102"/>
    <s v="Garcia Inc"/>
    <s v="Front-line web-enabled model"/>
    <n v="3700"/>
    <n v="10422"/>
    <x v="1"/>
    <n v="72490.166666666701"/>
    <s v="US"/>
    <s v="USD"/>
    <n v="1526274000"/>
    <x v="98"/>
    <b v="0"/>
    <b v="1"/>
    <s v="technology/wearables"/>
    <n v="2.8167567567567566"/>
    <n v="41456.08333333335"/>
    <x v="2"/>
    <s v="wearables"/>
    <x v="101"/>
    <x v="98"/>
  </r>
  <r>
    <n v="103"/>
    <s v="Frye, Hunt and Powell"/>
    <s v="Polarized incremental emulation"/>
    <n v="10000"/>
    <n v="2461"/>
    <x v="1"/>
    <n v="73202.666666666701"/>
    <s v="IT"/>
    <s v="EUR"/>
    <n v="1287896400"/>
    <x v="99"/>
    <b v="0"/>
    <b v="0"/>
    <s v="music/electric music"/>
    <n v="0.24610000000000001"/>
    <n v="37831.83333333335"/>
    <x v="1"/>
    <s v="electric music"/>
    <x v="102"/>
    <x v="99"/>
  </r>
  <r>
    <n v="104"/>
    <s v="Smith, Wells and Nguyen"/>
    <s v="Self-enabling grid-enabled initiative"/>
    <n v="119200"/>
    <n v="170623"/>
    <x v="0"/>
    <n v="73915.166666666701"/>
    <s v="US"/>
    <s v="USD"/>
    <n v="1495515600"/>
    <x v="100"/>
    <b v="0"/>
    <b v="0"/>
    <s v="music/indie rock"/>
    <n v="1.4314010067114094"/>
    <n v="122269.08333333334"/>
    <x v="1"/>
    <s v="indie rock"/>
    <x v="103"/>
    <x v="100"/>
  </r>
  <r>
    <n v="105"/>
    <s v="Charles-Johnson"/>
    <s v="Total fresh-thinking system engine"/>
    <n v="6800"/>
    <n v="9829"/>
    <x v="1"/>
    <n v="74627.666666666701"/>
    <s v="US"/>
    <s v="USD"/>
    <n v="1364878800"/>
    <x v="101"/>
    <b v="0"/>
    <b v="0"/>
    <s v="technology/web"/>
    <n v="1.4454411764705883"/>
    <n v="42228.33333333335"/>
    <x v="2"/>
    <s v="web"/>
    <x v="104"/>
    <x v="101"/>
  </r>
  <r>
    <n v="106"/>
    <s v="Brandt, Carter and Wood"/>
    <s v="Ameliorated clear-thinking circuit"/>
    <n v="3900"/>
    <n v="14006"/>
    <x v="1"/>
    <n v="75340.166666666701"/>
    <s v="US"/>
    <s v="USD"/>
    <n v="1567918800"/>
    <x v="102"/>
    <b v="0"/>
    <b v="0"/>
    <s v="theater/plays"/>
    <n v="3.5912820512820511"/>
    <n v="44673.08333333335"/>
    <x v="3"/>
    <s v="plays"/>
    <x v="105"/>
    <x v="102"/>
  </r>
  <r>
    <n v="107"/>
    <s v="Tucker, Schmidt and Reid"/>
    <s v="Multi-layered encompassing installation"/>
    <n v="3500"/>
    <n v="6527"/>
    <x v="0"/>
    <n v="76052.666666666701"/>
    <s v="US"/>
    <s v="USD"/>
    <n v="1524459600"/>
    <x v="103"/>
    <b v="0"/>
    <b v="1"/>
    <s v="theater/plays"/>
    <n v="1.8648571428571428"/>
    <n v="41289.83333333335"/>
    <x v="3"/>
    <s v="plays"/>
    <x v="106"/>
    <x v="103"/>
  </r>
  <r>
    <n v="108"/>
    <s v="Decker Inc"/>
    <s v="Universal encompassing implementation"/>
    <n v="1500"/>
    <n v="8929"/>
    <x v="1"/>
    <n v="76765.166666666701"/>
    <s v="US"/>
    <s v="USD"/>
    <n v="1333688400"/>
    <x v="104"/>
    <b v="0"/>
    <b v="0"/>
    <s v="film &amp; video/documentary"/>
    <n v="5.9526666666666666"/>
    <n v="42847.08333333335"/>
    <x v="4"/>
    <s v="documentary"/>
    <x v="107"/>
    <x v="104"/>
  </r>
  <r>
    <n v="109"/>
    <s v="Romero and Sons"/>
    <s v="Object-based client-server application"/>
    <n v="5200"/>
    <n v="3079"/>
    <x v="1"/>
    <n v="77477.666666666701"/>
    <s v="US"/>
    <s v="USD"/>
    <n v="1389506400"/>
    <x v="105"/>
    <b v="0"/>
    <b v="0"/>
    <s v="film &amp; video/television"/>
    <n v="0.5921153846153846"/>
    <n v="40278.33333333335"/>
    <x v="4"/>
    <s v="television"/>
    <x v="108"/>
    <x v="105"/>
  </r>
  <r>
    <n v="110"/>
    <s v="Castillo-Carey"/>
    <s v="Cross-platform solution-oriented process improvement"/>
    <n v="142400"/>
    <n v="21307"/>
    <x v="0"/>
    <n v="78190.166666666701"/>
    <s v="US"/>
    <s v="USD"/>
    <n v="1536642000"/>
    <x v="106"/>
    <b v="0"/>
    <b v="0"/>
    <s v="food/food trucks"/>
    <n v="0.14962780898876404"/>
    <n v="49748.58333333335"/>
    <x v="0"/>
    <s v="food trucks"/>
    <x v="109"/>
    <x v="106"/>
  </r>
  <r>
    <n v="111"/>
    <s v="Hart-Briggs"/>
    <s v="Re-engineered user-facing approach"/>
    <n v="61400"/>
    <n v="73653"/>
    <x v="1"/>
    <n v="78902.666666666701"/>
    <s v="US"/>
    <s v="USD"/>
    <n v="1348290000"/>
    <x v="107"/>
    <b v="0"/>
    <b v="0"/>
    <s v="publishing/radio &amp; podcasts"/>
    <n v="1.1995602605863191"/>
    <n v="76277.833333333343"/>
    <x v="5"/>
    <s v="radio &amp; podcasts"/>
    <x v="110"/>
    <x v="107"/>
  </r>
  <r>
    <n v="112"/>
    <s v="Jones-Meyer"/>
    <s v="Re-engineered client-driven hub"/>
    <n v="4700"/>
    <n v="12635"/>
    <x v="0"/>
    <n v="79615.166666666701"/>
    <s v="AU"/>
    <s v="AUD"/>
    <n v="1408856400"/>
    <x v="108"/>
    <b v="0"/>
    <b v="0"/>
    <s v="technology/web"/>
    <n v="2.6882978723404256"/>
    <n v="46125.08333333335"/>
    <x v="2"/>
    <s v="web"/>
    <x v="111"/>
    <x v="108"/>
  </r>
  <r>
    <n v="113"/>
    <s v="Wright, Hartman and Yu"/>
    <s v="User-friendly tertiary array"/>
    <n v="3300"/>
    <n v="12437"/>
    <x v="1"/>
    <n v="80327.666666666701"/>
    <s v="US"/>
    <s v="USD"/>
    <n v="1505192400"/>
    <x v="109"/>
    <b v="0"/>
    <b v="0"/>
    <s v="food/food trucks"/>
    <n v="3.7687878787878786"/>
    <n v="46382.33333333335"/>
    <x v="0"/>
    <s v="food trucks"/>
    <x v="112"/>
    <x v="109"/>
  </r>
  <r>
    <n v="114"/>
    <s v="Harper-Davis"/>
    <s v="Robust heuristic encoding"/>
    <n v="1900"/>
    <n v="13816"/>
    <x v="1"/>
    <n v="81040.166666666701"/>
    <s v="US"/>
    <s v="USD"/>
    <n v="1554786000"/>
    <x v="110"/>
    <b v="0"/>
    <b v="1"/>
    <s v="technology/wearables"/>
    <n v="7.2715789473684209"/>
    <n v="47428.08333333335"/>
    <x v="2"/>
    <s v="wearables"/>
    <x v="113"/>
    <x v="110"/>
  </r>
  <r>
    <n v="115"/>
    <s v="Barrett PLC"/>
    <s v="Team-oriented clear-thinking capacity"/>
    <n v="166700"/>
    <n v="145382"/>
    <x v="0"/>
    <n v="81752.666666666701"/>
    <s v="IT"/>
    <s v="EUR"/>
    <n v="1510898400"/>
    <x v="111"/>
    <b v="0"/>
    <b v="0"/>
    <s v="publishing/fiction"/>
    <n v="0.87211757648470301"/>
    <n v="113567.33333333334"/>
    <x v="5"/>
    <s v="fiction"/>
    <x v="114"/>
    <x v="111"/>
  </r>
  <r>
    <n v="116"/>
    <s v="David-Clark"/>
    <s v="De-engineered motivating standardization"/>
    <n v="7200"/>
    <n v="6336"/>
    <x v="1"/>
    <n v="82465.166666666701"/>
    <s v="US"/>
    <s v="USD"/>
    <n v="1442552400"/>
    <x v="112"/>
    <b v="0"/>
    <b v="0"/>
    <s v="theater/plays"/>
    <n v="0.88"/>
    <n v="44400.58333333335"/>
    <x v="3"/>
    <s v="plays"/>
    <x v="115"/>
    <x v="112"/>
  </r>
  <r>
    <n v="117"/>
    <s v="Chaney-Dennis"/>
    <s v="Business-focused 24hour groupware"/>
    <n v="4900"/>
    <n v="8523"/>
    <x v="1"/>
    <n v="83177.666666666701"/>
    <s v="US"/>
    <s v="USD"/>
    <n v="1316667600"/>
    <x v="113"/>
    <b v="0"/>
    <b v="0"/>
    <s v="film &amp; video/television"/>
    <n v="1.7393877551020409"/>
    <n v="45850.33333333335"/>
    <x v="4"/>
    <s v="television"/>
    <x v="116"/>
    <x v="113"/>
  </r>
  <r>
    <n v="118"/>
    <s v="Robinson, Lopez and Christensen"/>
    <s v="Organic next generation protocol"/>
    <n v="5400"/>
    <n v="6351"/>
    <x v="0"/>
    <n v="83890.166666666701"/>
    <s v="US"/>
    <s v="USD"/>
    <n v="1390716000"/>
    <x v="114"/>
    <b v="0"/>
    <b v="0"/>
    <s v="photography/photography books"/>
    <n v="1.1761111111111111"/>
    <n v="45120.58333333335"/>
    <x v="7"/>
    <s v="photography books"/>
    <x v="117"/>
    <x v="114"/>
  </r>
  <r>
    <n v="119"/>
    <s v="Clark and Sons"/>
    <s v="Reverse-engineered full-range Internet solution"/>
    <n v="5000"/>
    <n v="10748"/>
    <x v="1"/>
    <n v="84602.666666666701"/>
    <s v="US"/>
    <s v="USD"/>
    <n v="1402894800"/>
    <x v="115"/>
    <b v="0"/>
    <b v="1"/>
    <s v="film &amp; video/documentary"/>
    <n v="2.1496"/>
    <n v="47675.33333333335"/>
    <x v="4"/>
    <s v="documentary"/>
    <x v="118"/>
    <x v="115"/>
  </r>
  <r>
    <n v="120"/>
    <s v="Vega Group"/>
    <s v="Synchronized regional synergy"/>
    <n v="75100"/>
    <n v="112272"/>
    <x v="1"/>
    <n v="85315.166666666701"/>
    <s v="US"/>
    <s v="USD"/>
    <n v="1429246800"/>
    <x v="116"/>
    <b v="0"/>
    <b v="1"/>
    <s v="games/mobile games"/>
    <n v="1.4949667110519307"/>
    <n v="98793.583333333343"/>
    <x v="6"/>
    <s v="mobile games"/>
    <x v="119"/>
    <x v="116"/>
  </r>
  <r>
    <n v="121"/>
    <s v="Brown-Brown"/>
    <s v="Multi-lateral homogeneous success"/>
    <n v="45300"/>
    <n v="99361"/>
    <x v="0"/>
    <n v="86027.666666666701"/>
    <s v="US"/>
    <s v="USD"/>
    <n v="1412485200"/>
    <x v="117"/>
    <b v="0"/>
    <b v="0"/>
    <s v="games/video games"/>
    <n v="2.1933995584988963"/>
    <n v="92694.333333333343"/>
    <x v="6"/>
    <s v="video games"/>
    <x v="33"/>
    <x v="117"/>
  </r>
  <r>
    <n v="122"/>
    <s v="Taylor PLC"/>
    <s v="Seamless zero-defect solution"/>
    <n v="136800"/>
    <n v="88055"/>
    <x v="1"/>
    <n v="86740.166666666701"/>
    <s v="US"/>
    <s v="USD"/>
    <n v="1417068000"/>
    <x v="95"/>
    <b v="0"/>
    <b v="0"/>
    <s v="publishing/fiction"/>
    <n v="0.64367690058479532"/>
    <n v="87397.583333333343"/>
    <x v="5"/>
    <s v="fiction"/>
    <x v="120"/>
    <x v="95"/>
  </r>
  <r>
    <n v="123"/>
    <s v="Edwards-Lewis"/>
    <s v="Enhanced scalable concept"/>
    <n v="177700"/>
    <n v="33092"/>
    <x v="1"/>
    <n v="87452.666666666701"/>
    <s v="CA"/>
    <s v="CAD"/>
    <n v="1448344800"/>
    <x v="118"/>
    <b v="1"/>
    <b v="0"/>
    <s v="theater/plays"/>
    <n v="0.18622397298818233"/>
    <n v="60272.33333333335"/>
    <x v="3"/>
    <s v="plays"/>
    <x v="121"/>
    <x v="118"/>
  </r>
  <r>
    <n v="124"/>
    <s v="Stanton, Neal and Rodriguez"/>
    <s v="Polarized uniform software"/>
    <n v="2600"/>
    <n v="9562"/>
    <x v="0"/>
    <n v="88165.166666666701"/>
    <s v="IT"/>
    <s v="EUR"/>
    <n v="1557723600"/>
    <x v="119"/>
    <b v="0"/>
    <b v="0"/>
    <s v="photography/photography books"/>
    <n v="3.6776923076923076"/>
    <n v="48863.58333333335"/>
    <x v="7"/>
    <s v="photography books"/>
    <x v="122"/>
    <x v="119"/>
  </r>
  <r>
    <n v="125"/>
    <s v="Pratt LLC"/>
    <s v="Stand-alone web-enabled moderator"/>
    <n v="5300"/>
    <n v="8475"/>
    <x v="1"/>
    <n v="88877.666666666701"/>
    <s v="US"/>
    <s v="USD"/>
    <n v="1537333200"/>
    <x v="120"/>
    <b v="0"/>
    <b v="0"/>
    <s v="theater/plays"/>
    <n v="1.5990566037735849"/>
    <n v="48676.33333333335"/>
    <x v="3"/>
    <s v="plays"/>
    <x v="123"/>
    <x v="120"/>
  </r>
  <r>
    <n v="126"/>
    <s v="Gross PLC"/>
    <s v="Proactive methodical benchmark"/>
    <n v="180200"/>
    <n v="69617"/>
    <x v="0"/>
    <n v="89590.166666666701"/>
    <s v="US"/>
    <s v="USD"/>
    <n v="1471150800"/>
    <x v="121"/>
    <b v="0"/>
    <b v="1"/>
    <s v="theater/plays"/>
    <n v="0.38633185349611543"/>
    <n v="79603.583333333343"/>
    <x v="3"/>
    <s v="plays"/>
    <x v="124"/>
    <x v="121"/>
  </r>
  <r>
    <n v="127"/>
    <s v="Martinez, Gomez and Dalton"/>
    <s v="Team-oriented 6thgeneration matrix"/>
    <n v="103200"/>
    <n v="53067"/>
    <x v="1"/>
    <n v="90302.666666666701"/>
    <s v="CA"/>
    <s v="CAD"/>
    <n v="1273640400"/>
    <x v="122"/>
    <b v="0"/>
    <b v="0"/>
    <s v="theater/plays"/>
    <n v="0.51421511627906979"/>
    <n v="71684.833333333343"/>
    <x v="3"/>
    <s v="plays"/>
    <x v="125"/>
    <x v="122"/>
  </r>
  <r>
    <n v="128"/>
    <s v="Allen-Curtis"/>
    <s v="Phased human-resource core"/>
    <n v="70600"/>
    <n v="42596"/>
    <x v="1"/>
    <n v="91015.166666666701"/>
    <s v="US"/>
    <s v="USD"/>
    <n v="1282885200"/>
    <x v="123"/>
    <b v="0"/>
    <b v="0"/>
    <s v="music/rock"/>
    <n v="0.60334277620396604"/>
    <n v="66805.583333333343"/>
    <x v="1"/>
    <s v="rock"/>
    <x v="126"/>
    <x v="123"/>
  </r>
  <r>
    <n v="129"/>
    <s v="Morgan-Martinez"/>
    <s v="Mandatory tertiary implementation"/>
    <n v="148500"/>
    <n v="4756"/>
    <x v="0"/>
    <n v="91727.666666666701"/>
    <s v="AU"/>
    <s v="AUD"/>
    <n v="1422943200"/>
    <x v="97"/>
    <b v="0"/>
    <b v="0"/>
    <s v="food/food trucks"/>
    <n v="3.2026936026936029E-2"/>
    <n v="48241.83333333335"/>
    <x v="0"/>
    <s v="food trucks"/>
    <x v="127"/>
    <x v="97"/>
  </r>
  <r>
    <n v="130"/>
    <s v="Luna, Anderson and Fox"/>
    <s v="Secured directional encryption"/>
    <n v="9600"/>
    <n v="14925"/>
    <x v="1"/>
    <n v="92440.166666666701"/>
    <s v="DK"/>
    <s v="DKK"/>
    <n v="1319605200"/>
    <x v="124"/>
    <b v="0"/>
    <b v="0"/>
    <s v="film &amp; video/drama"/>
    <n v="1.5546875"/>
    <n v="53682.58333333335"/>
    <x v="4"/>
    <s v="drama"/>
    <x v="128"/>
    <x v="124"/>
  </r>
  <r>
    <n v="131"/>
    <s v="Fleming, Zhang and Henderson"/>
    <s v="Distributed 5thgeneration implementation"/>
    <n v="164700"/>
    <n v="166116"/>
    <x v="1"/>
    <n v="93152.666666666701"/>
    <s v="GB"/>
    <s v="GBP"/>
    <n v="1385704800"/>
    <x v="125"/>
    <b v="0"/>
    <b v="0"/>
    <s v="technology/web"/>
    <n v="1.0085974499089254"/>
    <n v="129634.33333333334"/>
    <x v="2"/>
    <s v="web"/>
    <x v="129"/>
    <x v="125"/>
  </r>
  <r>
    <n v="132"/>
    <s v="Flowers and Sons"/>
    <s v="Virtual static core"/>
    <n v="3300"/>
    <n v="3834"/>
    <x v="0"/>
    <n v="93865.166666666701"/>
    <s v="US"/>
    <s v="USD"/>
    <n v="1515736800"/>
    <x v="126"/>
    <b v="0"/>
    <b v="1"/>
    <s v="theater/plays"/>
    <n v="1.1618181818181819"/>
    <n v="48849.58333333335"/>
    <x v="3"/>
    <s v="plays"/>
    <x v="130"/>
    <x v="126"/>
  </r>
  <r>
    <n v="133"/>
    <s v="Gates PLC"/>
    <s v="Secured content-based product"/>
    <n v="4500"/>
    <n v="13985"/>
    <x v="1"/>
    <n v="94577.666666666701"/>
    <s v="US"/>
    <s v="USD"/>
    <n v="1313125200"/>
    <x v="127"/>
    <b v="0"/>
    <b v="0"/>
    <s v="music/world music"/>
    <n v="3.1077777777777778"/>
    <n v="54281.33333333335"/>
    <x v="1"/>
    <s v="world music"/>
    <x v="131"/>
    <x v="127"/>
  </r>
  <r>
    <n v="134"/>
    <s v="Caldwell LLC"/>
    <s v="Secured executive concept"/>
    <n v="99500"/>
    <n v="89288"/>
    <x v="1"/>
    <n v="95290.166666666701"/>
    <s v="CH"/>
    <s v="CHF"/>
    <n v="1308459600"/>
    <x v="128"/>
    <b v="0"/>
    <b v="1"/>
    <s v="film &amp; video/documentary"/>
    <n v="0.89736683417085428"/>
    <n v="92289.083333333343"/>
    <x v="4"/>
    <s v="documentary"/>
    <x v="132"/>
    <x v="128"/>
  </r>
  <r>
    <n v="135"/>
    <s v="Le, Burton and Evans"/>
    <s v="Balanced zero-defect software"/>
    <n v="7700"/>
    <n v="5488"/>
    <x v="0"/>
    <n v="96002.666666666701"/>
    <s v="US"/>
    <s v="USD"/>
    <n v="1362636000"/>
    <x v="129"/>
    <b v="0"/>
    <b v="1"/>
    <s v="theater/plays"/>
    <n v="0.71272727272727276"/>
    <n v="50745.33333333335"/>
    <x v="3"/>
    <s v="plays"/>
    <x v="133"/>
    <x v="129"/>
  </r>
  <r>
    <n v="136"/>
    <s v="Briggs PLC"/>
    <s v="Distributed context-sensitive flexibility"/>
    <n v="82800"/>
    <n v="2721"/>
    <x v="1"/>
    <n v="96715.166666666701"/>
    <s v="US"/>
    <s v="USD"/>
    <n v="1402117200"/>
    <x v="130"/>
    <b v="0"/>
    <b v="1"/>
    <s v="film &amp; video/drama"/>
    <n v="3.2862318840579711E-2"/>
    <n v="49718.08333333335"/>
    <x v="4"/>
    <s v="drama"/>
    <x v="134"/>
    <x v="130"/>
  </r>
  <r>
    <n v="137"/>
    <s v="Hudson-Nguyen"/>
    <s v="Down-sized disintermediate support"/>
    <n v="1800"/>
    <n v="4712"/>
    <x v="1"/>
    <n v="97427.666666666701"/>
    <s v="US"/>
    <s v="USD"/>
    <n v="1286341200"/>
    <x v="131"/>
    <b v="0"/>
    <b v="0"/>
    <s v="publishing/nonfiction"/>
    <n v="2.617777777777778"/>
    <n v="51069.83333333335"/>
    <x v="5"/>
    <s v="nonfiction"/>
    <x v="135"/>
    <x v="131"/>
  </r>
  <r>
    <n v="138"/>
    <s v="Hogan Ltd"/>
    <s v="Stand-alone mission-critical moratorium"/>
    <n v="9600"/>
    <n v="9216"/>
    <x v="0"/>
    <n v="98140.166666666701"/>
    <s v="US"/>
    <s v="USD"/>
    <n v="1348808400"/>
    <x v="132"/>
    <b v="0"/>
    <b v="0"/>
    <s v="games/mobile games"/>
    <n v="0.96"/>
    <n v="53678.08333333335"/>
    <x v="6"/>
    <s v="mobile games"/>
    <x v="136"/>
    <x v="132"/>
  </r>
  <r>
    <n v="139"/>
    <s v="Hamilton, Wright and Chavez"/>
    <s v="Down-sized empowering protocol"/>
    <n v="92100"/>
    <n v="19246"/>
    <x v="1"/>
    <n v="98852.666666666701"/>
    <s v="US"/>
    <s v="USD"/>
    <n v="1429592400"/>
    <x v="133"/>
    <b v="0"/>
    <b v="1"/>
    <s v="technology/wearables"/>
    <n v="0.20896851248642778"/>
    <n v="59049.33333333335"/>
    <x v="2"/>
    <s v="wearables"/>
    <x v="137"/>
    <x v="133"/>
  </r>
  <r>
    <n v="140"/>
    <s v="Bautista-Cross"/>
    <s v="Fully-configurable coherent Internet solution"/>
    <n v="5500"/>
    <n v="12274"/>
    <x v="0"/>
    <n v="99565.166666666701"/>
    <s v="US"/>
    <s v="USD"/>
    <n v="1519538400"/>
    <x v="134"/>
    <b v="0"/>
    <b v="0"/>
    <s v="film &amp; video/documentary"/>
    <n v="2.2316363636363636"/>
    <n v="55919.58333333335"/>
    <x v="4"/>
    <s v="documentary"/>
    <x v="138"/>
    <x v="134"/>
  </r>
  <r>
    <n v="141"/>
    <s v="Jackson LLC"/>
    <s v="Distributed motivating algorithm"/>
    <n v="64300"/>
    <n v="65323"/>
    <x v="1"/>
    <n v="100277.66666666701"/>
    <s v="US"/>
    <s v="USD"/>
    <n v="1434085200"/>
    <x v="135"/>
    <b v="0"/>
    <b v="0"/>
    <s v="technology/web"/>
    <n v="1.0159097978227061"/>
    <n v="82800.333333333503"/>
    <x v="2"/>
    <s v="web"/>
    <x v="139"/>
    <x v="135"/>
  </r>
  <r>
    <n v="142"/>
    <s v="Figueroa Ltd"/>
    <s v="Expanded solution-oriented benchmark"/>
    <n v="5000"/>
    <n v="11502"/>
    <x v="1"/>
    <n v="100990.16666666701"/>
    <s v="US"/>
    <s v="USD"/>
    <n v="1333688400"/>
    <x v="136"/>
    <b v="0"/>
    <b v="0"/>
    <s v="technology/web"/>
    <n v="2.3003999999999998"/>
    <n v="56246.083333333503"/>
    <x v="2"/>
    <s v="web"/>
    <x v="107"/>
    <x v="136"/>
  </r>
  <r>
    <n v="143"/>
    <s v="Avila-Jones"/>
    <s v="Implemented discrete secured line"/>
    <n v="5400"/>
    <n v="7322"/>
    <x v="0"/>
    <n v="101702.66666666701"/>
    <s v="US"/>
    <s v="USD"/>
    <n v="1277701200"/>
    <x v="137"/>
    <b v="0"/>
    <b v="0"/>
    <s v="music/indie rock"/>
    <n v="1.355925925925926"/>
    <n v="54512.333333333503"/>
    <x v="1"/>
    <s v="indie rock"/>
    <x v="140"/>
    <x v="137"/>
  </r>
  <r>
    <n v="144"/>
    <s v="Martin, Lopez and Hunter"/>
    <s v="Multi-lateral actuating installation"/>
    <n v="9000"/>
    <n v="11619"/>
    <x v="1"/>
    <n v="102415.16666666701"/>
    <s v="US"/>
    <s v="USD"/>
    <n v="1560747600"/>
    <x v="138"/>
    <b v="0"/>
    <b v="0"/>
    <s v="theater/plays"/>
    <n v="1.2909999999999999"/>
    <n v="57017.083333333503"/>
    <x v="3"/>
    <s v="plays"/>
    <x v="141"/>
    <x v="138"/>
  </r>
  <r>
    <n v="145"/>
    <s v="Fields-Moore"/>
    <s v="Secured reciprocal array"/>
    <n v="25000"/>
    <n v="59128"/>
    <x v="1"/>
    <n v="103127.66666666701"/>
    <s v="CH"/>
    <s v="CHF"/>
    <n v="1410066000"/>
    <x v="139"/>
    <b v="0"/>
    <b v="0"/>
    <s v="technology/wearables"/>
    <n v="2.3651200000000001"/>
    <n v="81127.833333333503"/>
    <x v="2"/>
    <s v="wearables"/>
    <x v="142"/>
    <x v="139"/>
  </r>
  <r>
    <n v="146"/>
    <s v="Harris-Golden"/>
    <s v="Optional bandwidth-monitored middleware"/>
    <n v="8800"/>
    <n v="1518"/>
    <x v="0"/>
    <n v="103840.16666666701"/>
    <s v="US"/>
    <s v="USD"/>
    <n v="1320732000"/>
    <x v="140"/>
    <b v="0"/>
    <b v="0"/>
    <s v="theater/plays"/>
    <n v="0.17249999999999999"/>
    <n v="52679.083333333503"/>
    <x v="3"/>
    <s v="plays"/>
    <x v="143"/>
    <x v="140"/>
  </r>
  <r>
    <n v="147"/>
    <s v="Moss, Norman and Dunlap"/>
    <s v="Upgradable upward-trending workforce"/>
    <n v="8300"/>
    <n v="9337"/>
    <x v="1"/>
    <n v="104552.66666666701"/>
    <s v="US"/>
    <s v="USD"/>
    <n v="1465794000"/>
    <x v="141"/>
    <b v="0"/>
    <b v="1"/>
    <s v="theater/plays"/>
    <n v="1.1249397590361445"/>
    <n v="56944.833333333503"/>
    <x v="3"/>
    <s v="plays"/>
    <x v="144"/>
    <x v="141"/>
  </r>
  <r>
    <n v="148"/>
    <s v="White, Larson and Wright"/>
    <s v="Upgradable hybrid capability"/>
    <n v="9300"/>
    <n v="11255"/>
    <x v="1"/>
    <n v="105265.16666666701"/>
    <s v="US"/>
    <s v="USD"/>
    <n v="1500958800"/>
    <x v="142"/>
    <b v="0"/>
    <b v="0"/>
    <s v="technology/wearables"/>
    <n v="1.2102150537634409"/>
    <n v="58260.083333333503"/>
    <x v="2"/>
    <s v="wearables"/>
    <x v="145"/>
    <x v="142"/>
  </r>
  <r>
    <n v="149"/>
    <s v="Payne, Oliver and Burch"/>
    <s v="Managed fresh-thinking flexibility"/>
    <n v="6200"/>
    <n v="13632"/>
    <x v="0"/>
    <n v="105977.66666666701"/>
    <s v="US"/>
    <s v="USD"/>
    <n v="1357020000"/>
    <x v="143"/>
    <b v="0"/>
    <b v="0"/>
    <s v="music/indie rock"/>
    <n v="2.1987096774193549"/>
    <n v="59804.833333333503"/>
    <x v="1"/>
    <s v="indie rock"/>
    <x v="146"/>
    <x v="143"/>
  </r>
  <r>
    <n v="150"/>
    <s v="Brown, Palmer and Pace"/>
    <s v="Networked stable workforce"/>
    <n v="100"/>
    <n v="1"/>
    <x v="1"/>
    <n v="106690.16666666701"/>
    <s v="US"/>
    <s v="USD"/>
    <n v="1544940000"/>
    <x v="144"/>
    <b v="0"/>
    <b v="0"/>
    <s v="music/rock"/>
    <n v="0.01"/>
    <n v="53345.583333333503"/>
    <x v="1"/>
    <s v="rock"/>
    <x v="147"/>
    <x v="144"/>
  </r>
  <r>
    <n v="151"/>
    <s v="Parker LLC"/>
    <s v="Customizable intermediate extranet"/>
    <n v="137200"/>
    <n v="88037"/>
    <x v="1"/>
    <n v="107402.66666666701"/>
    <s v="US"/>
    <s v="USD"/>
    <n v="1402290000"/>
    <x v="145"/>
    <b v="0"/>
    <b v="0"/>
    <s v="music/electric music"/>
    <n v="0.64166909620991253"/>
    <n v="97719.833333333503"/>
    <x v="1"/>
    <s v="electric music"/>
    <x v="148"/>
    <x v="145"/>
  </r>
  <r>
    <n v="152"/>
    <s v="Bowen, Mcdonald and Hall"/>
    <s v="User-centric fault-tolerant task-force"/>
    <n v="41500"/>
    <n v="175573"/>
    <x v="0"/>
    <n v="108115.16666666701"/>
    <s v="US"/>
    <s v="USD"/>
    <n v="1487311200"/>
    <x v="146"/>
    <b v="0"/>
    <b v="0"/>
    <s v="music/indie rock"/>
    <n v="4.2306746987951804"/>
    <n v="141844.08333333349"/>
    <x v="1"/>
    <s v="indie rock"/>
    <x v="149"/>
    <x v="146"/>
  </r>
  <r>
    <n v="153"/>
    <s v="Whitehead, Bell and Hughes"/>
    <s v="Multi-tiered radical definition"/>
    <n v="189400"/>
    <n v="176112"/>
    <x v="1"/>
    <n v="108827.66666666701"/>
    <s v="US"/>
    <s v="USD"/>
    <n v="1350622800"/>
    <x v="147"/>
    <b v="0"/>
    <b v="0"/>
    <s v="theater/plays"/>
    <n v="0.92984160506863778"/>
    <n v="142469.83333333349"/>
    <x v="3"/>
    <s v="plays"/>
    <x v="150"/>
    <x v="147"/>
  </r>
  <r>
    <n v="154"/>
    <s v="Rodriguez-Brown"/>
    <s v="Devolved foreground benchmark"/>
    <n v="171300"/>
    <n v="100650"/>
    <x v="0"/>
    <n v="109540.16666666701"/>
    <s v="US"/>
    <s v="USD"/>
    <n v="1463029200"/>
    <x v="148"/>
    <b v="0"/>
    <b v="1"/>
    <s v="music/indie rock"/>
    <n v="0.58756567425569173"/>
    <n v="105095.0833333335"/>
    <x v="1"/>
    <s v="indie rock"/>
    <x v="151"/>
    <x v="148"/>
  </r>
  <r>
    <n v="155"/>
    <s v="Hall-Schaefer"/>
    <s v="Distributed eco-centric methodology"/>
    <n v="139500"/>
    <n v="90706"/>
    <x v="1"/>
    <n v="110252.66666666701"/>
    <s v="US"/>
    <s v="USD"/>
    <n v="1269493200"/>
    <x v="149"/>
    <b v="0"/>
    <b v="0"/>
    <s v="theater/plays"/>
    <n v="0.65022222222222226"/>
    <n v="100479.3333333335"/>
    <x v="3"/>
    <s v="plays"/>
    <x v="152"/>
    <x v="149"/>
  </r>
  <r>
    <n v="156"/>
    <s v="Meza-Rogers"/>
    <s v="Streamlined encompassing encryption"/>
    <n v="36400"/>
    <n v="26914"/>
    <x v="1"/>
    <n v="110965.16666666701"/>
    <s v="AU"/>
    <s v="AUD"/>
    <n v="1570251600"/>
    <x v="150"/>
    <b v="0"/>
    <b v="0"/>
    <s v="music/rock"/>
    <n v="0.73939560439560437"/>
    <n v="68939.583333333503"/>
    <x v="1"/>
    <s v="rock"/>
    <x v="153"/>
    <x v="150"/>
  </r>
  <r>
    <n v="157"/>
    <s v="Curtis-Curtis"/>
    <s v="User-friendly reciprocal initiative"/>
    <n v="4200"/>
    <n v="2212"/>
    <x v="0"/>
    <n v="111677.66666666701"/>
    <s v="AU"/>
    <s v="AUD"/>
    <n v="1388383200"/>
    <x v="151"/>
    <b v="0"/>
    <b v="0"/>
    <s v="photography/photography books"/>
    <n v="0.52666666666666662"/>
    <n v="56944.833333333503"/>
    <x v="7"/>
    <s v="photography books"/>
    <x v="154"/>
    <x v="151"/>
  </r>
  <r>
    <n v="158"/>
    <s v="Carlson Inc"/>
    <s v="Ergonomic fresh-thinking installation"/>
    <n v="2100"/>
    <n v="4640"/>
    <x v="1"/>
    <n v="112390.16666666701"/>
    <s v="US"/>
    <s v="USD"/>
    <n v="1449554400"/>
    <x v="152"/>
    <b v="0"/>
    <b v="0"/>
    <s v="music/rock"/>
    <n v="2.2095238095238097"/>
    <n v="58515.083333333503"/>
    <x v="1"/>
    <s v="rock"/>
    <x v="155"/>
    <x v="152"/>
  </r>
  <r>
    <n v="159"/>
    <s v="Clarke, Anderson and Lee"/>
    <s v="Robust explicit hardware"/>
    <n v="191200"/>
    <n v="191222"/>
    <x v="1"/>
    <n v="113102.66666666701"/>
    <s v="US"/>
    <s v="USD"/>
    <n v="1553662800"/>
    <x v="153"/>
    <b v="0"/>
    <b v="1"/>
    <s v="theater/plays"/>
    <n v="1.0001150627615063"/>
    <n v="152162.33333333349"/>
    <x v="3"/>
    <s v="plays"/>
    <x v="156"/>
    <x v="153"/>
  </r>
  <r>
    <n v="160"/>
    <s v="Evans Group"/>
    <s v="Stand-alone actuating support"/>
    <n v="8000"/>
    <n v="12985"/>
    <x v="0"/>
    <n v="113815.16666666701"/>
    <s v="US"/>
    <s v="USD"/>
    <n v="1556341200"/>
    <x v="154"/>
    <b v="0"/>
    <b v="0"/>
    <s v="technology/wearables"/>
    <n v="1.6231249999999999"/>
    <n v="63400.083333333503"/>
    <x v="2"/>
    <s v="wearables"/>
    <x v="157"/>
    <x v="154"/>
  </r>
  <r>
    <n v="161"/>
    <s v="Bruce Group"/>
    <s v="Cross-platform methodical process improvement"/>
    <n v="5500"/>
    <n v="4300"/>
    <x v="1"/>
    <n v="114527.66666666701"/>
    <s v="US"/>
    <s v="USD"/>
    <n v="1442984400"/>
    <x v="155"/>
    <b v="0"/>
    <b v="1"/>
    <s v="technology/web"/>
    <n v="0.78181818181818186"/>
    <n v="59413.833333333503"/>
    <x v="2"/>
    <s v="web"/>
    <x v="158"/>
    <x v="155"/>
  </r>
  <r>
    <n v="162"/>
    <s v="Keith, Alvarez and Potter"/>
    <s v="Extended bottom-line open architecture"/>
    <n v="6100"/>
    <n v="9134"/>
    <x v="1"/>
    <n v="115240.16666666701"/>
    <s v="CH"/>
    <s v="CHF"/>
    <n v="1544248800"/>
    <x v="156"/>
    <b v="0"/>
    <b v="0"/>
    <s v="music/rock"/>
    <n v="1.4973770491803278"/>
    <n v="62187.083333333503"/>
    <x v="1"/>
    <s v="rock"/>
    <x v="159"/>
    <x v="156"/>
  </r>
  <r>
    <n v="163"/>
    <s v="Burton-Watkins"/>
    <s v="Extended reciprocal circuit"/>
    <n v="3500"/>
    <n v="8864"/>
    <x v="0"/>
    <n v="115952.66666666701"/>
    <s v="US"/>
    <s v="USD"/>
    <n v="1508475600"/>
    <x v="157"/>
    <b v="0"/>
    <b v="1"/>
    <s v="photography/photography books"/>
    <n v="2.5325714285714285"/>
    <n v="62408.333333333503"/>
    <x v="7"/>
    <s v="photography books"/>
    <x v="160"/>
    <x v="157"/>
  </r>
  <r>
    <n v="164"/>
    <s v="Lopez and Sons"/>
    <s v="Polarized human-resource protocol"/>
    <n v="150500"/>
    <n v="150755"/>
    <x v="1"/>
    <n v="116665.16666666701"/>
    <s v="US"/>
    <s v="USD"/>
    <n v="1507438800"/>
    <x v="158"/>
    <b v="0"/>
    <b v="0"/>
    <s v="theater/plays"/>
    <n v="1.0016943521594683"/>
    <n v="133710.08333333349"/>
    <x v="3"/>
    <s v="plays"/>
    <x v="161"/>
    <x v="158"/>
  </r>
  <r>
    <n v="165"/>
    <s v="Cordova Ltd"/>
    <s v="Synergized radical product"/>
    <n v="90400"/>
    <n v="110279"/>
    <x v="1"/>
    <n v="117377.66666666701"/>
    <s v="US"/>
    <s v="USD"/>
    <n v="1501563600"/>
    <x v="159"/>
    <b v="0"/>
    <b v="0"/>
    <s v="technology/web"/>
    <n v="1.2199004424778761"/>
    <n v="113828.3333333335"/>
    <x v="2"/>
    <s v="web"/>
    <x v="162"/>
    <x v="159"/>
  </r>
  <r>
    <n v="166"/>
    <s v="Brown-Vang"/>
    <s v="Robust heuristic artificial intelligence"/>
    <n v="9800"/>
    <n v="13439"/>
    <x v="0"/>
    <n v="118090.16666666701"/>
    <s v="US"/>
    <s v="USD"/>
    <n v="1292997600"/>
    <x v="160"/>
    <b v="0"/>
    <b v="0"/>
    <s v="photography/photography books"/>
    <n v="1.3713265306122449"/>
    <n v="65764.583333333503"/>
    <x v="7"/>
    <s v="photography books"/>
    <x v="163"/>
    <x v="160"/>
  </r>
  <r>
    <n v="167"/>
    <s v="Cruz-Ward"/>
    <s v="Robust content-based emulation"/>
    <n v="2600"/>
    <n v="10804"/>
    <x v="1"/>
    <n v="118802.66666666701"/>
    <s v="AU"/>
    <s v="AUD"/>
    <n v="1370840400"/>
    <x v="161"/>
    <b v="0"/>
    <b v="0"/>
    <s v="theater/plays"/>
    <n v="4.155384615384615"/>
    <n v="64803.333333333503"/>
    <x v="3"/>
    <s v="plays"/>
    <x v="164"/>
    <x v="161"/>
  </r>
  <r>
    <n v="168"/>
    <s v="Hernandez Group"/>
    <s v="Ergonomic uniform open system"/>
    <n v="128100"/>
    <n v="40107"/>
    <x v="0"/>
    <n v="119515.16666666701"/>
    <s v="DK"/>
    <s v="DKK"/>
    <n v="1550815200"/>
    <x v="162"/>
    <b v="0"/>
    <b v="1"/>
    <s v="music/indie rock"/>
    <n v="0.3130913348946136"/>
    <n v="79811.083333333503"/>
    <x v="1"/>
    <s v="indie rock"/>
    <x v="165"/>
    <x v="162"/>
  </r>
  <r>
    <n v="169"/>
    <s v="Tran, Steele and Wilson"/>
    <s v="Profit-focused modular product"/>
    <n v="23300"/>
    <n v="98811"/>
    <x v="1"/>
    <n v="120227.66666666701"/>
    <s v="US"/>
    <s v="USD"/>
    <n v="1339909200"/>
    <x v="163"/>
    <b v="0"/>
    <b v="1"/>
    <s v="film &amp; video/shorts"/>
    <n v="4.240815450643777"/>
    <n v="109519.3333333335"/>
    <x v="4"/>
    <s v="shorts"/>
    <x v="166"/>
    <x v="163"/>
  </r>
  <r>
    <n v="170"/>
    <s v="Summers, Gallegos and Stein"/>
    <s v="Mandatory mobile product"/>
    <n v="188100"/>
    <n v="5528"/>
    <x v="1"/>
    <n v="120940.16666666701"/>
    <s v="US"/>
    <s v="USD"/>
    <n v="1501736400"/>
    <x v="164"/>
    <b v="0"/>
    <b v="0"/>
    <s v="music/indie rock"/>
    <n v="2.9388623072833599E-2"/>
    <n v="63234.083333333503"/>
    <x v="1"/>
    <s v="indie rock"/>
    <x v="167"/>
    <x v="164"/>
  </r>
  <r>
    <n v="171"/>
    <s v="Blair Group"/>
    <s v="Public-key 3rdgeneration budgetary management"/>
    <n v="4900"/>
    <n v="521"/>
    <x v="0"/>
    <n v="121652.66666666701"/>
    <s v="US"/>
    <s v="USD"/>
    <n v="1395291600"/>
    <x v="165"/>
    <b v="0"/>
    <b v="0"/>
    <s v="publishing/translations"/>
    <n v="0.1063265306122449"/>
    <n v="61086.833333333503"/>
    <x v="5"/>
    <s v="translations"/>
    <x v="168"/>
    <x v="165"/>
  </r>
  <r>
    <n v="172"/>
    <s v="Nixon Inc"/>
    <s v="Centralized national firmware"/>
    <n v="800"/>
    <n v="663"/>
    <x v="1"/>
    <n v="122365.16666666701"/>
    <s v="US"/>
    <s v="USD"/>
    <n v="1405746000"/>
    <x v="166"/>
    <b v="0"/>
    <b v="1"/>
    <s v="film &amp; video/documentary"/>
    <n v="0.82874999999999999"/>
    <n v="61514.083333333503"/>
    <x v="4"/>
    <s v="documentary"/>
    <x v="169"/>
    <x v="166"/>
  </r>
  <r>
    <n v="173"/>
    <s v="White LLC"/>
    <s v="Cross-group 4thgeneration middleware"/>
    <n v="96700"/>
    <n v="157635"/>
    <x v="1"/>
    <n v="123077.66666666701"/>
    <s v="US"/>
    <s v="USD"/>
    <n v="1368853200"/>
    <x v="167"/>
    <b v="0"/>
    <b v="0"/>
    <s v="theater/plays"/>
    <n v="1.6301447776628748"/>
    <n v="140356.33333333349"/>
    <x v="3"/>
    <s v="plays"/>
    <x v="170"/>
    <x v="167"/>
  </r>
  <r>
    <n v="174"/>
    <s v="Santos, Black and Donovan"/>
    <s v="Pre-emptive scalable access"/>
    <n v="600"/>
    <n v="5368"/>
    <x v="0"/>
    <n v="123790.16666666701"/>
    <s v="US"/>
    <s v="USD"/>
    <n v="1444021200"/>
    <x v="168"/>
    <b v="0"/>
    <b v="1"/>
    <s v="technology/wearables"/>
    <n v="8.9466666666666672"/>
    <n v="64579.083333333503"/>
    <x v="2"/>
    <s v="wearables"/>
    <x v="171"/>
    <x v="168"/>
  </r>
  <r>
    <n v="175"/>
    <s v="Jones, Contreras and Burnett"/>
    <s v="Sharable intangible migration"/>
    <n v="181200"/>
    <n v="47459"/>
    <x v="1"/>
    <n v="124502.66666666701"/>
    <s v="US"/>
    <s v="USD"/>
    <n v="1472619600"/>
    <x v="169"/>
    <b v="0"/>
    <b v="0"/>
    <s v="theater/plays"/>
    <n v="0.26191501103752757"/>
    <n v="85980.833333333503"/>
    <x v="3"/>
    <s v="plays"/>
    <x v="172"/>
    <x v="169"/>
  </r>
  <r>
    <n v="176"/>
    <s v="Stone-Orozco"/>
    <s v="Proactive scalable Graphical User Interface"/>
    <n v="115000"/>
    <n v="86060"/>
    <x v="1"/>
    <n v="125215.16666666701"/>
    <s v="US"/>
    <s v="USD"/>
    <n v="1472878800"/>
    <x v="170"/>
    <b v="0"/>
    <b v="0"/>
    <s v="theater/plays"/>
    <n v="0.74834782608695649"/>
    <n v="105637.5833333335"/>
    <x v="3"/>
    <s v="plays"/>
    <x v="173"/>
    <x v="170"/>
  </r>
  <r>
    <n v="177"/>
    <s v="Lee, Gibson and Morgan"/>
    <s v="Digitized solution-oriented product"/>
    <n v="38800"/>
    <n v="161593"/>
    <x v="0"/>
    <n v="125927.66666666701"/>
    <s v="US"/>
    <s v="USD"/>
    <n v="1289800800"/>
    <x v="171"/>
    <b v="0"/>
    <b v="0"/>
    <s v="theater/plays"/>
    <n v="4.1647680412371137"/>
    <n v="143760.33333333349"/>
    <x v="3"/>
    <s v="plays"/>
    <x v="174"/>
    <x v="171"/>
  </r>
  <r>
    <n v="178"/>
    <s v="Alexander-Williams"/>
    <s v="Triple-buffered cohesive structure"/>
    <n v="7200"/>
    <n v="6927"/>
    <x v="1"/>
    <n v="126640.16666666701"/>
    <s v="US"/>
    <s v="USD"/>
    <n v="1505970000"/>
    <x v="172"/>
    <b v="0"/>
    <b v="0"/>
    <s v="food/food trucks"/>
    <n v="0.96208333333333329"/>
    <n v="66783.583333333503"/>
    <x v="0"/>
    <s v="food trucks"/>
    <x v="175"/>
    <x v="172"/>
  </r>
  <r>
    <n v="179"/>
    <s v="Marks Ltd"/>
    <s v="Realigned human-resource orchestration"/>
    <n v="44500"/>
    <n v="159185"/>
    <x v="1"/>
    <n v="127352.66666666701"/>
    <s v="CA"/>
    <s v="CAD"/>
    <n v="1363496400"/>
    <x v="173"/>
    <b v="0"/>
    <b v="1"/>
    <s v="theater/plays"/>
    <n v="3.5771910112359548"/>
    <n v="143268.83333333349"/>
    <x v="3"/>
    <s v="plays"/>
    <x v="176"/>
    <x v="173"/>
  </r>
  <r>
    <n v="180"/>
    <s v="Olsen, Edwards and Reid"/>
    <s v="Optional clear-thinking software"/>
    <n v="56000"/>
    <n v="172736"/>
    <x v="0"/>
    <n v="128065.16666666701"/>
    <s v="AU"/>
    <s v="AUD"/>
    <n v="1269234000"/>
    <x v="174"/>
    <b v="0"/>
    <b v="0"/>
    <s v="technology/wearables"/>
    <n v="3.0845714285714285"/>
    <n v="150400.58333333349"/>
    <x v="2"/>
    <s v="wearables"/>
    <x v="177"/>
    <x v="174"/>
  </r>
  <r>
    <n v="181"/>
    <s v="Daniels, Rose and Tyler"/>
    <s v="Centralized global approach"/>
    <n v="8600"/>
    <n v="5315"/>
    <x v="1"/>
    <n v="128777.66666666701"/>
    <s v="US"/>
    <s v="USD"/>
    <n v="1507093200"/>
    <x v="175"/>
    <b v="0"/>
    <b v="0"/>
    <s v="technology/web"/>
    <n v="0.61802325581395345"/>
    <n v="67046.333333333503"/>
    <x v="2"/>
    <s v="web"/>
    <x v="178"/>
    <x v="175"/>
  </r>
  <r>
    <n v="182"/>
    <s v="Adams Group"/>
    <s v="Reverse-engineered bandwidth-monitored contingency"/>
    <n v="27100"/>
    <n v="195750"/>
    <x v="0"/>
    <n v="129490.16666666701"/>
    <s v="DK"/>
    <s v="DKK"/>
    <n v="1560574800"/>
    <x v="176"/>
    <b v="0"/>
    <b v="0"/>
    <s v="theater/plays"/>
    <n v="7.2232472324723247"/>
    <n v="162620.08333333349"/>
    <x v="3"/>
    <s v="plays"/>
    <x v="179"/>
    <x v="176"/>
  </r>
  <r>
    <n v="183"/>
    <s v="Rogers, Huerta and Medina"/>
    <s v="Pre-emptive bandwidth-monitored instruction set"/>
    <n v="5100"/>
    <n v="3525"/>
    <x v="1"/>
    <n v="130202.66666666701"/>
    <s v="CA"/>
    <s v="CAD"/>
    <n v="1284008400"/>
    <x v="177"/>
    <b v="0"/>
    <b v="0"/>
    <s v="music/rock"/>
    <n v="0.69117647058823528"/>
    <n v="66863.833333333503"/>
    <x v="1"/>
    <s v="rock"/>
    <x v="180"/>
    <x v="177"/>
  </r>
  <r>
    <n v="184"/>
    <s v="Howard, Carter and Griffith"/>
    <s v="Adaptive asynchronous emulation"/>
    <n v="3600"/>
    <n v="10550"/>
    <x v="1"/>
    <n v="130915.16666666701"/>
    <s v="US"/>
    <s v="USD"/>
    <n v="1556859600"/>
    <x v="178"/>
    <b v="0"/>
    <b v="0"/>
    <s v="theater/plays"/>
    <n v="2.9305555555555554"/>
    <n v="70732.583333333503"/>
    <x v="3"/>
    <s v="plays"/>
    <x v="181"/>
    <x v="178"/>
  </r>
  <r>
    <n v="185"/>
    <s v="Bailey PLC"/>
    <s v="Innovative actuating conglomeration"/>
    <n v="1000"/>
    <n v="718"/>
    <x v="0"/>
    <n v="131627.66666666701"/>
    <s v="US"/>
    <s v="USD"/>
    <n v="1526187600"/>
    <x v="179"/>
    <b v="0"/>
    <b v="0"/>
    <s v="film &amp; video/television"/>
    <n v="0.71799999999999997"/>
    <n v="66172.833333333503"/>
    <x v="4"/>
    <s v="television"/>
    <x v="182"/>
    <x v="179"/>
  </r>
  <r>
    <n v="186"/>
    <s v="Parker Group"/>
    <s v="Grass-roots foreground policy"/>
    <n v="88800"/>
    <n v="28358"/>
    <x v="1"/>
    <n v="132340.16666666701"/>
    <s v="US"/>
    <s v="USD"/>
    <n v="1400821200"/>
    <x v="180"/>
    <b v="0"/>
    <b v="0"/>
    <s v="theater/plays"/>
    <n v="0.31934684684684683"/>
    <n v="80349.083333333503"/>
    <x v="3"/>
    <s v="plays"/>
    <x v="183"/>
    <x v="180"/>
  </r>
  <r>
    <n v="187"/>
    <s v="Fox Group"/>
    <s v="Horizontal transitional paradigm"/>
    <n v="60200"/>
    <n v="138384"/>
    <x v="1"/>
    <n v="133052.66666666701"/>
    <s v="CA"/>
    <s v="CAD"/>
    <n v="1361599200"/>
    <x v="181"/>
    <b v="0"/>
    <b v="1"/>
    <s v="film &amp; video/shorts"/>
    <n v="2.2987375415282392"/>
    <n v="135718.33333333349"/>
    <x v="4"/>
    <s v="shorts"/>
    <x v="184"/>
    <x v="181"/>
  </r>
  <r>
    <n v="188"/>
    <s v="Walker, Jones and Rodriguez"/>
    <s v="Networked didactic info-mediaries"/>
    <n v="8200"/>
    <n v="2625"/>
    <x v="0"/>
    <n v="133765.16666666701"/>
    <s v="IT"/>
    <s v="EUR"/>
    <n v="1417500000"/>
    <x v="182"/>
    <b v="0"/>
    <b v="0"/>
    <s v="theater/plays"/>
    <n v="0.3201219512195122"/>
    <n v="68195.083333333503"/>
    <x v="3"/>
    <s v="plays"/>
    <x v="185"/>
    <x v="182"/>
  </r>
  <r>
    <n v="189"/>
    <s v="Anthony-Shaw"/>
    <s v="Switchable contextually-based access"/>
    <n v="191300"/>
    <n v="45004"/>
    <x v="1"/>
    <n v="134477.66666666701"/>
    <s v="US"/>
    <s v="USD"/>
    <n v="1457071200"/>
    <x v="183"/>
    <b v="0"/>
    <b v="0"/>
    <s v="theater/plays"/>
    <n v="0.23525352848928385"/>
    <n v="89740.833333333503"/>
    <x v="3"/>
    <s v="plays"/>
    <x v="186"/>
    <x v="183"/>
  </r>
  <r>
    <n v="190"/>
    <s v="Cook LLC"/>
    <s v="Up-sized dynamic throughput"/>
    <n v="3700"/>
    <n v="2538"/>
    <x v="1"/>
    <n v="135190.16666666701"/>
    <s v="US"/>
    <s v="USD"/>
    <n v="1370322000"/>
    <x v="184"/>
    <b v="0"/>
    <b v="1"/>
    <s v="theater/plays"/>
    <n v="0.68594594594594593"/>
    <n v="68864.083333333503"/>
    <x v="3"/>
    <s v="plays"/>
    <x v="187"/>
    <x v="184"/>
  </r>
  <r>
    <n v="191"/>
    <s v="Sutton PLC"/>
    <s v="Mandatory reciprocal superstructure"/>
    <n v="8400"/>
    <n v="3188"/>
    <x v="0"/>
    <n v="135902.66666666701"/>
    <s v="IT"/>
    <s v="EUR"/>
    <n v="1552366800"/>
    <x v="185"/>
    <b v="0"/>
    <b v="0"/>
    <s v="theater/plays"/>
    <n v="0.37952380952380954"/>
    <n v="69545.333333333503"/>
    <x v="3"/>
    <s v="plays"/>
    <x v="188"/>
    <x v="185"/>
  </r>
  <r>
    <n v="192"/>
    <s v="Long, Morgan and Mitchell"/>
    <s v="Upgradable 4thgeneration productivity"/>
    <n v="42600"/>
    <n v="8517"/>
    <x v="1"/>
    <n v="136615.16666666701"/>
    <s v="US"/>
    <s v="USD"/>
    <n v="1403845200"/>
    <x v="186"/>
    <b v="0"/>
    <b v="0"/>
    <s v="music/rock"/>
    <n v="0.19992957746478873"/>
    <n v="72566.083333333503"/>
    <x v="1"/>
    <s v="rock"/>
    <x v="189"/>
    <x v="186"/>
  </r>
  <r>
    <n v="193"/>
    <s v="Calhoun, Rogers and Long"/>
    <s v="Progressive discrete hub"/>
    <n v="6600"/>
    <n v="3012"/>
    <x v="1"/>
    <n v="137327.66666666701"/>
    <s v="US"/>
    <s v="USD"/>
    <n v="1523163600"/>
    <x v="187"/>
    <b v="1"/>
    <b v="0"/>
    <s v="music/indie rock"/>
    <n v="0.45636363636363636"/>
    <n v="70169.833333333503"/>
    <x v="1"/>
    <s v="indie rock"/>
    <x v="190"/>
    <x v="187"/>
  </r>
  <r>
    <n v="194"/>
    <s v="Sandoval Group"/>
    <s v="Assimilated multi-tasking archive"/>
    <n v="7100"/>
    <n v="8716"/>
    <x v="0"/>
    <n v="138040.16666666701"/>
    <s v="US"/>
    <s v="USD"/>
    <n v="1442206800"/>
    <x v="188"/>
    <b v="0"/>
    <b v="0"/>
    <s v="music/metal"/>
    <n v="1.227605633802817"/>
    <n v="73378.083333333503"/>
    <x v="1"/>
    <s v="metal"/>
    <x v="191"/>
    <x v="188"/>
  </r>
  <r>
    <n v="195"/>
    <s v="Smith and Sons"/>
    <s v="Upgradable high-level solution"/>
    <n v="15800"/>
    <n v="57157"/>
    <x v="1"/>
    <n v="138752.66666666701"/>
    <s v="US"/>
    <s v="USD"/>
    <n v="1532840400"/>
    <x v="189"/>
    <b v="0"/>
    <b v="0"/>
    <s v="music/electric music"/>
    <n v="3.61753164556962"/>
    <n v="97954.833333333503"/>
    <x v="1"/>
    <s v="electric music"/>
    <x v="192"/>
    <x v="189"/>
  </r>
  <r>
    <n v="196"/>
    <s v="King Inc"/>
    <s v="Organic bandwidth-monitored frame"/>
    <n v="8200"/>
    <n v="5178"/>
    <x v="0"/>
    <n v="139465.16666666701"/>
    <s v="DK"/>
    <s v="DKK"/>
    <n v="1472878800"/>
    <x v="190"/>
    <b v="0"/>
    <b v="0"/>
    <s v="technology/wearables"/>
    <n v="0.63146341463414635"/>
    <n v="72321.583333333503"/>
    <x v="2"/>
    <s v="wearables"/>
    <x v="173"/>
    <x v="190"/>
  </r>
  <r>
    <n v="197"/>
    <s v="Perry and Sons"/>
    <s v="Business-focused logistical framework"/>
    <n v="54700"/>
    <n v="163118"/>
    <x v="1"/>
    <n v="140177.66666666701"/>
    <s v="US"/>
    <s v="USD"/>
    <n v="1498194000"/>
    <x v="191"/>
    <b v="0"/>
    <b v="0"/>
    <s v="film &amp; video/drama"/>
    <n v="2.9820475319926874"/>
    <n v="151647.83333333349"/>
    <x v="4"/>
    <s v="drama"/>
    <x v="193"/>
    <x v="191"/>
  </r>
  <r>
    <n v="198"/>
    <s v="Palmer Inc"/>
    <s v="Universal multi-state capability"/>
    <n v="63200"/>
    <n v="6041"/>
    <x v="1"/>
    <n v="140890.16666666701"/>
    <s v="US"/>
    <s v="USD"/>
    <n v="1281070800"/>
    <x v="192"/>
    <b v="0"/>
    <b v="0"/>
    <s v="music/electric music"/>
    <n v="9.5585443037974685E-2"/>
    <n v="73465.583333333503"/>
    <x v="1"/>
    <s v="electric music"/>
    <x v="194"/>
    <x v="192"/>
  </r>
  <r>
    <n v="199"/>
    <s v="Hull, Baker and Martinez"/>
    <s v="Digitized reciprocal infrastructure"/>
    <n v="1800"/>
    <n v="968"/>
    <x v="0"/>
    <n v="141602.66666666701"/>
    <s v="US"/>
    <s v="USD"/>
    <n v="1436245200"/>
    <x v="193"/>
    <b v="0"/>
    <b v="0"/>
    <s v="music/rock"/>
    <n v="0.5377777777777778"/>
    <n v="71285.333333333503"/>
    <x v="1"/>
    <s v="rock"/>
    <x v="195"/>
    <x v="193"/>
  </r>
  <r>
    <n v="200"/>
    <s v="Becker, Rice and White"/>
    <s v="Reduced dedicated capability"/>
    <n v="100"/>
    <n v="2"/>
    <x v="1"/>
    <n v="142315.16666666701"/>
    <s v="CA"/>
    <s v="CAD"/>
    <n v="1269493200"/>
    <x v="194"/>
    <b v="0"/>
    <b v="0"/>
    <s v="theater/plays"/>
    <n v="0.02"/>
    <n v="71158.583333333503"/>
    <x v="3"/>
    <s v="plays"/>
    <x v="152"/>
    <x v="194"/>
  </r>
  <r>
    <n v="201"/>
    <s v="Osborne, Perkins and Knox"/>
    <s v="Cross-platform bi-directional workforce"/>
    <n v="2100"/>
    <n v="14305"/>
    <x v="1"/>
    <n v="143027.66666666701"/>
    <s v="US"/>
    <s v="USD"/>
    <n v="1406264400"/>
    <x v="195"/>
    <b v="0"/>
    <b v="0"/>
    <s v="technology/web"/>
    <n v="6.8119047619047617"/>
    <n v="78666.333333333503"/>
    <x v="2"/>
    <s v="web"/>
    <x v="196"/>
    <x v="195"/>
  </r>
  <r>
    <n v="202"/>
    <s v="Mcknight-Freeman"/>
    <s v="Upgradable scalable methodology"/>
    <n v="8300"/>
    <n v="6543"/>
    <x v="0"/>
    <n v="143740.16666666701"/>
    <s v="US"/>
    <s v="USD"/>
    <n v="1317531600"/>
    <x v="196"/>
    <b v="0"/>
    <b v="0"/>
    <s v="food/food trucks"/>
    <n v="0.78831325301204824"/>
    <n v="75141.583333333503"/>
    <x v="0"/>
    <s v="food trucks"/>
    <x v="197"/>
    <x v="196"/>
  </r>
  <r>
    <n v="203"/>
    <s v="Hayden, Shannon and Stein"/>
    <s v="Customer-focused client-server service-desk"/>
    <n v="143900"/>
    <n v="193413"/>
    <x v="1"/>
    <n v="144452.66666666701"/>
    <s v="AU"/>
    <s v="AUD"/>
    <n v="1484632800"/>
    <x v="197"/>
    <b v="0"/>
    <b v="0"/>
    <s v="theater/plays"/>
    <n v="1.3440792216817234"/>
    <n v="168932.83333333349"/>
    <x v="3"/>
    <s v="plays"/>
    <x v="198"/>
    <x v="197"/>
  </r>
  <r>
    <n v="204"/>
    <s v="Daniel-Luna"/>
    <s v="Mandatory multimedia leverage"/>
    <n v="75000"/>
    <n v="2529"/>
    <x v="1"/>
    <n v="145165.16666666701"/>
    <s v="US"/>
    <s v="USD"/>
    <n v="1301806800"/>
    <x v="198"/>
    <b v="0"/>
    <b v="0"/>
    <s v="music/jazz"/>
    <n v="3.372E-2"/>
    <n v="73847.083333333503"/>
    <x v="1"/>
    <s v="jazz"/>
    <x v="199"/>
    <x v="198"/>
  </r>
  <r>
    <n v="205"/>
    <s v="Weaver-Marquez"/>
    <s v="Focused analyzing circuit"/>
    <n v="1300"/>
    <n v="5614"/>
    <x v="0"/>
    <n v="145877.66666666701"/>
    <s v="US"/>
    <s v="USD"/>
    <n v="1539752400"/>
    <x v="199"/>
    <b v="1"/>
    <b v="0"/>
    <s v="theater/plays"/>
    <n v="4.3184615384615386"/>
    <n v="75745.833333333503"/>
    <x v="3"/>
    <s v="plays"/>
    <x v="200"/>
    <x v="199"/>
  </r>
  <r>
    <n v="206"/>
    <s v="Austin, Baker and Kelley"/>
    <s v="Fundamental grid-enabled strategy"/>
    <n v="9000"/>
    <n v="3496"/>
    <x v="1"/>
    <n v="146590.16666666701"/>
    <s v="US"/>
    <s v="USD"/>
    <n v="1267250400"/>
    <x v="200"/>
    <b v="0"/>
    <b v="0"/>
    <s v="publishing/fiction"/>
    <n v="0.38844444444444443"/>
    <n v="75043.083333333503"/>
    <x v="5"/>
    <s v="fiction"/>
    <x v="201"/>
    <x v="200"/>
  </r>
  <r>
    <n v="207"/>
    <s v="Carney-Anderson"/>
    <s v="Digitized 5thgeneration knowledgebase"/>
    <n v="1000"/>
    <n v="4257"/>
    <x v="1"/>
    <n v="147302.66666666701"/>
    <s v="US"/>
    <s v="USD"/>
    <n v="1535432400"/>
    <x v="201"/>
    <b v="0"/>
    <b v="1"/>
    <s v="music/rock"/>
    <n v="4.2569999999999997"/>
    <n v="75779.833333333503"/>
    <x v="1"/>
    <s v="rock"/>
    <x v="202"/>
    <x v="201"/>
  </r>
  <r>
    <n v="208"/>
    <s v="Jackson Inc"/>
    <s v="Mandatory multi-tasking encryption"/>
    <n v="196900"/>
    <n v="199110"/>
    <x v="0"/>
    <n v="148015.16666666701"/>
    <s v="US"/>
    <s v="USD"/>
    <n v="1510207200"/>
    <x v="202"/>
    <b v="0"/>
    <b v="0"/>
    <s v="film &amp; video/documentary"/>
    <n v="1.0112239715591671"/>
    <n v="173562.58333333349"/>
    <x v="4"/>
    <s v="documentary"/>
    <x v="203"/>
    <x v="202"/>
  </r>
  <r>
    <n v="209"/>
    <s v="Warren Ltd"/>
    <s v="Distributed system-worthy application"/>
    <n v="194500"/>
    <n v="41212"/>
    <x v="1"/>
    <n v="148727.66666666701"/>
    <s v="AU"/>
    <s v="AUD"/>
    <n v="1462510800"/>
    <x v="203"/>
    <b v="0"/>
    <b v="0"/>
    <s v="film &amp; video/documentary"/>
    <n v="0.21188688946015424"/>
    <n v="94969.833333333503"/>
    <x v="4"/>
    <s v="documentary"/>
    <x v="204"/>
    <x v="203"/>
  </r>
  <r>
    <n v="210"/>
    <s v="Schultz Inc"/>
    <s v="Synergistic tertiary time-frame"/>
    <n v="9400"/>
    <n v="6338"/>
    <x v="0"/>
    <n v="149440.16666666701"/>
    <s v="DK"/>
    <s v="DKK"/>
    <n v="1488520800"/>
    <x v="204"/>
    <b v="0"/>
    <b v="0"/>
    <s v="film &amp; video/science fiction"/>
    <n v="0.67425531914893622"/>
    <n v="77889.083333333503"/>
    <x v="4"/>
    <s v="science fiction"/>
    <x v="205"/>
    <x v="204"/>
  </r>
  <r>
    <n v="211"/>
    <s v="Thompson LLC"/>
    <s v="Customer-focused impactful benchmark"/>
    <n v="104400"/>
    <n v="99100"/>
    <x v="1"/>
    <n v="150152.66666666701"/>
    <s v="US"/>
    <s v="USD"/>
    <n v="1377579600"/>
    <x v="205"/>
    <b v="0"/>
    <b v="0"/>
    <s v="theater/plays"/>
    <n v="0.9492337164750958"/>
    <n v="124626.3333333335"/>
    <x v="3"/>
    <s v="plays"/>
    <x v="206"/>
    <x v="205"/>
  </r>
  <r>
    <n v="212"/>
    <s v="Johnson Inc"/>
    <s v="Profound next generation infrastructure"/>
    <n v="8100"/>
    <n v="12300"/>
    <x v="1"/>
    <n v="150865.16666666701"/>
    <s v="US"/>
    <s v="USD"/>
    <n v="1576389600"/>
    <x v="206"/>
    <b v="0"/>
    <b v="0"/>
    <s v="theater/plays"/>
    <n v="1.5185185185185186"/>
    <n v="81582.583333333503"/>
    <x v="3"/>
    <s v="plays"/>
    <x v="207"/>
    <x v="206"/>
  </r>
  <r>
    <n v="213"/>
    <s v="Morgan-Warren"/>
    <s v="Face-to-face encompassing info-mediaries"/>
    <n v="87900"/>
    <n v="171549"/>
    <x v="0"/>
    <n v="151577.66666666701"/>
    <s v="US"/>
    <s v="USD"/>
    <n v="1289019600"/>
    <x v="207"/>
    <b v="0"/>
    <b v="1"/>
    <s v="music/indie rock"/>
    <n v="1.9516382252559727"/>
    <n v="161563.33333333349"/>
    <x v="1"/>
    <s v="indie rock"/>
    <x v="208"/>
    <x v="207"/>
  </r>
  <r>
    <n v="214"/>
    <s v="Sullivan Group"/>
    <s v="Open-source fresh-thinking policy"/>
    <n v="1400"/>
    <n v="14324"/>
    <x v="1"/>
    <n v="152290.16666666701"/>
    <s v="US"/>
    <s v="USD"/>
    <n v="1282194000"/>
    <x v="208"/>
    <b v="0"/>
    <b v="0"/>
    <s v="music/rock"/>
    <n v="10.231428571428571"/>
    <n v="83307.083333333503"/>
    <x v="1"/>
    <s v="rock"/>
    <x v="209"/>
    <x v="208"/>
  </r>
  <r>
    <n v="215"/>
    <s v="Vargas, Banks and Palmer"/>
    <s v="Extended 24/7 implementation"/>
    <n v="156800"/>
    <n v="6024"/>
    <x v="1"/>
    <n v="153002.66666666701"/>
    <s v="US"/>
    <s v="USD"/>
    <n v="1550037600"/>
    <x v="209"/>
    <b v="0"/>
    <b v="0"/>
    <s v="theater/plays"/>
    <n v="3.8418367346938778E-2"/>
    <n v="79513.333333333503"/>
    <x v="3"/>
    <s v="plays"/>
    <x v="210"/>
    <x v="209"/>
  </r>
  <r>
    <n v="216"/>
    <s v="Johnson, Dixon and Zimmerman"/>
    <s v="Organic dynamic algorithm"/>
    <n v="121700"/>
    <n v="188721"/>
    <x v="0"/>
    <n v="153715.16666666701"/>
    <s v="US"/>
    <s v="USD"/>
    <n v="1321941600"/>
    <x v="210"/>
    <b v="0"/>
    <b v="0"/>
    <s v="theater/plays"/>
    <n v="1.5507066557107643"/>
    <n v="171218.08333333349"/>
    <x v="3"/>
    <s v="plays"/>
    <x v="211"/>
    <x v="210"/>
  </r>
  <r>
    <n v="217"/>
    <s v="Moore, Dudley and Navarro"/>
    <s v="Organic multi-tasking focus group"/>
    <n v="129400"/>
    <n v="57911"/>
    <x v="1"/>
    <n v="154427.66666666701"/>
    <s v="US"/>
    <s v="USD"/>
    <n v="1556427600"/>
    <x v="211"/>
    <b v="0"/>
    <b v="0"/>
    <s v="film &amp; video/science fiction"/>
    <n v="0.44753477588871715"/>
    <n v="106169.3333333335"/>
    <x v="4"/>
    <s v="science fiction"/>
    <x v="212"/>
    <x v="211"/>
  </r>
  <r>
    <n v="218"/>
    <s v="Price-Rodriguez"/>
    <s v="Adaptive logistical initiative"/>
    <n v="5700"/>
    <n v="12309"/>
    <x v="1"/>
    <n v="155140.16666666701"/>
    <s v="GB"/>
    <s v="GBP"/>
    <n v="1320991200"/>
    <x v="212"/>
    <b v="0"/>
    <b v="1"/>
    <s v="film &amp; video/shorts"/>
    <n v="2.1594736842105262"/>
    <n v="83724.583333333503"/>
    <x v="4"/>
    <s v="shorts"/>
    <x v="213"/>
    <x v="212"/>
  </r>
  <r>
    <n v="219"/>
    <s v="Huang-Henderson"/>
    <s v="Stand-alone mobile customer loyalty"/>
    <n v="41700"/>
    <n v="138497"/>
    <x v="0"/>
    <n v="155852.66666666701"/>
    <s v="US"/>
    <s v="USD"/>
    <n v="1345093200"/>
    <x v="213"/>
    <b v="0"/>
    <b v="0"/>
    <s v="film &amp; video/animation"/>
    <n v="3.3212709832134291"/>
    <n v="147174.83333333349"/>
    <x v="4"/>
    <s v="animation"/>
    <x v="214"/>
    <x v="213"/>
  </r>
  <r>
    <n v="220"/>
    <s v="Owens-Le"/>
    <s v="Focused composite approach"/>
    <n v="7900"/>
    <n v="667"/>
    <x v="1"/>
    <n v="156565.16666666701"/>
    <s v="US"/>
    <s v="USD"/>
    <n v="1309496400"/>
    <x v="214"/>
    <b v="1"/>
    <b v="0"/>
    <s v="theater/plays"/>
    <n v="8.4430379746835441E-2"/>
    <n v="78616.083333333503"/>
    <x v="3"/>
    <s v="plays"/>
    <x v="215"/>
    <x v="214"/>
  </r>
  <r>
    <n v="221"/>
    <s v="Huff LLC"/>
    <s v="Face-to-face clear-thinking Local Area Network"/>
    <n v="121500"/>
    <n v="119830"/>
    <x v="1"/>
    <n v="157277.66666666701"/>
    <s v="US"/>
    <s v="USD"/>
    <n v="1340254800"/>
    <x v="215"/>
    <b v="1"/>
    <b v="0"/>
    <s v="food/food trucks"/>
    <n v="0.9862551440329218"/>
    <n v="138553.83333333349"/>
    <x v="0"/>
    <s v="food trucks"/>
    <x v="216"/>
    <x v="215"/>
  </r>
  <r>
    <n v="222"/>
    <s v="Johnson LLC"/>
    <s v="Cross-group cohesive circuit"/>
    <n v="4800"/>
    <n v="6623"/>
    <x v="0"/>
    <n v="157990.16666666701"/>
    <s v="US"/>
    <s v="USD"/>
    <n v="1412226000"/>
    <x v="216"/>
    <b v="0"/>
    <b v="0"/>
    <s v="photography/photography books"/>
    <n v="1.3797916666666667"/>
    <n v="82306.583333333503"/>
    <x v="7"/>
    <s v="photography books"/>
    <x v="217"/>
    <x v="216"/>
  </r>
  <r>
    <n v="223"/>
    <s v="Chavez, Garcia and Cantu"/>
    <s v="Synergistic explicit capability"/>
    <n v="87300"/>
    <n v="81897"/>
    <x v="1"/>
    <n v="158702.66666666701"/>
    <s v="US"/>
    <s v="USD"/>
    <n v="1458104400"/>
    <x v="217"/>
    <b v="0"/>
    <b v="0"/>
    <s v="theater/plays"/>
    <n v="0.93810996563573879"/>
    <n v="120299.8333333335"/>
    <x v="3"/>
    <s v="plays"/>
    <x v="218"/>
    <x v="217"/>
  </r>
  <r>
    <n v="224"/>
    <s v="Lester-Moore"/>
    <s v="Diverse analyzing definition"/>
    <n v="46300"/>
    <n v="186885"/>
    <x v="0"/>
    <n v="159415.16666666701"/>
    <s v="US"/>
    <s v="USD"/>
    <n v="1411534800"/>
    <x v="218"/>
    <b v="0"/>
    <b v="0"/>
    <s v="film &amp; video/science fiction"/>
    <n v="4.0363930885529156"/>
    <n v="173150.08333333349"/>
    <x v="4"/>
    <s v="science fiction"/>
    <x v="219"/>
    <x v="218"/>
  </r>
  <r>
    <n v="225"/>
    <s v="Fox-Quinn"/>
    <s v="Enterprise-wide reciprocal success"/>
    <n v="67800"/>
    <n v="176398"/>
    <x v="1"/>
    <n v="160127.66666666701"/>
    <s v="US"/>
    <s v="USD"/>
    <n v="1399093200"/>
    <x v="219"/>
    <b v="1"/>
    <b v="0"/>
    <s v="music/rock"/>
    <n v="2.6017404129793511"/>
    <n v="168262.83333333349"/>
    <x v="1"/>
    <s v="rock"/>
    <x v="220"/>
    <x v="219"/>
  </r>
  <r>
    <n v="226"/>
    <s v="Garcia Inc"/>
    <s v="Progressive neutral middleware"/>
    <n v="3000"/>
    <n v="10999"/>
    <x v="1"/>
    <n v="160840.16666666701"/>
    <s v="US"/>
    <s v="USD"/>
    <n v="1270702800"/>
    <x v="122"/>
    <b v="0"/>
    <b v="0"/>
    <s v="photography/photography books"/>
    <n v="3.6663333333333332"/>
    <n v="85919.583333333503"/>
    <x v="7"/>
    <s v="photography books"/>
    <x v="221"/>
    <x v="122"/>
  </r>
  <r>
    <n v="227"/>
    <s v="Johnson-Lee"/>
    <s v="Intuitive exuding process improvement"/>
    <n v="60900"/>
    <n v="102751"/>
    <x v="0"/>
    <n v="161552.66666666701"/>
    <s v="US"/>
    <s v="USD"/>
    <n v="1431666000"/>
    <x v="220"/>
    <b v="0"/>
    <b v="0"/>
    <s v="games/mobile games"/>
    <n v="1.687208538587849"/>
    <n v="132151.83333333349"/>
    <x v="6"/>
    <s v="mobile games"/>
    <x v="222"/>
    <x v="220"/>
  </r>
  <r>
    <n v="228"/>
    <s v="Pineda Group"/>
    <s v="Exclusive real-time protocol"/>
    <n v="137900"/>
    <n v="165352"/>
    <x v="1"/>
    <n v="162265.16666666701"/>
    <s v="US"/>
    <s v="USD"/>
    <n v="1472619600"/>
    <x v="221"/>
    <b v="0"/>
    <b v="0"/>
    <s v="film &amp; video/animation"/>
    <n v="1.1990717911530093"/>
    <n v="163808.58333333349"/>
    <x v="4"/>
    <s v="animation"/>
    <x v="172"/>
    <x v="221"/>
  </r>
  <r>
    <n v="229"/>
    <s v="Hoffman-Howard"/>
    <s v="Extended encompassing application"/>
    <n v="85600"/>
    <n v="165798"/>
    <x v="1"/>
    <n v="162977.66666666701"/>
    <s v="US"/>
    <s v="USD"/>
    <n v="1496293200"/>
    <x v="222"/>
    <b v="0"/>
    <b v="1"/>
    <s v="games/mobile games"/>
    <n v="1.936892523364486"/>
    <n v="164387.83333333349"/>
    <x v="6"/>
    <s v="mobile games"/>
    <x v="223"/>
    <x v="222"/>
  </r>
  <r>
    <n v="230"/>
    <s v="Miranda, Hall and Mcgrath"/>
    <s v="Progressive value-added ability"/>
    <n v="2400"/>
    <n v="10084"/>
    <x v="0"/>
    <n v="163690.16666666701"/>
    <s v="US"/>
    <s v="USD"/>
    <n v="1575612000"/>
    <x v="223"/>
    <b v="0"/>
    <b v="0"/>
    <s v="games/video games"/>
    <n v="4.2016666666666671"/>
    <n v="86887.083333333503"/>
    <x v="6"/>
    <s v="video games"/>
    <x v="224"/>
    <x v="223"/>
  </r>
  <r>
    <n v="231"/>
    <s v="Williams, Carter and Gonzalez"/>
    <s v="Cross-platform uniform hardware"/>
    <n v="7200"/>
    <n v="5523"/>
    <x v="1"/>
    <n v="164402.66666666701"/>
    <s v="US"/>
    <s v="USD"/>
    <n v="1369112400"/>
    <x v="224"/>
    <b v="0"/>
    <b v="0"/>
    <s v="theater/plays"/>
    <n v="0.76708333333333334"/>
    <n v="84962.833333333503"/>
    <x v="3"/>
    <s v="plays"/>
    <x v="225"/>
    <x v="224"/>
  </r>
  <r>
    <n v="232"/>
    <s v="Davis-Rodriguez"/>
    <s v="Progressive secondary portal"/>
    <n v="3400"/>
    <n v="5823"/>
    <x v="1"/>
    <n v="165115.16666666701"/>
    <s v="US"/>
    <s v="USD"/>
    <n v="1469422800"/>
    <x v="225"/>
    <b v="0"/>
    <b v="0"/>
    <s v="theater/plays"/>
    <n v="1.7126470588235294"/>
    <n v="85469.083333333503"/>
    <x v="3"/>
    <s v="plays"/>
    <x v="226"/>
    <x v="225"/>
  </r>
  <r>
    <n v="233"/>
    <s v="Reid, Rivera and Perry"/>
    <s v="Multi-lateral national adapter"/>
    <n v="3800"/>
    <n v="6000"/>
    <x v="0"/>
    <n v="165827.66666666701"/>
    <s v="US"/>
    <s v="USD"/>
    <n v="1307854800"/>
    <x v="226"/>
    <b v="0"/>
    <b v="0"/>
    <s v="film &amp; video/animation"/>
    <n v="1.5789473684210527"/>
    <n v="85913.833333333503"/>
    <x v="4"/>
    <s v="animation"/>
    <x v="227"/>
    <x v="226"/>
  </r>
  <r>
    <n v="234"/>
    <s v="Mendoza-Parker"/>
    <s v="Enterprise-wide motivating matrices"/>
    <n v="7500"/>
    <n v="8181"/>
    <x v="1"/>
    <n v="166540.16666666701"/>
    <s v="IT"/>
    <s v="EUR"/>
    <n v="1503378000"/>
    <x v="227"/>
    <b v="0"/>
    <b v="1"/>
    <s v="games/video games"/>
    <n v="1.0908"/>
    <n v="87360.583333333503"/>
    <x v="6"/>
    <s v="video games"/>
    <x v="228"/>
    <x v="227"/>
  </r>
  <r>
    <n v="235"/>
    <s v="Lee, Ali and Guzman"/>
    <s v="Polarized upward-trending Local Area Network"/>
    <n v="8600"/>
    <n v="3589"/>
    <x v="1"/>
    <n v="167252.66666666701"/>
    <s v="US"/>
    <s v="USD"/>
    <n v="1486965600"/>
    <x v="228"/>
    <b v="0"/>
    <b v="0"/>
    <s v="film &amp; video/animation"/>
    <n v="0.41732558139534881"/>
    <n v="85420.833333333503"/>
    <x v="4"/>
    <s v="animation"/>
    <x v="229"/>
    <x v="228"/>
  </r>
  <r>
    <n v="236"/>
    <s v="Gallegos-Cobb"/>
    <s v="Object-based directional function"/>
    <n v="39500"/>
    <n v="4323"/>
    <x v="0"/>
    <n v="167965.16666666701"/>
    <s v="AU"/>
    <s v="AUD"/>
    <n v="1561438800"/>
    <x v="229"/>
    <b v="0"/>
    <b v="1"/>
    <s v="music/rock"/>
    <n v="0.10944303797468355"/>
    <n v="86144.083333333503"/>
    <x v="1"/>
    <s v="rock"/>
    <x v="230"/>
    <x v="229"/>
  </r>
  <r>
    <n v="237"/>
    <s v="Ellison PLC"/>
    <s v="Re-contextualized tangible open architecture"/>
    <n v="9300"/>
    <n v="14822"/>
    <x v="1"/>
    <n v="168677.66666666701"/>
    <s v="US"/>
    <s v="USD"/>
    <n v="1398402000"/>
    <x v="230"/>
    <b v="0"/>
    <b v="0"/>
    <s v="film &amp; video/animation"/>
    <n v="1.593763440860215"/>
    <n v="91749.833333333503"/>
    <x v="4"/>
    <s v="animation"/>
    <x v="231"/>
    <x v="230"/>
  </r>
  <r>
    <n v="238"/>
    <s v="Bolton, Sanchez and Carrillo"/>
    <s v="Distributed systemic adapter"/>
    <n v="2400"/>
    <n v="10138"/>
    <x v="0"/>
    <n v="169390.16666666701"/>
    <s v="DK"/>
    <s v="DKK"/>
    <n v="1513231200"/>
    <x v="231"/>
    <b v="0"/>
    <b v="1"/>
    <s v="theater/plays"/>
    <n v="4.2241666666666671"/>
    <n v="89764.083333333503"/>
    <x v="3"/>
    <s v="plays"/>
    <x v="232"/>
    <x v="231"/>
  </r>
  <r>
    <n v="239"/>
    <s v="Mason-Sanders"/>
    <s v="Networked web-enabled instruction set"/>
    <n v="3200"/>
    <n v="3127"/>
    <x v="1"/>
    <n v="170102.66666666701"/>
    <s v="US"/>
    <s v="USD"/>
    <n v="1440824400"/>
    <x v="232"/>
    <b v="0"/>
    <b v="0"/>
    <s v="technology/wearables"/>
    <n v="0.97718749999999999"/>
    <n v="86614.833333333503"/>
    <x v="2"/>
    <s v="wearables"/>
    <x v="233"/>
    <x v="232"/>
  </r>
  <r>
    <n v="240"/>
    <s v="Pitts-Reed"/>
    <s v="Vision-oriented dynamic service-desk"/>
    <n v="29400"/>
    <n v="123124"/>
    <x v="1"/>
    <n v="170815.16666666701"/>
    <s v="US"/>
    <s v="USD"/>
    <n v="1281070800"/>
    <x v="233"/>
    <b v="0"/>
    <b v="0"/>
    <s v="theater/plays"/>
    <n v="4.1878911564625847"/>
    <n v="146969.58333333349"/>
    <x v="3"/>
    <s v="plays"/>
    <x v="194"/>
    <x v="233"/>
  </r>
  <r>
    <n v="241"/>
    <s v="Gonzalez-Martinez"/>
    <s v="Vision-oriented actuating open system"/>
    <n v="168500"/>
    <n v="171729"/>
    <x v="0"/>
    <n v="171527.66666666701"/>
    <s v="AU"/>
    <s v="AUD"/>
    <n v="1397365200"/>
    <x v="234"/>
    <b v="0"/>
    <b v="1"/>
    <s v="publishing/nonfiction"/>
    <n v="1.0191632047477746"/>
    <n v="171628.33333333349"/>
    <x v="5"/>
    <s v="nonfiction"/>
    <x v="234"/>
    <x v="234"/>
  </r>
  <r>
    <n v="242"/>
    <s v="Hill, Martin and Garcia"/>
    <s v="Sharable scalable core"/>
    <n v="8400"/>
    <n v="10729"/>
    <x v="1"/>
    <n v="172240.16666666701"/>
    <s v="US"/>
    <s v="USD"/>
    <n v="1494392400"/>
    <x v="235"/>
    <b v="0"/>
    <b v="1"/>
    <s v="music/rock"/>
    <n v="1.2772619047619047"/>
    <n v="91484.583333333503"/>
    <x v="1"/>
    <s v="rock"/>
    <x v="235"/>
    <x v="235"/>
  </r>
  <r>
    <n v="243"/>
    <s v="Garcia PLC"/>
    <s v="Customer-focused attitude-oriented function"/>
    <n v="2300"/>
    <n v="10240"/>
    <x v="1"/>
    <n v="172952.66666666701"/>
    <s v="US"/>
    <s v="USD"/>
    <n v="1520143200"/>
    <x v="236"/>
    <b v="0"/>
    <b v="0"/>
    <s v="theater/plays"/>
    <n v="4.4521739130434783"/>
    <n v="91596.333333333503"/>
    <x v="3"/>
    <s v="plays"/>
    <x v="236"/>
    <x v="236"/>
  </r>
  <r>
    <n v="244"/>
    <s v="Herring-Bailey"/>
    <s v="Reverse-engineered system-worthy extranet"/>
    <n v="700"/>
    <n v="3988"/>
    <x v="0"/>
    <n v="173665.16666666701"/>
    <s v="US"/>
    <s v="USD"/>
    <n v="1405314000"/>
    <x v="237"/>
    <b v="0"/>
    <b v="0"/>
    <s v="theater/plays"/>
    <n v="5.6971428571428575"/>
    <n v="88826.583333333503"/>
    <x v="3"/>
    <s v="plays"/>
    <x v="237"/>
    <x v="237"/>
  </r>
  <r>
    <n v="245"/>
    <s v="Russell-Gardner"/>
    <s v="Re-engineered systematic monitoring"/>
    <n v="2900"/>
    <n v="14771"/>
    <x v="1"/>
    <n v="174377.66666666701"/>
    <s v="US"/>
    <s v="USD"/>
    <n v="1396846800"/>
    <x v="238"/>
    <b v="0"/>
    <b v="0"/>
    <s v="theater/plays"/>
    <n v="5.0934482758620687"/>
    <n v="94574.333333333503"/>
    <x v="3"/>
    <s v="plays"/>
    <x v="238"/>
    <x v="238"/>
  </r>
  <r>
    <n v="246"/>
    <s v="Walters-Carter"/>
    <s v="Seamless value-added standardization"/>
    <n v="4500"/>
    <n v="14649"/>
    <x v="1"/>
    <n v="175090.16666666701"/>
    <s v="US"/>
    <s v="USD"/>
    <n v="1375678800"/>
    <x v="239"/>
    <b v="0"/>
    <b v="0"/>
    <s v="technology/web"/>
    <n v="3.2553333333333332"/>
    <n v="94869.583333333503"/>
    <x v="2"/>
    <s v="web"/>
    <x v="239"/>
    <x v="239"/>
  </r>
  <r>
    <n v="247"/>
    <s v="Johnson, Patterson and Montoya"/>
    <s v="Triple-buffered fresh-thinking frame"/>
    <n v="19800"/>
    <n v="184658"/>
    <x v="0"/>
    <n v="175802.66666666701"/>
    <s v="US"/>
    <s v="USD"/>
    <n v="1482386400"/>
    <x v="240"/>
    <b v="0"/>
    <b v="1"/>
    <s v="publishing/fiction"/>
    <n v="9.3261616161616168"/>
    <n v="180230.33333333349"/>
    <x v="5"/>
    <s v="fiction"/>
    <x v="240"/>
    <x v="240"/>
  </r>
  <r>
    <n v="248"/>
    <s v="Roberts and Sons"/>
    <s v="Streamlined holistic knowledgebase"/>
    <n v="6200"/>
    <n v="13103"/>
    <x v="1"/>
    <n v="176515.16666666701"/>
    <s v="AU"/>
    <s v="AUD"/>
    <n v="1420005600"/>
    <x v="241"/>
    <b v="0"/>
    <b v="0"/>
    <s v="games/mobile games"/>
    <n v="2.1133870967741935"/>
    <n v="94809.083333333503"/>
    <x v="6"/>
    <s v="mobile games"/>
    <x v="241"/>
    <x v="241"/>
  </r>
  <r>
    <n v="249"/>
    <s v="Avila-Nelson"/>
    <s v="Up-sized intermediate website"/>
    <n v="61500"/>
    <n v="168095"/>
    <x v="1"/>
    <n v="177227.66666666701"/>
    <s v="US"/>
    <s v="USD"/>
    <n v="1420178400"/>
    <x v="242"/>
    <b v="0"/>
    <b v="0"/>
    <s v="publishing/translations"/>
    <n v="2.7332520325203253"/>
    <n v="172661.33333333349"/>
    <x v="5"/>
    <s v="translations"/>
    <x v="242"/>
    <x v="242"/>
  </r>
  <r>
    <n v="250"/>
    <s v="Robbins and Sons"/>
    <s v="Future-proofed directional synergy"/>
    <n v="100"/>
    <n v="3"/>
    <x v="0"/>
    <n v="177940.16666666701"/>
    <s v="US"/>
    <s v="USD"/>
    <n v="1264399200"/>
    <x v="243"/>
    <b v="0"/>
    <b v="0"/>
    <s v="music/rock"/>
    <n v="0.03"/>
    <n v="88971.583333333503"/>
    <x v="1"/>
    <s v="rock"/>
    <x v="67"/>
    <x v="243"/>
  </r>
  <r>
    <n v="251"/>
    <s v="Singleton Ltd"/>
    <s v="Enhanced user-facing function"/>
    <n v="7100"/>
    <n v="3840"/>
    <x v="1"/>
    <n v="178652.66666666701"/>
    <s v="US"/>
    <s v="USD"/>
    <n v="1355032800"/>
    <x v="244"/>
    <b v="0"/>
    <b v="0"/>
    <s v="theater/plays"/>
    <n v="0.54084507042253516"/>
    <n v="91246.333333333503"/>
    <x v="3"/>
    <s v="plays"/>
    <x v="243"/>
    <x v="244"/>
  </r>
  <r>
    <n v="252"/>
    <s v="Perez PLC"/>
    <s v="Operative bandwidth-monitored interface"/>
    <n v="1000"/>
    <n v="6263"/>
    <x v="0"/>
    <n v="179365.16666666701"/>
    <s v="US"/>
    <s v="USD"/>
    <n v="1382677200"/>
    <x v="245"/>
    <b v="0"/>
    <b v="0"/>
    <s v="theater/plays"/>
    <n v="6.2629999999999999"/>
    <n v="92814.083333333503"/>
    <x v="3"/>
    <s v="plays"/>
    <x v="244"/>
    <x v="245"/>
  </r>
  <r>
    <n v="253"/>
    <s v="Rogers, Jacobs and Jackson"/>
    <s v="Upgradable multi-state instruction set"/>
    <n v="121500"/>
    <n v="108161"/>
    <x v="1"/>
    <n v="180077.66666666701"/>
    <s v="CA"/>
    <s v="CAD"/>
    <n v="1302238800"/>
    <x v="246"/>
    <b v="0"/>
    <b v="0"/>
    <s v="film &amp; video/drama"/>
    <n v="0.8902139917695473"/>
    <n v="144119.33333333349"/>
    <x v="4"/>
    <s v="drama"/>
    <x v="245"/>
    <x v="246"/>
  </r>
  <r>
    <n v="254"/>
    <s v="Barry Group"/>
    <s v="De-engineered static Local Area Network"/>
    <n v="4600"/>
    <n v="8505"/>
    <x v="1"/>
    <n v="180790.16666666701"/>
    <s v="US"/>
    <s v="USD"/>
    <n v="1487656800"/>
    <x v="247"/>
    <b v="0"/>
    <b v="0"/>
    <s v="publishing/nonfiction"/>
    <n v="1.8489130434782608"/>
    <n v="94647.583333333503"/>
    <x v="5"/>
    <s v="nonfiction"/>
    <x v="246"/>
    <x v="247"/>
  </r>
  <r>
    <n v="255"/>
    <s v="Rosales, Branch and Harmon"/>
    <s v="Upgradable grid-enabled superstructure"/>
    <n v="80500"/>
    <n v="96735"/>
    <x v="0"/>
    <n v="181502.66666666701"/>
    <s v="US"/>
    <s v="USD"/>
    <n v="1297836000"/>
    <x v="248"/>
    <b v="0"/>
    <b v="1"/>
    <s v="music/rock"/>
    <n v="1.2016770186335404"/>
    <n v="139118.83333333349"/>
    <x v="1"/>
    <s v="rock"/>
    <x v="247"/>
    <x v="248"/>
  </r>
  <r>
    <n v="256"/>
    <s v="Smith-Reid"/>
    <s v="Optimized actuating toolset"/>
    <n v="4100"/>
    <n v="959"/>
    <x v="1"/>
    <n v="182215.16666666701"/>
    <s v="GB"/>
    <s v="GBP"/>
    <n v="1453615200"/>
    <x v="249"/>
    <b v="0"/>
    <b v="0"/>
    <s v="music/rock"/>
    <n v="0.23390243902439026"/>
    <n v="91587.083333333503"/>
    <x v="1"/>
    <s v="rock"/>
    <x v="248"/>
    <x v="249"/>
  </r>
  <r>
    <n v="257"/>
    <s v="Williams Inc"/>
    <s v="Decentralized exuding strategy"/>
    <n v="5700"/>
    <n v="8322"/>
    <x v="1"/>
    <n v="182927.66666666701"/>
    <s v="US"/>
    <s v="USD"/>
    <n v="1362463200"/>
    <x v="250"/>
    <b v="0"/>
    <b v="0"/>
    <s v="theater/plays"/>
    <n v="1.46"/>
    <n v="95624.833333333503"/>
    <x v="3"/>
    <s v="plays"/>
    <x v="249"/>
    <x v="250"/>
  </r>
  <r>
    <n v="258"/>
    <s v="Duncan, Mcdonald and Miller"/>
    <s v="Assimilated coherent hardware"/>
    <n v="5000"/>
    <n v="13424"/>
    <x v="0"/>
    <n v="183640.16666666701"/>
    <s v="US"/>
    <s v="USD"/>
    <n v="1481176800"/>
    <x v="251"/>
    <b v="0"/>
    <b v="1"/>
    <s v="theater/plays"/>
    <n v="2.6848000000000001"/>
    <n v="98532.083333333503"/>
    <x v="3"/>
    <s v="plays"/>
    <x v="250"/>
    <x v="251"/>
  </r>
  <r>
    <n v="259"/>
    <s v="Watkins Ltd"/>
    <s v="Multi-channeled responsive implementation"/>
    <n v="1800"/>
    <n v="10755"/>
    <x v="1"/>
    <n v="184352.66666666701"/>
    <s v="US"/>
    <s v="USD"/>
    <n v="1354946400"/>
    <x v="252"/>
    <b v="1"/>
    <b v="0"/>
    <s v="photography/photography books"/>
    <n v="5.9749999999999996"/>
    <n v="97553.833333333503"/>
    <x v="7"/>
    <s v="photography books"/>
    <x v="251"/>
    <x v="252"/>
  </r>
  <r>
    <n v="260"/>
    <s v="Allen-Jones"/>
    <s v="Centralized modular initiative"/>
    <n v="6300"/>
    <n v="9935"/>
    <x v="1"/>
    <n v="185065.16666666701"/>
    <s v="US"/>
    <s v="USD"/>
    <n v="1348808400"/>
    <x v="253"/>
    <b v="0"/>
    <b v="0"/>
    <s v="music/rock"/>
    <n v="1.5769841269841269"/>
    <n v="97500.083333333503"/>
    <x v="1"/>
    <s v="rock"/>
    <x v="136"/>
    <x v="253"/>
  </r>
  <r>
    <n v="261"/>
    <s v="Mason-Smith"/>
    <s v="Reverse-engineered cohesive migration"/>
    <n v="84300"/>
    <n v="26303"/>
    <x v="0"/>
    <n v="185777.66666666701"/>
    <s v="US"/>
    <s v="USD"/>
    <n v="1282712400"/>
    <x v="254"/>
    <b v="0"/>
    <b v="1"/>
    <s v="music/rock"/>
    <n v="0.31201660735468567"/>
    <n v="106040.3333333335"/>
    <x v="1"/>
    <s v="rock"/>
    <x v="252"/>
    <x v="254"/>
  </r>
  <r>
    <n v="262"/>
    <s v="Lloyd, Kennedy and Davis"/>
    <s v="Compatible multimedia hub"/>
    <n v="1700"/>
    <n v="5328"/>
    <x v="1"/>
    <n v="186490.16666666701"/>
    <s v="US"/>
    <s v="USD"/>
    <n v="1301979600"/>
    <x v="255"/>
    <b v="0"/>
    <b v="1"/>
    <s v="music/indie rock"/>
    <n v="3.1341176470588237"/>
    <n v="95909.083333333503"/>
    <x v="1"/>
    <s v="indie rock"/>
    <x v="253"/>
    <x v="255"/>
  </r>
  <r>
    <n v="263"/>
    <s v="Walker Ltd"/>
    <s v="Organic eco-centric success"/>
    <n v="2900"/>
    <n v="10756"/>
    <x v="1"/>
    <n v="187202.66666666701"/>
    <s v="US"/>
    <s v="USD"/>
    <n v="1263016800"/>
    <x v="256"/>
    <b v="0"/>
    <b v="0"/>
    <s v="photography/photography books"/>
    <n v="3.7089655172413791"/>
    <n v="98979.333333333503"/>
    <x v="7"/>
    <s v="photography books"/>
    <x v="254"/>
    <x v="256"/>
  </r>
  <r>
    <n v="264"/>
    <s v="Gordon PLC"/>
    <s v="Virtual reciprocal policy"/>
    <n v="45600"/>
    <n v="165375"/>
    <x v="0"/>
    <n v="187915.16666666701"/>
    <s v="US"/>
    <s v="USD"/>
    <n v="1360648800"/>
    <x v="257"/>
    <b v="0"/>
    <b v="0"/>
    <s v="theater/plays"/>
    <n v="3.6266447368421053"/>
    <n v="176645.08333333349"/>
    <x v="3"/>
    <s v="plays"/>
    <x v="255"/>
    <x v="257"/>
  </r>
  <r>
    <n v="265"/>
    <s v="Lee and Sons"/>
    <s v="Persevering interactive emulation"/>
    <n v="4900"/>
    <n v="6031"/>
    <x v="1"/>
    <n v="188627.66666666701"/>
    <s v="US"/>
    <s v="USD"/>
    <n v="1451800800"/>
    <x v="258"/>
    <b v="0"/>
    <b v="0"/>
    <s v="theater/plays"/>
    <n v="1.2308163265306122"/>
    <n v="97329.333333333503"/>
    <x v="3"/>
    <s v="plays"/>
    <x v="256"/>
    <x v="258"/>
  </r>
  <r>
    <n v="266"/>
    <s v="Cole LLC"/>
    <s v="Proactive responsive emulation"/>
    <n v="111900"/>
    <n v="85902"/>
    <x v="0"/>
    <n v="189340.16666666701"/>
    <s v="IT"/>
    <s v="EUR"/>
    <n v="1415340000"/>
    <x v="259"/>
    <b v="0"/>
    <b v="1"/>
    <s v="music/jazz"/>
    <n v="0.76766756032171579"/>
    <n v="137621.08333333349"/>
    <x v="1"/>
    <s v="jazz"/>
    <x v="257"/>
    <x v="259"/>
  </r>
  <r>
    <n v="267"/>
    <s v="Acosta PLC"/>
    <s v="Extended eco-centric function"/>
    <n v="61600"/>
    <n v="143910"/>
    <x v="1"/>
    <n v="190052.66666666701"/>
    <s v="AU"/>
    <s v="AUD"/>
    <n v="1351054800"/>
    <x v="260"/>
    <b v="0"/>
    <b v="0"/>
    <s v="theater/plays"/>
    <n v="2.3362012987012988"/>
    <n v="166981.33333333349"/>
    <x v="3"/>
    <s v="plays"/>
    <x v="258"/>
    <x v="260"/>
  </r>
  <r>
    <n v="268"/>
    <s v="Brown-Mckee"/>
    <s v="Networked optimal productivity"/>
    <n v="1500"/>
    <n v="2708"/>
    <x v="1"/>
    <n v="190765.16666666701"/>
    <s v="US"/>
    <s v="USD"/>
    <n v="1349326800"/>
    <x v="261"/>
    <b v="0"/>
    <b v="0"/>
    <s v="film &amp; video/documentary"/>
    <n v="1.8053333333333332"/>
    <n v="96736.583333333503"/>
    <x v="4"/>
    <s v="documentary"/>
    <x v="259"/>
    <x v="261"/>
  </r>
  <r>
    <n v="269"/>
    <s v="Miles and Sons"/>
    <s v="Persistent attitude-oriented approach"/>
    <n v="3500"/>
    <n v="8842"/>
    <x v="0"/>
    <n v="191477.66666666701"/>
    <s v="US"/>
    <s v="USD"/>
    <n v="1548914400"/>
    <x v="262"/>
    <b v="0"/>
    <b v="0"/>
    <s v="film &amp; video/television"/>
    <n v="2.5262857142857142"/>
    <n v="100159.8333333335"/>
    <x v="4"/>
    <s v="television"/>
    <x v="260"/>
    <x v="262"/>
  </r>
  <r>
    <n v="270"/>
    <s v="Sawyer, Horton and Williams"/>
    <s v="Triple-buffered 4thgeneration toolset"/>
    <n v="173900"/>
    <n v="47260"/>
    <x v="1"/>
    <n v="192190.16666666701"/>
    <s v="US"/>
    <s v="USD"/>
    <n v="1291269600"/>
    <x v="263"/>
    <b v="0"/>
    <b v="0"/>
    <s v="games/video games"/>
    <n v="0.27176538240368026"/>
    <n v="119725.0833333335"/>
    <x v="6"/>
    <s v="video games"/>
    <x v="261"/>
    <x v="263"/>
  </r>
  <r>
    <n v="271"/>
    <s v="Foley-Cox"/>
    <s v="Progressive zero administration leverage"/>
    <n v="153700"/>
    <n v="1953"/>
    <x v="1"/>
    <n v="192902.66666666701"/>
    <s v="US"/>
    <s v="USD"/>
    <n v="1449468000"/>
    <x v="264"/>
    <b v="0"/>
    <b v="0"/>
    <s v="photography/photography books"/>
    <n v="1.2706571242680547E-2"/>
    <n v="97427.833333333503"/>
    <x v="7"/>
    <s v="photography books"/>
    <x v="262"/>
    <x v="264"/>
  </r>
  <r>
    <n v="272"/>
    <s v="Horton, Morrison and Clark"/>
    <s v="Networked radical neural-net"/>
    <n v="51100"/>
    <n v="155349"/>
    <x v="0"/>
    <n v="193615.16666666701"/>
    <s v="US"/>
    <s v="USD"/>
    <n v="1562734800"/>
    <x v="265"/>
    <b v="0"/>
    <b v="1"/>
    <s v="theater/plays"/>
    <n v="3.0400978473581213"/>
    <n v="174482.08333333349"/>
    <x v="3"/>
    <s v="plays"/>
    <x v="263"/>
    <x v="265"/>
  </r>
  <r>
    <n v="273"/>
    <s v="Thomas and Sons"/>
    <s v="Re-engineered heuristic forecast"/>
    <n v="7800"/>
    <n v="10704"/>
    <x v="1"/>
    <n v="194327.66666666701"/>
    <s v="CA"/>
    <s v="CAD"/>
    <n v="1505624400"/>
    <x v="266"/>
    <b v="0"/>
    <b v="0"/>
    <s v="theater/plays"/>
    <n v="1.3723076923076922"/>
    <n v="102515.8333333335"/>
    <x v="3"/>
    <s v="plays"/>
    <x v="264"/>
    <x v="266"/>
  </r>
  <r>
    <n v="274"/>
    <s v="Morgan-Jenkins"/>
    <s v="Fully-configurable background algorithm"/>
    <n v="2400"/>
    <n v="773"/>
    <x v="1"/>
    <n v="195040.16666666701"/>
    <s v="US"/>
    <s v="USD"/>
    <n v="1509948000"/>
    <x v="267"/>
    <b v="0"/>
    <b v="0"/>
    <s v="theater/plays"/>
    <n v="0.32208333333333333"/>
    <n v="97906.583333333503"/>
    <x v="3"/>
    <s v="plays"/>
    <x v="265"/>
    <x v="267"/>
  </r>
  <r>
    <n v="275"/>
    <s v="Ward, Sanchez and Kemp"/>
    <s v="Stand-alone discrete Graphical User Interface"/>
    <n v="3900"/>
    <n v="9419"/>
    <x v="0"/>
    <n v="195752.66666666701"/>
    <s v="US"/>
    <s v="USD"/>
    <n v="1554526800"/>
    <x v="153"/>
    <b v="0"/>
    <b v="0"/>
    <s v="publishing/translations"/>
    <n v="2.4151282051282053"/>
    <n v="102585.8333333335"/>
    <x v="5"/>
    <s v="translations"/>
    <x v="266"/>
    <x v="153"/>
  </r>
  <r>
    <n v="276"/>
    <s v="Fields Ltd"/>
    <s v="Front-line foreground project"/>
    <n v="5500"/>
    <n v="5324"/>
    <x v="1"/>
    <n v="196465.16666666701"/>
    <s v="US"/>
    <s v="USD"/>
    <n v="1334811600"/>
    <x v="268"/>
    <b v="0"/>
    <b v="1"/>
    <s v="games/video games"/>
    <n v="0.96799999999999997"/>
    <n v="100894.5833333335"/>
    <x v="6"/>
    <s v="video games"/>
    <x v="267"/>
    <x v="268"/>
  </r>
  <r>
    <n v="277"/>
    <s v="Ramos-Mitchell"/>
    <s v="Persevering system-worthy info-mediaries"/>
    <n v="700"/>
    <n v="7465"/>
    <x v="1"/>
    <n v="197177.66666666701"/>
    <s v="US"/>
    <s v="USD"/>
    <n v="1279515600"/>
    <x v="269"/>
    <b v="0"/>
    <b v="0"/>
    <s v="theater/plays"/>
    <n v="10.664285714285715"/>
    <n v="102321.3333333335"/>
    <x v="3"/>
    <s v="plays"/>
    <x v="268"/>
    <x v="269"/>
  </r>
  <r>
    <n v="278"/>
    <s v="Higgins, Davis and Salazar"/>
    <s v="Distributed multi-tasking strategy"/>
    <n v="2700"/>
    <n v="8799"/>
    <x v="0"/>
    <n v="197890.16666666701"/>
    <s v="US"/>
    <s v="USD"/>
    <n v="1353909600"/>
    <x v="270"/>
    <b v="0"/>
    <b v="0"/>
    <s v="technology/web"/>
    <n v="3.2588888888888889"/>
    <n v="103344.5833333335"/>
    <x v="2"/>
    <s v="web"/>
    <x v="269"/>
    <x v="270"/>
  </r>
  <r>
    <n v="279"/>
    <s v="Smith-Jenkins"/>
    <s v="Vision-oriented methodical application"/>
    <n v="8000"/>
    <n v="13656"/>
    <x v="1"/>
    <n v="198602.66666666701"/>
    <s v="US"/>
    <s v="USD"/>
    <n v="1535950800"/>
    <x v="271"/>
    <b v="0"/>
    <b v="0"/>
    <s v="theater/plays"/>
    <n v="1.7070000000000001"/>
    <n v="106129.3333333335"/>
    <x v="3"/>
    <s v="plays"/>
    <x v="270"/>
    <x v="271"/>
  </r>
  <r>
    <n v="280"/>
    <s v="Braun PLC"/>
    <s v="Function-based high-level infrastructure"/>
    <n v="2500"/>
    <n v="14536"/>
    <x v="0"/>
    <n v="199315.16666666701"/>
    <s v="US"/>
    <s v="USD"/>
    <n v="1511244000"/>
    <x v="272"/>
    <b v="0"/>
    <b v="0"/>
    <s v="film &amp; video/animation"/>
    <n v="5.8144"/>
    <n v="106925.5833333335"/>
    <x v="4"/>
    <s v="animation"/>
    <x v="271"/>
    <x v="272"/>
  </r>
  <r>
    <n v="281"/>
    <s v="Drake PLC"/>
    <s v="Profound object-oriented paradigm"/>
    <n v="164500"/>
    <n v="150552"/>
    <x v="1"/>
    <n v="200027.66666666701"/>
    <s v="US"/>
    <s v="USD"/>
    <n v="1331445600"/>
    <x v="273"/>
    <b v="0"/>
    <b v="1"/>
    <s v="theater/plays"/>
    <n v="0.91520972644376897"/>
    <n v="175289.83333333349"/>
    <x v="3"/>
    <s v="plays"/>
    <x v="272"/>
    <x v="273"/>
  </r>
  <r>
    <n v="282"/>
    <s v="Ross, Kelly and Brown"/>
    <s v="Virtual contextually-based circuit"/>
    <n v="8400"/>
    <n v="9076"/>
    <x v="1"/>
    <n v="200740.16666666701"/>
    <s v="US"/>
    <s v="USD"/>
    <n v="1480226400"/>
    <x v="274"/>
    <b v="0"/>
    <b v="1"/>
    <s v="film &amp; video/television"/>
    <n v="1.0804761904761904"/>
    <n v="104908.0833333335"/>
    <x v="4"/>
    <s v="television"/>
    <x v="73"/>
    <x v="274"/>
  </r>
  <r>
    <n v="283"/>
    <s v="Lucas-Mullins"/>
    <s v="Business-focused dynamic instruction set"/>
    <n v="8100"/>
    <n v="1517"/>
    <x v="0"/>
    <n v="201452.66666666701"/>
    <s v="DK"/>
    <s v="DKK"/>
    <n v="1464584400"/>
    <x v="148"/>
    <b v="0"/>
    <b v="0"/>
    <s v="music/rock"/>
    <n v="0.18728395061728395"/>
    <n v="101484.8333333335"/>
    <x v="1"/>
    <s v="rock"/>
    <x v="273"/>
    <x v="148"/>
  </r>
  <r>
    <n v="284"/>
    <s v="Tran LLC"/>
    <s v="Ameliorated fresh-thinking protocol"/>
    <n v="9800"/>
    <n v="8153"/>
    <x v="1"/>
    <n v="202165.16666666701"/>
    <s v="US"/>
    <s v="USD"/>
    <n v="1335848400"/>
    <x v="275"/>
    <b v="0"/>
    <b v="0"/>
    <s v="technology/web"/>
    <n v="0.83193877551020412"/>
    <n v="105159.0833333335"/>
    <x v="2"/>
    <s v="web"/>
    <x v="274"/>
    <x v="275"/>
  </r>
  <r>
    <n v="285"/>
    <s v="Dawson, Brady and Gilbert"/>
    <s v="Front-line optimizing emulation"/>
    <n v="900"/>
    <n v="6357"/>
    <x v="1"/>
    <n v="202877.66666666701"/>
    <s v="US"/>
    <s v="USD"/>
    <n v="1473483600"/>
    <x v="276"/>
    <b v="0"/>
    <b v="0"/>
    <s v="theater/plays"/>
    <n v="7.0633333333333335"/>
    <n v="104617.3333333335"/>
    <x v="3"/>
    <s v="plays"/>
    <x v="275"/>
    <x v="276"/>
  </r>
  <r>
    <n v="286"/>
    <s v="Obrien-Aguirre"/>
    <s v="Devolved uniform complexity"/>
    <n v="112100"/>
    <n v="19557"/>
    <x v="0"/>
    <n v="203590.16666666701"/>
    <s v="US"/>
    <s v="USD"/>
    <n v="1479880800"/>
    <x v="72"/>
    <b v="0"/>
    <b v="0"/>
    <s v="theater/plays"/>
    <n v="0.17446030330062445"/>
    <n v="111573.5833333335"/>
    <x v="3"/>
    <s v="plays"/>
    <x v="276"/>
    <x v="72"/>
  </r>
  <r>
    <n v="287"/>
    <s v="Ferguson PLC"/>
    <s v="Public-key intangible superstructure"/>
    <n v="6300"/>
    <n v="13213"/>
    <x v="1"/>
    <n v="204302.66666666701"/>
    <s v="US"/>
    <s v="USD"/>
    <n v="1430197200"/>
    <x v="277"/>
    <b v="0"/>
    <b v="0"/>
    <s v="music/electric music"/>
    <n v="2.0973015873015872"/>
    <n v="108757.8333333335"/>
    <x v="1"/>
    <s v="electric music"/>
    <x v="277"/>
    <x v="277"/>
  </r>
  <r>
    <n v="288"/>
    <s v="Garcia Ltd"/>
    <s v="Secured global success"/>
    <n v="5600"/>
    <n v="5476"/>
    <x v="1"/>
    <n v="205015.16666666701"/>
    <s v="DK"/>
    <s v="DKK"/>
    <n v="1331701200"/>
    <x v="278"/>
    <b v="0"/>
    <b v="1"/>
    <s v="music/metal"/>
    <n v="0.97785714285714287"/>
    <n v="105245.5833333335"/>
    <x v="1"/>
    <s v="metal"/>
    <x v="278"/>
    <x v="278"/>
  </r>
  <r>
    <n v="289"/>
    <s v="Smith, Love and Smith"/>
    <s v="Grass-roots mission-critical capability"/>
    <n v="800"/>
    <n v="13474"/>
    <x v="0"/>
    <n v="205727.66666666701"/>
    <s v="CA"/>
    <s v="CAD"/>
    <n v="1438578000"/>
    <x v="71"/>
    <b v="0"/>
    <b v="0"/>
    <s v="theater/plays"/>
    <n v="16.842500000000001"/>
    <n v="109600.8333333335"/>
    <x v="3"/>
    <s v="plays"/>
    <x v="279"/>
    <x v="71"/>
  </r>
  <r>
    <n v="290"/>
    <s v="Wilson, Hall and Osborne"/>
    <s v="Advanced global data-warehouse"/>
    <n v="168600"/>
    <n v="91722"/>
    <x v="1"/>
    <n v="206440.16666666701"/>
    <s v="US"/>
    <s v="USD"/>
    <n v="1368162000"/>
    <x v="279"/>
    <b v="0"/>
    <b v="1"/>
    <s v="film &amp; video/documentary"/>
    <n v="0.54402135231316728"/>
    <n v="149081.08333333349"/>
    <x v="4"/>
    <s v="documentary"/>
    <x v="280"/>
    <x v="279"/>
  </r>
  <r>
    <n v="291"/>
    <s v="Bell, Grimes and Kerr"/>
    <s v="Self-enabling uniform complexity"/>
    <n v="1800"/>
    <n v="8219"/>
    <x v="1"/>
    <n v="207152.66666666701"/>
    <s v="US"/>
    <s v="USD"/>
    <n v="1318654800"/>
    <x v="280"/>
    <b v="1"/>
    <b v="0"/>
    <s v="technology/web"/>
    <n v="4.5661111111111108"/>
    <n v="107685.8333333335"/>
    <x v="2"/>
    <s v="web"/>
    <x v="281"/>
    <x v="280"/>
  </r>
  <r>
    <n v="292"/>
    <s v="Ho-Harris"/>
    <s v="Versatile cohesive encoding"/>
    <n v="7300"/>
    <n v="717"/>
    <x v="0"/>
    <n v="207865.16666666701"/>
    <s v="US"/>
    <s v="USD"/>
    <n v="1331874000"/>
    <x v="281"/>
    <b v="0"/>
    <b v="0"/>
    <s v="food/food trucks"/>
    <n v="9.8219178082191785E-2"/>
    <n v="104291.0833333335"/>
    <x v="0"/>
    <s v="food trucks"/>
    <x v="282"/>
    <x v="281"/>
  </r>
  <r>
    <n v="293"/>
    <s v="Ross Group"/>
    <s v="Organized executive solution"/>
    <n v="6500"/>
    <n v="1065"/>
    <x v="1"/>
    <n v="208577.66666666701"/>
    <s v="IT"/>
    <s v="EUR"/>
    <n v="1286254800"/>
    <x v="282"/>
    <b v="0"/>
    <b v="0"/>
    <s v="theater/plays"/>
    <n v="0.16384615384615384"/>
    <n v="104821.3333333335"/>
    <x v="3"/>
    <s v="plays"/>
    <x v="283"/>
    <x v="282"/>
  </r>
  <r>
    <n v="294"/>
    <s v="Turner-Davis"/>
    <s v="Automated local emulation"/>
    <n v="600"/>
    <n v="8038"/>
    <x v="0"/>
    <n v="209290.16666666701"/>
    <s v="US"/>
    <s v="USD"/>
    <n v="1540530000"/>
    <x v="283"/>
    <b v="0"/>
    <b v="0"/>
    <s v="theater/plays"/>
    <n v="13.396666666666667"/>
    <n v="108664.0833333335"/>
    <x v="3"/>
    <s v="plays"/>
    <x v="284"/>
    <x v="283"/>
  </r>
  <r>
    <n v="295"/>
    <s v="Smith, Jackson and Herrera"/>
    <s v="Enterprise-wide intermediate middleware"/>
    <n v="192900"/>
    <n v="68769"/>
    <x v="1"/>
    <n v="210002.66666666701"/>
    <s v="CH"/>
    <s v="CHF"/>
    <n v="1381813200"/>
    <x v="284"/>
    <b v="0"/>
    <b v="0"/>
    <s v="theater/plays"/>
    <n v="0.35650077760497667"/>
    <n v="139385.83333333349"/>
    <x v="3"/>
    <s v="plays"/>
    <x v="285"/>
    <x v="284"/>
  </r>
  <r>
    <n v="296"/>
    <s v="Smith-Hess"/>
    <s v="Grass-roots real-time Local Area Network"/>
    <n v="6100"/>
    <n v="3352"/>
    <x v="1"/>
    <n v="210715.16666666701"/>
    <s v="AU"/>
    <s v="AUD"/>
    <n v="1548655200"/>
    <x v="285"/>
    <b v="0"/>
    <b v="0"/>
    <s v="theater/plays"/>
    <n v="0.54950819672131146"/>
    <n v="107033.5833333335"/>
    <x v="3"/>
    <s v="plays"/>
    <x v="286"/>
    <x v="285"/>
  </r>
  <r>
    <n v="297"/>
    <s v="Brown, Herring and Bass"/>
    <s v="Organized client-driven capacity"/>
    <n v="7200"/>
    <n v="6785"/>
    <x v="0"/>
    <n v="211427.66666666701"/>
    <s v="AU"/>
    <s v="AUD"/>
    <n v="1389679200"/>
    <x v="286"/>
    <b v="0"/>
    <b v="1"/>
    <s v="theater/plays"/>
    <n v="0.94236111111111109"/>
    <n v="109106.3333333335"/>
    <x v="3"/>
    <s v="plays"/>
    <x v="287"/>
    <x v="286"/>
  </r>
  <r>
    <n v="298"/>
    <s v="Chase, Garcia and Johnson"/>
    <s v="Adaptive intangible database"/>
    <n v="3500"/>
    <n v="5037"/>
    <x v="1"/>
    <n v="212140.16666666701"/>
    <s v="US"/>
    <s v="USD"/>
    <n v="1456466400"/>
    <x v="287"/>
    <b v="0"/>
    <b v="1"/>
    <s v="music/rock"/>
    <n v="1.4391428571428571"/>
    <n v="108588.5833333335"/>
    <x v="1"/>
    <s v="rock"/>
    <x v="288"/>
    <x v="287"/>
  </r>
  <r>
    <n v="299"/>
    <s v="Ramsey and Sons"/>
    <s v="Grass-roots contextually-based algorithm"/>
    <n v="3800"/>
    <n v="1954"/>
    <x v="1"/>
    <n v="212852.66666666701"/>
    <s v="US"/>
    <s v="USD"/>
    <n v="1456984800"/>
    <x v="288"/>
    <b v="0"/>
    <b v="0"/>
    <s v="food/food trucks"/>
    <n v="0.51421052631578945"/>
    <n v="107403.3333333335"/>
    <x v="0"/>
    <s v="food trucks"/>
    <x v="289"/>
    <x v="288"/>
  </r>
  <r>
    <n v="300"/>
    <s v="Cooke PLC"/>
    <s v="Focused executive core"/>
    <n v="100"/>
    <n v="5"/>
    <x v="0"/>
    <n v="213565.16666666701"/>
    <s v="DK"/>
    <s v="DKK"/>
    <n v="1504069200"/>
    <x v="289"/>
    <b v="0"/>
    <b v="1"/>
    <s v="publishing/nonfiction"/>
    <n v="0.05"/>
    <n v="106785.0833333335"/>
    <x v="5"/>
    <s v="nonfiction"/>
    <x v="290"/>
    <x v="289"/>
  </r>
  <r>
    <n v="301"/>
    <s v="Wong-Walker"/>
    <s v="Multi-channeled disintermediate policy"/>
    <n v="900"/>
    <n v="12102"/>
    <x v="1"/>
    <n v="214277.66666666701"/>
    <s v="US"/>
    <s v="USD"/>
    <n v="1424930400"/>
    <x v="290"/>
    <b v="0"/>
    <b v="0"/>
    <s v="film &amp; video/documentary"/>
    <n v="13.446666666666667"/>
    <n v="113189.8333333335"/>
    <x v="4"/>
    <s v="documentary"/>
    <x v="291"/>
    <x v="290"/>
  </r>
  <r>
    <n v="302"/>
    <s v="Ferguson, Collins and Mata"/>
    <s v="Customizable bi-directional hardware"/>
    <n v="76100"/>
    <n v="24234"/>
    <x v="1"/>
    <n v="214990.16666666701"/>
    <s v="US"/>
    <s v="USD"/>
    <n v="1535864400"/>
    <x v="18"/>
    <b v="0"/>
    <b v="0"/>
    <s v="theater/plays"/>
    <n v="0.31844940867279897"/>
    <n v="119612.0833333335"/>
    <x v="3"/>
    <s v="plays"/>
    <x v="292"/>
    <x v="18"/>
  </r>
  <r>
    <n v="303"/>
    <s v="Guerrero, Flores and Jenkins"/>
    <s v="Networked optimal architecture"/>
    <n v="3400"/>
    <n v="2809"/>
    <x v="0"/>
    <n v="215702.66666666701"/>
    <s v="US"/>
    <s v="USD"/>
    <n v="1452146400"/>
    <x v="291"/>
    <b v="0"/>
    <b v="0"/>
    <s v="music/indie rock"/>
    <n v="0.82617647058823529"/>
    <n v="109255.8333333335"/>
    <x v="1"/>
    <s v="indie rock"/>
    <x v="293"/>
    <x v="291"/>
  </r>
  <r>
    <n v="304"/>
    <s v="Peterson PLC"/>
    <s v="User-friendly discrete benchmark"/>
    <n v="2100"/>
    <n v="11469"/>
    <x v="1"/>
    <n v="216415.16666666701"/>
    <s v="US"/>
    <s v="USD"/>
    <n v="1470546000"/>
    <x v="292"/>
    <b v="0"/>
    <b v="0"/>
    <s v="film &amp; video/documentary"/>
    <n v="5.4614285714285717"/>
    <n v="113942.0833333335"/>
    <x v="4"/>
    <s v="documentary"/>
    <x v="294"/>
    <x v="292"/>
  </r>
  <r>
    <n v="305"/>
    <s v="Townsend Ltd"/>
    <s v="Grass-roots actuating policy"/>
    <n v="2800"/>
    <n v="8014"/>
    <x v="1"/>
    <n v="217127.66666666701"/>
    <s v="US"/>
    <s v="USD"/>
    <n v="1458363600"/>
    <x v="293"/>
    <b v="0"/>
    <b v="0"/>
    <s v="theater/plays"/>
    <n v="2.8621428571428571"/>
    <n v="112570.8333333335"/>
    <x v="3"/>
    <s v="plays"/>
    <x v="295"/>
    <x v="293"/>
  </r>
  <r>
    <n v="306"/>
    <s v="Rush, Reed and Hall"/>
    <s v="Enterprise-wide 3rdgeneration knowledge user"/>
    <n v="6500"/>
    <n v="514"/>
    <x v="0"/>
    <n v="217840.16666666701"/>
    <s v="US"/>
    <s v="USD"/>
    <n v="1500008400"/>
    <x v="294"/>
    <b v="0"/>
    <b v="1"/>
    <s v="theater/plays"/>
    <n v="7.9076923076923072E-2"/>
    <n v="109177.0833333335"/>
    <x v="3"/>
    <s v="plays"/>
    <x v="296"/>
    <x v="294"/>
  </r>
  <r>
    <n v="307"/>
    <s v="Salazar-Dodson"/>
    <s v="Face-to-face zero tolerance moderator"/>
    <n v="32900"/>
    <n v="43473"/>
    <x v="1"/>
    <n v="218552.66666666701"/>
    <s v="DK"/>
    <s v="DKK"/>
    <n v="1338958800"/>
    <x v="295"/>
    <b v="0"/>
    <b v="1"/>
    <s v="publishing/fiction"/>
    <n v="1.3213677811550153"/>
    <n v="131012.8333333335"/>
    <x v="5"/>
    <s v="fiction"/>
    <x v="297"/>
    <x v="295"/>
  </r>
  <r>
    <n v="308"/>
    <s v="Davis Ltd"/>
    <s v="Grass-roots optimizing projection"/>
    <n v="118200"/>
    <n v="87560"/>
    <x v="0"/>
    <n v="219265.16666666701"/>
    <s v="US"/>
    <s v="USD"/>
    <n v="1303102800"/>
    <x v="296"/>
    <b v="0"/>
    <b v="0"/>
    <s v="theater/plays"/>
    <n v="0.74077834179357027"/>
    <n v="153412.58333333349"/>
    <x v="3"/>
    <s v="plays"/>
    <x v="298"/>
    <x v="296"/>
  </r>
  <r>
    <n v="309"/>
    <s v="Harris-Perry"/>
    <s v="User-centric 6thgeneration attitude"/>
    <n v="4100"/>
    <n v="3087"/>
    <x v="1"/>
    <n v="219977.66666666701"/>
    <s v="US"/>
    <s v="USD"/>
    <n v="1316581200"/>
    <x v="297"/>
    <b v="0"/>
    <b v="1"/>
    <s v="music/indie rock"/>
    <n v="0.75292682926829269"/>
    <n v="111532.3333333335"/>
    <x v="1"/>
    <s v="indie rock"/>
    <x v="299"/>
    <x v="297"/>
  </r>
  <r>
    <n v="310"/>
    <s v="Velazquez, Hunt and Ortiz"/>
    <s v="Switchable zero tolerance website"/>
    <n v="7800"/>
    <n v="1586"/>
    <x v="1"/>
    <n v="220690.16666666701"/>
    <s v="US"/>
    <s v="USD"/>
    <n v="1270789200"/>
    <x v="298"/>
    <b v="0"/>
    <b v="0"/>
    <s v="games/video games"/>
    <n v="0.20333333333333334"/>
    <n v="111138.0833333335"/>
    <x v="6"/>
    <s v="video games"/>
    <x v="300"/>
    <x v="298"/>
  </r>
  <r>
    <n v="311"/>
    <s v="Flores PLC"/>
    <s v="Focused real-time help-desk"/>
    <n v="6300"/>
    <n v="12812"/>
    <x v="0"/>
    <n v="221402.66666666701"/>
    <s v="US"/>
    <s v="USD"/>
    <n v="1297836000"/>
    <x v="299"/>
    <b v="0"/>
    <b v="0"/>
    <s v="theater/plays"/>
    <n v="2.0336507936507937"/>
    <n v="117107.3333333335"/>
    <x v="3"/>
    <s v="plays"/>
    <x v="247"/>
    <x v="299"/>
  </r>
  <r>
    <n v="312"/>
    <s v="Martinez LLC"/>
    <s v="Robust impactful approach"/>
    <n v="59100"/>
    <n v="183345"/>
    <x v="1"/>
    <n v="222115.16666666701"/>
    <s v="US"/>
    <s v="USD"/>
    <n v="1382677200"/>
    <x v="300"/>
    <b v="0"/>
    <b v="0"/>
    <s v="theater/plays"/>
    <n v="3.1022842639593908"/>
    <n v="202730.08333333349"/>
    <x v="3"/>
    <s v="plays"/>
    <x v="244"/>
    <x v="300"/>
  </r>
  <r>
    <n v="313"/>
    <s v="Miller-Irwin"/>
    <s v="Secured maximized policy"/>
    <n v="2200"/>
    <n v="8697"/>
    <x v="1"/>
    <n v="222827.66666666701"/>
    <s v="US"/>
    <s v="USD"/>
    <n v="1330322400"/>
    <x v="301"/>
    <b v="0"/>
    <b v="0"/>
    <s v="music/rock"/>
    <n v="3.9531818181818181"/>
    <n v="115762.3333333335"/>
    <x v="1"/>
    <s v="rock"/>
    <x v="301"/>
    <x v="301"/>
  </r>
  <r>
    <n v="314"/>
    <s v="Sanchez-Morgan"/>
    <s v="Realigned upward-trending strategy"/>
    <n v="1400"/>
    <n v="4126"/>
    <x v="0"/>
    <n v="223540.16666666701"/>
    <s v="US"/>
    <s v="USD"/>
    <n v="1552366800"/>
    <x v="162"/>
    <b v="0"/>
    <b v="1"/>
    <s v="film &amp; video/documentary"/>
    <n v="2.9471428571428571"/>
    <n v="113833.0833333335"/>
    <x v="4"/>
    <s v="documentary"/>
    <x v="188"/>
    <x v="162"/>
  </r>
  <r>
    <n v="315"/>
    <s v="Lopez, Adams and Johnson"/>
    <s v="Open-source interactive knowledge user"/>
    <n v="9500"/>
    <n v="3220"/>
    <x v="1"/>
    <n v="224252.66666666701"/>
    <s v="US"/>
    <s v="USD"/>
    <n v="1400907600"/>
    <x v="302"/>
    <b v="0"/>
    <b v="0"/>
    <s v="theater/plays"/>
    <n v="0.33894736842105261"/>
    <n v="113736.3333333335"/>
    <x v="3"/>
    <s v="plays"/>
    <x v="302"/>
    <x v="302"/>
  </r>
  <r>
    <n v="316"/>
    <s v="Martin-Marshall"/>
    <s v="Configurable demand-driven matrix"/>
    <n v="9600"/>
    <n v="6401"/>
    <x v="1"/>
    <n v="224965.16666666701"/>
    <s v="IT"/>
    <s v="EUR"/>
    <n v="1574143200"/>
    <x v="303"/>
    <b v="0"/>
    <b v="1"/>
    <s v="food/food trucks"/>
    <n v="0.66677083333333331"/>
    <n v="115683.0833333335"/>
    <x v="0"/>
    <s v="food trucks"/>
    <x v="303"/>
    <x v="303"/>
  </r>
  <r>
    <n v="317"/>
    <s v="Summers PLC"/>
    <s v="Cross-group coherent hierarchy"/>
    <n v="6600"/>
    <n v="1269"/>
    <x v="0"/>
    <n v="225677.66666666701"/>
    <s v="US"/>
    <s v="USD"/>
    <n v="1494738000"/>
    <x v="304"/>
    <b v="0"/>
    <b v="0"/>
    <s v="theater/plays"/>
    <n v="0.19227272727272726"/>
    <n v="113473.3333333335"/>
    <x v="3"/>
    <s v="plays"/>
    <x v="304"/>
    <x v="304"/>
  </r>
  <r>
    <n v="318"/>
    <s v="Young, Hart and Ryan"/>
    <s v="Decentralized demand-driven open system"/>
    <n v="5700"/>
    <n v="903"/>
    <x v="1"/>
    <n v="226390.16666666701"/>
    <s v="US"/>
    <s v="USD"/>
    <n v="1392357600"/>
    <x v="305"/>
    <b v="0"/>
    <b v="0"/>
    <s v="music/rock"/>
    <n v="0.15842105263157893"/>
    <n v="113646.5833333335"/>
    <x v="1"/>
    <s v="rock"/>
    <x v="305"/>
    <x v="305"/>
  </r>
  <r>
    <n v="319"/>
    <s v="Mills Group"/>
    <s v="Advanced empowering matrix"/>
    <n v="8400"/>
    <n v="3251"/>
    <x v="1"/>
    <n v="227102.66666666701"/>
    <s v="US"/>
    <s v="USD"/>
    <n v="1281589200"/>
    <x v="306"/>
    <b v="0"/>
    <b v="0"/>
    <s v="technology/web"/>
    <n v="0.38702380952380955"/>
    <n v="115176.8333333335"/>
    <x v="2"/>
    <s v="web"/>
    <x v="306"/>
    <x v="306"/>
  </r>
  <r>
    <n v="320"/>
    <s v="Sandoval-Powell"/>
    <s v="Phased holistic implementation"/>
    <n v="84400"/>
    <n v="8092"/>
    <x v="0"/>
    <n v="227815.16666666701"/>
    <s v="US"/>
    <s v="USD"/>
    <n v="1305003600"/>
    <x v="307"/>
    <b v="0"/>
    <b v="0"/>
    <s v="publishing/fiction"/>
    <n v="9.5876777251184833E-2"/>
    <n v="117953.5833333335"/>
    <x v="5"/>
    <s v="fiction"/>
    <x v="307"/>
    <x v="307"/>
  </r>
  <r>
    <n v="321"/>
    <s v="Mills, Frazier and Perez"/>
    <s v="Proactive attitude-oriented knowledge user"/>
    <n v="170400"/>
    <n v="160422"/>
    <x v="1"/>
    <n v="228527.66666666701"/>
    <s v="US"/>
    <s v="USD"/>
    <n v="1301634000"/>
    <x v="308"/>
    <b v="0"/>
    <b v="0"/>
    <s v="film &amp; video/shorts"/>
    <n v="0.94144366197183094"/>
    <n v="194474.83333333349"/>
    <x v="4"/>
    <s v="shorts"/>
    <x v="308"/>
    <x v="308"/>
  </r>
  <r>
    <n v="322"/>
    <s v="Hebert Group"/>
    <s v="Visionary asymmetric Graphical User Interface"/>
    <n v="117900"/>
    <n v="196377"/>
    <x v="0"/>
    <n v="229240.16666666701"/>
    <s v="US"/>
    <s v="USD"/>
    <n v="1290664800"/>
    <x v="309"/>
    <b v="0"/>
    <b v="0"/>
    <s v="theater/plays"/>
    <n v="1.6656234096692113"/>
    <n v="212808.58333333349"/>
    <x v="3"/>
    <s v="plays"/>
    <x v="309"/>
    <x v="309"/>
  </r>
  <r>
    <n v="323"/>
    <s v="Cole, Smith and Wood"/>
    <s v="Integrated zero-defect help-desk"/>
    <n v="8900"/>
    <n v="2148"/>
    <x v="1"/>
    <n v="229952.66666666701"/>
    <s v="GB"/>
    <s v="GBP"/>
    <n v="1395896400"/>
    <x v="310"/>
    <b v="0"/>
    <b v="0"/>
    <s v="film &amp; video/documentary"/>
    <n v="0.24134831460674158"/>
    <n v="116050.3333333335"/>
    <x v="4"/>
    <s v="documentary"/>
    <x v="310"/>
    <x v="310"/>
  </r>
  <r>
    <n v="324"/>
    <s v="Harris, Hall and Harris"/>
    <s v="Inverse analyzing matrices"/>
    <n v="7100"/>
    <n v="11648"/>
    <x v="1"/>
    <n v="230665.16666666701"/>
    <s v="US"/>
    <s v="USD"/>
    <n v="1434862800"/>
    <x v="311"/>
    <b v="0"/>
    <b v="1"/>
    <s v="theater/plays"/>
    <n v="1.6405633802816901"/>
    <n v="121156.5833333335"/>
    <x v="3"/>
    <s v="plays"/>
    <x v="311"/>
    <x v="311"/>
  </r>
  <r>
    <n v="325"/>
    <s v="Saunders Group"/>
    <s v="Programmable systemic implementation"/>
    <n v="6500"/>
    <n v="5897"/>
    <x v="0"/>
    <n v="231377.66666666701"/>
    <s v="US"/>
    <s v="USD"/>
    <n v="1529125200"/>
    <x v="312"/>
    <b v="0"/>
    <b v="1"/>
    <s v="theater/plays"/>
    <n v="0.90723076923076929"/>
    <n v="118637.3333333335"/>
    <x v="3"/>
    <s v="plays"/>
    <x v="79"/>
    <x v="312"/>
  </r>
  <r>
    <n v="326"/>
    <s v="Pham, Avila and Nash"/>
    <s v="Multi-channeled next generation architecture"/>
    <n v="7200"/>
    <n v="3326"/>
    <x v="1"/>
    <n v="232090.16666666701"/>
    <s v="US"/>
    <s v="USD"/>
    <n v="1451109600"/>
    <x v="313"/>
    <b v="0"/>
    <b v="0"/>
    <s v="film &amp; video/animation"/>
    <n v="0.46194444444444444"/>
    <n v="117708.0833333335"/>
    <x v="4"/>
    <s v="animation"/>
    <x v="312"/>
    <x v="313"/>
  </r>
  <r>
    <n v="327"/>
    <s v="Patterson, Salinas and Lucas"/>
    <s v="Digitized 3rdgeneration encoding"/>
    <n v="2600"/>
    <n v="1002"/>
    <x v="1"/>
    <n v="232802.66666666701"/>
    <s v="US"/>
    <s v="USD"/>
    <n v="1566968400"/>
    <x v="314"/>
    <b v="0"/>
    <b v="1"/>
    <s v="theater/plays"/>
    <n v="0.38538461538461538"/>
    <n v="116902.3333333335"/>
    <x v="3"/>
    <s v="plays"/>
    <x v="313"/>
    <x v="314"/>
  </r>
  <r>
    <n v="328"/>
    <s v="Young PLC"/>
    <s v="Innovative well-modulated functionalities"/>
    <n v="98700"/>
    <n v="131826"/>
    <x v="0"/>
    <n v="233515.16666666701"/>
    <s v="US"/>
    <s v="USD"/>
    <n v="1543557600"/>
    <x v="315"/>
    <b v="0"/>
    <b v="0"/>
    <s v="music/rock"/>
    <n v="1.3356231003039514"/>
    <n v="182670.58333333349"/>
    <x v="1"/>
    <s v="rock"/>
    <x v="314"/>
    <x v="315"/>
  </r>
  <r>
    <n v="329"/>
    <s v="Willis and Sons"/>
    <s v="Fundamental incremental database"/>
    <n v="93800"/>
    <n v="21477"/>
    <x v="1"/>
    <n v="234227.66666666701"/>
    <s v="US"/>
    <s v="USD"/>
    <n v="1481522400"/>
    <x v="316"/>
    <b v="0"/>
    <b v="0"/>
    <s v="games/video games"/>
    <n v="0.22896588486140726"/>
    <n v="127852.3333333335"/>
    <x v="6"/>
    <s v="video games"/>
    <x v="315"/>
    <x v="316"/>
  </r>
  <r>
    <n v="330"/>
    <s v="Thompson-Bates"/>
    <s v="Expanded encompassing open architecture"/>
    <n v="33700"/>
    <n v="62330"/>
    <x v="1"/>
    <n v="234940.16666666701"/>
    <s v="GB"/>
    <s v="GBP"/>
    <n v="1512712800"/>
    <x v="317"/>
    <b v="0"/>
    <b v="0"/>
    <s v="film &amp; video/documentary"/>
    <n v="1.8495548961424333"/>
    <n v="148635.08333333349"/>
    <x v="4"/>
    <s v="documentary"/>
    <x v="316"/>
    <x v="317"/>
  </r>
  <r>
    <n v="331"/>
    <s v="Rose-Silva"/>
    <s v="Intuitive static portal"/>
    <n v="3300"/>
    <n v="14643"/>
    <x v="0"/>
    <n v="235652.66666666701"/>
    <s v="US"/>
    <s v="USD"/>
    <n v="1324274400"/>
    <x v="318"/>
    <b v="0"/>
    <b v="0"/>
    <s v="food/food trucks"/>
    <n v="4.4372727272727275"/>
    <n v="125147.8333333335"/>
    <x v="0"/>
    <s v="food trucks"/>
    <x v="317"/>
    <x v="318"/>
  </r>
  <r>
    <n v="332"/>
    <s v="Pacheco, Johnson and Torres"/>
    <s v="Optional bandwidth-monitored definition"/>
    <n v="20700"/>
    <n v="41396"/>
    <x v="1"/>
    <n v="236365.16666666701"/>
    <s v="US"/>
    <s v="USD"/>
    <n v="1364446800"/>
    <x v="319"/>
    <b v="0"/>
    <b v="0"/>
    <s v="technology/wearables"/>
    <n v="1.999806763285024"/>
    <n v="138880.58333333349"/>
    <x v="2"/>
    <s v="wearables"/>
    <x v="318"/>
    <x v="319"/>
  </r>
  <r>
    <n v="333"/>
    <s v="Carlson, Dixon and Jones"/>
    <s v="Persistent well-modulated synergy"/>
    <n v="9600"/>
    <n v="11900"/>
    <x v="1"/>
    <n v="237077.66666666701"/>
    <s v="US"/>
    <s v="USD"/>
    <n v="1542693600"/>
    <x v="320"/>
    <b v="0"/>
    <b v="0"/>
    <s v="theater/plays"/>
    <n v="1.2395833333333333"/>
    <n v="124488.8333333335"/>
    <x v="3"/>
    <s v="plays"/>
    <x v="319"/>
    <x v="320"/>
  </r>
  <r>
    <n v="334"/>
    <s v="Mcgee Group"/>
    <s v="Assimilated discrete algorithm"/>
    <n v="66200"/>
    <n v="123538"/>
    <x v="0"/>
    <n v="237790.16666666701"/>
    <s v="US"/>
    <s v="USD"/>
    <n v="1515564000"/>
    <x v="321"/>
    <b v="0"/>
    <b v="0"/>
    <s v="music/rock"/>
    <n v="1.8661329305135952"/>
    <n v="180664.08333333349"/>
    <x v="1"/>
    <s v="rock"/>
    <x v="32"/>
    <x v="321"/>
  </r>
  <r>
    <n v="335"/>
    <s v="Jordan-Acosta"/>
    <s v="Operative uniform hub"/>
    <n v="173800"/>
    <n v="198628"/>
    <x v="1"/>
    <n v="238502.66666666701"/>
    <s v="US"/>
    <s v="USD"/>
    <n v="1573797600"/>
    <x v="322"/>
    <b v="0"/>
    <b v="0"/>
    <s v="music/rock"/>
    <n v="1.1428538550057536"/>
    <n v="218565.33333333349"/>
    <x v="1"/>
    <s v="rock"/>
    <x v="320"/>
    <x v="322"/>
  </r>
  <r>
    <n v="336"/>
    <s v="Nunez Inc"/>
    <s v="Customizable intangible capability"/>
    <n v="70700"/>
    <n v="68602"/>
    <x v="0"/>
    <n v="239215.16666666701"/>
    <s v="US"/>
    <s v="USD"/>
    <n v="1292392800"/>
    <x v="323"/>
    <b v="0"/>
    <b v="1"/>
    <s v="music/rock"/>
    <n v="0.97032531824611035"/>
    <n v="153908.58333333349"/>
    <x v="1"/>
    <s v="rock"/>
    <x v="321"/>
    <x v="323"/>
  </r>
  <r>
    <n v="337"/>
    <s v="Hayden Ltd"/>
    <s v="Innovative didactic analyzer"/>
    <n v="94500"/>
    <n v="116064"/>
    <x v="1"/>
    <n v="239927.66666666701"/>
    <s v="US"/>
    <s v="USD"/>
    <n v="1573452000"/>
    <x v="324"/>
    <b v="0"/>
    <b v="0"/>
    <s v="theater/plays"/>
    <n v="1.2281904761904763"/>
    <n v="177995.83333333349"/>
    <x v="3"/>
    <s v="plays"/>
    <x v="322"/>
    <x v="324"/>
  </r>
  <r>
    <n v="338"/>
    <s v="Gonzalez-Burton"/>
    <s v="Decentralized intangible encoding"/>
    <n v="69800"/>
    <n v="125042"/>
    <x v="1"/>
    <n v="240640.16666666701"/>
    <s v="US"/>
    <s v="USD"/>
    <n v="1317790800"/>
    <x v="325"/>
    <b v="0"/>
    <b v="0"/>
    <s v="theater/plays"/>
    <n v="1.7914326647564469"/>
    <n v="182841.08333333349"/>
    <x v="3"/>
    <s v="plays"/>
    <x v="323"/>
    <x v="325"/>
  </r>
  <r>
    <n v="339"/>
    <s v="Lewis, Taylor and Rivers"/>
    <s v="Front-line transitional algorithm"/>
    <n v="136300"/>
    <n v="108974"/>
    <x v="0"/>
    <n v="241352.66666666701"/>
    <s v="CA"/>
    <s v="CAD"/>
    <n v="1501650000"/>
    <x v="326"/>
    <b v="0"/>
    <b v="0"/>
    <s v="theater/plays"/>
    <n v="0.79951577402787966"/>
    <n v="175163.33333333349"/>
    <x v="3"/>
    <s v="plays"/>
    <x v="324"/>
    <x v="326"/>
  </r>
  <r>
    <n v="340"/>
    <s v="Butler, Henry and Espinoza"/>
    <s v="Switchable didactic matrices"/>
    <n v="37100"/>
    <n v="34964"/>
    <x v="1"/>
    <n v="242065.16666666701"/>
    <s v="US"/>
    <s v="USD"/>
    <n v="1323669600"/>
    <x v="327"/>
    <b v="0"/>
    <b v="0"/>
    <s v="photography/photography books"/>
    <n v="0.94242587601078165"/>
    <n v="138514.58333333349"/>
    <x v="7"/>
    <s v="photography books"/>
    <x v="325"/>
    <x v="327"/>
  </r>
  <r>
    <n v="341"/>
    <s v="Guzman Group"/>
    <s v="Ameliorated disintermediate utilization"/>
    <n v="114300"/>
    <n v="96777"/>
    <x v="1"/>
    <n v="242777.66666666701"/>
    <s v="US"/>
    <s v="USD"/>
    <n v="1440738000"/>
    <x v="328"/>
    <b v="0"/>
    <b v="0"/>
    <s v="music/indie rock"/>
    <n v="0.84669291338582675"/>
    <n v="169777.33333333349"/>
    <x v="1"/>
    <s v="indie rock"/>
    <x v="326"/>
    <x v="328"/>
  </r>
  <r>
    <n v="342"/>
    <s v="Gibson-Hernandez"/>
    <s v="Visionary foreground middleware"/>
    <n v="47900"/>
    <n v="31864"/>
    <x v="0"/>
    <n v="243490.16666666701"/>
    <s v="US"/>
    <s v="USD"/>
    <n v="1374296400"/>
    <x v="329"/>
    <b v="0"/>
    <b v="0"/>
    <s v="theater/plays"/>
    <n v="0.66521920668058454"/>
    <n v="137677.08333333349"/>
    <x v="3"/>
    <s v="plays"/>
    <x v="327"/>
    <x v="329"/>
  </r>
  <r>
    <n v="343"/>
    <s v="Spencer-Weber"/>
    <s v="Optional zero-defect task-force"/>
    <n v="9000"/>
    <n v="4853"/>
    <x v="1"/>
    <n v="244202.66666666701"/>
    <s v="US"/>
    <s v="USD"/>
    <n v="1384840800"/>
    <x v="151"/>
    <b v="0"/>
    <b v="0"/>
    <s v="theater/plays"/>
    <n v="0.53922222222222227"/>
    <n v="124527.8333333335"/>
    <x v="3"/>
    <s v="plays"/>
    <x v="328"/>
    <x v="151"/>
  </r>
  <r>
    <n v="344"/>
    <s v="Berger, Johnson and Marshall"/>
    <s v="Devolved exuding emulation"/>
    <n v="197600"/>
    <n v="82959"/>
    <x v="1"/>
    <n v="244915.16666666701"/>
    <s v="US"/>
    <s v="USD"/>
    <n v="1516600800"/>
    <x v="330"/>
    <b v="0"/>
    <b v="0"/>
    <s v="games/video games"/>
    <n v="0.41983299595141699"/>
    <n v="163937.08333333349"/>
    <x v="6"/>
    <s v="video games"/>
    <x v="329"/>
    <x v="330"/>
  </r>
  <r>
    <n v="345"/>
    <s v="Taylor, Cisneros and Romero"/>
    <s v="Open-source neutral task-force"/>
    <n v="157600"/>
    <n v="23159"/>
    <x v="0"/>
    <n v="245627.66666666701"/>
    <s v="GB"/>
    <s v="GBP"/>
    <n v="1436418000"/>
    <x v="331"/>
    <b v="0"/>
    <b v="0"/>
    <s v="film &amp; video/drama"/>
    <n v="0.14694796954314721"/>
    <n v="134393.33333333349"/>
    <x v="4"/>
    <s v="drama"/>
    <x v="330"/>
    <x v="331"/>
  </r>
  <r>
    <n v="346"/>
    <s v="Little-Marsh"/>
    <s v="Virtual attitude-oriented migration"/>
    <n v="8000"/>
    <n v="2758"/>
    <x v="1"/>
    <n v="246340.16666666701"/>
    <s v="US"/>
    <s v="USD"/>
    <n v="1503550800"/>
    <x v="332"/>
    <b v="0"/>
    <b v="1"/>
    <s v="music/indie rock"/>
    <n v="0.34475"/>
    <n v="124549.0833333335"/>
    <x v="1"/>
    <s v="indie rock"/>
    <x v="331"/>
    <x v="332"/>
  </r>
  <r>
    <n v="347"/>
    <s v="Petersen and Sons"/>
    <s v="Open-source full-range portal"/>
    <n v="900"/>
    <n v="12607"/>
    <x v="1"/>
    <n v="247052.66666666701"/>
    <s v="US"/>
    <s v="USD"/>
    <n v="1423634400"/>
    <x v="333"/>
    <b v="0"/>
    <b v="0"/>
    <s v="technology/web"/>
    <n v="14.007777777777777"/>
    <n v="129829.8333333335"/>
    <x v="2"/>
    <s v="web"/>
    <x v="332"/>
    <x v="333"/>
  </r>
  <r>
    <n v="348"/>
    <s v="Hensley Ltd"/>
    <s v="Versatile cohesive open system"/>
    <n v="199000"/>
    <n v="142823"/>
    <x v="0"/>
    <n v="247765.16666666701"/>
    <s v="US"/>
    <s v="USD"/>
    <n v="1487224800"/>
    <x v="334"/>
    <b v="0"/>
    <b v="0"/>
    <s v="food/food trucks"/>
    <n v="0.71770351758793971"/>
    <n v="195294.08333333349"/>
    <x v="0"/>
    <s v="food trucks"/>
    <x v="333"/>
    <x v="334"/>
  </r>
  <r>
    <n v="349"/>
    <s v="Navarro and Sons"/>
    <s v="Multi-layered bottom-line frame"/>
    <n v="180800"/>
    <n v="95958"/>
    <x v="1"/>
    <n v="248477.66666666701"/>
    <s v="US"/>
    <s v="USD"/>
    <n v="1500008400"/>
    <x v="335"/>
    <b v="0"/>
    <b v="0"/>
    <s v="theater/plays"/>
    <n v="0.53074115044247783"/>
    <n v="172217.83333333349"/>
    <x v="3"/>
    <s v="plays"/>
    <x v="296"/>
    <x v="335"/>
  </r>
  <r>
    <n v="350"/>
    <s v="Shannon Ltd"/>
    <s v="Pre-emptive neutral capacity"/>
    <n v="100"/>
    <n v="5"/>
    <x v="0"/>
    <n v="249190.16666666701"/>
    <s v="US"/>
    <s v="USD"/>
    <n v="1432098000"/>
    <x v="336"/>
    <b v="0"/>
    <b v="1"/>
    <s v="music/jazz"/>
    <n v="0.05"/>
    <n v="124597.5833333335"/>
    <x v="1"/>
    <s v="jazz"/>
    <x v="334"/>
    <x v="336"/>
  </r>
  <r>
    <n v="351"/>
    <s v="Young LLC"/>
    <s v="Universal maximized methodology"/>
    <n v="74100"/>
    <n v="94631"/>
    <x v="1"/>
    <n v="249902.66666666701"/>
    <s v="US"/>
    <s v="USD"/>
    <n v="1440392400"/>
    <x v="337"/>
    <b v="0"/>
    <b v="0"/>
    <s v="music/rock"/>
    <n v="1.2770715249662619"/>
    <n v="172266.83333333349"/>
    <x v="1"/>
    <s v="rock"/>
    <x v="335"/>
    <x v="337"/>
  </r>
  <r>
    <n v="352"/>
    <s v="Adams, Willis and Sanchez"/>
    <s v="Expanded hybrid hardware"/>
    <n v="2800"/>
    <n v="977"/>
    <x v="1"/>
    <n v="250615.16666666701"/>
    <s v="CA"/>
    <s v="CAD"/>
    <n v="1446876000"/>
    <x v="338"/>
    <b v="0"/>
    <b v="0"/>
    <s v="theater/plays"/>
    <n v="0.34892857142857142"/>
    <n v="125796.0833333335"/>
    <x v="3"/>
    <s v="plays"/>
    <x v="336"/>
    <x v="338"/>
  </r>
  <r>
    <n v="353"/>
    <s v="Mills-Roy"/>
    <s v="Profit-focused multi-tasking access"/>
    <n v="33600"/>
    <n v="137961"/>
    <x v="0"/>
    <n v="251327.66666666701"/>
    <s v="US"/>
    <s v="USD"/>
    <n v="1562302800"/>
    <x v="339"/>
    <b v="0"/>
    <b v="0"/>
    <s v="theater/plays"/>
    <n v="4.105982142857143"/>
    <n v="194644.33333333349"/>
    <x v="3"/>
    <s v="plays"/>
    <x v="337"/>
    <x v="339"/>
  </r>
  <r>
    <n v="354"/>
    <s v="Brown Group"/>
    <s v="Profit-focused transitional capability"/>
    <n v="6100"/>
    <n v="7548"/>
    <x v="1"/>
    <n v="252040.16666666701"/>
    <s v="DK"/>
    <s v="DKK"/>
    <n v="1378184400"/>
    <x v="340"/>
    <b v="0"/>
    <b v="0"/>
    <s v="film &amp; video/documentary"/>
    <n v="1.2373770491803278"/>
    <n v="129794.0833333335"/>
    <x v="4"/>
    <s v="documentary"/>
    <x v="338"/>
    <x v="340"/>
  </r>
  <r>
    <n v="355"/>
    <s v="Burns-Burnett"/>
    <s v="Front-line scalable definition"/>
    <n v="3800"/>
    <n v="2241"/>
    <x v="1"/>
    <n v="252752.66666666701"/>
    <s v="US"/>
    <s v="USD"/>
    <n v="1485064800"/>
    <x v="341"/>
    <b v="0"/>
    <b v="0"/>
    <s v="technology/wearables"/>
    <n v="0.58973684210526311"/>
    <n v="127496.8333333335"/>
    <x v="2"/>
    <s v="wearables"/>
    <x v="339"/>
    <x v="341"/>
  </r>
  <r>
    <n v="356"/>
    <s v="Glass, Nunez and Mcdonald"/>
    <s v="Open-source systematic protocol"/>
    <n v="9300"/>
    <n v="3431"/>
    <x v="0"/>
    <n v="253465.16666666701"/>
    <s v="IT"/>
    <s v="EUR"/>
    <n v="1326520800"/>
    <x v="342"/>
    <b v="0"/>
    <b v="0"/>
    <s v="theater/plays"/>
    <n v="0.36892473118279567"/>
    <n v="128448.0833333335"/>
    <x v="3"/>
    <s v="plays"/>
    <x v="340"/>
    <x v="342"/>
  </r>
  <r>
    <n v="357"/>
    <s v="Perez, Davis and Wilson"/>
    <s v="Implemented tangible algorithm"/>
    <n v="2300"/>
    <n v="4253"/>
    <x v="1"/>
    <n v="254177.66666666701"/>
    <s v="US"/>
    <s v="USD"/>
    <n v="1441256400"/>
    <x v="343"/>
    <b v="0"/>
    <b v="0"/>
    <s v="games/video games"/>
    <n v="1.8491304347826087"/>
    <n v="129215.3333333335"/>
    <x v="6"/>
    <s v="video games"/>
    <x v="341"/>
    <x v="343"/>
  </r>
  <r>
    <n v="358"/>
    <s v="Diaz-Garcia"/>
    <s v="Profit-focused 3rdgeneration circuit"/>
    <n v="9700"/>
    <n v="1146"/>
    <x v="1"/>
    <n v="254890.16666666701"/>
    <s v="CA"/>
    <s v="CAD"/>
    <n v="1533877200"/>
    <x v="344"/>
    <b v="1"/>
    <b v="0"/>
    <s v="photography/photography books"/>
    <n v="0.11814432989690722"/>
    <n v="128018.0833333335"/>
    <x v="7"/>
    <s v="photography books"/>
    <x v="342"/>
    <x v="344"/>
  </r>
  <r>
    <n v="359"/>
    <s v="Salazar-Moon"/>
    <s v="Compatible needs-based architecture"/>
    <n v="4000"/>
    <n v="11948"/>
    <x v="0"/>
    <n v="255602.66666666701"/>
    <s v="US"/>
    <s v="USD"/>
    <n v="1314421200"/>
    <x v="127"/>
    <b v="0"/>
    <b v="0"/>
    <s v="film &amp; video/animation"/>
    <n v="2.9870000000000001"/>
    <n v="133775.33333333349"/>
    <x v="4"/>
    <s v="animation"/>
    <x v="343"/>
    <x v="127"/>
  </r>
  <r>
    <n v="360"/>
    <s v="Larsen-Chung"/>
    <s v="Right-sized zero tolerance migration"/>
    <n v="59700"/>
    <n v="135132"/>
    <x v="1"/>
    <n v="256315.16666666701"/>
    <s v="GB"/>
    <s v="GBP"/>
    <n v="1293861600"/>
    <x v="345"/>
    <b v="0"/>
    <b v="1"/>
    <s v="theater/plays"/>
    <n v="2.2635175879396985"/>
    <n v="195723.58333333349"/>
    <x v="3"/>
    <s v="plays"/>
    <x v="344"/>
    <x v="345"/>
  </r>
  <r>
    <n v="361"/>
    <s v="Anderson and Sons"/>
    <s v="Quality-focused reciprocal structure"/>
    <n v="5500"/>
    <n v="9546"/>
    <x v="1"/>
    <n v="257027.66666666701"/>
    <s v="US"/>
    <s v="USD"/>
    <n v="1507352400"/>
    <x v="346"/>
    <b v="0"/>
    <b v="0"/>
    <s v="theater/plays"/>
    <n v="1.7356363636363636"/>
    <n v="133286.83333333349"/>
    <x v="3"/>
    <s v="plays"/>
    <x v="345"/>
    <x v="346"/>
  </r>
  <r>
    <n v="362"/>
    <s v="Lawrence Group"/>
    <s v="Automated actuating conglomeration"/>
    <n v="3700"/>
    <n v="13755"/>
    <x v="0"/>
    <n v="257740.16666666701"/>
    <s v="US"/>
    <s v="USD"/>
    <n v="1296108000"/>
    <x v="347"/>
    <b v="0"/>
    <b v="0"/>
    <s v="music/rock"/>
    <n v="3.7175675675675675"/>
    <n v="135747.58333333349"/>
    <x v="1"/>
    <s v="rock"/>
    <x v="65"/>
    <x v="347"/>
  </r>
  <r>
    <n v="363"/>
    <s v="Gray-Davis"/>
    <s v="Re-contextualized local initiative"/>
    <n v="5200"/>
    <n v="8330"/>
    <x v="1"/>
    <n v="258452.66666666701"/>
    <s v="US"/>
    <s v="USD"/>
    <n v="1324965600"/>
    <x v="348"/>
    <b v="0"/>
    <b v="0"/>
    <s v="music/rock"/>
    <n v="1.601923076923077"/>
    <n v="133391.33333333349"/>
    <x v="1"/>
    <s v="rock"/>
    <x v="346"/>
    <x v="348"/>
  </r>
  <r>
    <n v="364"/>
    <s v="Ramirez-Myers"/>
    <s v="Switchable intangible definition"/>
    <n v="900"/>
    <n v="14547"/>
    <x v="0"/>
    <n v="259165.16666666701"/>
    <s v="US"/>
    <s v="USD"/>
    <n v="1520229600"/>
    <x v="349"/>
    <b v="0"/>
    <b v="0"/>
    <s v="music/indie rock"/>
    <n v="16.163333333333334"/>
    <n v="136856.08333333349"/>
    <x v="1"/>
    <s v="indie rock"/>
    <x v="347"/>
    <x v="349"/>
  </r>
  <r>
    <n v="365"/>
    <s v="Lucas, Hall and Bonilla"/>
    <s v="Networked bottom-line initiative"/>
    <n v="1600"/>
    <n v="11735"/>
    <x v="1"/>
    <n v="259877.66666666701"/>
    <s v="AU"/>
    <s v="AUD"/>
    <n v="1482991200"/>
    <x v="350"/>
    <b v="0"/>
    <b v="0"/>
    <s v="theater/plays"/>
    <n v="7.3343749999999996"/>
    <n v="135806.33333333349"/>
    <x v="3"/>
    <s v="plays"/>
    <x v="348"/>
    <x v="350"/>
  </r>
  <r>
    <n v="366"/>
    <s v="Williams, Perez and Villegas"/>
    <s v="Robust directional system engine"/>
    <n v="1800"/>
    <n v="10658"/>
    <x v="1"/>
    <n v="260590.16666666701"/>
    <s v="US"/>
    <s v="USD"/>
    <n v="1294034400"/>
    <x v="351"/>
    <b v="0"/>
    <b v="1"/>
    <s v="theater/plays"/>
    <n v="5.9211111111111112"/>
    <n v="135624.08333333349"/>
    <x v="3"/>
    <s v="plays"/>
    <x v="349"/>
    <x v="351"/>
  </r>
  <r>
    <n v="367"/>
    <s v="Brooks, Jones and Ingram"/>
    <s v="Triple-buffered explicit methodology"/>
    <n v="9900"/>
    <n v="1870"/>
    <x v="0"/>
    <n v="261302.66666666701"/>
    <s v="US"/>
    <s v="USD"/>
    <n v="1413608400"/>
    <x v="33"/>
    <b v="0"/>
    <b v="1"/>
    <s v="theater/plays"/>
    <n v="0.18888888888888888"/>
    <n v="131586.33333333349"/>
    <x v="3"/>
    <s v="plays"/>
    <x v="350"/>
    <x v="33"/>
  </r>
  <r>
    <n v="368"/>
    <s v="Whitaker, Wallace and Daniels"/>
    <s v="Reactive directional capacity"/>
    <n v="5200"/>
    <n v="14394"/>
    <x v="1"/>
    <n v="262015.16666666701"/>
    <s v="GB"/>
    <s v="GBP"/>
    <n v="1286946000"/>
    <x v="352"/>
    <b v="0"/>
    <b v="1"/>
    <s v="film &amp; video/documentary"/>
    <n v="2.7680769230769231"/>
    <n v="138204.58333333349"/>
    <x v="4"/>
    <s v="documentary"/>
    <x v="351"/>
    <x v="352"/>
  </r>
  <r>
    <n v="369"/>
    <s v="Smith-Gonzalez"/>
    <s v="Polarized needs-based approach"/>
    <n v="5400"/>
    <n v="14743"/>
    <x v="1"/>
    <n v="262727.66666666698"/>
    <s v="US"/>
    <s v="USD"/>
    <n v="1359871200"/>
    <x v="353"/>
    <b v="0"/>
    <b v="1"/>
    <s v="film &amp; video/television"/>
    <n v="2.730185185185185"/>
    <n v="138735.33333333349"/>
    <x v="4"/>
    <s v="television"/>
    <x v="352"/>
    <x v="353"/>
  </r>
  <r>
    <n v="370"/>
    <s v="Skinner PLC"/>
    <s v="Intuitive well-modulated middleware"/>
    <n v="112300"/>
    <n v="178965"/>
    <x v="0"/>
    <n v="263440.16666666698"/>
    <s v="US"/>
    <s v="USD"/>
    <n v="1555304400"/>
    <x v="354"/>
    <b v="0"/>
    <b v="0"/>
    <s v="theater/plays"/>
    <n v="1.593633125556545"/>
    <n v="221202.58333333349"/>
    <x v="3"/>
    <s v="plays"/>
    <x v="353"/>
    <x v="354"/>
  </r>
  <r>
    <n v="371"/>
    <s v="Nolan, Smith and Sanchez"/>
    <s v="Multi-channeled logistical matrices"/>
    <n v="189200"/>
    <n v="128410"/>
    <x v="1"/>
    <n v="264152.66666666698"/>
    <s v="US"/>
    <s v="USD"/>
    <n v="1423375200"/>
    <x v="355"/>
    <b v="0"/>
    <b v="0"/>
    <s v="theater/plays"/>
    <n v="0.67869978858350954"/>
    <n v="196281.33333333349"/>
    <x v="3"/>
    <s v="plays"/>
    <x v="354"/>
    <x v="355"/>
  </r>
  <r>
    <n v="372"/>
    <s v="Green-Carr"/>
    <s v="Pre-emptive bifurcated artificial intelligence"/>
    <n v="900"/>
    <n v="14324"/>
    <x v="1"/>
    <n v="264865.16666666698"/>
    <s v="US"/>
    <s v="USD"/>
    <n v="1420696800"/>
    <x v="356"/>
    <b v="0"/>
    <b v="1"/>
    <s v="film &amp; video/documentary"/>
    <n v="15.915555555555555"/>
    <n v="139594.58333333349"/>
    <x v="4"/>
    <s v="documentary"/>
    <x v="355"/>
    <x v="356"/>
  </r>
  <r>
    <n v="373"/>
    <s v="Brown-Parker"/>
    <s v="Down-sized coherent toolset"/>
    <n v="22500"/>
    <n v="164291"/>
    <x v="0"/>
    <n v="265577.66666666698"/>
    <s v="US"/>
    <s v="USD"/>
    <n v="1502946000"/>
    <x v="357"/>
    <b v="0"/>
    <b v="0"/>
    <s v="theater/plays"/>
    <n v="7.3018222222222224"/>
    <n v="214934.33333333349"/>
    <x v="3"/>
    <s v="plays"/>
    <x v="356"/>
    <x v="357"/>
  </r>
  <r>
    <n v="374"/>
    <s v="Marshall Inc"/>
    <s v="Open-source multi-tasking data-warehouse"/>
    <n v="167400"/>
    <n v="22073"/>
    <x v="1"/>
    <n v="266290.16666666698"/>
    <s v="US"/>
    <s v="USD"/>
    <n v="1547186400"/>
    <x v="358"/>
    <b v="0"/>
    <b v="1"/>
    <s v="film &amp; video/documentary"/>
    <n v="0.13185782556750297"/>
    <n v="144181.58333333349"/>
    <x v="4"/>
    <s v="documentary"/>
    <x v="357"/>
    <x v="358"/>
  </r>
  <r>
    <n v="375"/>
    <s v="Leblanc-Pineda"/>
    <s v="Future-proofed upward-trending contingency"/>
    <n v="2700"/>
    <n v="1479"/>
    <x v="1"/>
    <n v="267002.66666666698"/>
    <s v="US"/>
    <s v="USD"/>
    <n v="1444971600"/>
    <x v="359"/>
    <b v="0"/>
    <b v="0"/>
    <s v="music/indie rock"/>
    <n v="0.54777777777777781"/>
    <n v="134240.83333333349"/>
    <x v="1"/>
    <s v="indie rock"/>
    <x v="358"/>
    <x v="359"/>
  </r>
  <r>
    <n v="376"/>
    <s v="Perry PLC"/>
    <s v="Mandatory uniform matrix"/>
    <n v="3400"/>
    <n v="12275"/>
    <x v="0"/>
    <n v="267715.16666666698"/>
    <s v="US"/>
    <s v="USD"/>
    <n v="1404622800"/>
    <x v="360"/>
    <b v="0"/>
    <b v="0"/>
    <s v="music/rock"/>
    <n v="3.6102941176470589"/>
    <n v="139995.08333333349"/>
    <x v="1"/>
    <s v="rock"/>
    <x v="359"/>
    <x v="360"/>
  </r>
  <r>
    <n v="377"/>
    <s v="Klein, Stark and Livingston"/>
    <s v="Phased methodical initiative"/>
    <n v="49700"/>
    <n v="5098"/>
    <x v="1"/>
    <n v="268427.66666666698"/>
    <s v="US"/>
    <s v="USD"/>
    <n v="1571720400"/>
    <x v="361"/>
    <b v="0"/>
    <b v="0"/>
    <s v="theater/plays"/>
    <n v="0.10257545271629778"/>
    <n v="136762.83333333349"/>
    <x v="3"/>
    <s v="plays"/>
    <x v="12"/>
    <x v="361"/>
  </r>
  <r>
    <n v="378"/>
    <s v="Fleming-Oliver"/>
    <s v="Managed stable function"/>
    <n v="178200"/>
    <n v="24882"/>
    <x v="0"/>
    <n v="269140.16666666698"/>
    <s v="US"/>
    <s v="USD"/>
    <n v="1526878800"/>
    <x v="362"/>
    <b v="0"/>
    <b v="0"/>
    <s v="film &amp; video/documentary"/>
    <n v="0.13962962962962963"/>
    <n v="147011.08333333349"/>
    <x v="4"/>
    <s v="documentary"/>
    <x v="360"/>
    <x v="362"/>
  </r>
  <r>
    <n v="379"/>
    <s v="Reilly, Aguirre and Johnson"/>
    <s v="Realigned clear-thinking migration"/>
    <n v="7200"/>
    <n v="2912"/>
    <x v="1"/>
    <n v="269852.66666666698"/>
    <s v="GB"/>
    <s v="GBP"/>
    <n v="1319691600"/>
    <x v="363"/>
    <b v="0"/>
    <b v="0"/>
    <s v="theater/plays"/>
    <n v="0.40444444444444444"/>
    <n v="136382.33333333349"/>
    <x v="3"/>
    <s v="plays"/>
    <x v="361"/>
    <x v="363"/>
  </r>
  <r>
    <n v="380"/>
    <s v="Davidson, Wilcox and Lewis"/>
    <s v="Optional clear-thinking process improvement"/>
    <n v="2500"/>
    <n v="4008"/>
    <x v="1"/>
    <n v="270565.16666666698"/>
    <s v="US"/>
    <s v="USD"/>
    <n v="1371963600"/>
    <x v="364"/>
    <b v="0"/>
    <b v="0"/>
    <s v="theater/plays"/>
    <n v="1.6032"/>
    <n v="137286.58333333349"/>
    <x v="3"/>
    <s v="plays"/>
    <x v="362"/>
    <x v="364"/>
  </r>
  <r>
    <n v="381"/>
    <s v="Michael, Anderson and Vincent"/>
    <s v="Cross-group global moratorium"/>
    <n v="5300"/>
    <n v="9749"/>
    <x v="0"/>
    <n v="271277.66666666698"/>
    <s v="US"/>
    <s v="USD"/>
    <n v="1433739600"/>
    <x v="365"/>
    <b v="0"/>
    <b v="0"/>
    <s v="theater/plays"/>
    <n v="1.8394339622641509"/>
    <n v="140513.33333333349"/>
    <x v="3"/>
    <s v="plays"/>
    <x v="363"/>
    <x v="365"/>
  </r>
  <r>
    <n v="382"/>
    <s v="King Ltd"/>
    <s v="Visionary systemic process improvement"/>
    <n v="9100"/>
    <n v="5803"/>
    <x v="1"/>
    <n v="271990.16666666698"/>
    <s v="US"/>
    <s v="USD"/>
    <n v="1508130000"/>
    <x v="366"/>
    <b v="0"/>
    <b v="0"/>
    <s v="photography/photography books"/>
    <n v="0.63769230769230767"/>
    <n v="138896.58333333349"/>
    <x v="7"/>
    <s v="photography books"/>
    <x v="364"/>
    <x v="366"/>
  </r>
  <r>
    <n v="383"/>
    <s v="Baker Ltd"/>
    <s v="Progressive intangible flexibility"/>
    <n v="6300"/>
    <n v="14199"/>
    <x v="1"/>
    <n v="272702.66666666698"/>
    <s v="US"/>
    <s v="USD"/>
    <n v="1550037600"/>
    <x v="285"/>
    <b v="0"/>
    <b v="1"/>
    <s v="food/food trucks"/>
    <n v="2.2538095238095237"/>
    <n v="143450.83333333349"/>
    <x v="0"/>
    <s v="food trucks"/>
    <x v="210"/>
    <x v="285"/>
  </r>
  <r>
    <n v="384"/>
    <s v="Baker, Collins and Smith"/>
    <s v="Reactive real-time software"/>
    <n v="114400"/>
    <n v="196779"/>
    <x v="0"/>
    <n v="273415.16666666698"/>
    <s v="US"/>
    <s v="USD"/>
    <n v="1486706400"/>
    <x v="367"/>
    <b v="1"/>
    <b v="1"/>
    <s v="film &amp; video/documentary"/>
    <n v="1.7200961538461539"/>
    <n v="235097.08333333349"/>
    <x v="4"/>
    <s v="documentary"/>
    <x v="365"/>
    <x v="367"/>
  </r>
  <r>
    <n v="385"/>
    <s v="Warren-Harrison"/>
    <s v="Programmable incremental knowledge user"/>
    <n v="38900"/>
    <n v="56859"/>
    <x v="1"/>
    <n v="274127.66666666698"/>
    <s v="US"/>
    <s v="USD"/>
    <n v="1553835600"/>
    <x v="368"/>
    <b v="0"/>
    <b v="0"/>
    <s v="publishing/nonfiction"/>
    <n v="1.4616709511568124"/>
    <n v="165493.33333333349"/>
    <x v="5"/>
    <s v="nonfiction"/>
    <x v="366"/>
    <x v="368"/>
  </r>
  <r>
    <n v="386"/>
    <s v="Gardner Group"/>
    <s v="Progressive 5thgeneration customer loyalty"/>
    <n v="135500"/>
    <n v="103554"/>
    <x v="1"/>
    <n v="274840.16666666698"/>
    <s v="US"/>
    <s v="USD"/>
    <n v="1277528400"/>
    <x v="369"/>
    <b v="0"/>
    <b v="0"/>
    <s v="theater/plays"/>
    <n v="0.76423616236162362"/>
    <n v="189197.08333333349"/>
    <x v="3"/>
    <s v="plays"/>
    <x v="367"/>
    <x v="369"/>
  </r>
  <r>
    <n v="387"/>
    <s v="Flores-Lambert"/>
    <s v="Triple-buffered logistical frame"/>
    <n v="109000"/>
    <n v="42795"/>
    <x v="0"/>
    <n v="275552.66666666698"/>
    <s v="US"/>
    <s v="USD"/>
    <n v="1339477200"/>
    <x v="370"/>
    <b v="0"/>
    <b v="0"/>
    <s v="technology/wearables"/>
    <n v="0.39261467889908258"/>
    <n v="159173.83333333349"/>
    <x v="2"/>
    <s v="wearables"/>
    <x v="368"/>
    <x v="370"/>
  </r>
  <r>
    <n v="388"/>
    <s v="Cruz Ltd"/>
    <s v="Exclusive dynamic adapter"/>
    <n v="114800"/>
    <n v="12938"/>
    <x v="1"/>
    <n v="276265.16666666698"/>
    <s v="CH"/>
    <s v="CHF"/>
    <n v="1325656800"/>
    <x v="371"/>
    <b v="0"/>
    <b v="0"/>
    <s v="music/indie rock"/>
    <n v="0.11270034843205574"/>
    <n v="144601.58333333349"/>
    <x v="1"/>
    <s v="indie rock"/>
    <x v="369"/>
    <x v="371"/>
  </r>
  <r>
    <n v="389"/>
    <s v="Knox-Garner"/>
    <s v="Automated systemic hierarchy"/>
    <n v="83000"/>
    <n v="101352"/>
    <x v="1"/>
    <n v="276977.66666666698"/>
    <s v="US"/>
    <s v="USD"/>
    <n v="1288242000"/>
    <x v="372"/>
    <b v="0"/>
    <b v="0"/>
    <s v="theater/plays"/>
    <n v="1.2211084337349398"/>
    <n v="189164.83333333349"/>
    <x v="3"/>
    <s v="plays"/>
    <x v="370"/>
    <x v="372"/>
  </r>
  <r>
    <n v="390"/>
    <s v="Davis-Allen"/>
    <s v="Digitized eco-centric core"/>
    <n v="2400"/>
    <n v="4477"/>
    <x v="0"/>
    <n v="277690.16666666698"/>
    <s v="US"/>
    <s v="USD"/>
    <n v="1379048400"/>
    <x v="373"/>
    <b v="0"/>
    <b v="0"/>
    <s v="photography/photography books"/>
    <n v="1.8654166666666667"/>
    <n v="141083.58333333349"/>
    <x v="7"/>
    <s v="photography books"/>
    <x v="371"/>
    <x v="373"/>
  </r>
  <r>
    <n v="391"/>
    <s v="Miller-Patel"/>
    <s v="Mandatory uniform strategy"/>
    <n v="60400"/>
    <n v="4393"/>
    <x v="1"/>
    <n v="278402.66666666698"/>
    <s v="US"/>
    <s v="USD"/>
    <n v="1389679200"/>
    <x v="374"/>
    <b v="0"/>
    <b v="0"/>
    <s v="publishing/nonfiction"/>
    <n v="7.27317880794702E-2"/>
    <n v="141397.83333333349"/>
    <x v="5"/>
    <s v="nonfiction"/>
    <x v="287"/>
    <x v="374"/>
  </r>
  <r>
    <n v="392"/>
    <s v="Hernandez-Grimes"/>
    <s v="Profit-focused zero administration forecast"/>
    <n v="102900"/>
    <n v="67546"/>
    <x v="0"/>
    <n v="279115.16666666698"/>
    <s v="US"/>
    <s v="USD"/>
    <n v="1294293600"/>
    <x v="375"/>
    <b v="0"/>
    <b v="0"/>
    <s v="technology/wearables"/>
    <n v="0.65642371234207963"/>
    <n v="173330.58333333349"/>
    <x v="2"/>
    <s v="wearables"/>
    <x v="372"/>
    <x v="375"/>
  </r>
  <r>
    <n v="393"/>
    <s v="Owens, Hall and Gonzalez"/>
    <s v="De-engineered static orchestration"/>
    <n v="62800"/>
    <n v="143788"/>
    <x v="1"/>
    <n v="279827.66666666698"/>
    <s v="CA"/>
    <s v="CAD"/>
    <n v="1500267600"/>
    <x v="376"/>
    <b v="0"/>
    <b v="0"/>
    <s v="music/jazz"/>
    <n v="2.2896178343949045"/>
    <n v="211807.83333333349"/>
    <x v="1"/>
    <s v="jazz"/>
    <x v="373"/>
    <x v="376"/>
  </r>
  <r>
    <n v="394"/>
    <s v="Noble-Bailey"/>
    <s v="Customizable dynamic info-mediaries"/>
    <n v="800"/>
    <n v="3755"/>
    <x v="1"/>
    <n v="280540.16666666698"/>
    <s v="US"/>
    <s v="USD"/>
    <n v="1375074000"/>
    <x v="377"/>
    <b v="0"/>
    <b v="1"/>
    <s v="film &amp; video/documentary"/>
    <n v="4.6937499999999996"/>
    <n v="142147.58333333349"/>
    <x v="4"/>
    <s v="documentary"/>
    <x v="374"/>
    <x v="377"/>
  </r>
  <r>
    <n v="395"/>
    <s v="Taylor PLC"/>
    <s v="Enhanced incremental budgetary management"/>
    <n v="7100"/>
    <n v="9238"/>
    <x v="0"/>
    <n v="281252.66666666698"/>
    <s v="US"/>
    <s v="USD"/>
    <n v="1323324000"/>
    <x v="378"/>
    <b v="1"/>
    <b v="0"/>
    <s v="theater/plays"/>
    <n v="1.3011267605633803"/>
    <n v="145245.33333333349"/>
    <x v="3"/>
    <s v="plays"/>
    <x v="375"/>
    <x v="378"/>
  </r>
  <r>
    <n v="396"/>
    <s v="Holmes PLC"/>
    <s v="Digitized local info-mediaries"/>
    <n v="46100"/>
    <n v="77012"/>
    <x v="1"/>
    <n v="281965.16666666698"/>
    <s v="AU"/>
    <s v="AUD"/>
    <n v="1538715600"/>
    <x v="379"/>
    <b v="0"/>
    <b v="0"/>
    <s v="film &amp; video/drama"/>
    <n v="1.6705422993492407"/>
    <n v="179488.58333333349"/>
    <x v="4"/>
    <s v="drama"/>
    <x v="376"/>
    <x v="379"/>
  </r>
  <r>
    <n v="397"/>
    <s v="Jones-Martin"/>
    <s v="Virtual systematic monitoring"/>
    <n v="8100"/>
    <n v="14083"/>
    <x v="1"/>
    <n v="282677.66666666698"/>
    <s v="US"/>
    <s v="USD"/>
    <n v="1369285200"/>
    <x v="380"/>
    <b v="0"/>
    <b v="0"/>
    <s v="music/rock"/>
    <n v="1.738641975308642"/>
    <n v="148380.33333333349"/>
    <x v="1"/>
    <s v="rock"/>
    <x v="377"/>
    <x v="380"/>
  </r>
  <r>
    <n v="398"/>
    <s v="Myers LLC"/>
    <s v="Reactive bottom-line open architecture"/>
    <n v="1700"/>
    <n v="12202"/>
    <x v="0"/>
    <n v="283390.16666666698"/>
    <s v="IT"/>
    <s v="EUR"/>
    <n v="1525755600"/>
    <x v="103"/>
    <b v="0"/>
    <b v="1"/>
    <s v="film &amp; video/animation"/>
    <n v="7.1776470588235295"/>
    <n v="147796.08333333349"/>
    <x v="4"/>
    <s v="animation"/>
    <x v="378"/>
    <x v="103"/>
  </r>
  <r>
    <n v="399"/>
    <s v="Acosta, Mullins and Morris"/>
    <s v="Pre-emptive interactive model"/>
    <n v="97300"/>
    <n v="62127"/>
    <x v="1"/>
    <n v="284102.66666666698"/>
    <s v="US"/>
    <s v="USD"/>
    <n v="1296626400"/>
    <x v="381"/>
    <b v="0"/>
    <b v="0"/>
    <s v="music/indie rock"/>
    <n v="0.63850976361767731"/>
    <n v="173114.83333333349"/>
    <x v="1"/>
    <s v="indie rock"/>
    <x v="379"/>
    <x v="381"/>
  </r>
  <r>
    <n v="400"/>
    <s v="Bell PLC"/>
    <s v="Ergonomic eco-centric open architecture"/>
    <n v="100"/>
    <n v="2"/>
    <x v="1"/>
    <n v="284815.16666666698"/>
    <s v="US"/>
    <s v="USD"/>
    <n v="1376629200"/>
    <x v="382"/>
    <b v="0"/>
    <b v="1"/>
    <s v="photography/photography books"/>
    <n v="0.02"/>
    <n v="142408.58333333349"/>
    <x v="7"/>
    <s v="photography books"/>
    <x v="380"/>
    <x v="382"/>
  </r>
  <r>
    <n v="401"/>
    <s v="Smith-Schmidt"/>
    <s v="Inverse radical hierarchy"/>
    <n v="900"/>
    <n v="13772"/>
    <x v="0"/>
    <n v="285527.66666666698"/>
    <s v="US"/>
    <s v="USD"/>
    <n v="1572152400"/>
    <x v="383"/>
    <b v="0"/>
    <b v="0"/>
    <s v="theater/plays"/>
    <n v="15.302222222222222"/>
    <n v="149649.83333333349"/>
    <x v="3"/>
    <s v="plays"/>
    <x v="381"/>
    <x v="383"/>
  </r>
  <r>
    <n v="402"/>
    <s v="Ruiz, Richardson and Cole"/>
    <s v="Team-oriented static interface"/>
    <n v="7300"/>
    <n v="2946"/>
    <x v="1"/>
    <n v="286240.16666666698"/>
    <s v="US"/>
    <s v="USD"/>
    <n v="1325829600"/>
    <x v="384"/>
    <b v="0"/>
    <b v="1"/>
    <s v="film &amp; video/shorts"/>
    <n v="0.40356164383561643"/>
    <n v="144593.08333333349"/>
    <x v="4"/>
    <s v="shorts"/>
    <x v="382"/>
    <x v="384"/>
  </r>
  <r>
    <n v="403"/>
    <s v="Leonard-Mcclain"/>
    <s v="Virtual foreground throughput"/>
    <n v="195800"/>
    <n v="168820"/>
    <x v="1"/>
    <n v="286952.66666666698"/>
    <s v="CA"/>
    <s v="CAD"/>
    <n v="1273640400"/>
    <x v="385"/>
    <b v="0"/>
    <b v="1"/>
    <s v="theater/plays"/>
    <n v="0.86220633299284988"/>
    <n v="227886.33333333349"/>
    <x v="3"/>
    <s v="plays"/>
    <x v="125"/>
    <x v="385"/>
  </r>
  <r>
    <n v="404"/>
    <s v="Bailey-Boyer"/>
    <s v="Visionary exuding Internet solution"/>
    <n v="48900"/>
    <n v="154321"/>
    <x v="0"/>
    <n v="287665.16666666698"/>
    <s v="US"/>
    <s v="USD"/>
    <n v="1510639200"/>
    <x v="386"/>
    <b v="0"/>
    <b v="0"/>
    <s v="theater/plays"/>
    <n v="3.1558486707566464"/>
    <n v="220993.08333333349"/>
    <x v="3"/>
    <s v="plays"/>
    <x v="383"/>
    <x v="386"/>
  </r>
  <r>
    <n v="405"/>
    <s v="Lee LLC"/>
    <s v="Synchronized secondary analyzer"/>
    <n v="29600"/>
    <n v="26527"/>
    <x v="1"/>
    <n v="288377.66666666698"/>
    <s v="US"/>
    <s v="USD"/>
    <n v="1528088400"/>
    <x v="387"/>
    <b v="0"/>
    <b v="0"/>
    <s v="theater/plays"/>
    <n v="0.89618243243243245"/>
    <n v="157452.33333333349"/>
    <x v="3"/>
    <s v="plays"/>
    <x v="384"/>
    <x v="387"/>
  </r>
  <r>
    <n v="406"/>
    <s v="Lyons Inc"/>
    <s v="Balanced attitude-oriented parallelism"/>
    <n v="39300"/>
    <n v="71583"/>
    <x v="0"/>
    <n v="289090.16666666698"/>
    <s v="US"/>
    <s v="USD"/>
    <n v="1359525600"/>
    <x v="388"/>
    <b v="1"/>
    <b v="0"/>
    <s v="film &amp; video/documentary"/>
    <n v="1.8214503816793892"/>
    <n v="180336.58333333349"/>
    <x v="4"/>
    <s v="documentary"/>
    <x v="385"/>
    <x v="388"/>
  </r>
  <r>
    <n v="407"/>
    <s v="Herrera-Wilson"/>
    <s v="Organized bandwidth-monitored core"/>
    <n v="3400"/>
    <n v="12100"/>
    <x v="1"/>
    <n v="289802.66666666698"/>
    <s v="DK"/>
    <s v="DKK"/>
    <n v="1570942800"/>
    <x v="389"/>
    <b v="0"/>
    <b v="0"/>
    <s v="theater/plays"/>
    <n v="3.5588235294117645"/>
    <n v="150951.33333333349"/>
    <x v="3"/>
    <s v="plays"/>
    <x v="386"/>
    <x v="389"/>
  </r>
  <r>
    <n v="408"/>
    <s v="Mahoney, Adams and Lucas"/>
    <s v="Cloned leadingedge utilization"/>
    <n v="9200"/>
    <n v="12129"/>
    <x v="1"/>
    <n v="290515.16666666698"/>
    <s v="CA"/>
    <s v="CAD"/>
    <n v="1466398800"/>
    <x v="390"/>
    <b v="0"/>
    <b v="0"/>
    <s v="film &amp; video/documentary"/>
    <n v="1.3183695652173912"/>
    <n v="151322.08333333349"/>
    <x v="4"/>
    <s v="documentary"/>
    <x v="387"/>
    <x v="390"/>
  </r>
  <r>
    <n v="409"/>
    <s v="Stewart LLC"/>
    <s v="Secured asymmetric projection"/>
    <n v="135600"/>
    <n v="62804"/>
    <x v="0"/>
    <n v="291227.66666666698"/>
    <s v="US"/>
    <s v="USD"/>
    <n v="1492491600"/>
    <x v="391"/>
    <b v="0"/>
    <b v="0"/>
    <s v="music/rock"/>
    <n v="0.46315634218289087"/>
    <n v="177015.83333333349"/>
    <x v="1"/>
    <s v="rock"/>
    <x v="388"/>
    <x v="391"/>
  </r>
  <r>
    <n v="410"/>
    <s v="Mcmillan Group"/>
    <s v="Advanced cohesive Graphic Interface"/>
    <n v="153700"/>
    <n v="55536"/>
    <x v="1"/>
    <n v="291940.16666666698"/>
    <s v="US"/>
    <s v="USD"/>
    <n v="1430197200"/>
    <x v="277"/>
    <b v="0"/>
    <b v="0"/>
    <s v="games/mobile games"/>
    <n v="0.36132726089785294"/>
    <n v="173738.08333333349"/>
    <x v="6"/>
    <s v="mobile games"/>
    <x v="277"/>
    <x v="277"/>
  </r>
  <r>
    <n v="411"/>
    <s v="Beck, Thompson and Martinez"/>
    <s v="Down-sized maximized function"/>
    <n v="7800"/>
    <n v="8161"/>
    <x v="1"/>
    <n v="292652.66666666698"/>
    <s v="US"/>
    <s v="USD"/>
    <n v="1496034000"/>
    <x v="392"/>
    <b v="0"/>
    <b v="0"/>
    <s v="theater/plays"/>
    <n v="1.0462820512820512"/>
    <n v="150406.83333333349"/>
    <x v="3"/>
    <s v="plays"/>
    <x v="389"/>
    <x v="392"/>
  </r>
  <r>
    <n v="412"/>
    <s v="Rodriguez-Scott"/>
    <s v="Realigned zero tolerance software"/>
    <n v="2100"/>
    <n v="14046"/>
    <x v="0"/>
    <n v="293365.16666666698"/>
    <s v="US"/>
    <s v="USD"/>
    <n v="1388728800"/>
    <x v="393"/>
    <b v="0"/>
    <b v="0"/>
    <s v="publishing/fiction"/>
    <n v="6.6885714285714286"/>
    <n v="153705.58333333349"/>
    <x v="5"/>
    <s v="fiction"/>
    <x v="390"/>
    <x v="393"/>
  </r>
  <r>
    <n v="413"/>
    <s v="Rush-Bowers"/>
    <s v="Persevering analyzing extranet"/>
    <n v="189500"/>
    <n v="117628"/>
    <x v="1"/>
    <n v="294077.66666666698"/>
    <s v="US"/>
    <s v="USD"/>
    <n v="1543298400"/>
    <x v="394"/>
    <b v="0"/>
    <b v="0"/>
    <s v="film &amp; video/animation"/>
    <n v="0.62072823218997364"/>
    <n v="205852.83333333349"/>
    <x v="4"/>
    <s v="animation"/>
    <x v="391"/>
    <x v="394"/>
  </r>
  <r>
    <n v="414"/>
    <s v="Davis and Sons"/>
    <s v="Innovative human-resource migration"/>
    <n v="188200"/>
    <n v="159405"/>
    <x v="1"/>
    <n v="294790.16666666698"/>
    <s v="US"/>
    <s v="USD"/>
    <n v="1271739600"/>
    <x v="395"/>
    <b v="0"/>
    <b v="1"/>
    <s v="food/food trucks"/>
    <n v="0.84699787460148779"/>
    <n v="227097.58333333349"/>
    <x v="0"/>
    <s v="food trucks"/>
    <x v="392"/>
    <x v="395"/>
  </r>
  <r>
    <n v="415"/>
    <s v="Anderson-Pham"/>
    <s v="Intuitive needs-based monitoring"/>
    <n v="113500"/>
    <n v="12552"/>
    <x v="0"/>
    <n v="295502.66666666698"/>
    <s v="US"/>
    <s v="USD"/>
    <n v="1326434400"/>
    <x v="396"/>
    <b v="0"/>
    <b v="0"/>
    <s v="theater/plays"/>
    <n v="0.11059030837004405"/>
    <n v="154027.33333333349"/>
    <x v="3"/>
    <s v="plays"/>
    <x v="393"/>
    <x v="396"/>
  </r>
  <r>
    <n v="416"/>
    <s v="Stewart-Coleman"/>
    <s v="Customer-focused disintermediate toolset"/>
    <n v="134600"/>
    <n v="59007"/>
    <x v="1"/>
    <n v="296215.16666666698"/>
    <s v="US"/>
    <s v="USD"/>
    <n v="1295244000"/>
    <x v="397"/>
    <b v="0"/>
    <b v="1"/>
    <s v="film &amp; video/documentary"/>
    <n v="0.43838781575037145"/>
    <n v="177611.08333333349"/>
    <x v="4"/>
    <s v="documentary"/>
    <x v="394"/>
    <x v="397"/>
  </r>
  <r>
    <n v="417"/>
    <s v="Bradshaw, Smith and Ryan"/>
    <s v="Upgradable 24/7 emulation"/>
    <n v="1700"/>
    <n v="943"/>
    <x v="1"/>
    <n v="296927.66666666698"/>
    <s v="US"/>
    <s v="USD"/>
    <n v="1541221200"/>
    <x v="398"/>
    <b v="0"/>
    <b v="0"/>
    <s v="theater/plays"/>
    <n v="0.55470588235294116"/>
    <n v="148935.33333333349"/>
    <x v="3"/>
    <s v="plays"/>
    <x v="395"/>
    <x v="398"/>
  </r>
  <r>
    <n v="418"/>
    <s v="Jackson PLC"/>
    <s v="Quality-focused client-server core"/>
    <n v="163700"/>
    <n v="93963"/>
    <x v="0"/>
    <n v="297640.16666666698"/>
    <s v="CA"/>
    <s v="CAD"/>
    <n v="1336280400"/>
    <x v="399"/>
    <b v="0"/>
    <b v="0"/>
    <s v="film &amp; video/documentary"/>
    <n v="0.57399511301160655"/>
    <n v="195801.58333333349"/>
    <x v="4"/>
    <s v="documentary"/>
    <x v="396"/>
    <x v="399"/>
  </r>
  <r>
    <n v="419"/>
    <s v="Ware-Arias"/>
    <s v="Upgradable maximized protocol"/>
    <n v="113800"/>
    <n v="140469"/>
    <x v="1"/>
    <n v="298352.66666666698"/>
    <s v="US"/>
    <s v="USD"/>
    <n v="1324533600"/>
    <x v="348"/>
    <b v="0"/>
    <b v="0"/>
    <s v="technology/web"/>
    <n v="1.2343497363796134"/>
    <n v="219410.83333333349"/>
    <x v="2"/>
    <s v="web"/>
    <x v="397"/>
    <x v="348"/>
  </r>
  <r>
    <n v="420"/>
    <s v="Blair, Reyes and Woods"/>
    <s v="Cross-platform interactive synergy"/>
    <n v="5000"/>
    <n v="6423"/>
    <x v="0"/>
    <n v="299065.16666666698"/>
    <s v="US"/>
    <s v="USD"/>
    <n v="1498366800"/>
    <x v="400"/>
    <b v="0"/>
    <b v="0"/>
    <s v="theater/plays"/>
    <n v="1.2846"/>
    <n v="152744.08333333349"/>
    <x v="3"/>
    <s v="plays"/>
    <x v="398"/>
    <x v="400"/>
  </r>
  <r>
    <n v="421"/>
    <s v="Thomas-Lopez"/>
    <s v="User-centric fault-tolerant archive"/>
    <n v="9400"/>
    <n v="6015"/>
    <x v="1"/>
    <n v="299777.66666666698"/>
    <s v="US"/>
    <s v="USD"/>
    <n v="1498712400"/>
    <x v="401"/>
    <b v="0"/>
    <b v="1"/>
    <s v="technology/wearables"/>
    <n v="0.63989361702127656"/>
    <n v="152896.33333333349"/>
    <x v="2"/>
    <s v="wearables"/>
    <x v="399"/>
    <x v="401"/>
  </r>
  <r>
    <n v="422"/>
    <s v="Brown, Davies and Pacheco"/>
    <s v="Reverse-engineered regional knowledge user"/>
    <n v="8700"/>
    <n v="11075"/>
    <x v="1"/>
    <n v="300490.16666666698"/>
    <s v="US"/>
    <s v="USD"/>
    <n v="1271480400"/>
    <x v="402"/>
    <b v="0"/>
    <b v="1"/>
    <s v="theater/plays"/>
    <n v="1.2729885057471264"/>
    <n v="155782.58333333349"/>
    <x v="3"/>
    <s v="plays"/>
    <x v="400"/>
    <x v="402"/>
  </r>
  <r>
    <n v="423"/>
    <s v="Jones-Riddle"/>
    <s v="Self-enabling real-time definition"/>
    <n v="147800"/>
    <n v="15723"/>
    <x v="0"/>
    <n v="301202.66666666698"/>
    <s v="US"/>
    <s v="USD"/>
    <n v="1316667600"/>
    <x v="403"/>
    <b v="0"/>
    <b v="1"/>
    <s v="food/food trucks"/>
    <n v="0.10638024357239513"/>
    <n v="158462.83333333349"/>
    <x v="0"/>
    <s v="food trucks"/>
    <x v="116"/>
    <x v="403"/>
  </r>
  <r>
    <n v="424"/>
    <s v="Schmidt-Gomez"/>
    <s v="User-centric impactful projection"/>
    <n v="5100"/>
    <n v="2064"/>
    <x v="1"/>
    <n v="301915.16666666698"/>
    <s v="US"/>
    <s v="USD"/>
    <n v="1524027600"/>
    <x v="404"/>
    <b v="0"/>
    <b v="0"/>
    <s v="music/indie rock"/>
    <n v="0.40470588235294119"/>
    <n v="151989.58333333349"/>
    <x v="1"/>
    <s v="indie rock"/>
    <x v="401"/>
    <x v="404"/>
  </r>
  <r>
    <n v="425"/>
    <s v="Sullivan, Davis and Booth"/>
    <s v="Vision-oriented actuating hardware"/>
    <n v="2700"/>
    <n v="7767"/>
    <x v="1"/>
    <n v="302627.66666666698"/>
    <s v="US"/>
    <s v="USD"/>
    <n v="1438059600"/>
    <x v="405"/>
    <b v="0"/>
    <b v="0"/>
    <s v="photography/photography books"/>
    <n v="2.8766666666666665"/>
    <n v="155197.33333333349"/>
    <x v="7"/>
    <s v="photography books"/>
    <x v="402"/>
    <x v="405"/>
  </r>
  <r>
    <n v="426"/>
    <s v="Edwards-Kane"/>
    <s v="Virtual leadingedge framework"/>
    <n v="1800"/>
    <n v="10313"/>
    <x v="0"/>
    <n v="303340.16666666698"/>
    <s v="US"/>
    <s v="USD"/>
    <n v="1361944800"/>
    <x v="406"/>
    <b v="0"/>
    <b v="0"/>
    <s v="theater/plays"/>
    <n v="5.7294444444444448"/>
    <n v="156826.58333333349"/>
    <x v="3"/>
    <s v="plays"/>
    <x v="403"/>
    <x v="406"/>
  </r>
  <r>
    <n v="427"/>
    <s v="Hicks, Wall and Webb"/>
    <s v="Managed discrete framework"/>
    <n v="174500"/>
    <n v="197018"/>
    <x v="1"/>
    <n v="304052.66666666698"/>
    <s v="US"/>
    <s v="USD"/>
    <n v="1410584400"/>
    <x v="407"/>
    <b v="0"/>
    <b v="1"/>
    <s v="theater/plays"/>
    <n v="1.1290429799426933"/>
    <n v="250535.33333333349"/>
    <x v="3"/>
    <s v="plays"/>
    <x v="404"/>
    <x v="407"/>
  </r>
  <r>
    <n v="428"/>
    <s v="Mayer-Richmond"/>
    <s v="Progressive zero-defect capability"/>
    <n v="101400"/>
    <n v="47037"/>
    <x v="1"/>
    <n v="304765.16666666698"/>
    <s v="US"/>
    <s v="USD"/>
    <n v="1297404000"/>
    <x v="408"/>
    <b v="0"/>
    <b v="0"/>
    <s v="film &amp; video/animation"/>
    <n v="0.46387573964497042"/>
    <n v="175901.08333333349"/>
    <x v="4"/>
    <s v="animation"/>
    <x v="405"/>
    <x v="408"/>
  </r>
  <r>
    <n v="429"/>
    <s v="Robles Ltd"/>
    <s v="Right-sized demand-driven adapter"/>
    <n v="191000"/>
    <n v="173191"/>
    <x v="0"/>
    <n v="305477.66666666698"/>
    <s v="US"/>
    <s v="USD"/>
    <n v="1392012000"/>
    <x v="409"/>
    <b v="0"/>
    <b v="1"/>
    <s v="photography/photography books"/>
    <n v="0.90675916230366493"/>
    <n v="239334.33333333349"/>
    <x v="7"/>
    <s v="photography books"/>
    <x v="406"/>
    <x v="409"/>
  </r>
  <r>
    <n v="430"/>
    <s v="Cochran Ltd"/>
    <s v="Re-engineered attitude-oriented frame"/>
    <n v="8100"/>
    <n v="5487"/>
    <x v="1"/>
    <n v="306190.16666666698"/>
    <s v="US"/>
    <s v="USD"/>
    <n v="1569733200"/>
    <x v="410"/>
    <b v="0"/>
    <b v="0"/>
    <s v="theater/plays"/>
    <n v="0.67740740740740746"/>
    <n v="155838.58333333349"/>
    <x v="3"/>
    <s v="plays"/>
    <x v="407"/>
    <x v="410"/>
  </r>
  <r>
    <n v="431"/>
    <s v="Rosales LLC"/>
    <s v="Compatible multimedia utilization"/>
    <n v="5100"/>
    <n v="9817"/>
    <x v="1"/>
    <n v="306902.66666666698"/>
    <s v="US"/>
    <s v="USD"/>
    <n v="1529643600"/>
    <x v="312"/>
    <b v="1"/>
    <b v="0"/>
    <s v="theater/plays"/>
    <n v="1.9249019607843136"/>
    <n v="158359.83333333349"/>
    <x v="3"/>
    <s v="plays"/>
    <x v="408"/>
    <x v="312"/>
  </r>
  <r>
    <n v="432"/>
    <s v="Harper-Bryan"/>
    <s v="Re-contextualized dedicated hardware"/>
    <n v="7700"/>
    <n v="6369"/>
    <x v="0"/>
    <n v="307615.16666666698"/>
    <s v="US"/>
    <s v="USD"/>
    <n v="1399006800"/>
    <x v="411"/>
    <b v="0"/>
    <b v="0"/>
    <s v="theater/plays"/>
    <n v="0.82714285714285718"/>
    <n v="156992.08333333349"/>
    <x v="3"/>
    <s v="plays"/>
    <x v="409"/>
    <x v="411"/>
  </r>
  <r>
    <n v="433"/>
    <s v="Potter, Harper and Everett"/>
    <s v="Decentralized composite paradigm"/>
    <n v="121400"/>
    <n v="65755"/>
    <x v="1"/>
    <n v="308327.66666666698"/>
    <s v="US"/>
    <s v="USD"/>
    <n v="1385359200"/>
    <x v="412"/>
    <b v="0"/>
    <b v="1"/>
    <s v="film &amp; video/documentary"/>
    <n v="0.54163920922570019"/>
    <n v="187041.33333333349"/>
    <x v="4"/>
    <s v="documentary"/>
    <x v="410"/>
    <x v="412"/>
  </r>
  <r>
    <n v="434"/>
    <s v="Floyd-Sims"/>
    <s v="Cloned transitional hierarchy"/>
    <n v="5400"/>
    <n v="903"/>
    <x v="0"/>
    <n v="309040.16666666698"/>
    <s v="CA"/>
    <s v="CAD"/>
    <n v="1480572000"/>
    <x v="413"/>
    <b v="1"/>
    <b v="0"/>
    <s v="theater/plays"/>
    <n v="0.16722222222222222"/>
    <n v="154971.58333333349"/>
    <x v="3"/>
    <s v="plays"/>
    <x v="411"/>
    <x v="413"/>
  </r>
  <r>
    <n v="435"/>
    <s v="Spence, Jackson and Kelly"/>
    <s v="Advanced discrete leverage"/>
    <n v="152400"/>
    <n v="178120"/>
    <x v="1"/>
    <n v="309752.66666666698"/>
    <s v="IT"/>
    <s v="EUR"/>
    <n v="1418623200"/>
    <x v="414"/>
    <b v="0"/>
    <b v="1"/>
    <s v="theater/plays"/>
    <n v="1.168766404199475"/>
    <n v="243936.33333333349"/>
    <x v="3"/>
    <s v="plays"/>
    <x v="412"/>
    <x v="414"/>
  </r>
  <r>
    <n v="436"/>
    <s v="King-Nguyen"/>
    <s v="Open-source incremental throughput"/>
    <n v="1300"/>
    <n v="13678"/>
    <x v="1"/>
    <n v="310465.16666666698"/>
    <s v="US"/>
    <s v="USD"/>
    <n v="1555736400"/>
    <x v="354"/>
    <b v="0"/>
    <b v="0"/>
    <s v="music/jazz"/>
    <n v="10.521538461538462"/>
    <n v="162071.58333333349"/>
    <x v="1"/>
    <s v="jazz"/>
    <x v="413"/>
    <x v="354"/>
  </r>
  <r>
    <n v="437"/>
    <s v="Hansen Group"/>
    <s v="Centralized regional interface"/>
    <n v="8100"/>
    <n v="9969"/>
    <x v="0"/>
    <n v="311177.66666666698"/>
    <s v="US"/>
    <s v="USD"/>
    <n v="1442120400"/>
    <x v="415"/>
    <b v="0"/>
    <b v="1"/>
    <s v="film &amp; video/animation"/>
    <n v="1.2307407407407407"/>
    <n v="160573.33333333349"/>
    <x v="4"/>
    <s v="animation"/>
    <x v="414"/>
    <x v="415"/>
  </r>
  <r>
    <n v="438"/>
    <s v="Mathis, Hall and Hansen"/>
    <s v="Streamlined web-enabled knowledgebase"/>
    <n v="8300"/>
    <n v="14827"/>
    <x v="1"/>
    <n v="311890.16666666698"/>
    <s v="US"/>
    <s v="USD"/>
    <n v="1362376800"/>
    <x v="416"/>
    <b v="0"/>
    <b v="0"/>
    <s v="theater/plays"/>
    <n v="1.7863855421686747"/>
    <n v="163358.58333333349"/>
    <x v="3"/>
    <s v="plays"/>
    <x v="415"/>
    <x v="416"/>
  </r>
  <r>
    <n v="439"/>
    <s v="Cummings Inc"/>
    <s v="Digitized transitional monitoring"/>
    <n v="28400"/>
    <n v="100900"/>
    <x v="1"/>
    <n v="312602.66666666698"/>
    <s v="US"/>
    <s v="USD"/>
    <n v="1478408400"/>
    <x v="417"/>
    <b v="0"/>
    <b v="0"/>
    <s v="film &amp; video/science fiction"/>
    <n v="3.5528169014084505"/>
    <n v="206751.33333333349"/>
    <x v="4"/>
    <s v="science fiction"/>
    <x v="416"/>
    <x v="417"/>
  </r>
  <r>
    <n v="440"/>
    <s v="Miller-Poole"/>
    <s v="Networked optimal adapter"/>
    <n v="102500"/>
    <n v="165954"/>
    <x v="0"/>
    <n v="313315.16666666698"/>
    <s v="US"/>
    <s v="USD"/>
    <n v="1498798800"/>
    <x v="418"/>
    <b v="0"/>
    <b v="0"/>
    <s v="film &amp; video/television"/>
    <n v="1.6190634146341463"/>
    <n v="239634.58333333349"/>
    <x v="4"/>
    <s v="television"/>
    <x v="417"/>
    <x v="418"/>
  </r>
  <r>
    <n v="441"/>
    <s v="Rodriguez-West"/>
    <s v="Automated optimal function"/>
    <n v="7000"/>
    <n v="1744"/>
    <x v="1"/>
    <n v="314027.66666666698"/>
    <s v="US"/>
    <s v="USD"/>
    <n v="1335416400"/>
    <x v="419"/>
    <b v="0"/>
    <b v="0"/>
    <s v="technology/wearables"/>
    <n v="0.24914285714285714"/>
    <n v="157885.83333333349"/>
    <x v="2"/>
    <s v="wearables"/>
    <x v="418"/>
    <x v="419"/>
  </r>
  <r>
    <n v="442"/>
    <s v="Calderon, Bradford and Dean"/>
    <s v="Devolved system-worthy framework"/>
    <n v="5400"/>
    <n v="10731"/>
    <x v="1"/>
    <n v="314740.16666666698"/>
    <s v="IT"/>
    <s v="EUR"/>
    <n v="1504328400"/>
    <x v="420"/>
    <b v="0"/>
    <b v="0"/>
    <s v="theater/plays"/>
    <n v="1.9872222222222222"/>
    <n v="162735.58333333349"/>
    <x v="3"/>
    <s v="plays"/>
    <x v="419"/>
    <x v="420"/>
  </r>
  <r>
    <n v="443"/>
    <s v="Clark-Bowman"/>
    <s v="Stand-alone user-facing service-desk"/>
    <n v="9300"/>
    <n v="3232"/>
    <x v="0"/>
    <n v="315452.66666666698"/>
    <s v="US"/>
    <s v="USD"/>
    <n v="1285822800"/>
    <x v="421"/>
    <b v="0"/>
    <b v="0"/>
    <s v="theater/plays"/>
    <n v="0.34752688172043011"/>
    <n v="159342.33333333349"/>
    <x v="3"/>
    <s v="plays"/>
    <x v="420"/>
    <x v="421"/>
  </r>
  <r>
    <n v="444"/>
    <s v="Hensley Ltd"/>
    <s v="Versatile global attitude"/>
    <n v="6200"/>
    <n v="10938"/>
    <x v="1"/>
    <n v="316165.16666666698"/>
    <s v="US"/>
    <s v="USD"/>
    <n v="1311483600"/>
    <x v="422"/>
    <b v="0"/>
    <b v="1"/>
    <s v="music/indie rock"/>
    <n v="1.7641935483870967"/>
    <n v="163551.58333333349"/>
    <x v="1"/>
    <s v="indie rock"/>
    <x v="421"/>
    <x v="422"/>
  </r>
  <r>
    <n v="445"/>
    <s v="Anderson-Pearson"/>
    <s v="Intuitive demand-driven Local Area Network"/>
    <n v="2100"/>
    <n v="10739"/>
    <x v="1"/>
    <n v="316877.66666666698"/>
    <s v="US"/>
    <s v="USD"/>
    <n v="1291356000"/>
    <x v="423"/>
    <b v="0"/>
    <b v="1"/>
    <s v="theater/plays"/>
    <n v="5.1138095238095236"/>
    <n v="163808.33333333349"/>
    <x v="3"/>
    <s v="plays"/>
    <x v="422"/>
    <x v="423"/>
  </r>
  <r>
    <n v="446"/>
    <s v="Martin, Martin and Solis"/>
    <s v="Assimilated uniform methodology"/>
    <n v="6800"/>
    <n v="5579"/>
    <x v="0"/>
    <n v="317590.16666666698"/>
    <s v="US"/>
    <s v="USD"/>
    <n v="1355810400"/>
    <x v="424"/>
    <b v="0"/>
    <b v="0"/>
    <s v="technology/wearables"/>
    <n v="0.82044117647058823"/>
    <n v="161584.58333333349"/>
    <x v="2"/>
    <s v="wearables"/>
    <x v="423"/>
    <x v="424"/>
  </r>
  <r>
    <n v="447"/>
    <s v="Harrington-Harper"/>
    <s v="Self-enabling next generation algorithm"/>
    <n v="155200"/>
    <n v="37754"/>
    <x v="1"/>
    <n v="318302.66666666698"/>
    <s v="GB"/>
    <s v="GBP"/>
    <n v="1513663200"/>
    <x v="425"/>
    <b v="0"/>
    <b v="0"/>
    <s v="film &amp; video/television"/>
    <n v="0.24326030927835052"/>
    <n v="178028.33333333349"/>
    <x v="4"/>
    <s v="television"/>
    <x v="424"/>
    <x v="425"/>
  </r>
  <r>
    <n v="448"/>
    <s v="Price and Sons"/>
    <s v="Object-based demand-driven strategy"/>
    <n v="89900"/>
    <n v="45384"/>
    <x v="0"/>
    <n v="319015.16666666698"/>
    <s v="US"/>
    <s v="USD"/>
    <n v="1365915600"/>
    <x v="426"/>
    <b v="0"/>
    <b v="1"/>
    <s v="games/video games"/>
    <n v="0.50482758620689661"/>
    <n v="182199.58333333349"/>
    <x v="6"/>
    <s v="video games"/>
    <x v="425"/>
    <x v="426"/>
  </r>
  <r>
    <n v="449"/>
    <s v="Cuevas-Morales"/>
    <s v="Public-key coherent ability"/>
    <n v="900"/>
    <n v="8703"/>
    <x v="1"/>
    <n v="319727.66666666698"/>
    <s v="DK"/>
    <s v="DKK"/>
    <n v="1551852000"/>
    <x v="427"/>
    <b v="0"/>
    <b v="0"/>
    <s v="games/video games"/>
    <n v="9.67"/>
    <n v="164215.33333333349"/>
    <x v="6"/>
    <s v="video games"/>
    <x v="426"/>
    <x v="427"/>
  </r>
  <r>
    <n v="450"/>
    <s v="Delgado-Hatfield"/>
    <s v="Up-sized composite success"/>
    <n v="100"/>
    <n v="4"/>
    <x v="1"/>
    <n v="320440.16666666698"/>
    <s v="CA"/>
    <s v="CAD"/>
    <n v="1540098000"/>
    <x v="428"/>
    <b v="0"/>
    <b v="0"/>
    <s v="film &amp; video/animation"/>
    <n v="0.04"/>
    <n v="160222.08333333349"/>
    <x v="4"/>
    <s v="animation"/>
    <x v="427"/>
    <x v="428"/>
  </r>
  <r>
    <n v="451"/>
    <s v="Padilla-Porter"/>
    <s v="Innovative exuding matrix"/>
    <n v="148400"/>
    <n v="182302"/>
    <x v="0"/>
    <n v="321152.66666666698"/>
    <s v="US"/>
    <s v="USD"/>
    <n v="1500440400"/>
    <x v="429"/>
    <b v="0"/>
    <b v="0"/>
    <s v="music/rock"/>
    <n v="1.2284501347708894"/>
    <n v="251727.33333333349"/>
    <x v="1"/>
    <s v="rock"/>
    <x v="428"/>
    <x v="429"/>
  </r>
  <r>
    <n v="452"/>
    <s v="Morris Group"/>
    <s v="Realigned impactful artificial intelligence"/>
    <n v="4800"/>
    <n v="3045"/>
    <x v="1"/>
    <n v="321865.16666666698"/>
    <s v="US"/>
    <s v="USD"/>
    <n v="1278392400"/>
    <x v="430"/>
    <b v="0"/>
    <b v="0"/>
    <s v="film &amp; video/drama"/>
    <n v="0.63437500000000002"/>
    <n v="162455.08333333349"/>
    <x v="4"/>
    <s v="drama"/>
    <x v="429"/>
    <x v="430"/>
  </r>
  <r>
    <n v="453"/>
    <s v="Saunders Ltd"/>
    <s v="Multi-layered multi-tasking secured line"/>
    <n v="182400"/>
    <n v="102749"/>
    <x v="1"/>
    <n v="322577.66666666698"/>
    <s v="US"/>
    <s v="USD"/>
    <n v="1480572000"/>
    <x v="431"/>
    <b v="0"/>
    <b v="0"/>
    <s v="film &amp; video/science fiction"/>
    <n v="0.56331688596491225"/>
    <n v="212663.33333333349"/>
    <x v="4"/>
    <s v="science fiction"/>
    <x v="411"/>
    <x v="431"/>
  </r>
  <r>
    <n v="454"/>
    <s v="Woods Inc"/>
    <s v="Upgradable upward-trending portal"/>
    <n v="4000"/>
    <n v="1763"/>
    <x v="0"/>
    <n v="323290.16666666698"/>
    <s v="US"/>
    <s v="USD"/>
    <n v="1382331600"/>
    <x v="432"/>
    <b v="0"/>
    <b v="1"/>
    <s v="film &amp; video/drama"/>
    <n v="0.44074999999999998"/>
    <n v="162526.58333333349"/>
    <x v="4"/>
    <s v="drama"/>
    <x v="430"/>
    <x v="432"/>
  </r>
  <r>
    <n v="455"/>
    <s v="Villanueva, Wright and Richardson"/>
    <s v="Profit-focused global product"/>
    <n v="116500"/>
    <n v="137904"/>
    <x v="1"/>
    <n v="324002.66666666698"/>
    <s v="US"/>
    <s v="USD"/>
    <n v="1316754000"/>
    <x v="433"/>
    <b v="0"/>
    <b v="0"/>
    <s v="theater/plays"/>
    <n v="1.1837253218884121"/>
    <n v="230953.33333333349"/>
    <x v="3"/>
    <s v="plays"/>
    <x v="431"/>
    <x v="433"/>
  </r>
  <r>
    <n v="456"/>
    <s v="Wilson, Brooks and Clark"/>
    <s v="Operative well-modulated data-warehouse"/>
    <n v="146400"/>
    <n v="152438"/>
    <x v="1"/>
    <n v="324715.16666666698"/>
    <s v="US"/>
    <s v="USD"/>
    <n v="1518242400"/>
    <x v="434"/>
    <b v="0"/>
    <b v="1"/>
    <s v="music/indie rock"/>
    <n v="1.041243169398907"/>
    <n v="238576.58333333349"/>
    <x v="1"/>
    <s v="indie rock"/>
    <x v="432"/>
    <x v="434"/>
  </r>
  <r>
    <n v="457"/>
    <s v="Sheppard, Smith and Spence"/>
    <s v="Cloned asymmetric functionalities"/>
    <n v="5000"/>
    <n v="1332"/>
    <x v="0"/>
    <n v="325427.66666666698"/>
    <s v="US"/>
    <s v="USD"/>
    <n v="1476421200"/>
    <x v="435"/>
    <b v="0"/>
    <b v="0"/>
    <s v="theater/plays"/>
    <n v="0.26640000000000003"/>
    <n v="163379.83333333349"/>
    <x v="3"/>
    <s v="plays"/>
    <x v="433"/>
    <x v="435"/>
  </r>
  <r>
    <n v="458"/>
    <s v="Wise, Thompson and Allen"/>
    <s v="Pre-emptive neutral portal"/>
    <n v="33800"/>
    <n v="118706"/>
    <x v="1"/>
    <n v="326140.16666666698"/>
    <s v="US"/>
    <s v="USD"/>
    <n v="1269752400"/>
    <x v="436"/>
    <b v="0"/>
    <b v="0"/>
    <s v="theater/plays"/>
    <n v="3.5120118343195266"/>
    <n v="222423.08333333349"/>
    <x v="3"/>
    <s v="plays"/>
    <x v="434"/>
    <x v="436"/>
  </r>
  <r>
    <n v="459"/>
    <s v="Lane, Ryan and Chapman"/>
    <s v="Switchable demand-driven help-desk"/>
    <n v="6300"/>
    <n v="5674"/>
    <x v="1"/>
    <n v="326852.66666666698"/>
    <s v="US"/>
    <s v="USD"/>
    <n v="1419746400"/>
    <x v="437"/>
    <b v="0"/>
    <b v="0"/>
    <s v="film &amp; video/documentary"/>
    <n v="0.90063492063492068"/>
    <n v="166263.33333333349"/>
    <x v="4"/>
    <s v="documentary"/>
    <x v="435"/>
    <x v="437"/>
  </r>
  <r>
    <n v="460"/>
    <s v="Rich, Alvarez and King"/>
    <s v="Business-focused static ability"/>
    <n v="2400"/>
    <n v="4119"/>
    <x v="0"/>
    <n v="327565.16666666698"/>
    <s v="US"/>
    <s v="USD"/>
    <n v="1281330000"/>
    <x v="438"/>
    <b v="0"/>
    <b v="0"/>
    <s v="theater/plays"/>
    <n v="1.7162500000000001"/>
    <n v="165842.08333333349"/>
    <x v="3"/>
    <s v="plays"/>
    <x v="8"/>
    <x v="438"/>
  </r>
  <r>
    <n v="461"/>
    <s v="Terry-Salinas"/>
    <s v="Networked secondary structure"/>
    <n v="98800"/>
    <n v="139354"/>
    <x v="1"/>
    <n v="328277.66666666698"/>
    <s v="US"/>
    <s v="USD"/>
    <n v="1398661200"/>
    <x v="439"/>
    <b v="0"/>
    <b v="0"/>
    <s v="film &amp; video/drama"/>
    <n v="1.4104655870445344"/>
    <n v="233815.83333333349"/>
    <x v="4"/>
    <s v="drama"/>
    <x v="436"/>
    <x v="439"/>
  </r>
  <r>
    <n v="462"/>
    <s v="Wang-Rodriguez"/>
    <s v="Total multimedia website"/>
    <n v="188800"/>
    <n v="57734"/>
    <x v="0"/>
    <n v="328990.16666666698"/>
    <s v="US"/>
    <s v="USD"/>
    <n v="1359525600"/>
    <x v="440"/>
    <b v="0"/>
    <b v="0"/>
    <s v="games/mobile games"/>
    <n v="0.30579449152542371"/>
    <n v="193362.08333333349"/>
    <x v="6"/>
    <s v="mobile games"/>
    <x v="385"/>
    <x v="440"/>
  </r>
  <r>
    <n v="463"/>
    <s v="Mckee-Hill"/>
    <s v="Cross-platform upward-trending parallelism"/>
    <n v="134300"/>
    <n v="145265"/>
    <x v="1"/>
    <n v="329702.66666666698"/>
    <s v="US"/>
    <s v="USD"/>
    <n v="1388469600"/>
    <x v="441"/>
    <b v="0"/>
    <b v="0"/>
    <s v="film &amp; video/animation"/>
    <n v="1.0816455696202532"/>
    <n v="237483.83333333349"/>
    <x v="4"/>
    <s v="animation"/>
    <x v="437"/>
    <x v="441"/>
  </r>
  <r>
    <n v="464"/>
    <s v="Gomez LLC"/>
    <s v="Pre-emptive mission-critical hardware"/>
    <n v="71200"/>
    <n v="95020"/>
    <x v="1"/>
    <n v="330415.16666666698"/>
    <s v="US"/>
    <s v="USD"/>
    <n v="1518328800"/>
    <x v="442"/>
    <b v="0"/>
    <b v="0"/>
    <s v="theater/plays"/>
    <n v="1.3345505617977529"/>
    <n v="212717.58333333349"/>
    <x v="3"/>
    <s v="plays"/>
    <x v="438"/>
    <x v="442"/>
  </r>
  <r>
    <n v="465"/>
    <s v="Gonzalez-Robbins"/>
    <s v="Up-sized responsive protocol"/>
    <n v="4700"/>
    <n v="8829"/>
    <x v="0"/>
    <n v="331127.66666666698"/>
    <s v="US"/>
    <s v="USD"/>
    <n v="1517032800"/>
    <x v="443"/>
    <b v="0"/>
    <b v="0"/>
    <s v="publishing/translations"/>
    <n v="1.8785106382978722"/>
    <n v="169978.33333333349"/>
    <x v="5"/>
    <s v="translations"/>
    <x v="439"/>
    <x v="443"/>
  </r>
  <r>
    <n v="466"/>
    <s v="Obrien and Sons"/>
    <s v="Pre-emptive transitional frame"/>
    <n v="1200"/>
    <n v="3984"/>
    <x v="1"/>
    <n v="331840.16666666698"/>
    <s v="US"/>
    <s v="USD"/>
    <n v="1368594000"/>
    <x v="444"/>
    <b v="0"/>
    <b v="1"/>
    <s v="technology/wearables"/>
    <n v="3.32"/>
    <n v="167912.08333333349"/>
    <x v="2"/>
    <s v="wearables"/>
    <x v="440"/>
    <x v="444"/>
  </r>
  <r>
    <n v="467"/>
    <s v="Shaw Ltd"/>
    <s v="Profit-focused content-based application"/>
    <n v="1400"/>
    <n v="8053"/>
    <x v="1"/>
    <n v="332552.66666666698"/>
    <s v="CA"/>
    <s v="CAD"/>
    <n v="1448258400"/>
    <x v="445"/>
    <b v="0"/>
    <b v="1"/>
    <s v="technology/web"/>
    <n v="5.7521428571428572"/>
    <n v="170302.83333333349"/>
    <x v="2"/>
    <s v="web"/>
    <x v="441"/>
    <x v="445"/>
  </r>
  <r>
    <n v="468"/>
    <s v="Hughes Inc"/>
    <s v="Streamlined neutral analyzer"/>
    <n v="4000"/>
    <n v="1620"/>
    <x v="0"/>
    <n v="333265.16666666698"/>
    <s v="US"/>
    <s v="USD"/>
    <n v="1555218000"/>
    <x v="368"/>
    <b v="0"/>
    <b v="0"/>
    <s v="theater/plays"/>
    <n v="0.40500000000000003"/>
    <n v="167442.58333333349"/>
    <x v="3"/>
    <s v="plays"/>
    <x v="442"/>
    <x v="368"/>
  </r>
  <r>
    <n v="469"/>
    <s v="Olsen-Ryan"/>
    <s v="Assimilated neutral utilization"/>
    <n v="5600"/>
    <n v="10328"/>
    <x v="1"/>
    <n v="333977.66666666698"/>
    <s v="US"/>
    <s v="USD"/>
    <n v="1431925200"/>
    <x v="446"/>
    <b v="0"/>
    <b v="0"/>
    <s v="film &amp; video/drama"/>
    <n v="1.8442857142857143"/>
    <n v="172152.83333333349"/>
    <x v="4"/>
    <s v="drama"/>
    <x v="443"/>
    <x v="446"/>
  </r>
  <r>
    <n v="470"/>
    <s v="Grimes, Holland and Sloan"/>
    <s v="Extended dedicated archive"/>
    <n v="3600"/>
    <n v="10289"/>
    <x v="1"/>
    <n v="334690.16666666698"/>
    <s v="US"/>
    <s v="USD"/>
    <n v="1481522400"/>
    <x v="447"/>
    <b v="0"/>
    <b v="0"/>
    <s v="technology/wearables"/>
    <n v="2.8580555555555556"/>
    <n v="172489.58333333349"/>
    <x v="2"/>
    <s v="wearables"/>
    <x v="315"/>
    <x v="447"/>
  </r>
  <r>
    <n v="471"/>
    <s v="Perry and Sons"/>
    <s v="Configurable static help-desk"/>
    <n v="3100"/>
    <n v="9889"/>
    <x v="0"/>
    <n v="335402.66666666698"/>
    <s v="GB"/>
    <s v="GBP"/>
    <n v="1335934800"/>
    <x v="448"/>
    <b v="0"/>
    <b v="1"/>
    <s v="food/food trucks"/>
    <n v="3.19"/>
    <n v="172645.83333333349"/>
    <x v="0"/>
    <s v="food trucks"/>
    <x v="444"/>
    <x v="448"/>
  </r>
  <r>
    <n v="472"/>
    <s v="Turner, Young and Collins"/>
    <s v="Self-enabling clear-thinking framework"/>
    <n v="153800"/>
    <n v="60342"/>
    <x v="1"/>
    <n v="336115.16666666698"/>
    <s v="US"/>
    <s v="USD"/>
    <n v="1552280400"/>
    <x v="178"/>
    <b v="0"/>
    <b v="0"/>
    <s v="music/rock"/>
    <n v="0.39234070221066319"/>
    <n v="198228.58333333349"/>
    <x v="1"/>
    <s v="rock"/>
    <x v="445"/>
    <x v="178"/>
  </r>
  <r>
    <n v="473"/>
    <s v="Richardson Inc"/>
    <s v="Assimilated fault-tolerant capacity"/>
    <n v="5000"/>
    <n v="8907"/>
    <x v="1"/>
    <n v="336827.66666666698"/>
    <s v="US"/>
    <s v="USD"/>
    <n v="1529989200"/>
    <x v="449"/>
    <b v="0"/>
    <b v="0"/>
    <s v="music/electric music"/>
    <n v="1.7814000000000001"/>
    <n v="172867.33333333349"/>
    <x v="1"/>
    <s v="electric music"/>
    <x v="446"/>
    <x v="449"/>
  </r>
  <r>
    <n v="474"/>
    <s v="Santos-Young"/>
    <s v="Enhanced neutral ability"/>
    <n v="4000"/>
    <n v="14606"/>
    <x v="0"/>
    <n v="337540.16666666698"/>
    <s v="US"/>
    <s v="USD"/>
    <n v="1418709600"/>
    <x v="450"/>
    <b v="0"/>
    <b v="0"/>
    <s v="film &amp; video/television"/>
    <n v="3.6515"/>
    <n v="176073.08333333349"/>
    <x v="4"/>
    <s v="television"/>
    <x v="447"/>
    <x v="450"/>
  </r>
  <r>
    <n v="475"/>
    <s v="Nichols Ltd"/>
    <s v="Function-based attitude-oriented groupware"/>
    <n v="7400"/>
    <n v="8432"/>
    <x v="1"/>
    <n v="338252.66666666698"/>
    <s v="US"/>
    <s v="USD"/>
    <n v="1372136400"/>
    <x v="451"/>
    <b v="0"/>
    <b v="1"/>
    <s v="publishing/translations"/>
    <n v="1.1394594594594594"/>
    <n v="173342.33333333349"/>
    <x v="5"/>
    <s v="translations"/>
    <x v="448"/>
    <x v="451"/>
  </r>
  <r>
    <n v="476"/>
    <s v="Murphy PLC"/>
    <s v="Optional solution-oriented instruction set"/>
    <n v="191500"/>
    <n v="57122"/>
    <x v="0"/>
    <n v="338965.16666666698"/>
    <s v="US"/>
    <s v="USD"/>
    <n v="1533877200"/>
    <x v="452"/>
    <b v="0"/>
    <b v="0"/>
    <s v="publishing/fiction"/>
    <n v="0.29828720626631855"/>
    <n v="198043.58333333349"/>
    <x v="5"/>
    <s v="fiction"/>
    <x v="342"/>
    <x v="452"/>
  </r>
  <r>
    <n v="477"/>
    <s v="Hogan, Porter and Rivera"/>
    <s v="Organic object-oriented core"/>
    <n v="8500"/>
    <n v="4613"/>
    <x v="1"/>
    <n v="339677.66666666698"/>
    <s v="US"/>
    <s v="USD"/>
    <n v="1309064400"/>
    <x v="453"/>
    <b v="0"/>
    <b v="0"/>
    <s v="film &amp; video/science fiction"/>
    <n v="0.54270588235294115"/>
    <n v="172145.33333333349"/>
    <x v="4"/>
    <s v="science fiction"/>
    <x v="449"/>
    <x v="453"/>
  </r>
  <r>
    <n v="478"/>
    <s v="Lyons LLC"/>
    <s v="Balanced impactful circuit"/>
    <n v="68800"/>
    <n v="162603"/>
    <x v="1"/>
    <n v="340390.16666666698"/>
    <s v="US"/>
    <s v="USD"/>
    <n v="1425877200"/>
    <x v="454"/>
    <b v="0"/>
    <b v="0"/>
    <s v="technology/wearables"/>
    <n v="2.3634156976744185"/>
    <n v="251496.58333333349"/>
    <x v="2"/>
    <s v="wearables"/>
    <x v="450"/>
    <x v="454"/>
  </r>
  <r>
    <n v="479"/>
    <s v="Long-Greene"/>
    <s v="Future-proofed heuristic encryption"/>
    <n v="2400"/>
    <n v="12310"/>
    <x v="0"/>
    <n v="341102.66666666698"/>
    <s v="GB"/>
    <s v="GBP"/>
    <n v="1501304400"/>
    <x v="455"/>
    <b v="0"/>
    <b v="0"/>
    <s v="food/food trucks"/>
    <n v="5.1291666666666664"/>
    <n v="176706.33333333349"/>
    <x v="0"/>
    <s v="food trucks"/>
    <x v="451"/>
    <x v="455"/>
  </r>
  <r>
    <n v="480"/>
    <s v="Robles-Hudson"/>
    <s v="Balanced bifurcated leverage"/>
    <n v="8600"/>
    <n v="8656"/>
    <x v="1"/>
    <n v="341815.16666666698"/>
    <s v="US"/>
    <s v="USD"/>
    <n v="1268287200"/>
    <x v="456"/>
    <b v="0"/>
    <b v="1"/>
    <s v="photography/photography books"/>
    <n v="1.0065116279069768"/>
    <n v="175235.58333333349"/>
    <x v="7"/>
    <s v="photography books"/>
    <x v="452"/>
    <x v="456"/>
  </r>
  <r>
    <n v="481"/>
    <s v="Mcclure LLC"/>
    <s v="Sharable discrete budgetary management"/>
    <n v="196600"/>
    <n v="159931"/>
    <x v="1"/>
    <n v="342527.66666666698"/>
    <s v="US"/>
    <s v="USD"/>
    <n v="1412139600"/>
    <x v="457"/>
    <b v="0"/>
    <b v="1"/>
    <s v="theater/plays"/>
    <n v="0.81348423194303154"/>
    <n v="251229.33333333349"/>
    <x v="3"/>
    <s v="plays"/>
    <x v="453"/>
    <x v="457"/>
  </r>
  <r>
    <n v="482"/>
    <s v="Martin, Russell and Baker"/>
    <s v="Focused solution-oriented instruction set"/>
    <n v="4200"/>
    <n v="689"/>
    <x v="0"/>
    <n v="343240.16666666698"/>
    <s v="US"/>
    <s v="USD"/>
    <n v="1330063200"/>
    <x v="458"/>
    <b v="0"/>
    <b v="1"/>
    <s v="publishing/fiction"/>
    <n v="0.16404761904761905"/>
    <n v="171964.58333333349"/>
    <x v="5"/>
    <s v="fiction"/>
    <x v="454"/>
    <x v="458"/>
  </r>
  <r>
    <n v="483"/>
    <s v="Rice-Parker"/>
    <s v="Down-sized actuating infrastructure"/>
    <n v="91400"/>
    <n v="48236"/>
    <x v="1"/>
    <n v="343952.66666666698"/>
    <s v="US"/>
    <s v="USD"/>
    <n v="1576130400"/>
    <x v="459"/>
    <b v="0"/>
    <b v="0"/>
    <s v="theater/plays"/>
    <n v="0.52774617067833696"/>
    <n v="196094.33333333349"/>
    <x v="3"/>
    <s v="plays"/>
    <x v="455"/>
    <x v="459"/>
  </r>
  <r>
    <n v="484"/>
    <s v="Landry Inc"/>
    <s v="Synergistic cohesive adapter"/>
    <n v="29600"/>
    <n v="77021"/>
    <x v="1"/>
    <n v="344665.16666666698"/>
    <s v="GB"/>
    <s v="GBP"/>
    <n v="1407128400"/>
    <x v="460"/>
    <b v="0"/>
    <b v="1"/>
    <s v="food/food trucks"/>
    <n v="2.6020608108108108"/>
    <n v="210843.08333333349"/>
    <x v="0"/>
    <s v="food trucks"/>
    <x v="456"/>
    <x v="460"/>
  </r>
  <r>
    <n v="485"/>
    <s v="Richards-Davis"/>
    <s v="Quality-focused mission-critical structure"/>
    <n v="90600"/>
    <n v="27844"/>
    <x v="0"/>
    <n v="345377.66666666698"/>
    <s v="GB"/>
    <s v="GBP"/>
    <n v="1560142800"/>
    <x v="461"/>
    <b v="0"/>
    <b v="0"/>
    <s v="theater/plays"/>
    <n v="0.30732891832229581"/>
    <n v="186610.83333333349"/>
    <x v="3"/>
    <s v="plays"/>
    <x v="457"/>
    <x v="461"/>
  </r>
  <r>
    <n v="486"/>
    <s v="Davis, Cox and Fox"/>
    <s v="Compatible exuding Graphical User Interface"/>
    <n v="5200"/>
    <n v="702"/>
    <x v="1"/>
    <n v="346090.16666666698"/>
    <s v="GB"/>
    <s v="GBP"/>
    <n v="1520575200"/>
    <x v="462"/>
    <b v="0"/>
    <b v="1"/>
    <s v="publishing/translations"/>
    <n v="0.13500000000000001"/>
    <n v="173396.08333333349"/>
    <x v="5"/>
    <s v="translations"/>
    <x v="458"/>
    <x v="462"/>
  </r>
  <r>
    <n v="487"/>
    <s v="Smith-Wallace"/>
    <s v="Monitored 24/7 time-frame"/>
    <n v="110300"/>
    <n v="197024"/>
    <x v="1"/>
    <n v="346802.66666666698"/>
    <s v="US"/>
    <s v="USD"/>
    <n v="1492664400"/>
    <x v="463"/>
    <b v="0"/>
    <b v="0"/>
    <s v="theater/plays"/>
    <n v="1.7862556663644606"/>
    <n v="271913.33333333349"/>
    <x v="3"/>
    <s v="plays"/>
    <x v="459"/>
    <x v="463"/>
  </r>
  <r>
    <n v="488"/>
    <s v="Cordova, Shaw and Wang"/>
    <s v="Virtual secondary open architecture"/>
    <n v="5300"/>
    <n v="11663"/>
    <x v="0"/>
    <n v="347515.16666666698"/>
    <s v="US"/>
    <s v="USD"/>
    <n v="1454479200"/>
    <x v="464"/>
    <b v="0"/>
    <b v="0"/>
    <s v="theater/plays"/>
    <n v="2.2005660377358489"/>
    <n v="179589.08333333349"/>
    <x v="3"/>
    <s v="plays"/>
    <x v="460"/>
    <x v="464"/>
  </r>
  <r>
    <n v="489"/>
    <s v="Clark Inc"/>
    <s v="Down-sized mobile time-frame"/>
    <n v="9200"/>
    <n v="9339"/>
    <x v="1"/>
    <n v="348227.66666666698"/>
    <s v="IT"/>
    <s v="EUR"/>
    <n v="1281934800"/>
    <x v="465"/>
    <b v="0"/>
    <b v="0"/>
    <s v="technology/wearables"/>
    <n v="1.015108695652174"/>
    <n v="178783.33333333349"/>
    <x v="2"/>
    <s v="wearables"/>
    <x v="461"/>
    <x v="465"/>
  </r>
  <r>
    <n v="490"/>
    <s v="Young and Sons"/>
    <s v="Innovative disintermediate encryption"/>
    <n v="2400"/>
    <n v="4596"/>
    <x v="0"/>
    <n v="348940.16666666698"/>
    <s v="US"/>
    <s v="USD"/>
    <n v="1573970400"/>
    <x v="466"/>
    <b v="0"/>
    <b v="0"/>
    <s v="journalism/audio"/>
    <n v="1.915"/>
    <n v="176768.08333333349"/>
    <x v="8"/>
    <s v="audio"/>
    <x v="462"/>
    <x v="466"/>
  </r>
  <r>
    <n v="491"/>
    <s v="Henson PLC"/>
    <s v="Universal contextually-based knowledgebase"/>
    <n v="56800"/>
    <n v="173437"/>
    <x v="1"/>
    <n v="349652.66666666698"/>
    <s v="US"/>
    <s v="USD"/>
    <n v="1372654800"/>
    <x v="467"/>
    <b v="0"/>
    <b v="1"/>
    <s v="food/food trucks"/>
    <n v="3.0534683098591549"/>
    <n v="261544.83333333349"/>
    <x v="0"/>
    <s v="food trucks"/>
    <x v="463"/>
    <x v="467"/>
  </r>
  <r>
    <n v="492"/>
    <s v="Garcia Group"/>
    <s v="Persevering interactive matrix"/>
    <n v="191000"/>
    <n v="45831"/>
    <x v="1"/>
    <n v="350365.16666666698"/>
    <s v="US"/>
    <s v="USD"/>
    <n v="1275886800"/>
    <x v="468"/>
    <b v="1"/>
    <b v="1"/>
    <s v="film &amp; video/shorts"/>
    <n v="0.23995287958115183"/>
    <n v="198098.08333333349"/>
    <x v="4"/>
    <s v="shorts"/>
    <x v="464"/>
    <x v="468"/>
  </r>
  <r>
    <n v="493"/>
    <s v="Adams, Walker and Wong"/>
    <s v="Seamless background framework"/>
    <n v="900"/>
    <n v="6514"/>
    <x v="0"/>
    <n v="351077.66666666698"/>
    <s v="US"/>
    <s v="USD"/>
    <n v="1561784400"/>
    <x v="469"/>
    <b v="0"/>
    <b v="0"/>
    <s v="photography/photography books"/>
    <n v="7.2377777777777776"/>
    <n v="178795.83333333349"/>
    <x v="7"/>
    <s v="photography books"/>
    <x v="465"/>
    <x v="469"/>
  </r>
  <r>
    <n v="494"/>
    <s v="Hopkins-Browning"/>
    <s v="Balanced upward-trending productivity"/>
    <n v="2500"/>
    <n v="13684"/>
    <x v="1"/>
    <n v="351790.16666666698"/>
    <s v="US"/>
    <s v="USD"/>
    <n v="1332392400"/>
    <x v="470"/>
    <b v="0"/>
    <b v="0"/>
    <s v="technology/wearables"/>
    <n v="5.4736000000000002"/>
    <n v="182737.08333333349"/>
    <x v="2"/>
    <s v="wearables"/>
    <x v="466"/>
    <x v="470"/>
  </r>
  <r>
    <n v="495"/>
    <s v="Bell, Edwards and Andersen"/>
    <s v="Centralized clear-thinking solution"/>
    <n v="3200"/>
    <n v="13264"/>
    <x v="1"/>
    <n v="352502.66666666698"/>
    <s v="DK"/>
    <s v="DKK"/>
    <n v="1402376400"/>
    <x v="471"/>
    <b v="0"/>
    <b v="0"/>
    <s v="theater/plays"/>
    <n v="4.1449999999999996"/>
    <n v="182883.33333333349"/>
    <x v="3"/>
    <s v="plays"/>
    <x v="467"/>
    <x v="471"/>
  </r>
  <r>
    <n v="496"/>
    <s v="Morales Group"/>
    <s v="Optimized bi-directional extranet"/>
    <n v="183800"/>
    <n v="1667"/>
    <x v="0"/>
    <n v="353215.16666666698"/>
    <s v="US"/>
    <s v="USD"/>
    <n v="1495342800"/>
    <x v="472"/>
    <b v="0"/>
    <b v="0"/>
    <s v="film &amp; video/animation"/>
    <n v="9.0696409140369975E-3"/>
    <n v="177441.08333333349"/>
    <x v="4"/>
    <s v="animation"/>
    <x v="468"/>
    <x v="472"/>
  </r>
  <r>
    <n v="497"/>
    <s v="Lucero Group"/>
    <s v="Intuitive actuating benchmark"/>
    <n v="9800"/>
    <n v="3349"/>
    <x v="1"/>
    <n v="353927.66666666698"/>
    <s v="US"/>
    <s v="USD"/>
    <n v="1482213600"/>
    <x v="473"/>
    <b v="0"/>
    <b v="1"/>
    <s v="technology/wearables"/>
    <n v="0.34173469387755101"/>
    <n v="178638.33333333349"/>
    <x v="2"/>
    <s v="wearables"/>
    <x v="469"/>
    <x v="473"/>
  </r>
  <r>
    <n v="498"/>
    <s v="Smith, Brown and Davis"/>
    <s v="Devolved background project"/>
    <n v="193400"/>
    <n v="46317"/>
    <x v="1"/>
    <n v="354640.16666666698"/>
    <s v="DK"/>
    <s v="DKK"/>
    <n v="1420092000"/>
    <x v="474"/>
    <b v="0"/>
    <b v="0"/>
    <s v="technology/web"/>
    <n v="0.239488107549121"/>
    <n v="200478.58333333349"/>
    <x v="2"/>
    <s v="web"/>
    <x v="470"/>
    <x v="474"/>
  </r>
  <r>
    <n v="499"/>
    <s v="Hunt Group"/>
    <s v="Reverse-engineered executive emulation"/>
    <n v="163800"/>
    <n v="78743"/>
    <x v="0"/>
    <n v="355352.66666666698"/>
    <s v="US"/>
    <s v="USD"/>
    <n v="1458018000"/>
    <x v="475"/>
    <b v="0"/>
    <b v="1"/>
    <s v="film &amp; video/documentary"/>
    <n v="0.48072649572649573"/>
    <n v="217047.83333333349"/>
    <x v="4"/>
    <s v="documentary"/>
    <x v="471"/>
    <x v="475"/>
  </r>
  <r>
    <n v="500"/>
    <s v="Valdez Ltd"/>
    <s v="Team-oriented clear-thinking matrix"/>
    <n v="100"/>
    <n v="0"/>
    <x v="1"/>
    <n v="356065.16666666698"/>
    <s v="US"/>
    <s v="USD"/>
    <n v="1367384400"/>
    <x v="380"/>
    <b v="0"/>
    <b v="1"/>
    <s v="theater/plays"/>
    <n v="0"/>
    <n v="178032.58333333349"/>
    <x v="3"/>
    <s v="plays"/>
    <x v="472"/>
    <x v="380"/>
  </r>
  <r>
    <n v="501"/>
    <s v="Mccann-Le"/>
    <s v="Focused coherent methodology"/>
    <n v="153600"/>
    <n v="107743"/>
    <x v="1"/>
    <n v="356777.66666666698"/>
    <s v="US"/>
    <s v="USD"/>
    <n v="1363064400"/>
    <x v="353"/>
    <b v="0"/>
    <b v="0"/>
    <s v="film &amp; video/documentary"/>
    <n v="0.70145182291666663"/>
    <n v="232260.33333333349"/>
    <x v="4"/>
    <s v="documentary"/>
    <x v="473"/>
    <x v="353"/>
  </r>
  <r>
    <n v="502"/>
    <s v="Johnson Inc"/>
    <s v="Reduced context-sensitive complexity"/>
    <n v="1300"/>
    <n v="6889"/>
    <x v="0"/>
    <n v="357490.16666666698"/>
    <s v="AU"/>
    <s v="AUD"/>
    <n v="1343365200"/>
    <x v="476"/>
    <b v="0"/>
    <b v="1"/>
    <s v="games/video games"/>
    <n v="5.2992307692307694"/>
    <n v="182189.58333333349"/>
    <x v="6"/>
    <s v="video games"/>
    <x v="474"/>
    <x v="476"/>
  </r>
  <r>
    <n v="503"/>
    <s v="Collins LLC"/>
    <s v="Decentralized 4thgeneration time-frame"/>
    <n v="25500"/>
    <n v="45983"/>
    <x v="1"/>
    <n v="358202.66666666698"/>
    <s v="US"/>
    <s v="USD"/>
    <n v="1435726800"/>
    <x v="477"/>
    <b v="0"/>
    <b v="0"/>
    <s v="film &amp; video/drama"/>
    <n v="1.8032549019607844"/>
    <n v="202092.83333333349"/>
    <x v="4"/>
    <s v="drama"/>
    <x v="72"/>
    <x v="477"/>
  </r>
  <r>
    <n v="504"/>
    <s v="Smith-Miller"/>
    <s v="De-engineered cohesive moderator"/>
    <n v="7500"/>
    <n v="6924"/>
    <x v="0"/>
    <n v="358915.16666666698"/>
    <s v="IT"/>
    <s v="EUR"/>
    <n v="1431925200"/>
    <x v="478"/>
    <b v="0"/>
    <b v="0"/>
    <s v="music/rock"/>
    <n v="0.92320000000000002"/>
    <n v="182919.58333333349"/>
    <x v="1"/>
    <s v="rock"/>
    <x v="443"/>
    <x v="478"/>
  </r>
  <r>
    <n v="505"/>
    <s v="Jensen-Vargas"/>
    <s v="Ameliorated explicit parallelism"/>
    <n v="89900"/>
    <n v="12497"/>
    <x v="1"/>
    <n v="359627.66666666698"/>
    <s v="US"/>
    <s v="USD"/>
    <n v="1362722400"/>
    <x v="479"/>
    <b v="0"/>
    <b v="1"/>
    <s v="publishing/radio &amp; podcasts"/>
    <n v="0.13901001112347053"/>
    <n v="186062.33333333349"/>
    <x v="5"/>
    <s v="radio &amp; podcasts"/>
    <x v="475"/>
    <x v="479"/>
  </r>
  <r>
    <n v="506"/>
    <s v="Robles, Bell and Gonzalez"/>
    <s v="Customizable background monitoring"/>
    <n v="18000"/>
    <n v="166874"/>
    <x v="1"/>
    <n v="360340.16666666698"/>
    <s v="US"/>
    <s v="USD"/>
    <n v="1511416800"/>
    <x v="480"/>
    <b v="0"/>
    <b v="1"/>
    <s v="theater/plays"/>
    <n v="9.2707777777777771"/>
    <n v="263607.08333333349"/>
    <x v="3"/>
    <s v="plays"/>
    <x v="81"/>
    <x v="480"/>
  </r>
  <r>
    <n v="507"/>
    <s v="Turner, Miller and Francis"/>
    <s v="Compatible well-modulated budgetary management"/>
    <n v="2100"/>
    <n v="837"/>
    <x v="0"/>
    <n v="361052.66666666698"/>
    <s v="US"/>
    <s v="USD"/>
    <n v="1365483600"/>
    <x v="481"/>
    <b v="0"/>
    <b v="1"/>
    <s v="technology/web"/>
    <n v="0.39857142857142858"/>
    <n v="180944.83333333349"/>
    <x v="2"/>
    <s v="web"/>
    <x v="476"/>
    <x v="481"/>
  </r>
  <r>
    <n v="508"/>
    <s v="Roberts Group"/>
    <s v="Up-sized radical pricing structure"/>
    <n v="172700"/>
    <n v="193820"/>
    <x v="1"/>
    <n v="361765.16666666698"/>
    <s v="US"/>
    <s v="USD"/>
    <n v="1532840400"/>
    <x v="482"/>
    <b v="0"/>
    <b v="0"/>
    <s v="theater/plays"/>
    <n v="1.1222929936305732"/>
    <n v="277792.58333333349"/>
    <x v="3"/>
    <s v="plays"/>
    <x v="192"/>
    <x v="482"/>
  </r>
  <r>
    <n v="509"/>
    <s v="White LLC"/>
    <s v="Robust zero-defect project"/>
    <n v="168500"/>
    <n v="119510"/>
    <x v="1"/>
    <n v="362477.66666666698"/>
    <s v="US"/>
    <s v="USD"/>
    <n v="1336194000"/>
    <x v="483"/>
    <b v="0"/>
    <b v="0"/>
    <s v="theater/plays"/>
    <n v="0.70925816023738875"/>
    <n v="240993.83333333349"/>
    <x v="3"/>
    <s v="plays"/>
    <x v="477"/>
    <x v="483"/>
  </r>
  <r>
    <n v="510"/>
    <s v="Best, Miller and Thomas"/>
    <s v="Re-engineered mobile task-force"/>
    <n v="7800"/>
    <n v="9289"/>
    <x v="0"/>
    <n v="363190.16666666698"/>
    <s v="AU"/>
    <s v="AUD"/>
    <n v="1527742800"/>
    <x v="484"/>
    <b v="0"/>
    <b v="0"/>
    <s v="film &amp; video/drama"/>
    <n v="1.1908974358974358"/>
    <n v="186239.58333333349"/>
    <x v="4"/>
    <s v="drama"/>
    <x v="478"/>
    <x v="484"/>
  </r>
  <r>
    <n v="511"/>
    <s v="Smith-Mullins"/>
    <s v="User-centric intangible neural-net"/>
    <n v="147800"/>
    <n v="35498"/>
    <x v="1"/>
    <n v="363902.66666666698"/>
    <s v="US"/>
    <s v="USD"/>
    <n v="1564030800"/>
    <x v="265"/>
    <b v="0"/>
    <b v="0"/>
    <s v="theater/plays"/>
    <n v="0.24017591339648173"/>
    <n v="199700.33333333349"/>
    <x v="3"/>
    <s v="plays"/>
    <x v="479"/>
    <x v="265"/>
  </r>
  <r>
    <n v="512"/>
    <s v="Williams-Walsh"/>
    <s v="Organized explicit core"/>
    <n v="9100"/>
    <n v="12678"/>
    <x v="1"/>
    <n v="364615.16666666698"/>
    <s v="US"/>
    <s v="USD"/>
    <n v="1404536400"/>
    <x v="485"/>
    <b v="0"/>
    <b v="1"/>
    <s v="games/video games"/>
    <n v="1.3931868131868133"/>
    <n v="188646.58333333349"/>
    <x v="6"/>
    <s v="video games"/>
    <x v="480"/>
    <x v="485"/>
  </r>
  <r>
    <n v="513"/>
    <s v="Harrison, Blackwell and Mendez"/>
    <s v="Synchronized 6thgeneration adapter"/>
    <n v="8300"/>
    <n v="3260"/>
    <x v="0"/>
    <n v="365327.66666666698"/>
    <s v="US"/>
    <s v="USD"/>
    <n v="1284008400"/>
    <x v="486"/>
    <b v="0"/>
    <b v="0"/>
    <s v="film &amp; video/television"/>
    <n v="0.39277108433734942"/>
    <n v="184293.83333333349"/>
    <x v="4"/>
    <s v="television"/>
    <x v="180"/>
    <x v="486"/>
  </r>
  <r>
    <n v="514"/>
    <s v="Sanchez, Bradley and Flores"/>
    <s v="Centralized motivating capacity"/>
    <n v="138700"/>
    <n v="31123"/>
    <x v="1"/>
    <n v="366040.16666666698"/>
    <s v="CH"/>
    <s v="CHF"/>
    <n v="1386309600"/>
    <x v="412"/>
    <b v="0"/>
    <b v="1"/>
    <s v="music/rock"/>
    <n v="0.22439077144917088"/>
    <n v="198581.58333333349"/>
    <x v="1"/>
    <s v="rock"/>
    <x v="481"/>
    <x v="412"/>
  </r>
  <r>
    <n v="515"/>
    <s v="Cox LLC"/>
    <s v="Phased 24hour flexibility"/>
    <n v="8600"/>
    <n v="4797"/>
    <x v="1"/>
    <n v="366752.66666666698"/>
    <s v="CA"/>
    <s v="CAD"/>
    <n v="1324620000"/>
    <x v="487"/>
    <b v="0"/>
    <b v="1"/>
    <s v="theater/plays"/>
    <n v="0.55779069767441858"/>
    <n v="185774.83333333349"/>
    <x v="3"/>
    <s v="plays"/>
    <x v="482"/>
    <x v="487"/>
  </r>
  <r>
    <n v="516"/>
    <s v="Morales-Odonnell"/>
    <s v="Exclusive 5thgeneration structure"/>
    <n v="125400"/>
    <n v="53324"/>
    <x v="0"/>
    <n v="367465.16666666698"/>
    <s v="US"/>
    <s v="USD"/>
    <n v="1281070800"/>
    <x v="488"/>
    <b v="0"/>
    <b v="0"/>
    <s v="publishing/nonfiction"/>
    <n v="0.42523125996810207"/>
    <n v="210394.58333333349"/>
    <x v="5"/>
    <s v="nonfiction"/>
    <x v="194"/>
    <x v="488"/>
  </r>
  <r>
    <n v="517"/>
    <s v="Ramirez LLC"/>
    <s v="Multi-tiered maximized orchestration"/>
    <n v="5900"/>
    <n v="6608"/>
    <x v="1"/>
    <n v="368177.66666666698"/>
    <s v="US"/>
    <s v="USD"/>
    <n v="1493960400"/>
    <x v="489"/>
    <b v="0"/>
    <b v="0"/>
    <s v="food/food trucks"/>
    <n v="1.1200000000000001"/>
    <n v="187392.83333333349"/>
    <x v="0"/>
    <s v="food trucks"/>
    <x v="483"/>
    <x v="489"/>
  </r>
  <r>
    <n v="518"/>
    <s v="Ramirez Group"/>
    <s v="Open-architected uniform instruction set"/>
    <n v="8800"/>
    <n v="622"/>
    <x v="0"/>
    <n v="368890.16666666698"/>
    <s v="US"/>
    <s v="USD"/>
    <n v="1519365600"/>
    <x v="442"/>
    <b v="0"/>
    <b v="1"/>
    <s v="film &amp; video/animation"/>
    <n v="7.0681818181818179E-2"/>
    <n v="184756.08333333349"/>
    <x v="4"/>
    <s v="animation"/>
    <x v="484"/>
    <x v="442"/>
  </r>
  <r>
    <n v="519"/>
    <s v="Marsh-Coleman"/>
    <s v="Exclusive asymmetric analyzer"/>
    <n v="177700"/>
    <n v="180802"/>
    <x v="1"/>
    <n v="369602.66666666698"/>
    <s v="US"/>
    <s v="USD"/>
    <n v="1420696800"/>
    <x v="437"/>
    <b v="0"/>
    <b v="1"/>
    <s v="music/rock"/>
    <n v="1.0174563871693867"/>
    <n v="275202.33333333349"/>
    <x v="1"/>
    <s v="rock"/>
    <x v="355"/>
    <x v="437"/>
  </r>
  <r>
    <n v="520"/>
    <s v="Frederick, Jenkins and Collins"/>
    <s v="Organic radical collaboration"/>
    <n v="800"/>
    <n v="3406"/>
    <x v="1"/>
    <n v="370315.16666666698"/>
    <s v="US"/>
    <s v="USD"/>
    <n v="1555650000"/>
    <x v="490"/>
    <b v="0"/>
    <b v="0"/>
    <s v="theater/plays"/>
    <n v="4.2575000000000003"/>
    <n v="186860.58333333349"/>
    <x v="3"/>
    <s v="plays"/>
    <x v="485"/>
    <x v="490"/>
  </r>
  <r>
    <n v="521"/>
    <s v="Wilson Ltd"/>
    <s v="Function-based multi-state software"/>
    <n v="7600"/>
    <n v="11061"/>
    <x v="0"/>
    <n v="371027.66666666698"/>
    <s v="US"/>
    <s v="USD"/>
    <n v="1471928400"/>
    <x v="491"/>
    <b v="0"/>
    <b v="1"/>
    <s v="film &amp; video/drama"/>
    <n v="1.4553947368421052"/>
    <n v="191044.33333333349"/>
    <x v="4"/>
    <s v="drama"/>
    <x v="486"/>
    <x v="491"/>
  </r>
  <r>
    <n v="522"/>
    <s v="Cline, Peterson and Lowery"/>
    <s v="Innovative static budgetary management"/>
    <n v="50500"/>
    <n v="16389"/>
    <x v="1"/>
    <n v="371740.16666666698"/>
    <s v="US"/>
    <s v="USD"/>
    <n v="1341291600"/>
    <x v="163"/>
    <b v="0"/>
    <b v="0"/>
    <s v="film &amp; video/shorts"/>
    <n v="0.32453465346534655"/>
    <n v="194064.58333333349"/>
    <x v="4"/>
    <s v="shorts"/>
    <x v="487"/>
    <x v="163"/>
  </r>
  <r>
    <n v="523"/>
    <s v="Underwood, James and Jones"/>
    <s v="Triple-buffered holistic ability"/>
    <n v="900"/>
    <n v="6303"/>
    <x v="1"/>
    <n v="372452.66666666698"/>
    <s v="US"/>
    <s v="USD"/>
    <n v="1267682400"/>
    <x v="492"/>
    <b v="0"/>
    <b v="0"/>
    <s v="film &amp; video/shorts"/>
    <n v="7.003333333333333"/>
    <n v="189377.83333333349"/>
    <x v="4"/>
    <s v="shorts"/>
    <x v="488"/>
    <x v="492"/>
  </r>
  <r>
    <n v="524"/>
    <s v="Johnson-Contreras"/>
    <s v="Diverse scalable superstructure"/>
    <n v="96700"/>
    <n v="81136"/>
    <x v="0"/>
    <n v="373165.16666666698"/>
    <s v="US"/>
    <s v="USD"/>
    <n v="1272258000"/>
    <x v="493"/>
    <b v="0"/>
    <b v="0"/>
    <s v="theater/plays"/>
    <n v="0.83904860392967939"/>
    <n v="227150.58333333349"/>
    <x v="3"/>
    <s v="plays"/>
    <x v="489"/>
    <x v="493"/>
  </r>
  <r>
    <n v="525"/>
    <s v="Greene, Lloyd and Sims"/>
    <s v="Balanced leadingedge data-warehouse"/>
    <n v="2100"/>
    <n v="1768"/>
    <x v="1"/>
    <n v="373877.66666666698"/>
    <s v="US"/>
    <s v="USD"/>
    <n v="1290492000"/>
    <x v="494"/>
    <b v="0"/>
    <b v="0"/>
    <s v="technology/wearables"/>
    <n v="0.84190476190476193"/>
    <n v="187822.83333333349"/>
    <x v="2"/>
    <s v="wearables"/>
    <x v="490"/>
    <x v="494"/>
  </r>
  <r>
    <n v="526"/>
    <s v="Smith-Sparks"/>
    <s v="Digitized bandwidth-monitored open architecture"/>
    <n v="8300"/>
    <n v="12944"/>
    <x v="1"/>
    <n v="374590.16666666698"/>
    <s v="US"/>
    <s v="USD"/>
    <n v="1451109600"/>
    <x v="495"/>
    <b v="0"/>
    <b v="1"/>
    <s v="theater/plays"/>
    <n v="1.5595180722891566"/>
    <n v="193767.08333333349"/>
    <x v="3"/>
    <s v="plays"/>
    <x v="312"/>
    <x v="495"/>
  </r>
  <r>
    <n v="527"/>
    <s v="Rosario-Smith"/>
    <s v="Enterprise-wide intermediate portal"/>
    <n v="189200"/>
    <n v="188480"/>
    <x v="0"/>
    <n v="375302.66666666698"/>
    <s v="CA"/>
    <s v="CAD"/>
    <n v="1454652000"/>
    <x v="496"/>
    <b v="0"/>
    <b v="0"/>
    <s v="film &amp; video/animation"/>
    <n v="0.99619450317124736"/>
    <n v="281891.33333333349"/>
    <x v="4"/>
    <s v="animation"/>
    <x v="491"/>
    <x v="496"/>
  </r>
  <r>
    <n v="528"/>
    <s v="Avila, Ford and Welch"/>
    <s v="Focused leadingedge matrix"/>
    <n v="9000"/>
    <n v="7227"/>
    <x v="1"/>
    <n v="376015.16666666698"/>
    <s v="GB"/>
    <s v="GBP"/>
    <n v="1385186400"/>
    <x v="497"/>
    <b v="0"/>
    <b v="0"/>
    <s v="music/indie rock"/>
    <n v="0.80300000000000005"/>
    <n v="191621.08333333349"/>
    <x v="1"/>
    <s v="indie rock"/>
    <x v="492"/>
    <x v="497"/>
  </r>
  <r>
    <n v="529"/>
    <s v="Gallegos Inc"/>
    <s v="Seamless logistical encryption"/>
    <n v="5100"/>
    <n v="574"/>
    <x v="1"/>
    <n v="376727.66666666698"/>
    <s v="US"/>
    <s v="USD"/>
    <n v="1399698000"/>
    <x v="180"/>
    <b v="0"/>
    <b v="0"/>
    <s v="games/video games"/>
    <n v="0.11254901960784314"/>
    <n v="188650.83333333349"/>
    <x v="6"/>
    <s v="video games"/>
    <x v="493"/>
    <x v="180"/>
  </r>
  <r>
    <n v="530"/>
    <s v="Morrow, Santiago and Soto"/>
    <s v="Stand-alone human-resource workforce"/>
    <n v="105000"/>
    <n v="96328"/>
    <x v="0"/>
    <n v="377440.16666666698"/>
    <s v="US"/>
    <s v="USD"/>
    <n v="1283230800"/>
    <x v="498"/>
    <b v="0"/>
    <b v="1"/>
    <s v="publishing/fiction"/>
    <n v="0.91740952380952379"/>
    <n v="236884.08333333349"/>
    <x v="5"/>
    <s v="fiction"/>
    <x v="494"/>
    <x v="498"/>
  </r>
  <r>
    <n v="531"/>
    <s v="Berry-Richardson"/>
    <s v="Automated zero tolerance implementation"/>
    <n v="186700"/>
    <n v="178338"/>
    <x v="1"/>
    <n v="378152.66666666698"/>
    <s v="CH"/>
    <s v="CHF"/>
    <n v="1384149600"/>
    <x v="499"/>
    <b v="0"/>
    <b v="0"/>
    <s v="games/video games"/>
    <n v="0.95521156936261387"/>
    <n v="278245.33333333349"/>
    <x v="6"/>
    <s v="video games"/>
    <x v="495"/>
    <x v="499"/>
  </r>
  <r>
    <n v="532"/>
    <s v="Cordova-Torres"/>
    <s v="Pre-emptive grid-enabled contingency"/>
    <n v="1600"/>
    <n v="8046"/>
    <x v="0"/>
    <n v="378865.16666666698"/>
    <s v="CA"/>
    <s v="CAD"/>
    <n v="1516860000"/>
    <x v="500"/>
    <b v="0"/>
    <b v="0"/>
    <s v="theater/plays"/>
    <n v="5.0287499999999996"/>
    <n v="193455.58333333349"/>
    <x v="3"/>
    <s v="plays"/>
    <x v="496"/>
    <x v="500"/>
  </r>
  <r>
    <n v="533"/>
    <s v="Holt, Bernard and Johnson"/>
    <s v="Multi-lateral didactic encoding"/>
    <n v="115600"/>
    <n v="184086"/>
    <x v="1"/>
    <n v="379577.66666666698"/>
    <s v="GB"/>
    <s v="GBP"/>
    <n v="1374642000"/>
    <x v="50"/>
    <b v="0"/>
    <b v="0"/>
    <s v="music/indie rock"/>
    <n v="1.5924394463667819"/>
    <n v="281831.83333333349"/>
    <x v="1"/>
    <s v="indie rock"/>
    <x v="497"/>
    <x v="50"/>
  </r>
  <r>
    <n v="534"/>
    <s v="Clark, Mccormick and Mendoza"/>
    <s v="Self-enabling didactic orchestration"/>
    <n v="89100"/>
    <n v="13385"/>
    <x v="1"/>
    <n v="380290.16666666698"/>
    <s v="US"/>
    <s v="USD"/>
    <n v="1534482000"/>
    <x v="501"/>
    <b v="0"/>
    <b v="1"/>
    <s v="film &amp; video/drama"/>
    <n v="0.15022446689113356"/>
    <n v="196837.58333333349"/>
    <x v="4"/>
    <s v="drama"/>
    <x v="498"/>
    <x v="501"/>
  </r>
  <r>
    <n v="535"/>
    <s v="Garrison LLC"/>
    <s v="Profit-focused 24/7 data-warehouse"/>
    <n v="2600"/>
    <n v="12533"/>
    <x v="0"/>
    <n v="381002.66666666698"/>
    <s v="IT"/>
    <s v="EUR"/>
    <n v="1528434000"/>
    <x v="502"/>
    <b v="0"/>
    <b v="1"/>
    <s v="theater/plays"/>
    <n v="4.820384615384615"/>
    <n v="196767.83333333349"/>
    <x v="3"/>
    <s v="plays"/>
    <x v="499"/>
    <x v="502"/>
  </r>
  <r>
    <n v="536"/>
    <s v="Shannon-Olson"/>
    <s v="Enhanced methodical middleware"/>
    <n v="9800"/>
    <n v="14697"/>
    <x v="1"/>
    <n v="381715.16666666698"/>
    <s v="IT"/>
    <s v="EUR"/>
    <n v="1282626000"/>
    <x v="52"/>
    <b v="0"/>
    <b v="0"/>
    <s v="publishing/fiction"/>
    <n v="1.4996938775510205"/>
    <n v="198206.08333333349"/>
    <x v="5"/>
    <s v="fiction"/>
    <x v="500"/>
    <x v="52"/>
  </r>
  <r>
    <n v="537"/>
    <s v="Murillo-Mcfarland"/>
    <s v="Synchronized client-driven projection"/>
    <n v="84400"/>
    <n v="98935"/>
    <x v="1"/>
    <n v="382427.66666666698"/>
    <s v="DK"/>
    <s v="DKK"/>
    <n v="1535605200"/>
    <x v="503"/>
    <b v="1"/>
    <b v="1"/>
    <s v="film &amp; video/documentary"/>
    <n v="1.1722156398104266"/>
    <n v="240681.33333333349"/>
    <x v="4"/>
    <s v="documentary"/>
    <x v="501"/>
    <x v="503"/>
  </r>
  <r>
    <n v="538"/>
    <s v="Young, Gilbert and Escobar"/>
    <s v="Networked didactic time-frame"/>
    <n v="151300"/>
    <n v="57034"/>
    <x v="0"/>
    <n v="383140.16666666698"/>
    <s v="US"/>
    <s v="USD"/>
    <n v="1379826000"/>
    <x v="504"/>
    <b v="0"/>
    <b v="0"/>
    <s v="games/mobile games"/>
    <n v="0.37695968274950431"/>
    <n v="220087.08333333349"/>
    <x v="6"/>
    <s v="mobile games"/>
    <x v="502"/>
    <x v="504"/>
  </r>
  <r>
    <n v="539"/>
    <s v="Thomas, Welch and Santana"/>
    <s v="Assimilated exuding toolset"/>
    <n v="9800"/>
    <n v="7120"/>
    <x v="1"/>
    <n v="383852.66666666698"/>
    <s v="US"/>
    <s v="USD"/>
    <n v="1561957200"/>
    <x v="505"/>
    <b v="0"/>
    <b v="1"/>
    <s v="food/food trucks"/>
    <n v="0.72653061224489801"/>
    <n v="195486.33333333349"/>
    <x v="0"/>
    <s v="food trucks"/>
    <x v="503"/>
    <x v="505"/>
  </r>
  <r>
    <n v="540"/>
    <s v="Brown-Pena"/>
    <s v="Front-line client-server secured line"/>
    <n v="5300"/>
    <n v="14097"/>
    <x v="1"/>
    <n v="384565.16666666698"/>
    <s v="US"/>
    <s v="USD"/>
    <n v="1525496400"/>
    <x v="506"/>
    <b v="0"/>
    <b v="0"/>
    <s v="photography/photography books"/>
    <n v="2.6598113207547169"/>
    <n v="199331.08333333349"/>
    <x v="7"/>
    <s v="photography books"/>
    <x v="504"/>
    <x v="506"/>
  </r>
  <r>
    <n v="541"/>
    <s v="Holder, Caldwell and Vance"/>
    <s v="Polarized systemic Internet solution"/>
    <n v="178000"/>
    <n v="43086"/>
    <x v="0"/>
    <n v="385277.66666666698"/>
    <s v="IT"/>
    <s v="EUR"/>
    <n v="1433912400"/>
    <x v="507"/>
    <b v="0"/>
    <b v="0"/>
    <s v="games/mobile games"/>
    <n v="0.24205617977528091"/>
    <n v="214181.83333333349"/>
    <x v="6"/>
    <s v="mobile games"/>
    <x v="505"/>
    <x v="507"/>
  </r>
  <r>
    <n v="542"/>
    <s v="Harrison-Bridges"/>
    <s v="Profit-focused exuding moderator"/>
    <n v="77000"/>
    <n v="1930"/>
    <x v="1"/>
    <n v="385990.16666666698"/>
    <s v="GB"/>
    <s v="GBP"/>
    <n v="1453442400"/>
    <x v="508"/>
    <b v="0"/>
    <b v="0"/>
    <s v="music/indie rock"/>
    <n v="2.5064935064935064E-2"/>
    <n v="193960.08333333349"/>
    <x v="1"/>
    <s v="indie rock"/>
    <x v="506"/>
    <x v="508"/>
  </r>
  <r>
    <n v="543"/>
    <s v="Johnson, Murphy and Peterson"/>
    <s v="Cross-group high-level moderator"/>
    <n v="84900"/>
    <n v="13864"/>
    <x v="1"/>
    <n v="386702.66666666698"/>
    <s v="US"/>
    <s v="USD"/>
    <n v="1378875600"/>
    <x v="509"/>
    <b v="0"/>
    <b v="0"/>
    <s v="games/video games"/>
    <n v="0.1632979976442874"/>
    <n v="200283.33333333349"/>
    <x v="6"/>
    <s v="video games"/>
    <x v="507"/>
    <x v="509"/>
  </r>
  <r>
    <n v="544"/>
    <s v="Taylor Inc"/>
    <s v="Public-key 3rdgeneration system engine"/>
    <n v="2800"/>
    <n v="7742"/>
    <x v="0"/>
    <n v="387415.16666666698"/>
    <s v="US"/>
    <s v="USD"/>
    <n v="1452232800"/>
    <x v="510"/>
    <b v="0"/>
    <b v="0"/>
    <s v="music/rock"/>
    <n v="2.7650000000000001"/>
    <n v="197578.58333333349"/>
    <x v="1"/>
    <s v="rock"/>
    <x v="508"/>
    <x v="510"/>
  </r>
  <r>
    <n v="545"/>
    <s v="Deleon and Sons"/>
    <s v="Organized value-added access"/>
    <n v="184800"/>
    <n v="164109"/>
    <x v="1"/>
    <n v="388127.66666666698"/>
    <s v="US"/>
    <s v="USD"/>
    <n v="1577253600"/>
    <x v="511"/>
    <b v="0"/>
    <b v="0"/>
    <s v="theater/plays"/>
    <n v="0.88803571428571426"/>
    <n v="276118.33333333349"/>
    <x v="3"/>
    <s v="plays"/>
    <x v="509"/>
    <x v="511"/>
  </r>
  <r>
    <n v="546"/>
    <s v="Benjamin, Paul and Ferguson"/>
    <s v="Cloned global Graphical User Interface"/>
    <n v="4200"/>
    <n v="6870"/>
    <x v="0"/>
    <n v="388840.16666666698"/>
    <s v="US"/>
    <s v="USD"/>
    <n v="1537160400"/>
    <x v="512"/>
    <b v="0"/>
    <b v="1"/>
    <s v="theater/plays"/>
    <n v="1.6357142857142857"/>
    <n v="197855.08333333349"/>
    <x v="3"/>
    <s v="plays"/>
    <x v="510"/>
    <x v="512"/>
  </r>
  <r>
    <n v="547"/>
    <s v="Hardin-Dixon"/>
    <s v="Focused solution-oriented matrix"/>
    <n v="1300"/>
    <n v="12597"/>
    <x v="1"/>
    <n v="389552.66666666698"/>
    <s v="US"/>
    <s v="USD"/>
    <n v="1422165600"/>
    <x v="513"/>
    <b v="0"/>
    <b v="0"/>
    <s v="film &amp; video/drama"/>
    <n v="9.69"/>
    <n v="201074.83333333349"/>
    <x v="4"/>
    <s v="drama"/>
    <x v="511"/>
    <x v="513"/>
  </r>
  <r>
    <n v="548"/>
    <s v="York-Pitts"/>
    <s v="Monitored discrete toolset"/>
    <n v="66100"/>
    <n v="179074"/>
    <x v="1"/>
    <n v="390265.16666666698"/>
    <s v="US"/>
    <s v="USD"/>
    <n v="1459486800"/>
    <x v="514"/>
    <b v="0"/>
    <b v="0"/>
    <s v="theater/plays"/>
    <n v="2.7091376701966716"/>
    <n v="284669.58333333349"/>
    <x v="3"/>
    <s v="plays"/>
    <x v="512"/>
    <x v="514"/>
  </r>
  <r>
    <n v="549"/>
    <s v="Jarvis and Sons"/>
    <s v="Business-focused intermediate system engine"/>
    <n v="29500"/>
    <n v="83843"/>
    <x v="0"/>
    <n v="390977.66666666698"/>
    <s v="US"/>
    <s v="USD"/>
    <n v="1369717200"/>
    <x v="515"/>
    <b v="0"/>
    <b v="0"/>
    <s v="technology/wearables"/>
    <n v="2.8421355932203389"/>
    <n v="237410.33333333349"/>
    <x v="2"/>
    <s v="wearables"/>
    <x v="513"/>
    <x v="515"/>
  </r>
  <r>
    <n v="550"/>
    <s v="Morrison-Henderson"/>
    <s v="De-engineered disintermediate encoding"/>
    <n v="100"/>
    <n v="4"/>
    <x v="1"/>
    <n v="391690.16666666698"/>
    <s v="CH"/>
    <s v="CHF"/>
    <n v="1330495200"/>
    <x v="516"/>
    <b v="0"/>
    <b v="0"/>
    <s v="music/indie rock"/>
    <n v="0.04"/>
    <n v="195847.08333333349"/>
    <x v="1"/>
    <s v="indie rock"/>
    <x v="514"/>
    <x v="516"/>
  </r>
  <r>
    <n v="551"/>
    <s v="Martin-James"/>
    <s v="Streamlined upward-trending analyzer"/>
    <n v="180100"/>
    <n v="105598"/>
    <x v="1"/>
    <n v="392402.66666666698"/>
    <s v="AU"/>
    <s v="AUD"/>
    <n v="1419055200"/>
    <x v="517"/>
    <b v="0"/>
    <b v="1"/>
    <s v="technology/web"/>
    <n v="0.58632981676846196"/>
    <n v="249000.33333333349"/>
    <x v="2"/>
    <s v="web"/>
    <x v="515"/>
    <x v="517"/>
  </r>
  <r>
    <n v="552"/>
    <s v="Mercer, Solomon and Singleton"/>
    <s v="Distributed human-resource policy"/>
    <n v="9000"/>
    <n v="8866"/>
    <x v="0"/>
    <n v="393115.16666666698"/>
    <s v="US"/>
    <s v="USD"/>
    <n v="1480140000"/>
    <x v="518"/>
    <b v="0"/>
    <b v="0"/>
    <s v="theater/plays"/>
    <n v="0.98511111111111116"/>
    <n v="200990.58333333349"/>
    <x v="3"/>
    <s v="plays"/>
    <x v="516"/>
    <x v="518"/>
  </r>
  <r>
    <n v="553"/>
    <s v="Dougherty, Austin and Mills"/>
    <s v="De-engineered 5thgeneration contingency"/>
    <n v="170600"/>
    <n v="75022"/>
    <x v="1"/>
    <n v="393827.66666666698"/>
    <s v="US"/>
    <s v="USD"/>
    <n v="1293948000"/>
    <x v="519"/>
    <b v="0"/>
    <b v="0"/>
    <s v="music/rock"/>
    <n v="0.43975381008206332"/>
    <n v="234424.83333333349"/>
    <x v="1"/>
    <s v="rock"/>
    <x v="517"/>
    <x v="519"/>
  </r>
  <r>
    <n v="554"/>
    <s v="Ritter PLC"/>
    <s v="Multi-channeled upward-trending application"/>
    <n v="9500"/>
    <n v="14408"/>
    <x v="1"/>
    <n v="394540.16666666698"/>
    <s v="CA"/>
    <s v="CAD"/>
    <n v="1482127200"/>
    <x v="520"/>
    <b v="0"/>
    <b v="0"/>
    <s v="music/indie rock"/>
    <n v="1.5166315789473683"/>
    <n v="204474.08333333349"/>
    <x v="1"/>
    <s v="indie rock"/>
    <x v="518"/>
    <x v="520"/>
  </r>
  <r>
    <n v="555"/>
    <s v="Anderson Group"/>
    <s v="Organic maximized database"/>
    <n v="6300"/>
    <n v="14089"/>
    <x v="0"/>
    <n v="395252.66666666698"/>
    <s v="DK"/>
    <s v="DKK"/>
    <n v="1396414800"/>
    <x v="219"/>
    <b v="0"/>
    <b v="0"/>
    <s v="music/rock"/>
    <n v="2.2363492063492063"/>
    <n v="204670.83333333349"/>
    <x v="1"/>
    <s v="rock"/>
    <x v="519"/>
    <x v="219"/>
  </r>
  <r>
    <n v="556"/>
    <s v="Smith and Sons"/>
    <s v="Grass-roots 24/7 attitude"/>
    <n v="5200"/>
    <n v="12467"/>
    <x v="1"/>
    <n v="395965.16666666698"/>
    <s v="US"/>
    <s v="USD"/>
    <n v="1315285200"/>
    <x v="521"/>
    <b v="0"/>
    <b v="1"/>
    <s v="publishing/translations"/>
    <n v="2.3975"/>
    <n v="204216.08333333349"/>
    <x v="5"/>
    <s v="translations"/>
    <x v="520"/>
    <x v="521"/>
  </r>
  <r>
    <n v="557"/>
    <s v="Lam-Hamilton"/>
    <s v="Team-oriented global strategy"/>
    <n v="6000"/>
    <n v="11960"/>
    <x v="1"/>
    <n v="396677.66666666698"/>
    <s v="US"/>
    <s v="USD"/>
    <n v="1443762000"/>
    <x v="522"/>
    <b v="0"/>
    <b v="1"/>
    <s v="film &amp; video/science fiction"/>
    <n v="1.9933333333333334"/>
    <n v="204318.83333333349"/>
    <x v="4"/>
    <s v="science fiction"/>
    <x v="521"/>
    <x v="522"/>
  </r>
  <r>
    <n v="558"/>
    <s v="Ho Ltd"/>
    <s v="Enhanced client-driven capacity"/>
    <n v="5800"/>
    <n v="7966"/>
    <x v="0"/>
    <n v="397390.16666666698"/>
    <s v="US"/>
    <s v="USD"/>
    <n v="1456293600"/>
    <x v="523"/>
    <b v="0"/>
    <b v="0"/>
    <s v="theater/plays"/>
    <n v="1.373448275862069"/>
    <n v="202678.08333333349"/>
    <x v="3"/>
    <s v="plays"/>
    <x v="522"/>
    <x v="523"/>
  </r>
  <r>
    <n v="559"/>
    <s v="Brown, Estrada and Jensen"/>
    <s v="Exclusive systematic productivity"/>
    <n v="105300"/>
    <n v="106321"/>
    <x v="1"/>
    <n v="398102.66666666698"/>
    <s v="US"/>
    <s v="USD"/>
    <n v="1470114000"/>
    <x v="524"/>
    <b v="0"/>
    <b v="0"/>
    <s v="theater/plays"/>
    <n v="1.009696106362773"/>
    <n v="252211.83333333349"/>
    <x v="3"/>
    <s v="plays"/>
    <x v="523"/>
    <x v="524"/>
  </r>
  <r>
    <n v="560"/>
    <s v="Hunt LLC"/>
    <s v="Re-engineered radical policy"/>
    <n v="20000"/>
    <n v="158832"/>
    <x v="0"/>
    <n v="398815.16666666698"/>
    <s v="US"/>
    <s v="USD"/>
    <n v="1321596000"/>
    <x v="348"/>
    <b v="0"/>
    <b v="0"/>
    <s v="film &amp; video/animation"/>
    <n v="7.9416000000000002"/>
    <n v="278823.58333333349"/>
    <x v="4"/>
    <s v="animation"/>
    <x v="524"/>
    <x v="348"/>
  </r>
  <r>
    <n v="561"/>
    <s v="Fowler-Smith"/>
    <s v="Down-sized logistical adapter"/>
    <n v="3000"/>
    <n v="11091"/>
    <x v="1"/>
    <n v="399527.66666666698"/>
    <s v="CH"/>
    <s v="CHF"/>
    <n v="1318827600"/>
    <x v="280"/>
    <b v="0"/>
    <b v="0"/>
    <s v="theater/plays"/>
    <n v="3.6970000000000001"/>
    <n v="205309.33333333349"/>
    <x v="3"/>
    <s v="plays"/>
    <x v="525"/>
    <x v="280"/>
  </r>
  <r>
    <n v="562"/>
    <s v="Blair Inc"/>
    <s v="Configurable bandwidth-monitored throughput"/>
    <n v="9900"/>
    <n v="1269"/>
    <x v="1"/>
    <n v="400240.16666666698"/>
    <s v="CH"/>
    <s v="CHF"/>
    <n v="1552366800"/>
    <x v="525"/>
    <b v="0"/>
    <b v="0"/>
    <s v="music/rock"/>
    <n v="0.12818181818181817"/>
    <n v="200754.58333333349"/>
    <x v="1"/>
    <s v="rock"/>
    <x v="188"/>
    <x v="525"/>
  </r>
  <r>
    <n v="563"/>
    <s v="Kelley, Stanton and Sanchez"/>
    <s v="Optional tangible pricing structure"/>
    <n v="3700"/>
    <n v="5107"/>
    <x v="0"/>
    <n v="400952.66666666698"/>
    <s v="AU"/>
    <s v="AUD"/>
    <n v="1542088800"/>
    <x v="526"/>
    <b v="0"/>
    <b v="0"/>
    <s v="film &amp; video/documentary"/>
    <n v="1.3802702702702703"/>
    <n v="203029.83333333349"/>
    <x v="4"/>
    <s v="documentary"/>
    <x v="526"/>
    <x v="526"/>
  </r>
  <r>
    <n v="564"/>
    <s v="Hernandez-Macdonald"/>
    <s v="Organic high-level implementation"/>
    <n v="168700"/>
    <n v="141393"/>
    <x v="1"/>
    <n v="401665.16666666698"/>
    <s v="US"/>
    <s v="USD"/>
    <n v="1426395600"/>
    <x v="527"/>
    <b v="0"/>
    <b v="0"/>
    <s v="theater/plays"/>
    <n v="0.83813278008298753"/>
    <n v="271529.08333333349"/>
    <x v="3"/>
    <s v="plays"/>
    <x v="527"/>
    <x v="527"/>
  </r>
  <r>
    <n v="565"/>
    <s v="Joseph LLC"/>
    <s v="Decentralized logistical collaboration"/>
    <n v="94900"/>
    <n v="194166"/>
    <x v="1"/>
    <n v="402377.66666666698"/>
    <s v="US"/>
    <s v="USD"/>
    <n v="1321336800"/>
    <x v="528"/>
    <b v="0"/>
    <b v="0"/>
    <s v="theater/plays"/>
    <n v="2.0460063224446787"/>
    <n v="298271.83333333349"/>
    <x v="3"/>
    <s v="plays"/>
    <x v="528"/>
    <x v="528"/>
  </r>
  <r>
    <n v="566"/>
    <s v="Webb-Smith"/>
    <s v="Advanced content-based installation"/>
    <n v="9300"/>
    <n v="4124"/>
    <x v="0"/>
    <n v="403090.16666666698"/>
    <s v="US"/>
    <s v="USD"/>
    <n v="1456293600"/>
    <x v="529"/>
    <b v="0"/>
    <b v="1"/>
    <s v="music/electric music"/>
    <n v="0.44344086021505374"/>
    <n v="203607.08333333349"/>
    <x v="1"/>
    <s v="electric music"/>
    <x v="522"/>
    <x v="529"/>
  </r>
  <r>
    <n v="567"/>
    <s v="Johns PLC"/>
    <s v="Distributed high-level open architecture"/>
    <n v="6800"/>
    <n v="14865"/>
    <x v="1"/>
    <n v="403802.66666666698"/>
    <s v="US"/>
    <s v="USD"/>
    <n v="1404968400"/>
    <x v="360"/>
    <b v="0"/>
    <b v="0"/>
    <s v="music/rock"/>
    <n v="2.1860294117647059"/>
    <n v="209333.83333333349"/>
    <x v="1"/>
    <s v="rock"/>
    <x v="529"/>
    <x v="360"/>
  </r>
  <r>
    <n v="568"/>
    <s v="Hardin-Foley"/>
    <s v="Synergized zero tolerance help-desk"/>
    <n v="72400"/>
    <n v="134688"/>
    <x v="1"/>
    <n v="404515.16666666698"/>
    <s v="US"/>
    <s v="USD"/>
    <n v="1279170000"/>
    <x v="254"/>
    <b v="0"/>
    <b v="0"/>
    <s v="theater/plays"/>
    <n v="1.8603314917127072"/>
    <n v="269601.58333333349"/>
    <x v="3"/>
    <s v="plays"/>
    <x v="530"/>
    <x v="254"/>
  </r>
  <r>
    <n v="569"/>
    <s v="Fischer, Fowler and Arnold"/>
    <s v="Extended multi-tasking definition"/>
    <n v="20100"/>
    <n v="47705"/>
    <x v="0"/>
    <n v="405227.66666666698"/>
    <s v="IT"/>
    <s v="EUR"/>
    <n v="1294725600"/>
    <x v="530"/>
    <b v="0"/>
    <b v="0"/>
    <s v="film &amp; video/animation"/>
    <n v="2.3733830845771142"/>
    <n v="226466.33333333349"/>
    <x v="4"/>
    <s v="animation"/>
    <x v="531"/>
    <x v="530"/>
  </r>
  <r>
    <n v="570"/>
    <s v="Martinez-Juarez"/>
    <s v="Realigned uniform knowledge user"/>
    <n v="31200"/>
    <n v="95364"/>
    <x v="1"/>
    <n v="405940.16666666698"/>
    <s v="US"/>
    <s v="USD"/>
    <n v="1419055200"/>
    <x v="531"/>
    <b v="0"/>
    <b v="1"/>
    <s v="music/rock"/>
    <n v="3.0565384615384614"/>
    <n v="250652.08333333349"/>
    <x v="1"/>
    <s v="rock"/>
    <x v="515"/>
    <x v="531"/>
  </r>
  <r>
    <n v="571"/>
    <s v="Wilson and Sons"/>
    <s v="Monitored grid-enabled model"/>
    <n v="3500"/>
    <n v="3295"/>
    <x v="1"/>
    <n v="406652.66666666698"/>
    <s v="IT"/>
    <s v="EUR"/>
    <n v="1434690000"/>
    <x v="532"/>
    <b v="0"/>
    <b v="0"/>
    <s v="film &amp; video/shorts"/>
    <n v="0.94142857142857139"/>
    <n v="204973.83333333349"/>
    <x v="4"/>
    <s v="shorts"/>
    <x v="532"/>
    <x v="532"/>
  </r>
  <r>
    <n v="572"/>
    <s v="Clements Group"/>
    <s v="Assimilated actuating policy"/>
    <n v="9000"/>
    <n v="4896"/>
    <x v="0"/>
    <n v="407365.16666666698"/>
    <s v="US"/>
    <s v="USD"/>
    <n v="1443416400"/>
    <x v="533"/>
    <b v="0"/>
    <b v="1"/>
    <s v="music/rock"/>
    <n v="0.54400000000000004"/>
    <n v="206130.58333333349"/>
    <x v="1"/>
    <s v="rock"/>
    <x v="533"/>
    <x v="533"/>
  </r>
  <r>
    <n v="573"/>
    <s v="Valenzuela-Cook"/>
    <s v="Total incremental productivity"/>
    <n v="6700"/>
    <n v="7496"/>
    <x v="1"/>
    <n v="408077.66666666698"/>
    <s v="US"/>
    <s v="USD"/>
    <n v="1399006800"/>
    <x v="534"/>
    <b v="0"/>
    <b v="0"/>
    <s v="journalism/audio"/>
    <n v="1.1188059701492536"/>
    <n v="207786.83333333349"/>
    <x v="8"/>
    <s v="audio"/>
    <x v="409"/>
    <x v="534"/>
  </r>
  <r>
    <n v="574"/>
    <s v="Parker, Haley and Foster"/>
    <s v="Adaptive local task-force"/>
    <n v="2700"/>
    <n v="9967"/>
    <x v="0"/>
    <n v="408790.16666666698"/>
    <s v="US"/>
    <s v="USD"/>
    <n v="1575698400"/>
    <x v="535"/>
    <b v="0"/>
    <b v="1"/>
    <s v="food/food trucks"/>
    <n v="3.6914814814814814"/>
    <n v="209378.58333333349"/>
    <x v="0"/>
    <s v="food trucks"/>
    <x v="534"/>
    <x v="535"/>
  </r>
  <r>
    <n v="575"/>
    <s v="Fuentes LLC"/>
    <s v="Universal zero-defect concept"/>
    <n v="83300"/>
    <n v="52421"/>
    <x v="1"/>
    <n v="409502.66666666698"/>
    <s v="US"/>
    <s v="USD"/>
    <n v="1400562000"/>
    <x v="536"/>
    <b v="0"/>
    <b v="1"/>
    <s v="theater/plays"/>
    <n v="0.62930372148859548"/>
    <n v="230961.83333333349"/>
    <x v="3"/>
    <s v="plays"/>
    <x v="53"/>
    <x v="536"/>
  </r>
  <r>
    <n v="576"/>
    <s v="Moran and Sons"/>
    <s v="Object-based bottom-line superstructure"/>
    <n v="9700"/>
    <n v="6298"/>
    <x v="1"/>
    <n v="410215.16666666698"/>
    <s v="US"/>
    <s v="USD"/>
    <n v="1509512400"/>
    <x v="537"/>
    <b v="0"/>
    <b v="0"/>
    <s v="theater/plays"/>
    <n v="0.6492783505154639"/>
    <n v="208256.58333333349"/>
    <x v="3"/>
    <s v="plays"/>
    <x v="535"/>
    <x v="537"/>
  </r>
  <r>
    <n v="577"/>
    <s v="Stevens Inc"/>
    <s v="Adaptive 24hour projection"/>
    <n v="8200"/>
    <n v="1546"/>
    <x v="0"/>
    <n v="410927.66666666698"/>
    <s v="US"/>
    <s v="USD"/>
    <n v="1299823200"/>
    <x v="538"/>
    <b v="0"/>
    <b v="0"/>
    <s v="music/jazz"/>
    <n v="0.18853658536585366"/>
    <n v="206236.83333333349"/>
    <x v="1"/>
    <s v="jazz"/>
    <x v="536"/>
    <x v="538"/>
  </r>
  <r>
    <n v="578"/>
    <s v="Martinez-Johnson"/>
    <s v="Sharable radical toolset"/>
    <n v="96500"/>
    <n v="16168"/>
    <x v="1"/>
    <n v="411640.16666666698"/>
    <s v="US"/>
    <s v="USD"/>
    <n v="1322719200"/>
    <x v="539"/>
    <b v="0"/>
    <b v="0"/>
    <s v="film &amp; video/science fiction"/>
    <n v="0.1675440414507772"/>
    <n v="213904.08333333349"/>
    <x v="4"/>
    <s v="science fiction"/>
    <x v="537"/>
    <x v="539"/>
  </r>
  <r>
    <n v="579"/>
    <s v="Franklin Inc"/>
    <s v="Focused multimedia knowledgebase"/>
    <n v="6200"/>
    <n v="6269"/>
    <x v="1"/>
    <n v="412352.66666666698"/>
    <s v="US"/>
    <s v="USD"/>
    <n v="1312693200"/>
    <x v="540"/>
    <b v="0"/>
    <b v="0"/>
    <s v="music/jazz"/>
    <n v="1.0111290322580646"/>
    <n v="209310.83333333349"/>
    <x v="1"/>
    <s v="jazz"/>
    <x v="538"/>
    <x v="540"/>
  </r>
  <r>
    <n v="580"/>
    <s v="Perez PLC"/>
    <s v="Seamless 6thgeneration extranet"/>
    <n v="43800"/>
    <n v="149578"/>
    <x v="0"/>
    <n v="413065.16666666698"/>
    <s v="US"/>
    <s v="USD"/>
    <n v="1393394400"/>
    <x v="541"/>
    <b v="0"/>
    <b v="0"/>
    <s v="theater/plays"/>
    <n v="3.4150228310502282"/>
    <n v="281321.58333333349"/>
    <x v="3"/>
    <s v="plays"/>
    <x v="539"/>
    <x v="541"/>
  </r>
  <r>
    <n v="581"/>
    <s v="Sanchez, Cross and Savage"/>
    <s v="Sharable mobile knowledgebase"/>
    <n v="6000"/>
    <n v="3841"/>
    <x v="1"/>
    <n v="413777.66666666698"/>
    <s v="US"/>
    <s v="USD"/>
    <n v="1304053200"/>
    <x v="542"/>
    <b v="0"/>
    <b v="0"/>
    <s v="technology/web"/>
    <n v="0.64016666666666666"/>
    <n v="208809.33333333349"/>
    <x v="2"/>
    <s v="web"/>
    <x v="540"/>
    <x v="542"/>
  </r>
  <r>
    <n v="582"/>
    <s v="Pineda Ltd"/>
    <s v="Cross-group global system engine"/>
    <n v="8700"/>
    <n v="4531"/>
    <x v="1"/>
    <n v="414490.16666666698"/>
    <s v="US"/>
    <s v="USD"/>
    <n v="1433912400"/>
    <x v="543"/>
    <b v="0"/>
    <b v="1"/>
    <s v="games/video games"/>
    <n v="0.5208045977011494"/>
    <n v="209510.58333333349"/>
    <x v="6"/>
    <s v="video games"/>
    <x v="505"/>
    <x v="543"/>
  </r>
  <r>
    <n v="583"/>
    <s v="Powell and Sons"/>
    <s v="Centralized clear-thinking conglomeration"/>
    <n v="18900"/>
    <n v="60934"/>
    <x v="0"/>
    <n v="415202.66666666698"/>
    <s v="US"/>
    <s v="USD"/>
    <n v="1329717600"/>
    <x v="544"/>
    <b v="0"/>
    <b v="0"/>
    <s v="film &amp; video/documentary"/>
    <n v="3.2240211640211642"/>
    <n v="238068.33333333349"/>
    <x v="4"/>
    <s v="documentary"/>
    <x v="541"/>
    <x v="544"/>
  </r>
  <r>
    <n v="584"/>
    <s v="Nunez-Richards"/>
    <s v="De-engineered cohesive system engine"/>
    <n v="86400"/>
    <n v="103255"/>
    <x v="1"/>
    <n v="415915.16666666698"/>
    <s v="US"/>
    <s v="USD"/>
    <n v="1335330000"/>
    <x v="545"/>
    <b v="0"/>
    <b v="0"/>
    <s v="technology/web"/>
    <n v="1.1950810185185186"/>
    <n v="259585.08333333349"/>
    <x v="2"/>
    <s v="web"/>
    <x v="542"/>
    <x v="545"/>
  </r>
  <r>
    <n v="585"/>
    <s v="Pugh LLC"/>
    <s v="Reactive analyzing function"/>
    <n v="8900"/>
    <n v="13065"/>
    <x v="1"/>
    <n v="416627.66666666698"/>
    <s v="US"/>
    <s v="USD"/>
    <n v="1268888400"/>
    <x v="546"/>
    <b v="0"/>
    <b v="0"/>
    <s v="publishing/translations"/>
    <n v="1.4679775280898877"/>
    <n v="214846.33333333349"/>
    <x v="5"/>
    <s v="translations"/>
    <x v="543"/>
    <x v="546"/>
  </r>
  <r>
    <n v="586"/>
    <s v="Rowe-Wong"/>
    <s v="Robust hybrid budgetary management"/>
    <n v="700"/>
    <n v="6654"/>
    <x v="0"/>
    <n v="417340.16666666698"/>
    <s v="US"/>
    <s v="USD"/>
    <n v="1289973600"/>
    <x v="547"/>
    <b v="0"/>
    <b v="0"/>
    <s v="music/rock"/>
    <n v="9.5057142857142853"/>
    <n v="211997.08333333349"/>
    <x v="1"/>
    <s v="rock"/>
    <x v="544"/>
    <x v="547"/>
  </r>
  <r>
    <n v="587"/>
    <s v="Williams-Santos"/>
    <s v="Open-source analyzing monitoring"/>
    <n v="9400"/>
    <n v="6852"/>
    <x v="1"/>
    <n v="418052.66666666698"/>
    <s v="CA"/>
    <s v="CAD"/>
    <n v="1547877600"/>
    <x v="548"/>
    <b v="0"/>
    <b v="1"/>
    <s v="food/food trucks"/>
    <n v="0.72893617021276591"/>
    <n v="212452.33333333349"/>
    <x v="0"/>
    <s v="food trucks"/>
    <x v="35"/>
    <x v="548"/>
  </r>
  <r>
    <n v="588"/>
    <s v="Weber Inc"/>
    <s v="Up-sized discrete firmware"/>
    <n v="157600"/>
    <n v="124517"/>
    <x v="0"/>
    <n v="418765.16666666698"/>
    <s v="GB"/>
    <s v="GBP"/>
    <n v="1269493200"/>
    <x v="298"/>
    <b v="0"/>
    <b v="0"/>
    <s v="theater/plays"/>
    <n v="0.7900824873096447"/>
    <n v="271641.08333333349"/>
    <x v="3"/>
    <s v="plays"/>
    <x v="152"/>
    <x v="298"/>
  </r>
  <r>
    <n v="589"/>
    <s v="Avery, Brown and Parker"/>
    <s v="Exclusive intangible extranet"/>
    <n v="7900"/>
    <n v="5113"/>
    <x v="1"/>
    <n v="419477.66666666698"/>
    <s v="US"/>
    <s v="USD"/>
    <n v="1436072400"/>
    <x v="549"/>
    <b v="0"/>
    <b v="0"/>
    <s v="film &amp; video/documentary"/>
    <n v="0.64721518987341775"/>
    <n v="212295.33333333349"/>
    <x v="4"/>
    <s v="documentary"/>
    <x v="545"/>
    <x v="549"/>
  </r>
  <r>
    <n v="590"/>
    <s v="Cox Group"/>
    <s v="Synergized analyzing process improvement"/>
    <n v="7100"/>
    <n v="5824"/>
    <x v="1"/>
    <n v="420190.16666666698"/>
    <s v="AU"/>
    <s v="AUD"/>
    <n v="1419141600"/>
    <x v="550"/>
    <b v="0"/>
    <b v="0"/>
    <s v="publishing/radio &amp; podcasts"/>
    <n v="0.82028169014084507"/>
    <n v="213007.08333333349"/>
    <x v="5"/>
    <s v="radio &amp; podcasts"/>
    <x v="546"/>
    <x v="550"/>
  </r>
  <r>
    <n v="591"/>
    <s v="Jensen LLC"/>
    <s v="Realigned dedicated system engine"/>
    <n v="600"/>
    <n v="6226"/>
    <x v="0"/>
    <n v="420902.66666666698"/>
    <s v="US"/>
    <s v="USD"/>
    <n v="1279083600"/>
    <x v="551"/>
    <b v="0"/>
    <b v="0"/>
    <s v="games/video games"/>
    <n v="10.376666666666667"/>
    <n v="213564.33333333349"/>
    <x v="6"/>
    <s v="video games"/>
    <x v="547"/>
    <x v="551"/>
  </r>
  <r>
    <n v="592"/>
    <s v="Brown Inc"/>
    <s v="Object-based bandwidth-monitored concept"/>
    <n v="156800"/>
    <n v="20243"/>
    <x v="1"/>
    <n v="421615.16666666698"/>
    <s v="US"/>
    <s v="USD"/>
    <n v="1401426000"/>
    <x v="552"/>
    <b v="0"/>
    <b v="0"/>
    <s v="theater/plays"/>
    <n v="0.12910076530612244"/>
    <n v="220929.08333333349"/>
    <x v="3"/>
    <s v="plays"/>
    <x v="548"/>
    <x v="552"/>
  </r>
  <r>
    <n v="593"/>
    <s v="Hale-Hayes"/>
    <s v="Ameliorated client-driven open system"/>
    <n v="121600"/>
    <n v="188288"/>
    <x v="1"/>
    <n v="422327.66666666698"/>
    <s v="US"/>
    <s v="USD"/>
    <n v="1395810000"/>
    <x v="238"/>
    <b v="0"/>
    <b v="0"/>
    <s v="film &amp; video/animation"/>
    <n v="1.5484210526315789"/>
    <n v="305307.83333333349"/>
    <x v="4"/>
    <s v="animation"/>
    <x v="549"/>
    <x v="238"/>
  </r>
  <r>
    <n v="594"/>
    <s v="Mcbride PLC"/>
    <s v="Upgradable leadingedge Local Area Network"/>
    <n v="157300"/>
    <n v="11167"/>
    <x v="0"/>
    <n v="423040.16666666698"/>
    <s v="US"/>
    <s v="USD"/>
    <n v="1467003600"/>
    <x v="553"/>
    <b v="0"/>
    <b v="1"/>
    <s v="theater/plays"/>
    <n v="7.0991735537190084E-2"/>
    <n v="217103.58333333349"/>
    <x v="3"/>
    <s v="plays"/>
    <x v="550"/>
    <x v="553"/>
  </r>
  <r>
    <n v="595"/>
    <s v="Harris-Jennings"/>
    <s v="Customizable intermediate data-warehouse"/>
    <n v="70300"/>
    <n v="146595"/>
    <x v="1"/>
    <n v="423752.66666666698"/>
    <s v="US"/>
    <s v="USD"/>
    <n v="1268715600"/>
    <x v="554"/>
    <b v="0"/>
    <b v="1"/>
    <s v="theater/plays"/>
    <n v="2.0852773826458035"/>
    <n v="285173.83333333349"/>
    <x v="3"/>
    <s v="plays"/>
    <x v="551"/>
    <x v="554"/>
  </r>
  <r>
    <n v="596"/>
    <s v="Becker-Scott"/>
    <s v="Managed optimizing archive"/>
    <n v="7900"/>
    <n v="7875"/>
    <x v="1"/>
    <n v="424465.16666666698"/>
    <s v="US"/>
    <s v="USD"/>
    <n v="1457157600"/>
    <x v="496"/>
    <b v="0"/>
    <b v="1"/>
    <s v="film &amp; video/drama"/>
    <n v="0.99683544303797467"/>
    <n v="216170.08333333349"/>
    <x v="4"/>
    <s v="drama"/>
    <x v="552"/>
    <x v="496"/>
  </r>
  <r>
    <n v="597"/>
    <s v="Todd, Freeman and Henry"/>
    <s v="Diverse systematic projection"/>
    <n v="73800"/>
    <n v="148779"/>
    <x v="0"/>
    <n v="425177.66666666698"/>
    <s v="US"/>
    <s v="USD"/>
    <n v="1573970400"/>
    <x v="555"/>
    <b v="0"/>
    <b v="0"/>
    <s v="theater/plays"/>
    <n v="2.0159756097560977"/>
    <n v="286978.33333333349"/>
    <x v="3"/>
    <s v="plays"/>
    <x v="462"/>
    <x v="555"/>
  </r>
  <r>
    <n v="598"/>
    <s v="Martinez, Garza and Young"/>
    <s v="Up-sized web-enabled info-mediaries"/>
    <n v="108500"/>
    <n v="175868"/>
    <x v="1"/>
    <n v="425890.16666666698"/>
    <s v="IT"/>
    <s v="EUR"/>
    <n v="1276578000"/>
    <x v="556"/>
    <b v="0"/>
    <b v="0"/>
    <s v="music/rock"/>
    <n v="1.6209032258064515"/>
    <n v="300879.08333333349"/>
    <x v="1"/>
    <s v="rock"/>
    <x v="553"/>
    <x v="556"/>
  </r>
  <r>
    <n v="599"/>
    <s v="Smith-Ramos"/>
    <s v="Persevering optimizing Graphical User Interface"/>
    <n v="140300"/>
    <n v="5112"/>
    <x v="1"/>
    <n v="426602.66666666698"/>
    <s v="DK"/>
    <s v="DKK"/>
    <n v="1423720800"/>
    <x v="557"/>
    <b v="0"/>
    <b v="0"/>
    <s v="film &amp; video/documentary"/>
    <n v="3.6436208125445471E-2"/>
    <n v="215857.33333333349"/>
    <x v="4"/>
    <s v="documentary"/>
    <x v="554"/>
    <x v="557"/>
  </r>
  <r>
    <n v="600"/>
    <s v="Brown-George"/>
    <s v="Cross-platform tertiary array"/>
    <n v="100"/>
    <n v="5"/>
    <x v="0"/>
    <n v="427315.16666666698"/>
    <s v="GB"/>
    <s v="GBP"/>
    <n v="1375160400"/>
    <x v="558"/>
    <b v="0"/>
    <b v="0"/>
    <s v="food/food trucks"/>
    <n v="0.05"/>
    <n v="213660.08333333349"/>
    <x v="0"/>
    <s v="food trucks"/>
    <x v="555"/>
    <x v="558"/>
  </r>
  <r>
    <n v="601"/>
    <s v="Waters and Sons"/>
    <s v="Inverse neutral structure"/>
    <n v="6300"/>
    <n v="13018"/>
    <x v="1"/>
    <n v="428027.66666666698"/>
    <s v="US"/>
    <s v="USD"/>
    <n v="1401426000"/>
    <x v="559"/>
    <b v="1"/>
    <b v="0"/>
    <s v="technology/wearables"/>
    <n v="2.0663492063492064"/>
    <n v="220522.83333333349"/>
    <x v="2"/>
    <s v="wearables"/>
    <x v="548"/>
    <x v="559"/>
  </r>
  <r>
    <n v="602"/>
    <s v="Brown Ltd"/>
    <s v="Quality-focused system-worthy support"/>
    <n v="71100"/>
    <n v="91176"/>
    <x v="0"/>
    <n v="428740.16666666698"/>
    <s v="US"/>
    <s v="USD"/>
    <n v="1433480400"/>
    <x v="560"/>
    <b v="0"/>
    <b v="0"/>
    <s v="theater/plays"/>
    <n v="1.2823628691983122"/>
    <n v="259958.08333333349"/>
    <x v="3"/>
    <s v="plays"/>
    <x v="62"/>
    <x v="560"/>
  </r>
  <r>
    <n v="603"/>
    <s v="Christian, Yates and Greer"/>
    <s v="Vision-oriented 5thgeneration array"/>
    <n v="5300"/>
    <n v="6342"/>
    <x v="1"/>
    <n v="429452.66666666698"/>
    <s v="US"/>
    <s v="USD"/>
    <n v="1555563600"/>
    <x v="561"/>
    <b v="0"/>
    <b v="0"/>
    <s v="theater/plays"/>
    <n v="1.1966037735849056"/>
    <n v="217897.33333333349"/>
    <x v="3"/>
    <s v="plays"/>
    <x v="556"/>
    <x v="561"/>
  </r>
  <r>
    <n v="604"/>
    <s v="Cole, Hernandez and Rodriguez"/>
    <s v="Cross-platform logistical circuit"/>
    <n v="88700"/>
    <n v="151438"/>
    <x v="1"/>
    <n v="430165.16666666698"/>
    <s v="US"/>
    <s v="USD"/>
    <n v="1295676000"/>
    <x v="562"/>
    <b v="0"/>
    <b v="0"/>
    <s v="theater/plays"/>
    <n v="1.7073055242390078"/>
    <n v="290801.58333333349"/>
    <x v="3"/>
    <s v="plays"/>
    <x v="557"/>
    <x v="562"/>
  </r>
  <r>
    <n v="605"/>
    <s v="Ortiz, Valenzuela and Collins"/>
    <s v="Profound solution-oriented matrix"/>
    <n v="3300"/>
    <n v="6178"/>
    <x v="0"/>
    <n v="430877.66666666698"/>
    <s v="US"/>
    <s v="USD"/>
    <n v="1443848400"/>
    <x v="563"/>
    <b v="0"/>
    <b v="0"/>
    <s v="publishing/nonfiction"/>
    <n v="1.8721212121212121"/>
    <n v="218527.83333333349"/>
    <x v="5"/>
    <s v="nonfiction"/>
    <x v="27"/>
    <x v="563"/>
  </r>
  <r>
    <n v="606"/>
    <s v="Valencia PLC"/>
    <s v="Extended asynchronous initiative"/>
    <n v="3400"/>
    <n v="6405"/>
    <x v="1"/>
    <n v="431590.16666666698"/>
    <s v="GB"/>
    <s v="GBP"/>
    <n v="1457330400"/>
    <x v="529"/>
    <b v="0"/>
    <b v="0"/>
    <s v="music/rock"/>
    <n v="1.8838235294117647"/>
    <n v="218997.58333333349"/>
    <x v="1"/>
    <s v="rock"/>
    <x v="558"/>
    <x v="529"/>
  </r>
  <r>
    <n v="607"/>
    <s v="Gordon, Mendez and Johnson"/>
    <s v="Fundamental needs-based frame"/>
    <n v="137600"/>
    <n v="180667"/>
    <x v="1"/>
    <n v="432302.66666666698"/>
    <s v="US"/>
    <s v="USD"/>
    <n v="1395550800"/>
    <x v="564"/>
    <b v="0"/>
    <b v="0"/>
    <s v="food/food trucks"/>
    <n v="1.3129869186046512"/>
    <n v="306484.83333333349"/>
    <x v="0"/>
    <s v="food trucks"/>
    <x v="559"/>
    <x v="564"/>
  </r>
  <r>
    <n v="608"/>
    <s v="Johnson Group"/>
    <s v="Compatible full-range leverage"/>
    <n v="3900"/>
    <n v="11075"/>
    <x v="0"/>
    <n v="433015.16666666698"/>
    <s v="US"/>
    <s v="USD"/>
    <n v="1551852000"/>
    <x v="565"/>
    <b v="0"/>
    <b v="1"/>
    <s v="music/jazz"/>
    <n v="2.8397435897435899"/>
    <n v="222045.08333333349"/>
    <x v="1"/>
    <s v="jazz"/>
    <x v="426"/>
    <x v="565"/>
  </r>
  <r>
    <n v="609"/>
    <s v="Rose-Fuller"/>
    <s v="Upgradable holistic system engine"/>
    <n v="10000"/>
    <n v="12042"/>
    <x v="1"/>
    <n v="433727.66666666698"/>
    <s v="US"/>
    <s v="USD"/>
    <n v="1547618400"/>
    <x v="566"/>
    <b v="0"/>
    <b v="0"/>
    <s v="film &amp; video/science fiction"/>
    <n v="1.2041999999999999"/>
    <n v="222884.83333333349"/>
    <x v="4"/>
    <s v="science fiction"/>
    <x v="560"/>
    <x v="566"/>
  </r>
  <r>
    <n v="610"/>
    <s v="Hughes, Mendez and Patterson"/>
    <s v="Stand-alone multi-state data-warehouse"/>
    <n v="42800"/>
    <n v="179356"/>
    <x v="1"/>
    <n v="434440.16666666698"/>
    <s v="US"/>
    <s v="USD"/>
    <n v="1355637600"/>
    <x v="567"/>
    <b v="0"/>
    <b v="0"/>
    <s v="theater/plays"/>
    <n v="4.1905607476635511"/>
    <n v="306898.08333333349"/>
    <x v="3"/>
    <s v="plays"/>
    <x v="561"/>
    <x v="567"/>
  </r>
  <r>
    <n v="611"/>
    <s v="Brady, Cortez and Rodriguez"/>
    <s v="Multi-lateral maximized core"/>
    <n v="8200"/>
    <n v="1136"/>
    <x v="0"/>
    <n v="435152.66666666698"/>
    <s v="US"/>
    <s v="USD"/>
    <n v="1374728400"/>
    <x v="568"/>
    <b v="0"/>
    <b v="0"/>
    <s v="theater/plays"/>
    <n v="0.13853658536585367"/>
    <n v="218144.33333333349"/>
    <x v="3"/>
    <s v="plays"/>
    <x v="562"/>
    <x v="568"/>
  </r>
  <r>
    <n v="612"/>
    <s v="Wang, Nguyen and Horton"/>
    <s v="Innovative holistic hub"/>
    <n v="6200"/>
    <n v="8645"/>
    <x v="1"/>
    <n v="435865.16666666698"/>
    <s v="US"/>
    <s v="USD"/>
    <n v="1287810000"/>
    <x v="569"/>
    <b v="0"/>
    <b v="0"/>
    <s v="music/electric music"/>
    <n v="1.3943548387096774"/>
    <n v="222255.08333333349"/>
    <x v="1"/>
    <s v="electric music"/>
    <x v="563"/>
    <x v="569"/>
  </r>
  <r>
    <n v="613"/>
    <s v="Santos, Williams and Brown"/>
    <s v="Reverse-engineered 24/7 methodology"/>
    <n v="1100"/>
    <n v="1914"/>
    <x v="1"/>
    <n v="436577.66666666698"/>
    <s v="CA"/>
    <s v="CAD"/>
    <n v="1503723600"/>
    <x v="570"/>
    <b v="0"/>
    <b v="0"/>
    <s v="theater/plays"/>
    <n v="1.74"/>
    <n v="219245.83333333349"/>
    <x v="3"/>
    <s v="plays"/>
    <x v="564"/>
    <x v="570"/>
  </r>
  <r>
    <n v="614"/>
    <s v="Barnett and Sons"/>
    <s v="Business-focused dynamic info-mediaries"/>
    <n v="26500"/>
    <n v="41205"/>
    <x v="0"/>
    <n v="437290.16666666698"/>
    <s v="US"/>
    <s v="USD"/>
    <n v="1484114400"/>
    <x v="571"/>
    <b v="0"/>
    <b v="0"/>
    <s v="theater/plays"/>
    <n v="1.5549056603773586"/>
    <n v="239247.58333333349"/>
    <x v="3"/>
    <s v="plays"/>
    <x v="565"/>
    <x v="571"/>
  </r>
  <r>
    <n v="615"/>
    <s v="Petersen-Rodriguez"/>
    <s v="Digitized clear-thinking installation"/>
    <n v="8500"/>
    <n v="14488"/>
    <x v="1"/>
    <n v="438002.66666666698"/>
    <s v="IT"/>
    <s v="EUR"/>
    <n v="1461906000"/>
    <x v="572"/>
    <b v="0"/>
    <b v="0"/>
    <s v="theater/plays"/>
    <n v="1.7044705882352942"/>
    <n v="226245.33333333349"/>
    <x v="3"/>
    <s v="plays"/>
    <x v="566"/>
    <x v="572"/>
  </r>
  <r>
    <n v="616"/>
    <s v="Burnett-Mora"/>
    <s v="Quality-focused 24/7 superstructure"/>
    <n v="6400"/>
    <n v="12129"/>
    <x v="0"/>
    <n v="438715.16666666698"/>
    <s v="GB"/>
    <s v="GBP"/>
    <n v="1379653200"/>
    <x v="573"/>
    <b v="0"/>
    <b v="1"/>
    <s v="music/indie rock"/>
    <n v="1.8951562500000001"/>
    <n v="225422.08333333349"/>
    <x v="1"/>
    <s v="indie rock"/>
    <x v="567"/>
    <x v="573"/>
  </r>
  <r>
    <n v="617"/>
    <s v="King LLC"/>
    <s v="Multi-channeled local intranet"/>
    <n v="1400"/>
    <n v="3496"/>
    <x v="1"/>
    <n v="439427.66666666698"/>
    <s v="US"/>
    <s v="USD"/>
    <n v="1401858000"/>
    <x v="471"/>
    <b v="0"/>
    <b v="0"/>
    <s v="theater/plays"/>
    <n v="2.4971428571428573"/>
    <n v="221461.83333333349"/>
    <x v="3"/>
    <s v="plays"/>
    <x v="568"/>
    <x v="471"/>
  </r>
  <r>
    <n v="618"/>
    <s v="Miller Ltd"/>
    <s v="Open-architected mobile emulation"/>
    <n v="198600"/>
    <n v="97037"/>
    <x v="1"/>
    <n v="440140.16666666698"/>
    <s v="US"/>
    <s v="USD"/>
    <n v="1367470800"/>
    <x v="574"/>
    <b v="0"/>
    <b v="0"/>
    <s v="publishing/nonfiction"/>
    <n v="0.48860523665659616"/>
    <n v="268588.58333333349"/>
    <x v="5"/>
    <s v="nonfiction"/>
    <x v="569"/>
    <x v="574"/>
  </r>
  <r>
    <n v="619"/>
    <s v="Case LLC"/>
    <s v="Ameliorated foreground methodology"/>
    <n v="195900"/>
    <n v="55757"/>
    <x v="0"/>
    <n v="440852.66666666698"/>
    <s v="US"/>
    <s v="USD"/>
    <n v="1304658000"/>
    <x v="575"/>
    <b v="1"/>
    <b v="1"/>
    <s v="theater/plays"/>
    <n v="0.28461970393057684"/>
    <n v="248304.83333333349"/>
    <x v="3"/>
    <s v="plays"/>
    <x v="570"/>
    <x v="575"/>
  </r>
  <r>
    <n v="620"/>
    <s v="Swanson, Wilson and Baker"/>
    <s v="Synergized well-modulated project"/>
    <n v="4300"/>
    <n v="11525"/>
    <x v="1"/>
    <n v="441565.16666666698"/>
    <s v="AU"/>
    <s v="AUD"/>
    <n v="1467954000"/>
    <x v="576"/>
    <b v="0"/>
    <b v="0"/>
    <s v="photography/photography books"/>
    <n v="2.6802325581395348"/>
    <n v="226545.08333333349"/>
    <x v="7"/>
    <s v="photography books"/>
    <x v="571"/>
    <x v="576"/>
  </r>
  <r>
    <n v="621"/>
    <s v="Dean, Fox and Phillips"/>
    <s v="Extended context-sensitive forecast"/>
    <n v="25600"/>
    <n v="158669"/>
    <x v="1"/>
    <n v="442277.66666666698"/>
    <s v="US"/>
    <s v="USD"/>
    <n v="1473742800"/>
    <x v="577"/>
    <b v="0"/>
    <b v="0"/>
    <s v="theater/plays"/>
    <n v="6.1980078125000002"/>
    <n v="300473.33333333349"/>
    <x v="3"/>
    <s v="plays"/>
    <x v="572"/>
    <x v="577"/>
  </r>
  <r>
    <n v="622"/>
    <s v="Smith-Smith"/>
    <s v="Total leadingedge neural-net"/>
    <n v="189000"/>
    <n v="5916"/>
    <x v="0"/>
    <n v="442990.16666666698"/>
    <s v="US"/>
    <s v="USD"/>
    <n v="1523768400"/>
    <x v="578"/>
    <b v="0"/>
    <b v="0"/>
    <s v="music/indie rock"/>
    <n v="3.1301587301587303E-2"/>
    <n v="224453.08333333349"/>
    <x v="1"/>
    <s v="indie rock"/>
    <x v="573"/>
    <x v="578"/>
  </r>
  <r>
    <n v="623"/>
    <s v="Smith, Scott and Rodriguez"/>
    <s v="Organic actuating protocol"/>
    <n v="94300"/>
    <n v="150806"/>
    <x v="1"/>
    <n v="443702.66666666698"/>
    <s v="GB"/>
    <s v="GBP"/>
    <n v="1437022800"/>
    <x v="477"/>
    <b v="0"/>
    <b v="0"/>
    <s v="theater/plays"/>
    <n v="1.5992152704135738"/>
    <n v="297254.33333333349"/>
    <x v="3"/>
    <s v="plays"/>
    <x v="574"/>
    <x v="477"/>
  </r>
  <r>
    <n v="624"/>
    <s v="White, Robertson and Roberts"/>
    <s v="Down-sized national software"/>
    <n v="5100"/>
    <n v="14249"/>
    <x v="1"/>
    <n v="444415.16666666698"/>
    <s v="US"/>
    <s v="USD"/>
    <n v="1422165600"/>
    <x v="579"/>
    <b v="0"/>
    <b v="0"/>
    <s v="photography/photography books"/>
    <n v="2.793921568627451"/>
    <n v="229332.08333333349"/>
    <x v="7"/>
    <s v="photography books"/>
    <x v="511"/>
    <x v="579"/>
  </r>
  <r>
    <n v="625"/>
    <s v="Martinez Inc"/>
    <s v="Organic upward-trending Graphical User Interface"/>
    <n v="7500"/>
    <n v="5803"/>
    <x v="0"/>
    <n v="445127.66666666698"/>
    <s v="US"/>
    <s v="USD"/>
    <n v="1580104800"/>
    <x v="580"/>
    <b v="0"/>
    <b v="0"/>
    <s v="theater/plays"/>
    <n v="0.77373333333333338"/>
    <n v="225465.33333333349"/>
    <x v="3"/>
    <s v="plays"/>
    <x v="575"/>
    <x v="580"/>
  </r>
  <r>
    <n v="626"/>
    <s v="Tucker, Mccoy and Marquez"/>
    <s v="Synergistic tertiary budgetary management"/>
    <n v="6400"/>
    <n v="13205"/>
    <x v="1"/>
    <n v="445840.16666666698"/>
    <s v="US"/>
    <s v="USD"/>
    <n v="1285650000"/>
    <x v="581"/>
    <b v="0"/>
    <b v="1"/>
    <s v="theater/plays"/>
    <n v="2.0632812500000002"/>
    <n v="229522.58333333349"/>
    <x v="3"/>
    <s v="plays"/>
    <x v="576"/>
    <x v="581"/>
  </r>
  <r>
    <n v="627"/>
    <s v="Martin, Lee and Armstrong"/>
    <s v="Open-architected incremental ability"/>
    <n v="1600"/>
    <n v="11108"/>
    <x v="1"/>
    <n v="446552.66666666698"/>
    <s v="GB"/>
    <s v="GBP"/>
    <n v="1276664400"/>
    <x v="582"/>
    <b v="1"/>
    <b v="0"/>
    <s v="food/food trucks"/>
    <n v="6.9424999999999999"/>
    <n v="228830.33333333349"/>
    <x v="0"/>
    <s v="food trucks"/>
    <x v="577"/>
    <x v="582"/>
  </r>
  <r>
    <n v="628"/>
    <s v="Dunn, Moreno and Green"/>
    <s v="Intuitive object-oriented task-force"/>
    <n v="1900"/>
    <n v="2884"/>
    <x v="0"/>
    <n v="447265.16666666698"/>
    <s v="US"/>
    <s v="USD"/>
    <n v="1286168400"/>
    <x v="581"/>
    <b v="0"/>
    <b v="0"/>
    <s v="music/indie rock"/>
    <n v="1.5178947368421052"/>
    <n v="225074.58333333349"/>
    <x v="1"/>
    <s v="indie rock"/>
    <x v="578"/>
    <x v="581"/>
  </r>
  <r>
    <n v="629"/>
    <s v="Jackson, Martinez and Ray"/>
    <s v="Multi-tiered executive toolset"/>
    <n v="85900"/>
    <n v="55476"/>
    <x v="1"/>
    <n v="447977.66666666698"/>
    <s v="US"/>
    <s v="USD"/>
    <n v="1467781200"/>
    <x v="583"/>
    <b v="0"/>
    <b v="1"/>
    <s v="theater/plays"/>
    <n v="0.64582072176949945"/>
    <n v="251726.83333333349"/>
    <x v="3"/>
    <s v="plays"/>
    <x v="579"/>
    <x v="583"/>
  </r>
  <r>
    <n v="630"/>
    <s v="Patterson-Johnson"/>
    <s v="Grass-roots directional workforce"/>
    <n v="9500"/>
    <n v="5973"/>
    <x v="0"/>
    <n v="448690.16666666698"/>
    <s v="US"/>
    <s v="USD"/>
    <n v="1556686800"/>
    <x v="584"/>
    <b v="0"/>
    <b v="1"/>
    <s v="theater/plays"/>
    <n v="0.62873684210526315"/>
    <n v="227331.58333333349"/>
    <x v="3"/>
    <s v="plays"/>
    <x v="580"/>
    <x v="584"/>
  </r>
  <r>
    <n v="631"/>
    <s v="Carlson-Hernandez"/>
    <s v="Quality-focused real-time solution"/>
    <n v="59200"/>
    <n v="183756"/>
    <x v="1"/>
    <n v="449402.66666666698"/>
    <s v="US"/>
    <s v="USD"/>
    <n v="1553576400"/>
    <x v="585"/>
    <b v="0"/>
    <b v="0"/>
    <s v="theater/plays"/>
    <n v="3.1039864864864866"/>
    <n v="316579.33333333349"/>
    <x v="3"/>
    <s v="plays"/>
    <x v="581"/>
    <x v="585"/>
  </r>
  <r>
    <n v="632"/>
    <s v="Parker PLC"/>
    <s v="Reduced interactive matrix"/>
    <n v="72100"/>
    <n v="30902"/>
    <x v="1"/>
    <n v="450115.16666666698"/>
    <s v="US"/>
    <s v="USD"/>
    <n v="1414904400"/>
    <x v="586"/>
    <b v="0"/>
    <b v="0"/>
    <s v="theater/plays"/>
    <n v="0.42859916782246882"/>
    <n v="240508.58333333349"/>
    <x v="3"/>
    <s v="plays"/>
    <x v="582"/>
    <x v="586"/>
  </r>
  <r>
    <n v="633"/>
    <s v="Yu and Sons"/>
    <s v="Adaptive context-sensitive architecture"/>
    <n v="6700"/>
    <n v="5569"/>
    <x v="0"/>
    <n v="450827.66666666698"/>
    <s v="US"/>
    <s v="USD"/>
    <n v="1446876000"/>
    <x v="587"/>
    <b v="0"/>
    <b v="0"/>
    <s v="film &amp; video/animation"/>
    <n v="0.83119402985074631"/>
    <n v="228198.33333333349"/>
    <x v="4"/>
    <s v="animation"/>
    <x v="336"/>
    <x v="587"/>
  </r>
  <r>
    <n v="634"/>
    <s v="Taylor, Johnson and Hernandez"/>
    <s v="Polarized incremental portal"/>
    <n v="118200"/>
    <n v="92824"/>
    <x v="1"/>
    <n v="451540.16666666698"/>
    <s v="US"/>
    <s v="USD"/>
    <n v="1490418000"/>
    <x v="588"/>
    <b v="0"/>
    <b v="0"/>
    <s v="film &amp; video/television"/>
    <n v="0.78531302876480547"/>
    <n v="272182.08333333349"/>
    <x v="4"/>
    <s v="television"/>
    <x v="583"/>
    <x v="588"/>
  </r>
  <r>
    <n v="635"/>
    <s v="Mack Ltd"/>
    <s v="Reactive regional access"/>
    <n v="139000"/>
    <n v="158590"/>
    <x v="1"/>
    <n v="452252.66666666698"/>
    <s v="US"/>
    <s v="USD"/>
    <n v="1360389600"/>
    <x v="589"/>
    <b v="0"/>
    <b v="0"/>
    <s v="film &amp; video/television"/>
    <n v="1.1409352517985611"/>
    <n v="305421.33333333349"/>
    <x v="4"/>
    <s v="television"/>
    <x v="584"/>
    <x v="589"/>
  </r>
  <r>
    <n v="636"/>
    <s v="Lamb-Sanders"/>
    <s v="Stand-alone reciprocal frame"/>
    <n v="197700"/>
    <n v="127591"/>
    <x v="0"/>
    <n v="452965.16666666698"/>
    <s v="DK"/>
    <s v="DKK"/>
    <n v="1326866400"/>
    <x v="590"/>
    <b v="0"/>
    <b v="1"/>
    <s v="film &amp; video/animation"/>
    <n v="0.64537683358624176"/>
    <n v="290278.08333333349"/>
    <x v="4"/>
    <s v="animation"/>
    <x v="585"/>
    <x v="590"/>
  </r>
  <r>
    <n v="637"/>
    <s v="Williams-Ramirez"/>
    <s v="Open-architected 24/7 throughput"/>
    <n v="8500"/>
    <n v="6750"/>
    <x v="1"/>
    <n v="453677.66666666698"/>
    <s v="US"/>
    <s v="USD"/>
    <n v="1479103200"/>
    <x v="591"/>
    <b v="0"/>
    <b v="0"/>
    <s v="theater/plays"/>
    <n v="0.79411764705882348"/>
    <n v="230213.83333333349"/>
    <x v="3"/>
    <s v="plays"/>
    <x v="586"/>
    <x v="591"/>
  </r>
  <r>
    <n v="638"/>
    <s v="Weaver Ltd"/>
    <s v="Monitored 24/7 approach"/>
    <n v="81600"/>
    <n v="9318"/>
    <x v="1"/>
    <n v="454390.16666666698"/>
    <s v="US"/>
    <s v="USD"/>
    <n v="1280206800"/>
    <x v="592"/>
    <b v="0"/>
    <b v="1"/>
    <s v="theater/plays"/>
    <n v="0.11419117647058824"/>
    <n v="231854.08333333349"/>
    <x v="3"/>
    <s v="plays"/>
    <x v="587"/>
    <x v="592"/>
  </r>
  <r>
    <n v="639"/>
    <s v="Barnes-Williams"/>
    <s v="Upgradable explicit forecast"/>
    <n v="8600"/>
    <n v="4832"/>
    <x v="0"/>
    <n v="455102.66666666698"/>
    <s v="US"/>
    <s v="USD"/>
    <n v="1532754000"/>
    <x v="593"/>
    <b v="0"/>
    <b v="1"/>
    <s v="film &amp; video/drama"/>
    <n v="0.56186046511627907"/>
    <n v="229967.33333333349"/>
    <x v="4"/>
    <s v="drama"/>
    <x v="588"/>
    <x v="593"/>
  </r>
  <r>
    <n v="640"/>
    <s v="Richardson, Woodward and Hansen"/>
    <s v="Pre-emptive context-sensitive support"/>
    <n v="119800"/>
    <n v="19769"/>
    <x v="1"/>
    <n v="455815.16666666698"/>
    <s v="US"/>
    <s v="USD"/>
    <n v="1453096800"/>
    <x v="510"/>
    <b v="0"/>
    <b v="0"/>
    <s v="theater/plays"/>
    <n v="0.16501669449081802"/>
    <n v="237792.08333333349"/>
    <x v="3"/>
    <s v="plays"/>
    <x v="589"/>
    <x v="510"/>
  </r>
  <r>
    <n v="641"/>
    <s v="Hunt, Barker and Baker"/>
    <s v="Business-focused leadingedge instruction set"/>
    <n v="9400"/>
    <n v="11277"/>
    <x v="1"/>
    <n v="456527.66666666698"/>
    <s v="CH"/>
    <s v="CHF"/>
    <n v="1487570400"/>
    <x v="594"/>
    <b v="0"/>
    <b v="0"/>
    <s v="theater/plays"/>
    <n v="1.1996808510638297"/>
    <n v="233902.33333333349"/>
    <x v="3"/>
    <s v="plays"/>
    <x v="590"/>
    <x v="594"/>
  </r>
  <r>
    <n v="642"/>
    <s v="Ramos, Moreno and Lewis"/>
    <s v="Extended multi-state knowledge user"/>
    <n v="9200"/>
    <n v="13382"/>
    <x v="0"/>
    <n v="457240.16666666698"/>
    <s v="CA"/>
    <s v="CAD"/>
    <n v="1545026400"/>
    <x v="595"/>
    <b v="0"/>
    <b v="0"/>
    <s v="technology/wearables"/>
    <n v="1.4545652173913044"/>
    <n v="235311.08333333349"/>
    <x v="2"/>
    <s v="wearables"/>
    <x v="591"/>
    <x v="595"/>
  </r>
  <r>
    <n v="643"/>
    <s v="Harris Inc"/>
    <s v="Future-proofed modular groupware"/>
    <n v="14900"/>
    <n v="32986"/>
    <x v="1"/>
    <n v="457952.66666666698"/>
    <s v="US"/>
    <s v="USD"/>
    <n v="1488348000"/>
    <x v="596"/>
    <b v="0"/>
    <b v="0"/>
    <s v="theater/plays"/>
    <n v="2.2138255033557046"/>
    <n v="245469.33333333349"/>
    <x v="3"/>
    <s v="plays"/>
    <x v="592"/>
    <x v="596"/>
  </r>
  <r>
    <n v="644"/>
    <s v="Peters-Nelson"/>
    <s v="Distributed real-time algorithm"/>
    <n v="169400"/>
    <n v="81984"/>
    <x v="0"/>
    <n v="458665.16666666698"/>
    <s v="CA"/>
    <s v="CAD"/>
    <n v="1545112800"/>
    <x v="597"/>
    <b v="0"/>
    <b v="0"/>
    <s v="theater/plays"/>
    <n v="0.48396694214876035"/>
    <n v="270324.58333333349"/>
    <x v="3"/>
    <s v="plays"/>
    <x v="593"/>
    <x v="597"/>
  </r>
  <r>
    <n v="645"/>
    <s v="Ferguson, Murphy and Bright"/>
    <s v="Multi-lateral heuristic throughput"/>
    <n v="192100"/>
    <n v="178483"/>
    <x v="1"/>
    <n v="459377.66666666698"/>
    <s v="US"/>
    <s v="USD"/>
    <n v="1537938000"/>
    <x v="598"/>
    <b v="0"/>
    <b v="1"/>
    <s v="music/rock"/>
    <n v="0.92911504424778757"/>
    <n v="318930.33333333349"/>
    <x v="1"/>
    <s v="rock"/>
    <x v="594"/>
    <x v="598"/>
  </r>
  <r>
    <n v="646"/>
    <s v="Robinson Group"/>
    <s v="Switchable reciprocal middleware"/>
    <n v="98700"/>
    <n v="87448"/>
    <x v="1"/>
    <n v="460090.16666666698"/>
    <s v="US"/>
    <s v="USD"/>
    <n v="1363150800"/>
    <x v="599"/>
    <b v="0"/>
    <b v="0"/>
    <s v="games/video games"/>
    <n v="0.88599797365754818"/>
    <n v="273769.08333333349"/>
    <x v="6"/>
    <s v="video games"/>
    <x v="595"/>
    <x v="599"/>
  </r>
  <r>
    <n v="647"/>
    <s v="Jordan-Wolfe"/>
    <s v="Inverse multimedia Graphic Interface"/>
    <n v="4500"/>
    <n v="1863"/>
    <x v="0"/>
    <n v="460802.66666666698"/>
    <s v="US"/>
    <s v="USD"/>
    <n v="1523250000"/>
    <x v="600"/>
    <b v="0"/>
    <b v="0"/>
    <s v="publishing/translations"/>
    <n v="0.41399999999999998"/>
    <n v="231332.83333333349"/>
    <x v="5"/>
    <s v="translations"/>
    <x v="596"/>
    <x v="600"/>
  </r>
  <r>
    <n v="648"/>
    <s v="Vargas-Cox"/>
    <s v="Vision-oriented local contingency"/>
    <n v="98600"/>
    <n v="62174"/>
    <x v="1"/>
    <n v="461515.16666666698"/>
    <s v="US"/>
    <s v="USD"/>
    <n v="1499317200"/>
    <x v="601"/>
    <b v="1"/>
    <b v="0"/>
    <s v="food/food trucks"/>
    <n v="0.63056795131845844"/>
    <n v="261844.58333333349"/>
    <x v="0"/>
    <s v="food trucks"/>
    <x v="597"/>
    <x v="601"/>
  </r>
  <r>
    <n v="649"/>
    <s v="Yang and Sons"/>
    <s v="Reactive 6thgeneration hub"/>
    <n v="121700"/>
    <n v="59003"/>
    <x v="1"/>
    <n v="462227.66666666698"/>
    <s v="CH"/>
    <s v="CHF"/>
    <n v="1287550800"/>
    <x v="602"/>
    <b v="1"/>
    <b v="1"/>
    <s v="theater/plays"/>
    <n v="0.48482333607230893"/>
    <n v="260615.33333333349"/>
    <x v="3"/>
    <s v="plays"/>
    <x v="598"/>
    <x v="602"/>
  </r>
  <r>
    <n v="650"/>
    <s v="Wilson, Wilson and Mathis"/>
    <s v="Optional asymmetric success"/>
    <n v="100"/>
    <n v="2"/>
    <x v="0"/>
    <n v="462940.16666666698"/>
    <s v="US"/>
    <s v="USD"/>
    <n v="1404795600"/>
    <x v="603"/>
    <b v="0"/>
    <b v="0"/>
    <s v="music/jazz"/>
    <n v="0.02"/>
    <n v="231471.08333333349"/>
    <x v="1"/>
    <s v="jazz"/>
    <x v="599"/>
    <x v="603"/>
  </r>
  <r>
    <n v="651"/>
    <s v="Wang, Koch and Weaver"/>
    <s v="Digitized analyzing capacity"/>
    <n v="196700"/>
    <n v="174039"/>
    <x v="1"/>
    <n v="463652.66666666698"/>
    <s v="IT"/>
    <s v="EUR"/>
    <n v="1393048800"/>
    <x v="604"/>
    <b v="0"/>
    <b v="0"/>
    <s v="film &amp; video/shorts"/>
    <n v="0.88479410269445857"/>
    <n v="318845.83333333349"/>
    <x v="4"/>
    <s v="shorts"/>
    <x v="600"/>
    <x v="604"/>
  </r>
  <r>
    <n v="652"/>
    <s v="Cisneros Ltd"/>
    <s v="Vision-oriented regional hub"/>
    <n v="10000"/>
    <n v="12684"/>
    <x v="1"/>
    <n v="464365.16666666698"/>
    <s v="US"/>
    <s v="USD"/>
    <n v="1470373200"/>
    <x v="292"/>
    <b v="0"/>
    <b v="0"/>
    <s v="technology/web"/>
    <n v="1.2684"/>
    <n v="238524.58333333349"/>
    <x v="2"/>
    <s v="web"/>
    <x v="601"/>
    <x v="292"/>
  </r>
  <r>
    <n v="653"/>
    <s v="Williams-Jones"/>
    <s v="Monitored incremental info-mediaries"/>
    <n v="600"/>
    <n v="14033"/>
    <x v="0"/>
    <n v="465077.66666666698"/>
    <s v="US"/>
    <s v="USD"/>
    <n v="1460091600"/>
    <x v="605"/>
    <b v="0"/>
    <b v="0"/>
    <s v="technology/web"/>
    <n v="23.388333333333332"/>
    <n v="239555.33333333349"/>
    <x v="2"/>
    <s v="web"/>
    <x v="602"/>
    <x v="605"/>
  </r>
  <r>
    <n v="654"/>
    <s v="Roberts, Hinton and Williams"/>
    <s v="Programmable static middleware"/>
    <n v="35000"/>
    <n v="177936"/>
    <x v="1"/>
    <n v="465790.16666666698"/>
    <s v="US"/>
    <s v="USD"/>
    <n v="1440392400"/>
    <x v="606"/>
    <b v="0"/>
    <b v="0"/>
    <s v="music/metal"/>
    <n v="5.0838857142857146"/>
    <n v="321863.08333333349"/>
    <x v="1"/>
    <s v="metal"/>
    <x v="335"/>
    <x v="606"/>
  </r>
  <r>
    <n v="655"/>
    <s v="Gonzalez, Williams and Benson"/>
    <s v="Multi-layered bottom-line encryption"/>
    <n v="6900"/>
    <n v="13212"/>
    <x v="1"/>
    <n v="466502.66666666698"/>
    <s v="US"/>
    <s v="USD"/>
    <n v="1488434400"/>
    <x v="607"/>
    <b v="1"/>
    <b v="0"/>
    <s v="photography/photography books"/>
    <n v="1.9147826086956521"/>
    <n v="239857.33333333349"/>
    <x v="7"/>
    <s v="photography books"/>
    <x v="603"/>
    <x v="607"/>
  </r>
  <r>
    <n v="656"/>
    <s v="Hobbs, Brown and Lee"/>
    <s v="Vision-oriented systematic Graphical User Interface"/>
    <n v="118400"/>
    <n v="49879"/>
    <x v="0"/>
    <n v="467215.16666666698"/>
    <s v="AU"/>
    <s v="AUD"/>
    <n v="1514440800"/>
    <x v="608"/>
    <b v="0"/>
    <b v="0"/>
    <s v="food/food trucks"/>
    <n v="0.42127533783783783"/>
    <n v="258547.08333333349"/>
    <x v="0"/>
    <s v="food trucks"/>
    <x v="604"/>
    <x v="608"/>
  </r>
  <r>
    <n v="657"/>
    <s v="Russo, Kim and Mccoy"/>
    <s v="Balanced optimal hardware"/>
    <n v="10000"/>
    <n v="824"/>
    <x v="1"/>
    <n v="467927.66666666698"/>
    <s v="US"/>
    <s v="USD"/>
    <n v="1514354400"/>
    <x v="609"/>
    <b v="0"/>
    <b v="0"/>
    <s v="film &amp; video/science fiction"/>
    <n v="8.2400000000000001E-2"/>
    <n v="234375.83333333349"/>
    <x v="4"/>
    <s v="science fiction"/>
    <x v="605"/>
    <x v="609"/>
  </r>
  <r>
    <n v="658"/>
    <s v="Howell, Myers and Olson"/>
    <s v="Self-enabling mission-critical success"/>
    <n v="52600"/>
    <n v="31594"/>
    <x v="0"/>
    <n v="468640.16666666698"/>
    <s v="US"/>
    <s v="USD"/>
    <n v="1440910800"/>
    <x v="610"/>
    <b v="0"/>
    <b v="0"/>
    <s v="music/rock"/>
    <n v="0.60064638783269964"/>
    <n v="250117.08333333349"/>
    <x v="1"/>
    <s v="rock"/>
    <x v="606"/>
    <x v="610"/>
  </r>
  <r>
    <n v="659"/>
    <s v="Bailey and Sons"/>
    <s v="Grass-roots dynamic emulation"/>
    <n v="120700"/>
    <n v="57010"/>
    <x v="1"/>
    <n v="469352.66666666698"/>
    <s v="GB"/>
    <s v="GBP"/>
    <n v="1296108000"/>
    <x v="611"/>
    <b v="0"/>
    <b v="0"/>
    <s v="film &amp; video/documentary"/>
    <n v="0.47232808616404309"/>
    <n v="263181.33333333349"/>
    <x v="4"/>
    <s v="documentary"/>
    <x v="65"/>
    <x v="611"/>
  </r>
  <r>
    <n v="660"/>
    <s v="Jensen-Brown"/>
    <s v="Fundamental disintermediate matrix"/>
    <n v="9100"/>
    <n v="7438"/>
    <x v="1"/>
    <n v="470065.16666666698"/>
    <s v="US"/>
    <s v="USD"/>
    <n v="1440133200"/>
    <x v="612"/>
    <b v="1"/>
    <b v="0"/>
    <s v="theater/plays"/>
    <n v="0.81736263736263737"/>
    <n v="238751.58333333349"/>
    <x v="3"/>
    <s v="plays"/>
    <x v="607"/>
    <x v="612"/>
  </r>
  <r>
    <n v="661"/>
    <s v="Smith Group"/>
    <s v="Right-sized secondary challenge"/>
    <n v="106800"/>
    <n v="57872"/>
    <x v="0"/>
    <n v="470777.66666666698"/>
    <s v="DK"/>
    <s v="DKK"/>
    <n v="1332910800"/>
    <x v="613"/>
    <b v="0"/>
    <b v="0"/>
    <s v="music/jazz"/>
    <n v="0.54187265917603"/>
    <n v="264324.83333333349"/>
    <x v="1"/>
    <s v="jazz"/>
    <x v="608"/>
    <x v="613"/>
  </r>
  <r>
    <n v="662"/>
    <s v="Murphy-Farrell"/>
    <s v="Implemented exuding software"/>
    <n v="9100"/>
    <n v="8906"/>
    <x v="1"/>
    <n v="471490.16666666698"/>
    <s v="US"/>
    <s v="USD"/>
    <n v="1544335200"/>
    <x v="614"/>
    <b v="0"/>
    <b v="0"/>
    <s v="theater/plays"/>
    <n v="0.97868131868131869"/>
    <n v="240198.08333333349"/>
    <x v="3"/>
    <s v="plays"/>
    <x v="609"/>
    <x v="614"/>
  </r>
  <r>
    <n v="663"/>
    <s v="Everett-Wolfe"/>
    <s v="Total optimizing software"/>
    <n v="10000"/>
    <n v="7724"/>
    <x v="1"/>
    <n v="472202.66666666698"/>
    <s v="US"/>
    <s v="USD"/>
    <n v="1286427600"/>
    <x v="615"/>
    <b v="0"/>
    <b v="0"/>
    <s v="theater/plays"/>
    <n v="0.77239999999999998"/>
    <n v="239963.33333333349"/>
    <x v="3"/>
    <s v="plays"/>
    <x v="610"/>
    <x v="615"/>
  </r>
  <r>
    <n v="664"/>
    <s v="Young PLC"/>
    <s v="Optional maximized attitude"/>
    <n v="79400"/>
    <n v="26571"/>
    <x v="0"/>
    <n v="472915.16666666698"/>
    <s v="US"/>
    <s v="USD"/>
    <n v="1329717600"/>
    <x v="616"/>
    <b v="0"/>
    <b v="0"/>
    <s v="music/jazz"/>
    <n v="0.33464735516372796"/>
    <n v="249743.08333333349"/>
    <x v="1"/>
    <s v="jazz"/>
    <x v="541"/>
    <x v="616"/>
  </r>
  <r>
    <n v="665"/>
    <s v="Park-Goodman"/>
    <s v="Customer-focused impactful extranet"/>
    <n v="5100"/>
    <n v="12219"/>
    <x v="1"/>
    <n v="473627.66666666698"/>
    <s v="US"/>
    <s v="USD"/>
    <n v="1310187600"/>
    <x v="453"/>
    <b v="0"/>
    <b v="1"/>
    <s v="film &amp; video/documentary"/>
    <n v="2.3958823529411766"/>
    <n v="242923.33333333349"/>
    <x v="4"/>
    <s v="documentary"/>
    <x v="611"/>
    <x v="453"/>
  </r>
  <r>
    <n v="666"/>
    <s v="York, Barr and Grant"/>
    <s v="Cloned bottom-line success"/>
    <n v="3100"/>
    <n v="1985"/>
    <x v="1"/>
    <n v="474340.16666666698"/>
    <s v="US"/>
    <s v="USD"/>
    <n v="1377838800"/>
    <x v="617"/>
    <b v="0"/>
    <b v="1"/>
    <s v="theater/plays"/>
    <n v="0.64032258064516134"/>
    <n v="238162.58333333349"/>
    <x v="3"/>
    <s v="plays"/>
    <x v="612"/>
    <x v="617"/>
  </r>
  <r>
    <n v="667"/>
    <s v="Little Ltd"/>
    <s v="Decentralized bandwidth-monitored ability"/>
    <n v="6900"/>
    <n v="12155"/>
    <x v="0"/>
    <n v="475052.66666666698"/>
    <s v="US"/>
    <s v="USD"/>
    <n v="1410325200"/>
    <x v="618"/>
    <b v="0"/>
    <b v="0"/>
    <s v="journalism/audio"/>
    <n v="1.7615942028985507"/>
    <n v="243603.83333333349"/>
    <x v="8"/>
    <s v="audio"/>
    <x v="613"/>
    <x v="618"/>
  </r>
  <r>
    <n v="668"/>
    <s v="Brown and Sons"/>
    <s v="Programmable leadingedge budgetary management"/>
    <n v="27500"/>
    <n v="5593"/>
    <x v="1"/>
    <n v="475765.16666666698"/>
    <s v="US"/>
    <s v="USD"/>
    <n v="1343797200"/>
    <x v="619"/>
    <b v="0"/>
    <b v="0"/>
    <s v="theater/plays"/>
    <n v="0.20338181818181819"/>
    <n v="240679.08333333349"/>
    <x v="3"/>
    <s v="plays"/>
    <x v="614"/>
    <x v="619"/>
  </r>
  <r>
    <n v="669"/>
    <s v="Payne, Garrett and Thomas"/>
    <s v="Upgradable bi-directional concept"/>
    <n v="48800"/>
    <n v="175020"/>
    <x v="1"/>
    <n v="476477.66666666698"/>
    <s v="IT"/>
    <s v="EUR"/>
    <n v="1498453200"/>
    <x v="620"/>
    <b v="0"/>
    <b v="0"/>
    <s v="theater/plays"/>
    <n v="3.5864754098360656"/>
    <n v="325748.83333333349"/>
    <x v="3"/>
    <s v="plays"/>
    <x v="615"/>
    <x v="620"/>
  </r>
  <r>
    <n v="670"/>
    <s v="Robinson Group"/>
    <s v="Re-contextualized homogeneous flexibility"/>
    <n v="16200"/>
    <n v="75955"/>
    <x v="0"/>
    <n v="477190.16666666698"/>
    <s v="US"/>
    <s v="USD"/>
    <n v="1456380000"/>
    <x v="621"/>
    <b v="0"/>
    <b v="0"/>
    <s v="music/indie rock"/>
    <n v="4.6885802469135802"/>
    <n v="276572.58333333349"/>
    <x v="1"/>
    <s v="indie rock"/>
    <x v="90"/>
    <x v="621"/>
  </r>
  <r>
    <n v="671"/>
    <s v="Robinson-Kelly"/>
    <s v="Monitored bi-directional standardization"/>
    <n v="97600"/>
    <n v="119127"/>
    <x v="1"/>
    <n v="477902.66666666698"/>
    <s v="US"/>
    <s v="USD"/>
    <n v="1280552400"/>
    <x v="622"/>
    <b v="0"/>
    <b v="1"/>
    <s v="theater/plays"/>
    <n v="1.220563524590164"/>
    <n v="298514.83333333349"/>
    <x v="3"/>
    <s v="plays"/>
    <x v="616"/>
    <x v="622"/>
  </r>
  <r>
    <n v="672"/>
    <s v="Kelly-Colon"/>
    <s v="Stand-alone grid-enabled leverage"/>
    <n v="197900"/>
    <n v="110689"/>
    <x v="0"/>
    <n v="478615.16666666698"/>
    <s v="AU"/>
    <s v="AUD"/>
    <n v="1521608400"/>
    <x v="623"/>
    <b v="0"/>
    <b v="0"/>
    <s v="theater/plays"/>
    <n v="0.55931783729156137"/>
    <n v="294652.08333333349"/>
    <x v="3"/>
    <s v="plays"/>
    <x v="617"/>
    <x v="623"/>
  </r>
  <r>
    <n v="673"/>
    <s v="Turner, Scott and Gentry"/>
    <s v="Assimilated regional groupware"/>
    <n v="5600"/>
    <n v="2445"/>
    <x v="1"/>
    <n v="479327.66666666698"/>
    <s v="IT"/>
    <s v="EUR"/>
    <n v="1460696400"/>
    <x v="624"/>
    <b v="0"/>
    <b v="0"/>
    <s v="music/indie rock"/>
    <n v="0.43660714285714286"/>
    <n v="240886.33333333349"/>
    <x v="1"/>
    <s v="indie rock"/>
    <x v="618"/>
    <x v="624"/>
  </r>
  <r>
    <n v="674"/>
    <s v="Sanchez Ltd"/>
    <s v="Up-sized 24hour instruction set"/>
    <n v="170700"/>
    <n v="57250"/>
    <x v="1"/>
    <n v="480040.16666666698"/>
    <s v="US"/>
    <s v="USD"/>
    <n v="1313730000"/>
    <x v="625"/>
    <b v="0"/>
    <b v="0"/>
    <s v="photography/photography books"/>
    <n v="0.33538371411833628"/>
    <n v="268645.08333333349"/>
    <x v="7"/>
    <s v="photography books"/>
    <x v="619"/>
    <x v="625"/>
  </r>
  <r>
    <n v="675"/>
    <s v="Giles-Smith"/>
    <s v="Right-sized web-enabled intranet"/>
    <n v="9700"/>
    <n v="11929"/>
    <x v="0"/>
    <n v="480752.66666666698"/>
    <s v="US"/>
    <s v="USD"/>
    <n v="1568178000"/>
    <x v="626"/>
    <b v="0"/>
    <b v="0"/>
    <s v="journalism/audio"/>
    <n v="1.2297938144329896"/>
    <n v="246340.83333333349"/>
    <x v="8"/>
    <s v="audio"/>
    <x v="620"/>
    <x v="626"/>
  </r>
  <r>
    <n v="676"/>
    <s v="Thompson-Moreno"/>
    <s v="Expanded needs-based orchestration"/>
    <n v="62300"/>
    <n v="118214"/>
    <x v="1"/>
    <n v="481465.16666666698"/>
    <s v="US"/>
    <s v="USD"/>
    <n v="1348635600"/>
    <x v="627"/>
    <b v="0"/>
    <b v="0"/>
    <s v="photography/photography books"/>
    <n v="1.8974959871589085"/>
    <n v="299839.58333333349"/>
    <x v="7"/>
    <s v="photography books"/>
    <x v="621"/>
    <x v="627"/>
  </r>
  <r>
    <n v="677"/>
    <s v="Murphy-Fox"/>
    <s v="Organic system-worthy orchestration"/>
    <n v="5300"/>
    <n v="4432"/>
    <x v="1"/>
    <n v="482177.66666666698"/>
    <s v="US"/>
    <s v="USD"/>
    <n v="1468126800"/>
    <x v="491"/>
    <b v="0"/>
    <b v="0"/>
    <s v="publishing/fiction"/>
    <n v="0.83622641509433959"/>
    <n v="243304.83333333349"/>
    <x v="5"/>
    <s v="fiction"/>
    <x v="622"/>
    <x v="491"/>
  </r>
  <r>
    <n v="678"/>
    <s v="Rodriguez-Patterson"/>
    <s v="Inverse static standardization"/>
    <n v="99500"/>
    <n v="17879"/>
    <x v="0"/>
    <n v="482890.16666666698"/>
    <s v="US"/>
    <s v="USD"/>
    <n v="1547877600"/>
    <x v="628"/>
    <b v="0"/>
    <b v="0"/>
    <s v="film &amp; video/drama"/>
    <n v="0.17968844221105529"/>
    <n v="250384.58333333349"/>
    <x v="4"/>
    <s v="drama"/>
    <x v="35"/>
    <x v="628"/>
  </r>
  <r>
    <n v="679"/>
    <s v="Davis Ltd"/>
    <s v="Synchronized motivating solution"/>
    <n v="1400"/>
    <n v="14511"/>
    <x v="1"/>
    <n v="483602.66666666698"/>
    <s v="US"/>
    <s v="USD"/>
    <n v="1571374800"/>
    <x v="629"/>
    <b v="0"/>
    <b v="1"/>
    <s v="food/food trucks"/>
    <n v="10.365"/>
    <n v="249056.83333333349"/>
    <x v="0"/>
    <s v="food trucks"/>
    <x v="623"/>
    <x v="629"/>
  </r>
  <r>
    <n v="680"/>
    <s v="Nelson-Valdez"/>
    <s v="Open-source 4thgeneration open system"/>
    <n v="145600"/>
    <n v="141822"/>
    <x v="1"/>
    <n v="484315.16666666698"/>
    <s v="US"/>
    <s v="USD"/>
    <n v="1576303200"/>
    <x v="630"/>
    <b v="0"/>
    <b v="1"/>
    <s v="games/mobile games"/>
    <n v="0.97405219780219776"/>
    <n v="313068.58333333349"/>
    <x v="6"/>
    <s v="mobile games"/>
    <x v="624"/>
    <x v="630"/>
  </r>
  <r>
    <n v="681"/>
    <s v="Kelly PLC"/>
    <s v="Decentralized context-sensitive superstructure"/>
    <n v="184100"/>
    <n v="159037"/>
    <x v="0"/>
    <n v="485027.66666666698"/>
    <s v="US"/>
    <s v="USD"/>
    <n v="1324447200"/>
    <x v="631"/>
    <b v="0"/>
    <b v="0"/>
    <s v="theater/plays"/>
    <n v="0.86386203150461705"/>
    <n v="322032.33333333349"/>
    <x v="3"/>
    <s v="plays"/>
    <x v="625"/>
    <x v="631"/>
  </r>
  <r>
    <n v="682"/>
    <s v="Nguyen and Sons"/>
    <s v="Compatible 5thgeneration concept"/>
    <n v="5400"/>
    <n v="8109"/>
    <x v="1"/>
    <n v="485740.16666666698"/>
    <s v="US"/>
    <s v="USD"/>
    <n v="1386741600"/>
    <x v="632"/>
    <b v="0"/>
    <b v="0"/>
    <s v="theater/plays"/>
    <n v="1.5016666666666667"/>
    <n v="246924.58333333349"/>
    <x v="3"/>
    <s v="plays"/>
    <x v="626"/>
    <x v="632"/>
  </r>
  <r>
    <n v="683"/>
    <s v="Jones PLC"/>
    <s v="Virtual systemic intranet"/>
    <n v="2300"/>
    <n v="8244"/>
    <x v="1"/>
    <n v="486452.66666666698"/>
    <s v="US"/>
    <s v="USD"/>
    <n v="1537074000"/>
    <x v="633"/>
    <b v="0"/>
    <b v="0"/>
    <s v="theater/plays"/>
    <n v="3.5843478260869563"/>
    <n v="247348.33333333349"/>
    <x v="3"/>
    <s v="plays"/>
    <x v="627"/>
    <x v="633"/>
  </r>
  <r>
    <n v="684"/>
    <s v="Gilmore LLC"/>
    <s v="Optimized systemic algorithm"/>
    <n v="1400"/>
    <n v="7600"/>
    <x v="0"/>
    <n v="487165.16666666698"/>
    <s v="CA"/>
    <s v="CAD"/>
    <n v="1277787600"/>
    <x v="634"/>
    <b v="0"/>
    <b v="0"/>
    <s v="publishing/nonfiction"/>
    <n v="5.4285714285714288"/>
    <n v="247382.58333333349"/>
    <x v="5"/>
    <s v="nonfiction"/>
    <x v="628"/>
    <x v="634"/>
  </r>
  <r>
    <n v="685"/>
    <s v="Lee-Cobb"/>
    <s v="Customizable homogeneous firmware"/>
    <n v="140000"/>
    <n v="94501"/>
    <x v="1"/>
    <n v="487877.66666666698"/>
    <s v="CA"/>
    <s v="CAD"/>
    <n v="1440306000"/>
    <x v="415"/>
    <b v="0"/>
    <b v="0"/>
    <s v="theater/plays"/>
    <n v="0.67500714285714281"/>
    <n v="291189.33333333349"/>
    <x v="3"/>
    <s v="plays"/>
    <x v="629"/>
    <x v="415"/>
  </r>
  <r>
    <n v="686"/>
    <s v="Jones, Wiley and Robbins"/>
    <s v="Front-line cohesive extranet"/>
    <n v="7500"/>
    <n v="14381"/>
    <x v="0"/>
    <n v="488590.16666666698"/>
    <s v="US"/>
    <s v="USD"/>
    <n v="1522126800"/>
    <x v="635"/>
    <b v="0"/>
    <b v="0"/>
    <s v="technology/wearables"/>
    <n v="1.9174666666666667"/>
    <n v="251485.58333333349"/>
    <x v="2"/>
    <s v="wearables"/>
    <x v="630"/>
    <x v="635"/>
  </r>
  <r>
    <n v="687"/>
    <s v="Martin, Gates and Holt"/>
    <s v="Distributed holistic neural-net"/>
    <n v="1500"/>
    <n v="13980"/>
    <x v="1"/>
    <n v="489302.66666666698"/>
    <s v="US"/>
    <s v="USD"/>
    <n v="1489298400"/>
    <x v="607"/>
    <b v="0"/>
    <b v="0"/>
    <s v="theater/plays"/>
    <n v="9.32"/>
    <n v="251641.33333333349"/>
    <x v="3"/>
    <s v="plays"/>
    <x v="631"/>
    <x v="607"/>
  </r>
  <r>
    <n v="688"/>
    <s v="Bowen, Davies and Burns"/>
    <s v="Devolved client-server monitoring"/>
    <n v="2900"/>
    <n v="12449"/>
    <x v="1"/>
    <n v="490015.16666666698"/>
    <s v="US"/>
    <s v="USD"/>
    <n v="1547100000"/>
    <x v="636"/>
    <b v="0"/>
    <b v="1"/>
    <s v="film &amp; video/television"/>
    <n v="4.2927586206896553"/>
    <n v="251232.08333333349"/>
    <x v="4"/>
    <s v="television"/>
    <x v="632"/>
    <x v="636"/>
  </r>
  <r>
    <n v="689"/>
    <s v="Nguyen Inc"/>
    <s v="Seamless directional capacity"/>
    <n v="7300"/>
    <n v="7348"/>
    <x v="0"/>
    <n v="490727.66666666698"/>
    <s v="US"/>
    <s v="USD"/>
    <n v="1383022800"/>
    <x v="637"/>
    <b v="0"/>
    <b v="0"/>
    <s v="technology/web"/>
    <n v="1.0065753424657535"/>
    <n v="249037.83333333349"/>
    <x v="2"/>
    <s v="web"/>
    <x v="633"/>
    <x v="637"/>
  </r>
  <r>
    <n v="690"/>
    <s v="Walsh-Watts"/>
    <s v="Polarized actuating implementation"/>
    <n v="3600"/>
    <n v="8158"/>
    <x v="1"/>
    <n v="491440.16666666698"/>
    <s v="US"/>
    <s v="USD"/>
    <n v="1322373600"/>
    <x v="638"/>
    <b v="0"/>
    <b v="1"/>
    <s v="film &amp; video/documentary"/>
    <n v="2.266111111111111"/>
    <n v="249799.08333333349"/>
    <x v="4"/>
    <s v="documentary"/>
    <x v="634"/>
    <x v="638"/>
  </r>
  <r>
    <n v="691"/>
    <s v="Ray, Li and Li"/>
    <s v="Front-line disintermediate hub"/>
    <n v="5000"/>
    <n v="7119"/>
    <x v="1"/>
    <n v="492152.66666666698"/>
    <s v="US"/>
    <s v="USD"/>
    <n v="1349240400"/>
    <x v="639"/>
    <b v="1"/>
    <b v="1"/>
    <s v="film &amp; video/documentary"/>
    <n v="1.4238"/>
    <n v="249635.83333333349"/>
    <x v="4"/>
    <s v="documentary"/>
    <x v="635"/>
    <x v="639"/>
  </r>
  <r>
    <n v="692"/>
    <s v="Murray Ltd"/>
    <s v="Decentralized 4thgeneration challenge"/>
    <n v="6000"/>
    <n v="5438"/>
    <x v="0"/>
    <n v="492865.16666666698"/>
    <s v="GB"/>
    <s v="GBP"/>
    <n v="1562648400"/>
    <x v="640"/>
    <b v="0"/>
    <b v="0"/>
    <s v="music/rock"/>
    <n v="0.90633333333333332"/>
    <n v="249151.58333333349"/>
    <x v="1"/>
    <s v="rock"/>
    <x v="636"/>
    <x v="640"/>
  </r>
  <r>
    <n v="693"/>
    <s v="Bradford-Silva"/>
    <s v="Reverse-engineered composite hierarchy"/>
    <n v="180400"/>
    <n v="115396"/>
    <x v="1"/>
    <n v="493577.66666666698"/>
    <s v="US"/>
    <s v="USD"/>
    <n v="1508216400"/>
    <x v="641"/>
    <b v="0"/>
    <b v="0"/>
    <s v="theater/plays"/>
    <n v="0.63966740576496672"/>
    <n v="304486.83333333349"/>
    <x v="3"/>
    <s v="plays"/>
    <x v="637"/>
    <x v="641"/>
  </r>
  <r>
    <n v="694"/>
    <s v="Mora-Bradley"/>
    <s v="Programmable tangible ability"/>
    <n v="9100"/>
    <n v="7656"/>
    <x v="1"/>
    <n v="494290.16666666698"/>
    <s v="US"/>
    <s v="USD"/>
    <n v="1511762400"/>
    <x v="642"/>
    <b v="0"/>
    <b v="0"/>
    <s v="theater/plays"/>
    <n v="0.84131868131868137"/>
    <n v="250973.08333333349"/>
    <x v="3"/>
    <s v="plays"/>
    <x v="638"/>
    <x v="642"/>
  </r>
  <r>
    <n v="695"/>
    <s v="Cardenas, Thompson and Carey"/>
    <s v="Configurable full-range emulation"/>
    <n v="9200"/>
    <n v="12322"/>
    <x v="0"/>
    <n v="495002.66666666698"/>
    <s v="IT"/>
    <s v="EUR"/>
    <n v="1447480800"/>
    <x v="445"/>
    <b v="1"/>
    <b v="0"/>
    <s v="music/rock"/>
    <n v="1.3393478260869565"/>
    <n v="253662.33333333349"/>
    <x v="1"/>
    <s v="rock"/>
    <x v="639"/>
    <x v="445"/>
  </r>
  <r>
    <n v="696"/>
    <s v="Lopez, Reid and Johnson"/>
    <s v="Total real-time hardware"/>
    <n v="164100"/>
    <n v="96888"/>
    <x v="1"/>
    <n v="495715.16666666698"/>
    <s v="US"/>
    <s v="USD"/>
    <n v="1429506000"/>
    <x v="116"/>
    <b v="0"/>
    <b v="1"/>
    <s v="theater/plays"/>
    <n v="0.59042047531992692"/>
    <n v="296301.58333333349"/>
    <x v="3"/>
    <s v="plays"/>
    <x v="640"/>
    <x v="116"/>
  </r>
  <r>
    <n v="697"/>
    <s v="Fox-Williams"/>
    <s v="Profound system-worthy functionalities"/>
    <n v="128900"/>
    <n v="196960"/>
    <x v="1"/>
    <n v="496427.66666666698"/>
    <s v="US"/>
    <s v="USD"/>
    <n v="1522472400"/>
    <x v="643"/>
    <b v="0"/>
    <b v="0"/>
    <s v="music/electric music"/>
    <n v="1.5280062063615205"/>
    <n v="346693.83333333349"/>
    <x v="1"/>
    <s v="electric music"/>
    <x v="641"/>
    <x v="643"/>
  </r>
  <r>
    <n v="698"/>
    <s v="Taylor, Wood and Taylor"/>
    <s v="Cloned hybrid focus group"/>
    <n v="42100"/>
    <n v="188057"/>
    <x v="0"/>
    <n v="497140.16666666698"/>
    <s v="CA"/>
    <s v="CAD"/>
    <n v="1322114400"/>
    <x v="644"/>
    <b v="0"/>
    <b v="0"/>
    <s v="technology/wearables"/>
    <n v="4.466912114014252"/>
    <n v="342598.58333333349"/>
    <x v="2"/>
    <s v="wearables"/>
    <x v="642"/>
    <x v="644"/>
  </r>
  <r>
    <n v="699"/>
    <s v="King Inc"/>
    <s v="Ergonomic dedicated focus group"/>
    <n v="7400"/>
    <n v="6245"/>
    <x v="1"/>
    <n v="497852.66666666698"/>
    <s v="US"/>
    <s v="USD"/>
    <n v="1561438800"/>
    <x v="645"/>
    <b v="0"/>
    <b v="0"/>
    <s v="film &amp; video/drama"/>
    <n v="0.8439189189189189"/>
    <n v="252048.83333333349"/>
    <x v="4"/>
    <s v="drama"/>
    <x v="230"/>
    <x v="645"/>
  </r>
  <r>
    <n v="700"/>
    <s v="Cole, Petty and Cameron"/>
    <s v="Realigned zero administration paradigm"/>
    <n v="100"/>
    <n v="3"/>
    <x v="0"/>
    <n v="498565.16666666698"/>
    <s v="US"/>
    <s v="USD"/>
    <n v="1264399200"/>
    <x v="646"/>
    <b v="0"/>
    <b v="0"/>
    <s v="technology/wearables"/>
    <n v="0.03"/>
    <n v="249284.08333333349"/>
    <x v="2"/>
    <s v="wearables"/>
    <x v="67"/>
    <x v="646"/>
  </r>
  <r>
    <n v="701"/>
    <s v="Mcclain LLC"/>
    <s v="Open-source multi-tasking methodology"/>
    <n v="52000"/>
    <n v="91014"/>
    <x v="1"/>
    <n v="499277.66666666698"/>
    <s v="US"/>
    <s v="USD"/>
    <n v="1301202000"/>
    <x v="647"/>
    <b v="1"/>
    <b v="0"/>
    <s v="theater/plays"/>
    <n v="1.7502692307692307"/>
    <n v="295145.83333333349"/>
    <x v="3"/>
    <s v="plays"/>
    <x v="643"/>
    <x v="647"/>
  </r>
  <r>
    <n v="702"/>
    <s v="Sims-Gross"/>
    <s v="Object-based attitude-oriented analyzer"/>
    <n v="8700"/>
    <n v="4710"/>
    <x v="1"/>
    <n v="499990.16666666698"/>
    <s v="US"/>
    <s v="USD"/>
    <n v="1374469200"/>
    <x v="467"/>
    <b v="0"/>
    <b v="0"/>
    <s v="technology/wearables"/>
    <n v="0.54137931034482756"/>
    <n v="252350.08333333349"/>
    <x v="2"/>
    <s v="wearables"/>
    <x v="644"/>
    <x v="467"/>
  </r>
  <r>
    <n v="703"/>
    <s v="Perez Group"/>
    <s v="Cross-platform tertiary hub"/>
    <n v="63400"/>
    <n v="197728"/>
    <x v="0"/>
    <n v="500702.66666666698"/>
    <s v="US"/>
    <s v="USD"/>
    <n v="1334984400"/>
    <x v="648"/>
    <b v="1"/>
    <b v="1"/>
    <s v="publishing/translations"/>
    <n v="3.1187381703470032"/>
    <n v="349215.33333333349"/>
    <x v="5"/>
    <s v="translations"/>
    <x v="645"/>
    <x v="648"/>
  </r>
  <r>
    <n v="704"/>
    <s v="Haynes-Williams"/>
    <s v="Seamless clear-thinking artificial intelligence"/>
    <n v="8700"/>
    <n v="10682"/>
    <x v="1"/>
    <n v="501415.16666666698"/>
    <s v="US"/>
    <s v="USD"/>
    <n v="1467608400"/>
    <x v="649"/>
    <b v="0"/>
    <b v="0"/>
    <s v="film &amp; video/animation"/>
    <n v="1.2278160919540231"/>
    <n v="256048.58333333349"/>
    <x v="4"/>
    <s v="animation"/>
    <x v="646"/>
    <x v="649"/>
  </r>
  <r>
    <n v="705"/>
    <s v="Ford LLC"/>
    <s v="Centralized tangible success"/>
    <n v="169700"/>
    <n v="168048"/>
    <x v="1"/>
    <n v="502127.66666666698"/>
    <s v="GB"/>
    <s v="GBP"/>
    <n v="1386741600"/>
    <x v="650"/>
    <b v="0"/>
    <b v="0"/>
    <s v="publishing/nonfiction"/>
    <n v="0.99026517383618151"/>
    <n v="335087.83333333349"/>
    <x v="5"/>
    <s v="nonfiction"/>
    <x v="626"/>
    <x v="650"/>
  </r>
  <r>
    <n v="706"/>
    <s v="Moreno Ltd"/>
    <s v="Customer-focused multimedia methodology"/>
    <n v="108400"/>
    <n v="138586"/>
    <x v="0"/>
    <n v="502840.16666666698"/>
    <s v="AU"/>
    <s v="AUD"/>
    <n v="1546754400"/>
    <x v="651"/>
    <b v="0"/>
    <b v="1"/>
    <s v="technology/web"/>
    <n v="1.278468634686347"/>
    <n v="320713.08333333349"/>
    <x v="2"/>
    <s v="web"/>
    <x v="647"/>
    <x v="651"/>
  </r>
  <r>
    <n v="707"/>
    <s v="Moore, Cook and Wright"/>
    <s v="Visionary maximized Local Area Network"/>
    <n v="7300"/>
    <n v="11579"/>
    <x v="1"/>
    <n v="503552.66666666698"/>
    <s v="US"/>
    <s v="USD"/>
    <n v="1544248800"/>
    <x v="652"/>
    <b v="0"/>
    <b v="0"/>
    <s v="film &amp; video/drama"/>
    <n v="1.5861643835616439"/>
    <n v="257565.83333333349"/>
    <x v="4"/>
    <s v="drama"/>
    <x v="159"/>
    <x v="652"/>
  </r>
  <r>
    <n v="708"/>
    <s v="Ortega LLC"/>
    <s v="Secured bifurcated intranet"/>
    <n v="1700"/>
    <n v="12020"/>
    <x v="1"/>
    <n v="504265.16666666698"/>
    <s v="CH"/>
    <s v="CHF"/>
    <n v="1495429200"/>
    <x v="653"/>
    <b v="0"/>
    <b v="0"/>
    <s v="theater/plays"/>
    <n v="7.0705882352941174"/>
    <n v="258142.58333333349"/>
    <x v="3"/>
    <s v="plays"/>
    <x v="648"/>
    <x v="653"/>
  </r>
  <r>
    <n v="709"/>
    <s v="Silva, Walker and Martin"/>
    <s v="Grass-roots 4thgeneration product"/>
    <n v="9800"/>
    <n v="13954"/>
    <x v="0"/>
    <n v="504977.66666666698"/>
    <s v="IT"/>
    <s v="EUR"/>
    <n v="1334811600"/>
    <x v="654"/>
    <b v="0"/>
    <b v="0"/>
    <s v="theater/plays"/>
    <n v="1.4238775510204082"/>
    <n v="259465.83333333349"/>
    <x v="3"/>
    <s v="plays"/>
    <x v="267"/>
    <x v="654"/>
  </r>
  <r>
    <n v="710"/>
    <s v="Huynh, Gallegos and Mills"/>
    <s v="Reduced next generation info-mediaries"/>
    <n v="4300"/>
    <n v="6358"/>
    <x v="1"/>
    <n v="505690.16666666698"/>
    <s v="US"/>
    <s v="USD"/>
    <n v="1531544400"/>
    <x v="655"/>
    <b v="0"/>
    <b v="1"/>
    <s v="theater/plays"/>
    <n v="1.4786046511627906"/>
    <n v="256024.08333333349"/>
    <x v="3"/>
    <s v="plays"/>
    <x v="649"/>
    <x v="655"/>
  </r>
  <r>
    <n v="711"/>
    <s v="Anderson LLC"/>
    <s v="Customizable full-range artificial intelligence"/>
    <n v="6200"/>
    <n v="1260"/>
    <x v="1"/>
    <n v="506402.66666666698"/>
    <s v="IT"/>
    <s v="EUR"/>
    <n v="1453615200"/>
    <x v="656"/>
    <b v="1"/>
    <b v="1"/>
    <s v="theater/plays"/>
    <n v="0.20322580645161289"/>
    <n v="253831.33333333349"/>
    <x v="3"/>
    <s v="plays"/>
    <x v="248"/>
    <x v="656"/>
  </r>
  <r>
    <n v="712"/>
    <s v="Garza-Bryant"/>
    <s v="Programmable leadingedge contingency"/>
    <n v="800"/>
    <n v="14725"/>
    <x v="0"/>
    <n v="507115.16666666698"/>
    <s v="US"/>
    <s v="USD"/>
    <n v="1467954000"/>
    <x v="657"/>
    <b v="0"/>
    <b v="0"/>
    <s v="theater/plays"/>
    <n v="18.40625"/>
    <n v="260920.08333333349"/>
    <x v="3"/>
    <s v="plays"/>
    <x v="571"/>
    <x v="657"/>
  </r>
  <r>
    <n v="713"/>
    <s v="Mays LLC"/>
    <s v="Multi-layered global groupware"/>
    <n v="6900"/>
    <n v="11174"/>
    <x v="1"/>
    <n v="507827.66666666698"/>
    <s v="US"/>
    <s v="USD"/>
    <n v="1471842000"/>
    <x v="89"/>
    <b v="0"/>
    <b v="0"/>
    <s v="publishing/radio &amp; podcasts"/>
    <n v="1.6194202898550725"/>
    <n v="259500.83333333349"/>
    <x v="5"/>
    <s v="radio &amp; podcasts"/>
    <x v="650"/>
    <x v="89"/>
  </r>
  <r>
    <n v="714"/>
    <s v="Evans-Jones"/>
    <s v="Switchable methodical superstructure"/>
    <n v="38500"/>
    <n v="182036"/>
    <x v="0"/>
    <n v="508540.16666666698"/>
    <s v="US"/>
    <s v="USD"/>
    <n v="1408424400"/>
    <x v="658"/>
    <b v="0"/>
    <b v="0"/>
    <s v="music/rock"/>
    <n v="4.7282077922077921"/>
    <n v="345288.08333333349"/>
    <x v="1"/>
    <s v="rock"/>
    <x v="1"/>
    <x v="658"/>
  </r>
  <r>
    <n v="715"/>
    <s v="Fischer, Torres and Walker"/>
    <s v="Expanded even-keeled portal"/>
    <n v="118000"/>
    <n v="28870"/>
    <x v="1"/>
    <n v="509252.66666666698"/>
    <s v="US"/>
    <s v="USD"/>
    <n v="1281157200"/>
    <x v="438"/>
    <b v="0"/>
    <b v="0"/>
    <s v="games/mobile games"/>
    <n v="0.24466101694915254"/>
    <n v="269061.33333333349"/>
    <x v="6"/>
    <s v="mobile games"/>
    <x v="651"/>
    <x v="438"/>
  </r>
  <r>
    <n v="716"/>
    <s v="Tapia, Kramer and Hicks"/>
    <s v="Advanced modular moderator"/>
    <n v="2000"/>
    <n v="10353"/>
    <x v="1"/>
    <n v="509965.16666666698"/>
    <s v="US"/>
    <s v="USD"/>
    <n v="1373432400"/>
    <x v="659"/>
    <b v="0"/>
    <b v="1"/>
    <s v="theater/plays"/>
    <n v="5.1764999999999999"/>
    <n v="260159.08333333349"/>
    <x v="3"/>
    <s v="plays"/>
    <x v="652"/>
    <x v="659"/>
  </r>
  <r>
    <n v="717"/>
    <s v="Barnes, Wilcox and Riley"/>
    <s v="Reverse-engineered well-modulated ability"/>
    <n v="5600"/>
    <n v="13868"/>
    <x v="0"/>
    <n v="510677.66666666698"/>
    <s v="US"/>
    <s v="USD"/>
    <n v="1313989200"/>
    <x v="660"/>
    <b v="0"/>
    <b v="0"/>
    <s v="film &amp; video/documentary"/>
    <n v="2.4764285714285714"/>
    <n v="262272.83333333349"/>
    <x v="4"/>
    <s v="documentary"/>
    <x v="653"/>
    <x v="660"/>
  </r>
  <r>
    <n v="718"/>
    <s v="Reyes PLC"/>
    <s v="Expanded optimal pricing structure"/>
    <n v="8300"/>
    <n v="8317"/>
    <x v="1"/>
    <n v="511390.16666666698"/>
    <s v="US"/>
    <s v="USD"/>
    <n v="1371445200"/>
    <x v="661"/>
    <b v="0"/>
    <b v="0"/>
    <s v="technology/wearables"/>
    <n v="1.0020481927710843"/>
    <n v="259853.58333333349"/>
    <x v="2"/>
    <s v="wearables"/>
    <x v="654"/>
    <x v="661"/>
  </r>
  <r>
    <n v="719"/>
    <s v="Pace, Simpson and Watkins"/>
    <s v="Down-sized uniform ability"/>
    <n v="6900"/>
    <n v="10557"/>
    <x v="1"/>
    <n v="512102.66666666698"/>
    <s v="US"/>
    <s v="USD"/>
    <n v="1338267600"/>
    <x v="662"/>
    <b v="0"/>
    <b v="0"/>
    <s v="publishing/fiction"/>
    <n v="1.53"/>
    <n v="261329.83333333349"/>
    <x v="5"/>
    <s v="fiction"/>
    <x v="655"/>
    <x v="662"/>
  </r>
  <r>
    <n v="720"/>
    <s v="Valenzuela, Davidson and Castro"/>
    <s v="Multi-layered upward-trending conglomeration"/>
    <n v="8700"/>
    <n v="3227"/>
    <x v="0"/>
    <n v="512815.16666666698"/>
    <s v="DK"/>
    <s v="DKK"/>
    <n v="1519192800"/>
    <x v="236"/>
    <b v="0"/>
    <b v="1"/>
    <s v="theater/plays"/>
    <n v="0.37091954022988505"/>
    <n v="258021.08333333349"/>
    <x v="3"/>
    <s v="plays"/>
    <x v="656"/>
    <x v="236"/>
  </r>
  <r>
    <n v="721"/>
    <s v="Dominguez-Owens"/>
    <s v="Open-architected systematic intranet"/>
    <n v="123600"/>
    <n v="5429"/>
    <x v="1"/>
    <n v="513527.66666666698"/>
    <s v="US"/>
    <s v="USD"/>
    <n v="1522818000"/>
    <x v="663"/>
    <b v="0"/>
    <b v="0"/>
    <s v="music/rock"/>
    <n v="4.3923948220064728E-2"/>
    <n v="259478.33333333349"/>
    <x v="1"/>
    <s v="rock"/>
    <x v="657"/>
    <x v="663"/>
  </r>
  <r>
    <n v="722"/>
    <s v="Thomas-Simmons"/>
    <s v="Proactive 24hour frame"/>
    <n v="48500"/>
    <n v="75906"/>
    <x v="1"/>
    <n v="514240.16666666698"/>
    <s v="US"/>
    <s v="USD"/>
    <n v="1509948000"/>
    <x v="202"/>
    <b v="0"/>
    <b v="0"/>
    <s v="film &amp; video/documentary"/>
    <n v="1.5650721649484536"/>
    <n v="295073.08333333349"/>
    <x v="4"/>
    <s v="documentary"/>
    <x v="265"/>
    <x v="202"/>
  </r>
  <r>
    <n v="723"/>
    <s v="Beck-Knight"/>
    <s v="Exclusive fresh-thinking model"/>
    <n v="4900"/>
    <n v="13250"/>
    <x v="0"/>
    <n v="514952.66666666698"/>
    <s v="AU"/>
    <s v="AUD"/>
    <n v="1456898400"/>
    <x v="664"/>
    <b v="0"/>
    <b v="0"/>
    <s v="theater/plays"/>
    <n v="2.704081632653061"/>
    <n v="264101.33333333349"/>
    <x v="3"/>
    <s v="plays"/>
    <x v="658"/>
    <x v="664"/>
  </r>
  <r>
    <n v="724"/>
    <s v="Mccoy Ltd"/>
    <s v="Business-focused encompassing intranet"/>
    <n v="8400"/>
    <n v="11261"/>
    <x v="1"/>
    <n v="515665.16666666698"/>
    <s v="GB"/>
    <s v="GBP"/>
    <n v="1413954000"/>
    <x v="665"/>
    <b v="0"/>
    <b v="1"/>
    <s v="theater/plays"/>
    <n v="1.3405952380952382"/>
    <n v="263463.08333333349"/>
    <x v="3"/>
    <s v="plays"/>
    <x v="659"/>
    <x v="665"/>
  </r>
  <r>
    <n v="725"/>
    <s v="Dawson-Tyler"/>
    <s v="Optional 6thgeneration access"/>
    <n v="193200"/>
    <n v="97369"/>
    <x v="1"/>
    <n v="516377.66666666698"/>
    <s v="US"/>
    <s v="USD"/>
    <n v="1416031200"/>
    <x v="666"/>
    <b v="0"/>
    <b v="0"/>
    <s v="games/mobile games"/>
    <n v="0.50398033126293995"/>
    <n v="306873.33333333349"/>
    <x v="6"/>
    <s v="mobile games"/>
    <x v="660"/>
    <x v="666"/>
  </r>
  <r>
    <n v="726"/>
    <s v="Johns-Thomas"/>
    <s v="Realigned web-enabled functionalities"/>
    <n v="54300"/>
    <n v="48227"/>
    <x v="0"/>
    <n v="517090.16666666698"/>
    <s v="US"/>
    <s v="USD"/>
    <n v="1287982800"/>
    <x v="602"/>
    <b v="0"/>
    <b v="1"/>
    <s v="theater/plays"/>
    <n v="0.88815837937384901"/>
    <n v="282658.58333333349"/>
    <x v="3"/>
    <s v="plays"/>
    <x v="661"/>
    <x v="602"/>
  </r>
  <r>
    <n v="727"/>
    <s v="Quinn, Cruz and Schmidt"/>
    <s v="Enterprise-wide multimedia software"/>
    <n v="8900"/>
    <n v="14685"/>
    <x v="1"/>
    <n v="517802.66666666698"/>
    <s v="US"/>
    <s v="USD"/>
    <n v="1547964000"/>
    <x v="667"/>
    <b v="0"/>
    <b v="0"/>
    <s v="technology/web"/>
    <n v="1.65"/>
    <n v="266243.83333333349"/>
    <x v="2"/>
    <s v="web"/>
    <x v="4"/>
    <x v="667"/>
  </r>
  <r>
    <n v="728"/>
    <s v="Stewart Inc"/>
    <s v="Versatile mission-critical knowledgebase"/>
    <n v="4200"/>
    <n v="735"/>
    <x v="0"/>
    <n v="518515.16666666698"/>
    <s v="US"/>
    <s v="USD"/>
    <n v="1464152400"/>
    <x v="668"/>
    <b v="0"/>
    <b v="0"/>
    <s v="theater/plays"/>
    <n v="0.17499999999999999"/>
    <n v="259625.08333333349"/>
    <x v="3"/>
    <s v="plays"/>
    <x v="662"/>
    <x v="668"/>
  </r>
  <r>
    <n v="729"/>
    <s v="Moore Group"/>
    <s v="Multi-lateral object-oriented open system"/>
    <n v="5600"/>
    <n v="10397"/>
    <x v="1"/>
    <n v="519227.66666666698"/>
    <s v="US"/>
    <s v="USD"/>
    <n v="1359957600"/>
    <x v="669"/>
    <b v="0"/>
    <b v="0"/>
    <s v="film &amp; video/drama"/>
    <n v="1.8566071428571429"/>
    <n v="264812.33333333349"/>
    <x v="4"/>
    <s v="drama"/>
    <x v="663"/>
    <x v="669"/>
  </r>
  <r>
    <n v="730"/>
    <s v="Carson PLC"/>
    <s v="Visionary system-worthy attitude"/>
    <n v="28800"/>
    <n v="118847"/>
    <x v="1"/>
    <n v="519940.16666666698"/>
    <s v="CA"/>
    <s v="CAD"/>
    <n v="1432357200"/>
    <x v="670"/>
    <b v="0"/>
    <b v="0"/>
    <s v="technology/wearables"/>
    <n v="4.1266319444444441"/>
    <n v="319393.58333333349"/>
    <x v="2"/>
    <s v="wearables"/>
    <x v="664"/>
    <x v="670"/>
  </r>
  <r>
    <n v="731"/>
    <s v="Cruz, Hall and Mason"/>
    <s v="Synergized content-based hierarchy"/>
    <n v="8000"/>
    <n v="7220"/>
    <x v="0"/>
    <n v="520652.66666666698"/>
    <s v="US"/>
    <s v="USD"/>
    <n v="1500786000"/>
    <x v="601"/>
    <b v="0"/>
    <b v="0"/>
    <s v="technology/web"/>
    <n v="0.90249999999999997"/>
    <n v="263936.33333333349"/>
    <x v="2"/>
    <s v="web"/>
    <x v="665"/>
    <x v="601"/>
  </r>
  <r>
    <n v="732"/>
    <s v="Glass, Baker and Jones"/>
    <s v="Business-focused 24hour access"/>
    <n v="117000"/>
    <n v="107622"/>
    <x v="1"/>
    <n v="521365.16666666698"/>
    <s v="US"/>
    <s v="USD"/>
    <n v="1490158800"/>
    <x v="671"/>
    <b v="0"/>
    <b v="1"/>
    <s v="music/rock"/>
    <n v="0.91984615384615387"/>
    <n v="314493.58333333349"/>
    <x v="1"/>
    <s v="rock"/>
    <x v="666"/>
    <x v="671"/>
  </r>
  <r>
    <n v="733"/>
    <s v="Marquez-Kerr"/>
    <s v="Automated hybrid orchestration"/>
    <n v="15800"/>
    <n v="83267"/>
    <x v="1"/>
    <n v="522077.66666666698"/>
    <s v="US"/>
    <s v="USD"/>
    <n v="1406178000"/>
    <x v="672"/>
    <b v="0"/>
    <b v="0"/>
    <s v="music/metal"/>
    <n v="5.2700632911392402"/>
    <n v="302672.33333333349"/>
    <x v="1"/>
    <s v="metal"/>
    <x v="43"/>
    <x v="672"/>
  </r>
  <r>
    <n v="734"/>
    <s v="Stone PLC"/>
    <s v="Exclusive 5thgeneration leverage"/>
    <n v="4200"/>
    <n v="13404"/>
    <x v="0"/>
    <n v="522790.16666666698"/>
    <s v="US"/>
    <s v="USD"/>
    <n v="1485583200"/>
    <x v="673"/>
    <b v="0"/>
    <b v="1"/>
    <s v="theater/plays"/>
    <n v="3.1914285714285713"/>
    <n v="268097.08333333349"/>
    <x v="3"/>
    <s v="plays"/>
    <x v="667"/>
    <x v="673"/>
  </r>
  <r>
    <n v="735"/>
    <s v="Caldwell PLC"/>
    <s v="Grass-roots zero administration alliance"/>
    <n v="37100"/>
    <n v="131404"/>
    <x v="1"/>
    <n v="523502.66666666698"/>
    <s v="US"/>
    <s v="USD"/>
    <n v="1459314000"/>
    <x v="674"/>
    <b v="0"/>
    <b v="0"/>
    <s v="photography/photography books"/>
    <n v="3.5418867924528303"/>
    <n v="327453.33333333349"/>
    <x v="7"/>
    <s v="photography books"/>
    <x v="668"/>
    <x v="674"/>
  </r>
  <r>
    <n v="736"/>
    <s v="Silva-Hawkins"/>
    <s v="Proactive heuristic orchestration"/>
    <n v="7700"/>
    <n v="2533"/>
    <x v="1"/>
    <n v="524215.16666666698"/>
    <s v="US"/>
    <s v="USD"/>
    <n v="1424412000"/>
    <x v="675"/>
    <b v="0"/>
    <b v="0"/>
    <s v="publishing/nonfiction"/>
    <n v="0.32896103896103895"/>
    <n v="263374.08333333349"/>
    <x v="5"/>
    <s v="nonfiction"/>
    <x v="669"/>
    <x v="675"/>
  </r>
  <r>
    <n v="737"/>
    <s v="Gardner Inc"/>
    <s v="Function-based systematic Graphical User Interface"/>
    <n v="3700"/>
    <n v="5028"/>
    <x v="0"/>
    <n v="524927.66666666698"/>
    <s v="US"/>
    <s v="USD"/>
    <n v="1478844000"/>
    <x v="676"/>
    <b v="0"/>
    <b v="0"/>
    <s v="music/indie rock"/>
    <n v="1.358918918918919"/>
    <n v="264977.83333333349"/>
    <x v="1"/>
    <s v="indie rock"/>
    <x v="670"/>
    <x v="676"/>
  </r>
  <r>
    <n v="738"/>
    <s v="Garcia Group"/>
    <s v="Extended zero administration software"/>
    <n v="74700"/>
    <n v="1557"/>
    <x v="1"/>
    <n v="525640.16666666698"/>
    <s v="US"/>
    <s v="USD"/>
    <n v="1416117600"/>
    <x v="677"/>
    <b v="0"/>
    <b v="1"/>
    <s v="theater/plays"/>
    <n v="2.0843373493975904E-2"/>
    <n v="263598.58333333349"/>
    <x v="3"/>
    <s v="plays"/>
    <x v="671"/>
    <x v="677"/>
  </r>
  <r>
    <n v="739"/>
    <s v="Meyer-Avila"/>
    <s v="Multi-tiered discrete support"/>
    <n v="10000"/>
    <n v="6100"/>
    <x v="1"/>
    <n v="526352.66666666698"/>
    <s v="US"/>
    <s v="USD"/>
    <n v="1340946000"/>
    <x v="678"/>
    <b v="0"/>
    <b v="0"/>
    <s v="music/indie rock"/>
    <n v="0.61"/>
    <n v="266226.33333333349"/>
    <x v="1"/>
    <s v="indie rock"/>
    <x v="672"/>
    <x v="678"/>
  </r>
  <r>
    <n v="740"/>
    <s v="Nelson, Smith and Graham"/>
    <s v="Phased system-worthy conglomeration"/>
    <n v="5300"/>
    <n v="1592"/>
    <x v="0"/>
    <n v="527065.16666666698"/>
    <s v="US"/>
    <s v="USD"/>
    <n v="1486101600"/>
    <x v="679"/>
    <b v="0"/>
    <b v="0"/>
    <s v="theater/plays"/>
    <n v="0.30037735849056602"/>
    <n v="264328.58333333349"/>
    <x v="3"/>
    <s v="plays"/>
    <x v="673"/>
    <x v="679"/>
  </r>
  <r>
    <n v="741"/>
    <s v="Garcia Ltd"/>
    <s v="Balanced mobile alliance"/>
    <n v="1200"/>
    <n v="14150"/>
    <x v="1"/>
    <n v="527777.66666666698"/>
    <s v="US"/>
    <s v="USD"/>
    <n v="1274590800"/>
    <x v="680"/>
    <b v="0"/>
    <b v="0"/>
    <s v="theater/plays"/>
    <n v="11.791666666666666"/>
    <n v="270963.83333333349"/>
    <x v="3"/>
    <s v="plays"/>
    <x v="674"/>
    <x v="680"/>
  </r>
  <r>
    <n v="742"/>
    <s v="West-Stevens"/>
    <s v="Reactive solution-oriented groupware"/>
    <n v="1200"/>
    <n v="13513"/>
    <x v="0"/>
    <n v="528490.16666666698"/>
    <s v="US"/>
    <s v="USD"/>
    <n v="1263880800"/>
    <x v="681"/>
    <b v="0"/>
    <b v="0"/>
    <s v="music/electric music"/>
    <n v="11.260833333333334"/>
    <n v="271001.58333333349"/>
    <x v="1"/>
    <s v="electric music"/>
    <x v="675"/>
    <x v="681"/>
  </r>
  <r>
    <n v="743"/>
    <s v="Clark-Conrad"/>
    <s v="Exclusive bandwidth-monitored orchestration"/>
    <n v="3900"/>
    <n v="504"/>
    <x v="1"/>
    <n v="529202.66666666698"/>
    <s v="US"/>
    <s v="USD"/>
    <n v="1445403600"/>
    <x v="682"/>
    <b v="0"/>
    <b v="1"/>
    <s v="theater/plays"/>
    <n v="0.12923076923076923"/>
    <n v="264853.33333333349"/>
    <x v="3"/>
    <s v="plays"/>
    <x v="676"/>
    <x v="682"/>
  </r>
  <r>
    <n v="744"/>
    <s v="Fitzgerald Group"/>
    <s v="Intuitive exuding initiative"/>
    <n v="2000"/>
    <n v="14240"/>
    <x v="1"/>
    <n v="529915.16666666698"/>
    <s v="US"/>
    <s v="USD"/>
    <n v="1533877200"/>
    <x v="683"/>
    <b v="0"/>
    <b v="1"/>
    <s v="theater/plays"/>
    <n v="7.12"/>
    <n v="272077.58333333349"/>
    <x v="3"/>
    <s v="plays"/>
    <x v="342"/>
    <x v="683"/>
  </r>
  <r>
    <n v="745"/>
    <s v="Hill, Mccann and Moore"/>
    <s v="Streamlined needs-based knowledge user"/>
    <n v="6900"/>
    <n v="2091"/>
    <x v="0"/>
    <n v="530627.66666666698"/>
    <s v="US"/>
    <s v="USD"/>
    <n v="1275195600"/>
    <x v="684"/>
    <b v="0"/>
    <b v="0"/>
    <s v="technology/wearables"/>
    <n v="0.30304347826086958"/>
    <n v="266359.33333333349"/>
    <x v="2"/>
    <s v="wearables"/>
    <x v="677"/>
    <x v="684"/>
  </r>
  <r>
    <n v="746"/>
    <s v="Edwards LLC"/>
    <s v="Automated system-worthy structure"/>
    <n v="55800"/>
    <n v="118580"/>
    <x v="1"/>
    <n v="531340.16666666698"/>
    <s v="US"/>
    <s v="USD"/>
    <n v="1318136400"/>
    <x v="685"/>
    <b v="0"/>
    <b v="0"/>
    <s v="technology/web"/>
    <n v="2.1250896057347672"/>
    <n v="324960.08333333349"/>
    <x v="2"/>
    <s v="web"/>
    <x v="678"/>
    <x v="685"/>
  </r>
  <r>
    <n v="747"/>
    <s v="Greer and Sons"/>
    <s v="Secured clear-thinking intranet"/>
    <n v="4900"/>
    <n v="11214"/>
    <x v="1"/>
    <n v="532052.66666666698"/>
    <s v="US"/>
    <s v="USD"/>
    <n v="1283403600"/>
    <x v="488"/>
    <b v="0"/>
    <b v="0"/>
    <s v="theater/plays"/>
    <n v="2.2885714285714287"/>
    <n v="271633.33333333349"/>
    <x v="3"/>
    <s v="plays"/>
    <x v="679"/>
    <x v="488"/>
  </r>
  <r>
    <n v="748"/>
    <s v="Martinez PLC"/>
    <s v="Cloned actuating architecture"/>
    <n v="194900"/>
    <n v="68137"/>
    <x v="0"/>
    <n v="532765.16666666698"/>
    <s v="US"/>
    <s v="USD"/>
    <n v="1267423200"/>
    <x v="686"/>
    <b v="0"/>
    <b v="1"/>
    <s v="film &amp; video/animation"/>
    <n v="0.34959979476654696"/>
    <n v="300451.08333333349"/>
    <x v="4"/>
    <s v="animation"/>
    <x v="680"/>
    <x v="686"/>
  </r>
  <r>
    <n v="749"/>
    <s v="Hunter-Logan"/>
    <s v="Down-sized needs-based task-force"/>
    <n v="8600"/>
    <n v="13527"/>
    <x v="1"/>
    <n v="533477.66666666698"/>
    <s v="IT"/>
    <s v="EUR"/>
    <n v="1412744400"/>
    <x v="687"/>
    <b v="0"/>
    <b v="1"/>
    <s v="technology/wearables"/>
    <n v="1.5729069767441861"/>
    <n v="273502.33333333349"/>
    <x v="2"/>
    <s v="wearables"/>
    <x v="681"/>
    <x v="687"/>
  </r>
  <r>
    <n v="750"/>
    <s v="Ramos and Sons"/>
    <s v="Extended responsive Internet solution"/>
    <n v="100"/>
    <n v="1"/>
    <x v="1"/>
    <n v="534190.16666666698"/>
    <s v="GB"/>
    <s v="GBP"/>
    <n v="1277960400"/>
    <x v="688"/>
    <b v="0"/>
    <b v="0"/>
    <s v="music/electric music"/>
    <n v="0.01"/>
    <n v="267095.58333333349"/>
    <x v="1"/>
    <s v="electric music"/>
    <x v="682"/>
    <x v="688"/>
  </r>
  <r>
    <n v="751"/>
    <s v="Lane-Barber"/>
    <s v="Universal value-added moderator"/>
    <n v="3600"/>
    <n v="8363"/>
    <x v="0"/>
    <n v="534902.66666666698"/>
    <s v="US"/>
    <s v="USD"/>
    <n v="1458190800"/>
    <x v="689"/>
    <b v="1"/>
    <b v="1"/>
    <s v="publishing/nonfiction"/>
    <n v="2.3230555555555554"/>
    <n v="271632.83333333349"/>
    <x v="5"/>
    <s v="nonfiction"/>
    <x v="683"/>
    <x v="689"/>
  </r>
  <r>
    <n v="752"/>
    <s v="Lowery Group"/>
    <s v="Sharable motivating emulation"/>
    <n v="5800"/>
    <n v="5362"/>
    <x v="1"/>
    <n v="535615.16666666698"/>
    <s v="US"/>
    <s v="USD"/>
    <n v="1280984400"/>
    <x v="690"/>
    <b v="0"/>
    <b v="1"/>
    <s v="theater/plays"/>
    <n v="0.92448275862068963"/>
    <n v="270488.58333333349"/>
    <x v="3"/>
    <s v="plays"/>
    <x v="684"/>
    <x v="690"/>
  </r>
  <r>
    <n v="753"/>
    <s v="Guerrero-Griffin"/>
    <s v="Networked web-enabled product"/>
    <n v="4700"/>
    <n v="12065"/>
    <x v="1"/>
    <n v="536327.66666666698"/>
    <s v="US"/>
    <s v="USD"/>
    <n v="1274590800"/>
    <x v="691"/>
    <b v="0"/>
    <b v="0"/>
    <s v="photography/photography books"/>
    <n v="2.5670212765957445"/>
    <n v="274196.33333333349"/>
    <x v="7"/>
    <s v="photography books"/>
    <x v="674"/>
    <x v="691"/>
  </r>
  <r>
    <n v="754"/>
    <s v="Perez, Reed and Lee"/>
    <s v="Advanced dedicated encoding"/>
    <n v="70400"/>
    <n v="118603"/>
    <x v="0"/>
    <n v="537040.16666666698"/>
    <s v="US"/>
    <s v="USD"/>
    <n v="1351400400"/>
    <x v="424"/>
    <b v="0"/>
    <b v="0"/>
    <s v="theater/plays"/>
    <n v="1.6847017045454546"/>
    <n v="327821.58333333349"/>
    <x v="3"/>
    <s v="plays"/>
    <x v="685"/>
    <x v="424"/>
  </r>
  <r>
    <n v="755"/>
    <s v="Chen, Pollard and Clarke"/>
    <s v="Stand-alone multi-state project"/>
    <n v="4500"/>
    <n v="7496"/>
    <x v="1"/>
    <n v="537752.66666666698"/>
    <s v="DK"/>
    <s v="DKK"/>
    <n v="1514354400"/>
    <x v="231"/>
    <b v="0"/>
    <b v="1"/>
    <s v="theater/plays"/>
    <n v="1.6657777777777778"/>
    <n v="272624.33333333349"/>
    <x v="3"/>
    <s v="plays"/>
    <x v="605"/>
    <x v="231"/>
  </r>
  <r>
    <n v="756"/>
    <s v="Serrano, Gallagher and Griffith"/>
    <s v="Customizable bi-directional monitoring"/>
    <n v="1300"/>
    <n v="10037"/>
    <x v="0"/>
    <n v="538465.16666666698"/>
    <s v="US"/>
    <s v="USD"/>
    <n v="1421733600"/>
    <x v="692"/>
    <b v="0"/>
    <b v="0"/>
    <s v="theater/plays"/>
    <n v="7.7207692307692311"/>
    <n v="274251.08333333349"/>
    <x v="3"/>
    <s v="plays"/>
    <x v="686"/>
    <x v="692"/>
  </r>
  <r>
    <n v="757"/>
    <s v="Callahan-Gilbert"/>
    <s v="Profit-focused motivating function"/>
    <n v="1400"/>
    <n v="5696"/>
    <x v="1"/>
    <n v="539177.66666666698"/>
    <s v="US"/>
    <s v="USD"/>
    <n v="1305176400"/>
    <x v="693"/>
    <b v="0"/>
    <b v="0"/>
    <s v="film &amp; video/drama"/>
    <n v="4.0685714285714285"/>
    <n v="272436.83333333349"/>
    <x v="4"/>
    <s v="drama"/>
    <x v="687"/>
    <x v="693"/>
  </r>
  <r>
    <n v="758"/>
    <s v="Logan-Miranda"/>
    <s v="Proactive systemic firmware"/>
    <n v="29600"/>
    <n v="167005"/>
    <x v="1"/>
    <n v="539890.16666666698"/>
    <s v="CA"/>
    <s v="CAD"/>
    <n v="1414126800"/>
    <x v="694"/>
    <b v="0"/>
    <b v="0"/>
    <s v="music/rock"/>
    <n v="5.6420608108108112"/>
    <n v="353447.58333333349"/>
    <x v="1"/>
    <s v="rock"/>
    <x v="688"/>
    <x v="694"/>
  </r>
  <r>
    <n v="759"/>
    <s v="Rodriguez PLC"/>
    <s v="Grass-roots upward-trending installation"/>
    <n v="167500"/>
    <n v="114615"/>
    <x v="0"/>
    <n v="540602.66666666698"/>
    <s v="US"/>
    <s v="USD"/>
    <n v="1517810400"/>
    <x v="236"/>
    <b v="0"/>
    <b v="0"/>
    <s v="music/electric music"/>
    <n v="0.6842686567164179"/>
    <n v="327608.83333333349"/>
    <x v="1"/>
    <s v="electric music"/>
    <x v="689"/>
    <x v="236"/>
  </r>
  <r>
    <n v="760"/>
    <s v="Smith-Kennedy"/>
    <s v="Virtual heuristic hub"/>
    <n v="48300"/>
    <n v="16592"/>
    <x v="1"/>
    <n v="541315.16666666698"/>
    <s v="IT"/>
    <s v="EUR"/>
    <n v="1564635600"/>
    <x v="695"/>
    <b v="0"/>
    <b v="1"/>
    <s v="games/video games"/>
    <n v="0.34351966873706002"/>
    <n v="278953.58333333349"/>
    <x v="6"/>
    <s v="video games"/>
    <x v="690"/>
    <x v="695"/>
  </r>
  <r>
    <n v="761"/>
    <s v="Mitchell-Lee"/>
    <s v="Customizable leadingedge model"/>
    <n v="2200"/>
    <n v="14420"/>
    <x v="1"/>
    <n v="542027.66666666698"/>
    <s v="US"/>
    <s v="USD"/>
    <n v="1500699600"/>
    <x v="696"/>
    <b v="0"/>
    <b v="0"/>
    <s v="music/rock"/>
    <n v="6.5545454545454547"/>
    <n v="278223.83333333349"/>
    <x v="1"/>
    <s v="rock"/>
    <x v="691"/>
    <x v="696"/>
  </r>
  <r>
    <n v="762"/>
    <s v="Davis Ltd"/>
    <s v="Upgradable uniform service-desk"/>
    <n v="3500"/>
    <n v="6204"/>
    <x v="0"/>
    <n v="542740.16666666698"/>
    <s v="AU"/>
    <s v="AUD"/>
    <n v="1354082400"/>
    <x v="697"/>
    <b v="0"/>
    <b v="0"/>
    <s v="music/jazz"/>
    <n v="1.7725714285714285"/>
    <n v="274472.08333333349"/>
    <x v="1"/>
    <s v="jazz"/>
    <x v="692"/>
    <x v="697"/>
  </r>
  <r>
    <n v="763"/>
    <s v="Rowland PLC"/>
    <s v="Inverse client-driven product"/>
    <n v="5600"/>
    <n v="6338"/>
    <x v="1"/>
    <n v="543452.66666666698"/>
    <s v="US"/>
    <s v="USD"/>
    <n v="1336453200"/>
    <x v="698"/>
    <b v="0"/>
    <b v="1"/>
    <s v="theater/plays"/>
    <n v="1.1317857142857144"/>
    <n v="274895.33333333349"/>
    <x v="3"/>
    <s v="plays"/>
    <x v="693"/>
    <x v="698"/>
  </r>
  <r>
    <n v="764"/>
    <s v="Shaffer-Mason"/>
    <s v="Managed bandwidth-monitored system engine"/>
    <n v="1100"/>
    <n v="8010"/>
    <x v="1"/>
    <n v="544165.16666666698"/>
    <s v="US"/>
    <s v="USD"/>
    <n v="1305262800"/>
    <x v="699"/>
    <b v="0"/>
    <b v="0"/>
    <s v="music/rock"/>
    <n v="7.2818181818181822"/>
    <n v="276087.58333333349"/>
    <x v="1"/>
    <s v="rock"/>
    <x v="694"/>
    <x v="699"/>
  </r>
  <r>
    <n v="765"/>
    <s v="Matthews LLC"/>
    <s v="Advanced transitional help-desk"/>
    <n v="3900"/>
    <n v="8125"/>
    <x v="0"/>
    <n v="544877.66666666698"/>
    <s v="US"/>
    <s v="USD"/>
    <n v="1492232400"/>
    <x v="489"/>
    <b v="1"/>
    <b v="1"/>
    <s v="music/indie rock"/>
    <n v="2.0833333333333335"/>
    <n v="276501.33333333349"/>
    <x v="1"/>
    <s v="indie rock"/>
    <x v="695"/>
    <x v="489"/>
  </r>
  <r>
    <n v="766"/>
    <s v="Montgomery-Castro"/>
    <s v="De-engineered disintermediate encryption"/>
    <n v="43800"/>
    <n v="13653"/>
    <x v="1"/>
    <n v="545590.16666666698"/>
    <s v="AU"/>
    <s v="AUD"/>
    <n v="1537333200"/>
    <x v="512"/>
    <b v="0"/>
    <b v="0"/>
    <s v="film &amp; video/science fiction"/>
    <n v="0.31171232876712329"/>
    <n v="279621.58333333349"/>
    <x v="4"/>
    <s v="science fiction"/>
    <x v="123"/>
    <x v="512"/>
  </r>
  <r>
    <n v="767"/>
    <s v="Hale, Pearson and Jenkins"/>
    <s v="Upgradable attitude-oriented project"/>
    <n v="97200"/>
    <n v="55372"/>
    <x v="1"/>
    <n v="546302.66666666698"/>
    <s v="US"/>
    <s v="USD"/>
    <n v="1444107600"/>
    <x v="700"/>
    <b v="0"/>
    <b v="0"/>
    <s v="publishing/translations"/>
    <n v="0.56967078189300413"/>
    <n v="300837.33333333349"/>
    <x v="5"/>
    <s v="translations"/>
    <x v="696"/>
    <x v="700"/>
  </r>
  <r>
    <n v="768"/>
    <s v="Ramirez-Calderon"/>
    <s v="Fundamental zero tolerance alliance"/>
    <n v="4800"/>
    <n v="11088"/>
    <x v="0"/>
    <n v="547015.16666666698"/>
    <s v="US"/>
    <s v="USD"/>
    <n v="1386741600"/>
    <x v="701"/>
    <b v="0"/>
    <b v="0"/>
    <s v="theater/plays"/>
    <n v="2.31"/>
    <n v="279051.58333333349"/>
    <x v="3"/>
    <s v="plays"/>
    <x v="626"/>
    <x v="701"/>
  </r>
  <r>
    <n v="769"/>
    <s v="Johnson-Morales"/>
    <s v="Devolved 24hour forecast"/>
    <n v="125600"/>
    <n v="109106"/>
    <x v="1"/>
    <n v="547727.66666666698"/>
    <s v="US"/>
    <s v="USD"/>
    <n v="1376542800"/>
    <x v="340"/>
    <b v="0"/>
    <b v="0"/>
    <s v="games/video games"/>
    <n v="0.86867834394904464"/>
    <n v="328416.83333333349"/>
    <x v="6"/>
    <s v="video games"/>
    <x v="697"/>
    <x v="340"/>
  </r>
  <r>
    <n v="770"/>
    <s v="Mathis-Rodriguez"/>
    <s v="User-centric attitude-oriented intranet"/>
    <n v="4300"/>
    <n v="11642"/>
    <x v="0"/>
    <n v="548440.16666666698"/>
    <s v="IT"/>
    <s v="EUR"/>
    <n v="1397451600"/>
    <x v="702"/>
    <b v="0"/>
    <b v="1"/>
    <s v="theater/plays"/>
    <n v="2.7074418604651163"/>
    <n v="280041.08333333349"/>
    <x v="3"/>
    <s v="plays"/>
    <x v="698"/>
    <x v="702"/>
  </r>
  <r>
    <n v="771"/>
    <s v="Smith, Mack and Williams"/>
    <s v="Self-enabling 5thgeneration paradigm"/>
    <n v="5600"/>
    <n v="2769"/>
    <x v="1"/>
    <n v="549152.66666666698"/>
    <s v="US"/>
    <s v="USD"/>
    <n v="1548482400"/>
    <x v="703"/>
    <b v="0"/>
    <b v="0"/>
    <s v="theater/plays"/>
    <n v="0.49446428571428569"/>
    <n v="275960.83333333349"/>
    <x v="3"/>
    <s v="plays"/>
    <x v="699"/>
    <x v="703"/>
  </r>
  <r>
    <n v="772"/>
    <s v="Johnson-Pace"/>
    <s v="Persistent 3rdgeneration moratorium"/>
    <n v="149600"/>
    <n v="169586"/>
    <x v="1"/>
    <n v="549865.16666666698"/>
    <s v="US"/>
    <s v="USD"/>
    <n v="1549692000"/>
    <x v="704"/>
    <b v="0"/>
    <b v="0"/>
    <s v="music/indie rock"/>
    <n v="1.1335962566844919"/>
    <n v="359725.58333333349"/>
    <x v="1"/>
    <s v="indie rock"/>
    <x v="700"/>
    <x v="704"/>
  </r>
  <r>
    <n v="773"/>
    <s v="Meza, Kirby and Patel"/>
    <s v="Cross-platform empowering project"/>
    <n v="53100"/>
    <n v="101185"/>
    <x v="0"/>
    <n v="550577.66666666698"/>
    <s v="US"/>
    <s v="USD"/>
    <n v="1492059600"/>
    <x v="705"/>
    <b v="0"/>
    <b v="0"/>
    <s v="theater/plays"/>
    <n v="1.9055555555555554"/>
    <n v="325881.33333333349"/>
    <x v="3"/>
    <s v="plays"/>
    <x v="701"/>
    <x v="705"/>
  </r>
  <r>
    <n v="774"/>
    <s v="Gonzalez-Snow"/>
    <s v="Polarized user-facing interface"/>
    <n v="5000"/>
    <n v="6775"/>
    <x v="1"/>
    <n v="551290.16666666698"/>
    <s v="IT"/>
    <s v="EUR"/>
    <n v="1463979600"/>
    <x v="706"/>
    <b v="0"/>
    <b v="0"/>
    <s v="technology/web"/>
    <n v="1.355"/>
    <n v="279032.58333333349"/>
    <x v="2"/>
    <s v="web"/>
    <x v="702"/>
    <x v="706"/>
  </r>
  <r>
    <n v="775"/>
    <s v="Murphy LLC"/>
    <s v="Customer-focused non-volatile framework"/>
    <n v="9400"/>
    <n v="968"/>
    <x v="1"/>
    <n v="552002.66666666698"/>
    <s v="US"/>
    <s v="USD"/>
    <n v="1415253600"/>
    <x v="707"/>
    <b v="0"/>
    <b v="0"/>
    <s v="music/rock"/>
    <n v="0.10297872340425532"/>
    <n v="276485.33333333349"/>
    <x v="1"/>
    <s v="rock"/>
    <x v="703"/>
    <x v="707"/>
  </r>
  <r>
    <n v="776"/>
    <s v="Taylor-Rowe"/>
    <s v="Synchronized multimedia frame"/>
    <n v="110800"/>
    <n v="72623"/>
    <x v="0"/>
    <n v="552715.16666666698"/>
    <s v="US"/>
    <s v="USD"/>
    <n v="1562216400"/>
    <x v="708"/>
    <b v="0"/>
    <b v="0"/>
    <s v="theater/plays"/>
    <n v="0.65544223826714798"/>
    <n v="312669.08333333349"/>
    <x v="3"/>
    <s v="plays"/>
    <x v="704"/>
    <x v="708"/>
  </r>
  <r>
    <n v="777"/>
    <s v="Henderson Ltd"/>
    <s v="Open-architected stable algorithm"/>
    <n v="93800"/>
    <n v="45987"/>
    <x v="1"/>
    <n v="553427.66666666698"/>
    <s v="US"/>
    <s v="USD"/>
    <n v="1316754000"/>
    <x v="709"/>
    <b v="0"/>
    <b v="0"/>
    <s v="theater/plays"/>
    <n v="0.49026652452025588"/>
    <n v="299707.33333333349"/>
    <x v="3"/>
    <s v="plays"/>
    <x v="431"/>
    <x v="709"/>
  </r>
  <r>
    <n v="778"/>
    <s v="Moss-Guzman"/>
    <s v="Cross-platform optimizing website"/>
    <n v="1300"/>
    <n v="10243"/>
    <x v="1"/>
    <n v="554140.16666666698"/>
    <s v="CH"/>
    <s v="CHF"/>
    <n v="1313211600"/>
    <x v="710"/>
    <b v="0"/>
    <b v="0"/>
    <s v="film &amp; video/animation"/>
    <n v="7.8792307692307695"/>
    <n v="282191.58333333349"/>
    <x v="4"/>
    <s v="animation"/>
    <x v="705"/>
    <x v="710"/>
  </r>
  <r>
    <n v="779"/>
    <s v="Webb Group"/>
    <s v="Public-key actuating projection"/>
    <n v="108700"/>
    <n v="87293"/>
    <x v="0"/>
    <n v="554852.66666666698"/>
    <s v="US"/>
    <s v="USD"/>
    <n v="1439528400"/>
    <x v="711"/>
    <b v="0"/>
    <b v="1"/>
    <s v="theater/plays"/>
    <n v="0.80306347746090156"/>
    <n v="321072.83333333349"/>
    <x v="3"/>
    <s v="plays"/>
    <x v="706"/>
    <x v="711"/>
  </r>
  <r>
    <n v="780"/>
    <s v="Brooks-Rodriguez"/>
    <s v="Implemented intangible instruction set"/>
    <n v="5100"/>
    <n v="5421"/>
    <x v="1"/>
    <n v="555565.16666666698"/>
    <s v="US"/>
    <s v="USD"/>
    <n v="1469163600"/>
    <x v="712"/>
    <b v="0"/>
    <b v="1"/>
    <s v="film &amp; video/drama"/>
    <n v="1.0629411764705883"/>
    <n v="280493.08333333349"/>
    <x v="4"/>
    <s v="drama"/>
    <x v="707"/>
    <x v="712"/>
  </r>
  <r>
    <n v="781"/>
    <s v="Thomas Ltd"/>
    <s v="Cross-group interactive architecture"/>
    <n v="8700"/>
    <n v="4414"/>
    <x v="1"/>
    <n v="556277.66666666698"/>
    <s v="CH"/>
    <s v="CHF"/>
    <n v="1288501200"/>
    <x v="70"/>
    <b v="0"/>
    <b v="0"/>
    <s v="theater/plays"/>
    <n v="0.50735632183908042"/>
    <n v="280345.83333333349"/>
    <x v="3"/>
    <s v="plays"/>
    <x v="708"/>
    <x v="70"/>
  </r>
  <r>
    <n v="782"/>
    <s v="Williams and Sons"/>
    <s v="Centralized asymmetric framework"/>
    <n v="5100"/>
    <n v="10981"/>
    <x v="0"/>
    <n v="556990.16666666698"/>
    <s v="US"/>
    <s v="USD"/>
    <n v="1298959200"/>
    <x v="713"/>
    <b v="0"/>
    <b v="1"/>
    <s v="film &amp; video/animation"/>
    <n v="2.153137254901961"/>
    <n v="283985.58333333349"/>
    <x v="4"/>
    <s v="animation"/>
    <x v="709"/>
    <x v="713"/>
  </r>
  <r>
    <n v="783"/>
    <s v="Vega, Chan and Carney"/>
    <s v="Down-sized systematic utilization"/>
    <n v="7400"/>
    <n v="10451"/>
    <x v="1"/>
    <n v="557702.66666666698"/>
    <s v="US"/>
    <s v="USD"/>
    <n v="1387260000"/>
    <x v="714"/>
    <b v="0"/>
    <b v="0"/>
    <s v="music/rock"/>
    <n v="1.4122972972972974"/>
    <n v="284076.83333333349"/>
    <x v="1"/>
    <s v="rock"/>
    <x v="710"/>
    <x v="714"/>
  </r>
  <r>
    <n v="784"/>
    <s v="Byrd Group"/>
    <s v="Profound fault-tolerant model"/>
    <n v="88900"/>
    <n v="102535"/>
    <x v="0"/>
    <n v="558415.16666666698"/>
    <s v="US"/>
    <s v="USD"/>
    <n v="1457244000"/>
    <x v="715"/>
    <b v="0"/>
    <b v="0"/>
    <s v="technology/web"/>
    <n v="1.1533745781777278"/>
    <n v="330475.08333333349"/>
    <x v="2"/>
    <s v="web"/>
    <x v="711"/>
    <x v="715"/>
  </r>
  <r>
    <n v="785"/>
    <s v="Peterson, Fletcher and Sanchez"/>
    <s v="Multi-channeled bi-directional moratorium"/>
    <n v="6700"/>
    <n v="12939"/>
    <x v="1"/>
    <n v="559127.66666666698"/>
    <s v="AU"/>
    <s v="AUD"/>
    <n v="1556341200"/>
    <x v="716"/>
    <b v="0"/>
    <b v="1"/>
    <s v="film &amp; video/animation"/>
    <n v="1.9311940298507462"/>
    <n v="286033.33333333349"/>
    <x v="4"/>
    <s v="animation"/>
    <x v="157"/>
    <x v="716"/>
  </r>
  <r>
    <n v="786"/>
    <s v="Smith-Brown"/>
    <s v="Object-based content-based ability"/>
    <n v="1500"/>
    <n v="10946"/>
    <x v="1"/>
    <n v="559840.16666666698"/>
    <s v="IT"/>
    <s v="EUR"/>
    <n v="1522126800"/>
    <x v="717"/>
    <b v="0"/>
    <b v="1"/>
    <s v="music/jazz"/>
    <n v="7.2973333333333334"/>
    <n v="285393.08333333349"/>
    <x v="1"/>
    <s v="jazz"/>
    <x v="630"/>
    <x v="717"/>
  </r>
  <r>
    <n v="787"/>
    <s v="Vance-Glover"/>
    <s v="Progressive coherent secured line"/>
    <n v="61200"/>
    <n v="60994"/>
    <x v="0"/>
    <n v="560552.66666666698"/>
    <s v="CA"/>
    <s v="CAD"/>
    <n v="1305954000"/>
    <x v="718"/>
    <b v="0"/>
    <b v="0"/>
    <s v="music/rock"/>
    <n v="0.99663398692810456"/>
    <n v="310773.33333333349"/>
    <x v="1"/>
    <s v="rock"/>
    <x v="712"/>
    <x v="718"/>
  </r>
  <r>
    <n v="788"/>
    <s v="Joyce PLC"/>
    <s v="Synchronized directional capability"/>
    <n v="3600"/>
    <n v="3174"/>
    <x v="1"/>
    <n v="561265.16666666698"/>
    <s v="US"/>
    <s v="USD"/>
    <n v="1350709200"/>
    <x v="719"/>
    <b v="0"/>
    <b v="0"/>
    <s v="film &amp; video/animation"/>
    <n v="0.88166666666666671"/>
    <n v="282219.58333333349"/>
    <x v="4"/>
    <s v="animation"/>
    <x v="93"/>
    <x v="719"/>
  </r>
  <r>
    <n v="789"/>
    <s v="Kennedy-Miller"/>
    <s v="Cross-platform composite migration"/>
    <n v="9000"/>
    <n v="3351"/>
    <x v="1"/>
    <n v="561977.66666666698"/>
    <s v="US"/>
    <s v="USD"/>
    <n v="1401166800"/>
    <x v="115"/>
    <b v="0"/>
    <b v="0"/>
    <s v="theater/plays"/>
    <n v="0.37233333333333335"/>
    <n v="282664.33333333349"/>
    <x v="3"/>
    <s v="plays"/>
    <x v="713"/>
    <x v="115"/>
  </r>
  <r>
    <n v="790"/>
    <s v="White-Obrien"/>
    <s v="Operative local pricing structure"/>
    <n v="185900"/>
    <n v="56774"/>
    <x v="0"/>
    <n v="562690.16666666698"/>
    <s v="US"/>
    <s v="USD"/>
    <n v="1266127200"/>
    <x v="720"/>
    <b v="0"/>
    <b v="0"/>
    <s v="theater/plays"/>
    <n v="0.30540075309306081"/>
    <n v="309732.08333333349"/>
    <x v="3"/>
    <s v="plays"/>
    <x v="714"/>
    <x v="720"/>
  </r>
  <r>
    <n v="791"/>
    <s v="Stafford, Hess and Raymond"/>
    <s v="Optional web-enabled extranet"/>
    <n v="2100"/>
    <n v="540"/>
    <x v="1"/>
    <n v="563402.66666666698"/>
    <s v="US"/>
    <s v="USD"/>
    <n v="1481436000"/>
    <x v="721"/>
    <b v="0"/>
    <b v="0"/>
    <s v="food/food trucks"/>
    <n v="0.25714285714285712"/>
    <n v="281971.33333333349"/>
    <x v="0"/>
    <s v="food trucks"/>
    <x v="715"/>
    <x v="721"/>
  </r>
  <r>
    <n v="792"/>
    <s v="Jordan, Schneider and Hall"/>
    <s v="Reduced 6thgeneration intranet"/>
    <n v="2000"/>
    <n v="680"/>
    <x v="1"/>
    <n v="564115.16666666698"/>
    <s v="US"/>
    <s v="USD"/>
    <n v="1372222800"/>
    <x v="722"/>
    <b v="0"/>
    <b v="1"/>
    <s v="theater/plays"/>
    <n v="0.34"/>
    <n v="282397.58333333349"/>
    <x v="3"/>
    <s v="plays"/>
    <x v="716"/>
    <x v="722"/>
  </r>
  <r>
    <n v="793"/>
    <s v="Rodriguez, Cox and Rodriguez"/>
    <s v="Networked disintermediate leverage"/>
    <n v="1100"/>
    <n v="13045"/>
    <x v="0"/>
    <n v="564827.66666666698"/>
    <s v="CH"/>
    <s v="CHF"/>
    <n v="1372136400"/>
    <x v="451"/>
    <b v="0"/>
    <b v="0"/>
    <s v="publishing/nonfiction"/>
    <n v="11.859090909090909"/>
    <n v="288936.33333333349"/>
    <x v="5"/>
    <s v="nonfiction"/>
    <x v="448"/>
    <x v="451"/>
  </r>
  <r>
    <n v="794"/>
    <s v="Welch Inc"/>
    <s v="Optional optimal website"/>
    <n v="6600"/>
    <n v="8276"/>
    <x v="1"/>
    <n v="565540.16666666698"/>
    <s v="US"/>
    <s v="USD"/>
    <n v="1513922400"/>
    <x v="642"/>
    <b v="0"/>
    <b v="0"/>
    <s v="music/rock"/>
    <n v="1.2539393939393939"/>
    <n v="286908.08333333349"/>
    <x v="1"/>
    <s v="rock"/>
    <x v="717"/>
    <x v="642"/>
  </r>
  <r>
    <n v="795"/>
    <s v="Vasquez Inc"/>
    <s v="Stand-alone asynchronous functionalities"/>
    <n v="7100"/>
    <n v="1022"/>
    <x v="1"/>
    <n v="566252.66666666698"/>
    <s v="US"/>
    <s v="USD"/>
    <n v="1477976400"/>
    <x v="723"/>
    <b v="0"/>
    <b v="0"/>
    <s v="film &amp; video/drama"/>
    <n v="0.14394366197183098"/>
    <n v="283637.33333333349"/>
    <x v="4"/>
    <s v="drama"/>
    <x v="718"/>
    <x v="723"/>
  </r>
  <r>
    <n v="796"/>
    <s v="Freeman-Ferguson"/>
    <s v="Profound full-range open system"/>
    <n v="7800"/>
    <n v="4275"/>
    <x v="0"/>
    <n v="566965.16666666698"/>
    <s v="US"/>
    <s v="USD"/>
    <n v="1407474000"/>
    <x v="724"/>
    <b v="0"/>
    <b v="1"/>
    <s v="games/mobile games"/>
    <n v="0.54807692307692313"/>
    <n v="285620.08333333349"/>
    <x v="6"/>
    <s v="mobile games"/>
    <x v="719"/>
    <x v="724"/>
  </r>
  <r>
    <n v="797"/>
    <s v="Houston, Moore and Rogers"/>
    <s v="Optional tangible utilization"/>
    <n v="7600"/>
    <n v="8332"/>
    <x v="1"/>
    <n v="567677.66666666698"/>
    <s v="US"/>
    <s v="USD"/>
    <n v="1546149600"/>
    <x v="725"/>
    <b v="0"/>
    <b v="0"/>
    <s v="technology/web"/>
    <n v="1.0963157894736841"/>
    <n v="288004.83333333349"/>
    <x v="2"/>
    <s v="web"/>
    <x v="720"/>
    <x v="725"/>
  </r>
  <r>
    <n v="798"/>
    <s v="Small-Fuentes"/>
    <s v="Seamless maximized product"/>
    <n v="3400"/>
    <n v="6408"/>
    <x v="0"/>
    <n v="568390.16666666698"/>
    <s v="US"/>
    <s v="USD"/>
    <n v="1338440400"/>
    <x v="726"/>
    <b v="0"/>
    <b v="1"/>
    <s v="theater/plays"/>
    <n v="1.8847058823529412"/>
    <n v="287399.08333333349"/>
    <x v="3"/>
    <s v="plays"/>
    <x v="721"/>
    <x v="726"/>
  </r>
  <r>
    <n v="799"/>
    <s v="Reid-Day"/>
    <s v="Devolved tertiary time-frame"/>
    <n v="84500"/>
    <n v="73522"/>
    <x v="1"/>
    <n v="569102.66666666698"/>
    <s v="GB"/>
    <s v="GBP"/>
    <n v="1454133600"/>
    <x v="727"/>
    <b v="0"/>
    <b v="0"/>
    <s v="theater/plays"/>
    <n v="0.87008284023668636"/>
    <n v="321312.33333333349"/>
    <x v="3"/>
    <s v="plays"/>
    <x v="722"/>
    <x v="727"/>
  </r>
  <r>
    <n v="800"/>
    <s v="Wallace LLC"/>
    <s v="Centralized regional function"/>
    <n v="100"/>
    <n v="1"/>
    <x v="1"/>
    <n v="569815.16666666698"/>
    <s v="CH"/>
    <s v="CHF"/>
    <n v="1434085200"/>
    <x v="560"/>
    <b v="0"/>
    <b v="0"/>
    <s v="music/rock"/>
    <n v="0.01"/>
    <n v="284908.08333333349"/>
    <x v="1"/>
    <s v="rock"/>
    <x v="139"/>
    <x v="560"/>
  </r>
  <r>
    <n v="801"/>
    <s v="Olson-Bishop"/>
    <s v="User-friendly high-level initiative"/>
    <n v="2300"/>
    <n v="4667"/>
    <x v="0"/>
    <n v="570527.66666666698"/>
    <s v="US"/>
    <s v="USD"/>
    <n v="1577772000"/>
    <x v="728"/>
    <b v="0"/>
    <b v="1"/>
    <s v="photography/photography books"/>
    <n v="2.0291304347826089"/>
    <n v="287597.33333333349"/>
    <x v="7"/>
    <s v="photography books"/>
    <x v="723"/>
    <x v="728"/>
  </r>
  <r>
    <n v="802"/>
    <s v="Rodriguez, Anderson and Porter"/>
    <s v="Reverse-engineered zero-defect infrastructure"/>
    <n v="6200"/>
    <n v="12216"/>
    <x v="1"/>
    <n v="571240.16666666698"/>
    <s v="US"/>
    <s v="USD"/>
    <n v="1562216400"/>
    <x v="339"/>
    <b v="0"/>
    <b v="0"/>
    <s v="photography/photography books"/>
    <n v="1.9703225806451612"/>
    <n v="291728.08333333349"/>
    <x v="7"/>
    <s v="photography books"/>
    <x v="704"/>
    <x v="339"/>
  </r>
  <r>
    <n v="803"/>
    <s v="Perez, Brown and Meyers"/>
    <s v="Stand-alone background customer loyalty"/>
    <n v="6100"/>
    <n v="6527"/>
    <x v="1"/>
    <n v="571952.66666666698"/>
    <s v="US"/>
    <s v="USD"/>
    <n v="1548568800"/>
    <x v="35"/>
    <b v="0"/>
    <b v="0"/>
    <s v="theater/plays"/>
    <n v="1.07"/>
    <n v="289239.83333333349"/>
    <x v="3"/>
    <s v="plays"/>
    <x v="724"/>
    <x v="35"/>
  </r>
  <r>
    <n v="804"/>
    <s v="English-Mccullough"/>
    <s v="Business-focused discrete software"/>
    <n v="2600"/>
    <n v="6987"/>
    <x v="0"/>
    <n v="572665.16666666698"/>
    <s v="US"/>
    <s v="USD"/>
    <n v="1514872800"/>
    <x v="729"/>
    <b v="0"/>
    <b v="0"/>
    <s v="music/rock"/>
    <n v="2.6873076923076922"/>
    <n v="289826.08333333349"/>
    <x v="1"/>
    <s v="rock"/>
    <x v="725"/>
    <x v="729"/>
  </r>
  <r>
    <n v="805"/>
    <s v="Smith-Nguyen"/>
    <s v="Advanced intermediate Graphic Interface"/>
    <n v="9700"/>
    <n v="4932"/>
    <x v="1"/>
    <n v="573377.66666666698"/>
    <s v="AU"/>
    <s v="AUD"/>
    <n v="1416031200"/>
    <x v="241"/>
    <b v="0"/>
    <b v="0"/>
    <s v="film &amp; video/documentary"/>
    <n v="0.50845360824742269"/>
    <n v="289154.83333333349"/>
    <x v="4"/>
    <s v="documentary"/>
    <x v="660"/>
    <x v="241"/>
  </r>
  <r>
    <n v="806"/>
    <s v="Harmon-Madden"/>
    <s v="Adaptive holistic hub"/>
    <n v="700"/>
    <n v="8262"/>
    <x v="1"/>
    <n v="574090.16666666698"/>
    <s v="US"/>
    <s v="USD"/>
    <n v="1330927200"/>
    <x v="730"/>
    <b v="0"/>
    <b v="1"/>
    <s v="film &amp; video/drama"/>
    <n v="11.802857142857142"/>
    <n v="291176.08333333349"/>
    <x v="4"/>
    <s v="drama"/>
    <x v="726"/>
    <x v="730"/>
  </r>
  <r>
    <n v="807"/>
    <s v="Walker-Taylor"/>
    <s v="Automated uniform concept"/>
    <n v="700"/>
    <n v="1848"/>
    <x v="0"/>
    <n v="574802.66666666698"/>
    <s v="US"/>
    <s v="USD"/>
    <n v="1571115600"/>
    <x v="322"/>
    <b v="0"/>
    <b v="1"/>
    <s v="theater/plays"/>
    <n v="2.64"/>
    <n v="288325.33333333349"/>
    <x v="3"/>
    <s v="plays"/>
    <x v="727"/>
    <x v="322"/>
  </r>
  <r>
    <n v="808"/>
    <s v="Harris, Medina and Mitchell"/>
    <s v="Enhanced regional flexibility"/>
    <n v="5200"/>
    <n v="1583"/>
    <x v="1"/>
    <n v="575515.16666666698"/>
    <s v="US"/>
    <s v="USD"/>
    <n v="1463461200"/>
    <x v="731"/>
    <b v="0"/>
    <b v="0"/>
    <s v="food/food trucks"/>
    <n v="0.30442307692307691"/>
    <n v="288549.08333333349"/>
    <x v="0"/>
    <s v="food trucks"/>
    <x v="728"/>
    <x v="731"/>
  </r>
  <r>
    <n v="809"/>
    <s v="Williams and Sons"/>
    <s v="Public-key bottom-line algorithm"/>
    <n v="140800"/>
    <n v="88536"/>
    <x v="1"/>
    <n v="576227.66666666698"/>
    <s v="CH"/>
    <s v="CHF"/>
    <n v="1344920400"/>
    <x v="732"/>
    <b v="0"/>
    <b v="0"/>
    <s v="film &amp; video/documentary"/>
    <n v="0.62880681818181816"/>
    <n v="332381.83333333349"/>
    <x v="4"/>
    <s v="documentary"/>
    <x v="729"/>
    <x v="732"/>
  </r>
  <r>
    <n v="810"/>
    <s v="Ball-Fisher"/>
    <s v="Multi-layered intangible instruction set"/>
    <n v="6400"/>
    <n v="12360"/>
    <x v="0"/>
    <n v="576940.16666666698"/>
    <s v="US"/>
    <s v="USD"/>
    <n v="1511848800"/>
    <x v="157"/>
    <b v="0"/>
    <b v="1"/>
    <s v="theater/plays"/>
    <n v="1.9312499999999999"/>
    <n v="294650.08333333349"/>
    <x v="3"/>
    <s v="plays"/>
    <x v="730"/>
    <x v="157"/>
  </r>
  <r>
    <n v="811"/>
    <s v="Page, Holt and Mack"/>
    <s v="Fundamental methodical emulation"/>
    <n v="92500"/>
    <n v="71320"/>
    <x v="1"/>
    <n v="577652.66666666698"/>
    <s v="US"/>
    <s v="USD"/>
    <n v="1452319200"/>
    <x v="733"/>
    <b v="0"/>
    <b v="1"/>
    <s v="games/video games"/>
    <n v="0.77102702702702708"/>
    <n v="324486.33333333349"/>
    <x v="6"/>
    <s v="video games"/>
    <x v="731"/>
    <x v="733"/>
  </r>
  <r>
    <n v="812"/>
    <s v="Landry Group"/>
    <s v="Expanded value-added hardware"/>
    <n v="59700"/>
    <n v="134640"/>
    <x v="0"/>
    <n v="578365.16666666698"/>
    <s v="CA"/>
    <s v="CAD"/>
    <n v="1523854800"/>
    <x v="734"/>
    <b v="0"/>
    <b v="0"/>
    <s v="publishing/nonfiction"/>
    <n v="2.2552763819095478"/>
    <n v="356502.58333333349"/>
    <x v="5"/>
    <s v="nonfiction"/>
    <x v="78"/>
    <x v="734"/>
  </r>
  <r>
    <n v="813"/>
    <s v="Buckley Group"/>
    <s v="Diverse high-level attitude"/>
    <n v="3200"/>
    <n v="7661"/>
    <x v="1"/>
    <n v="579077.66666666698"/>
    <s v="US"/>
    <s v="USD"/>
    <n v="1346043600"/>
    <x v="735"/>
    <b v="0"/>
    <b v="0"/>
    <s v="games/video games"/>
    <n v="2.3940625"/>
    <n v="293369.33333333349"/>
    <x v="6"/>
    <s v="video games"/>
    <x v="732"/>
    <x v="735"/>
  </r>
  <r>
    <n v="814"/>
    <s v="Vincent PLC"/>
    <s v="Visionary 24hour analyzer"/>
    <n v="3200"/>
    <n v="2950"/>
    <x v="1"/>
    <n v="579790.16666666698"/>
    <s v="DK"/>
    <s v="DKK"/>
    <n v="1464325200"/>
    <x v="736"/>
    <b v="0"/>
    <b v="1"/>
    <s v="music/rock"/>
    <n v="0.921875"/>
    <n v="291370.08333333349"/>
    <x v="1"/>
    <s v="rock"/>
    <x v="733"/>
    <x v="736"/>
  </r>
  <r>
    <n v="815"/>
    <s v="Watson-Douglas"/>
    <s v="Centralized bandwidth-monitored leverage"/>
    <n v="9000"/>
    <n v="11721"/>
    <x v="0"/>
    <n v="580502.66666666698"/>
    <s v="CA"/>
    <s v="CAD"/>
    <n v="1511935200"/>
    <x v="737"/>
    <b v="0"/>
    <b v="0"/>
    <s v="music/rock"/>
    <n v="1.3023333333333333"/>
    <n v="296111.83333333349"/>
    <x v="1"/>
    <s v="rock"/>
    <x v="734"/>
    <x v="737"/>
  </r>
  <r>
    <n v="816"/>
    <s v="Jones, Casey and Jones"/>
    <s v="Ergonomic mission-critical moratorium"/>
    <n v="2300"/>
    <n v="14150"/>
    <x v="1"/>
    <n v="581215.16666666698"/>
    <s v="US"/>
    <s v="USD"/>
    <n v="1392012000"/>
    <x v="738"/>
    <b v="1"/>
    <b v="1"/>
    <s v="theater/plays"/>
    <n v="6.1521739130434785"/>
    <n v="297682.58333333349"/>
    <x v="3"/>
    <s v="plays"/>
    <x v="406"/>
    <x v="738"/>
  </r>
  <r>
    <n v="817"/>
    <s v="Alvarez-Bauer"/>
    <s v="Front-line intermediate moderator"/>
    <n v="51300"/>
    <n v="189192"/>
    <x v="1"/>
    <n v="581927.66666666698"/>
    <s v="IT"/>
    <s v="EUR"/>
    <n v="1556946000"/>
    <x v="739"/>
    <b v="0"/>
    <b v="1"/>
    <s v="publishing/nonfiction"/>
    <n v="3.687953216374269"/>
    <n v="385559.83333333349"/>
    <x v="5"/>
    <s v="nonfiction"/>
    <x v="735"/>
    <x v="739"/>
  </r>
  <r>
    <n v="818"/>
    <s v="Martinez LLC"/>
    <s v="Automated local secured line"/>
    <n v="700"/>
    <n v="7664"/>
    <x v="0"/>
    <n v="582640.16666666698"/>
    <s v="US"/>
    <s v="USD"/>
    <n v="1548050400"/>
    <x v="740"/>
    <b v="0"/>
    <b v="1"/>
    <s v="theater/plays"/>
    <n v="10.948571428571428"/>
    <n v="295152.08333333349"/>
    <x v="3"/>
    <s v="plays"/>
    <x v="736"/>
    <x v="740"/>
  </r>
  <r>
    <n v="819"/>
    <s v="Buck-Khan"/>
    <s v="Integrated bandwidth-monitored alliance"/>
    <n v="8900"/>
    <n v="4509"/>
    <x v="1"/>
    <n v="583352.66666666698"/>
    <s v="US"/>
    <s v="USD"/>
    <n v="1353736800"/>
    <x v="697"/>
    <b v="1"/>
    <b v="0"/>
    <s v="games/video games"/>
    <n v="0.50662921348314605"/>
    <n v="293930.83333333349"/>
    <x v="6"/>
    <s v="video games"/>
    <x v="737"/>
    <x v="697"/>
  </r>
  <r>
    <n v="820"/>
    <s v="Valdez, Williams and Meyer"/>
    <s v="Cross-group heuristic forecast"/>
    <n v="1500"/>
    <n v="12009"/>
    <x v="1"/>
    <n v="584065.16666666698"/>
    <s v="GB"/>
    <s v="GBP"/>
    <n v="1532840400"/>
    <x v="741"/>
    <b v="0"/>
    <b v="1"/>
    <s v="music/rock"/>
    <n v="8.0060000000000002"/>
    <n v="298037.08333333349"/>
    <x v="1"/>
    <s v="rock"/>
    <x v="192"/>
    <x v="741"/>
  </r>
  <r>
    <n v="821"/>
    <s v="Alvarez-Andrews"/>
    <s v="Extended impactful secured line"/>
    <n v="4900"/>
    <n v="14273"/>
    <x v="0"/>
    <n v="584777.66666666698"/>
    <s v="US"/>
    <s v="USD"/>
    <n v="1488261600"/>
    <x v="742"/>
    <b v="0"/>
    <b v="0"/>
    <s v="film &amp; video/documentary"/>
    <n v="2.9128571428571428"/>
    <n v="299525.33333333349"/>
    <x v="4"/>
    <s v="documentary"/>
    <x v="738"/>
    <x v="742"/>
  </r>
  <r>
    <n v="822"/>
    <s v="Stewart and Sons"/>
    <s v="Distributed optimizing protocol"/>
    <n v="54000"/>
    <n v="188982"/>
    <x v="1"/>
    <n v="585490.16666666698"/>
    <s v="US"/>
    <s v="USD"/>
    <n v="1393567200"/>
    <x v="743"/>
    <b v="0"/>
    <b v="0"/>
    <s v="music/rock"/>
    <n v="3.4996666666666667"/>
    <n v="387236.08333333349"/>
    <x v="1"/>
    <s v="rock"/>
    <x v="739"/>
    <x v="743"/>
  </r>
  <r>
    <n v="823"/>
    <s v="Dyer Inc"/>
    <s v="Secured well-modulated system engine"/>
    <n v="4100"/>
    <n v="14640"/>
    <x v="1"/>
    <n v="586202.66666666698"/>
    <s v="US"/>
    <s v="USD"/>
    <n v="1410325200"/>
    <x v="744"/>
    <b v="1"/>
    <b v="1"/>
    <s v="music/rock"/>
    <n v="3.5707317073170732"/>
    <n v="300421.33333333349"/>
    <x v="1"/>
    <s v="rock"/>
    <x v="613"/>
    <x v="744"/>
  </r>
  <r>
    <n v="824"/>
    <s v="Anderson, Williams and Cox"/>
    <s v="Streamlined national benchmark"/>
    <n v="85000"/>
    <n v="107516"/>
    <x v="0"/>
    <n v="586915.16666666698"/>
    <s v="US"/>
    <s v="USD"/>
    <n v="1276923600"/>
    <x v="269"/>
    <b v="0"/>
    <b v="1"/>
    <s v="publishing/nonfiction"/>
    <n v="1.2648941176470587"/>
    <n v="347215.58333333349"/>
    <x v="5"/>
    <s v="nonfiction"/>
    <x v="740"/>
    <x v="269"/>
  </r>
  <r>
    <n v="825"/>
    <s v="Solomon PLC"/>
    <s v="Open-architected 24/7 infrastructure"/>
    <n v="3600"/>
    <n v="13950"/>
    <x v="1"/>
    <n v="587627.66666666698"/>
    <s v="GB"/>
    <s v="GBP"/>
    <n v="1500958800"/>
    <x v="745"/>
    <b v="0"/>
    <b v="0"/>
    <s v="film &amp; video/shorts"/>
    <n v="3.875"/>
    <n v="300788.83333333349"/>
    <x v="4"/>
    <s v="shorts"/>
    <x v="145"/>
    <x v="745"/>
  </r>
  <r>
    <n v="826"/>
    <s v="Miller-Hubbard"/>
    <s v="Digitized 6thgeneration Local Area Network"/>
    <n v="2800"/>
    <n v="12797"/>
    <x v="0"/>
    <n v="588340.16666666698"/>
    <s v="US"/>
    <s v="USD"/>
    <n v="1292220000"/>
    <x v="746"/>
    <b v="0"/>
    <b v="1"/>
    <s v="theater/plays"/>
    <n v="4.5703571428571426"/>
    <n v="300568.58333333349"/>
    <x v="3"/>
    <s v="plays"/>
    <x v="741"/>
    <x v="746"/>
  </r>
  <r>
    <n v="827"/>
    <s v="Miranda, Martinez and Lowery"/>
    <s v="Innovative actuating artificial intelligence"/>
    <n v="2300"/>
    <n v="6134"/>
    <x v="1"/>
    <n v="589052.66666666698"/>
    <s v="AU"/>
    <s v="AUD"/>
    <n v="1304398800"/>
    <x v="747"/>
    <b v="0"/>
    <b v="1"/>
    <s v="film &amp; video/drama"/>
    <n v="2.6669565217391304"/>
    <n v="297593.33333333349"/>
    <x v="4"/>
    <s v="drama"/>
    <x v="742"/>
    <x v="747"/>
  </r>
  <r>
    <n v="828"/>
    <s v="Munoz, Cherry and Bell"/>
    <s v="Cross-platform reciprocal budgetary management"/>
    <n v="7100"/>
    <n v="4899"/>
    <x v="1"/>
    <n v="589765.16666666698"/>
    <s v="US"/>
    <s v="USD"/>
    <n v="1535432400"/>
    <x v="503"/>
    <b v="0"/>
    <b v="0"/>
    <s v="theater/plays"/>
    <n v="0.69"/>
    <n v="297332.08333333349"/>
    <x v="3"/>
    <s v="plays"/>
    <x v="202"/>
    <x v="503"/>
  </r>
  <r>
    <n v="829"/>
    <s v="Baker-Higgins"/>
    <s v="Vision-oriented scalable portal"/>
    <n v="9600"/>
    <n v="4929"/>
    <x v="0"/>
    <n v="590477.66666666698"/>
    <s v="US"/>
    <s v="USD"/>
    <n v="1433826000"/>
    <x v="748"/>
    <b v="0"/>
    <b v="0"/>
    <s v="theater/plays"/>
    <n v="0.51343749999999999"/>
    <n v="297703.33333333349"/>
    <x v="3"/>
    <s v="plays"/>
    <x v="743"/>
    <x v="748"/>
  </r>
  <r>
    <n v="830"/>
    <s v="Johnson, Turner and Carroll"/>
    <s v="Persevering zero administration knowledge user"/>
    <n v="121600"/>
    <n v="1424"/>
    <x v="1"/>
    <n v="591190.16666666698"/>
    <s v="US"/>
    <s v="USD"/>
    <n v="1514959200"/>
    <x v="330"/>
    <b v="0"/>
    <b v="0"/>
    <s v="theater/plays"/>
    <n v="1.1710526315789473E-2"/>
    <n v="296307.08333333349"/>
    <x v="3"/>
    <s v="plays"/>
    <x v="744"/>
    <x v="330"/>
  </r>
  <r>
    <n v="831"/>
    <s v="Ward PLC"/>
    <s v="Front-line bottom-line Graphic Interface"/>
    <n v="97100"/>
    <n v="105817"/>
    <x v="1"/>
    <n v="591902.66666666698"/>
    <s v="US"/>
    <s v="USD"/>
    <n v="1332738000"/>
    <x v="749"/>
    <b v="0"/>
    <b v="0"/>
    <s v="photography/photography books"/>
    <n v="1.089773429454171"/>
    <n v="348859.83333333349"/>
    <x v="7"/>
    <s v="photography books"/>
    <x v="745"/>
    <x v="749"/>
  </r>
  <r>
    <n v="832"/>
    <s v="Bradley, Beck and Mayo"/>
    <s v="Synergized fault-tolerant hierarchy"/>
    <n v="43200"/>
    <n v="136156"/>
    <x v="0"/>
    <n v="592615.16666666698"/>
    <s v="DK"/>
    <s v="DKK"/>
    <n v="1445490000"/>
    <x v="750"/>
    <b v="1"/>
    <b v="0"/>
    <s v="publishing/translations"/>
    <n v="3.1517592592592591"/>
    <n v="364385.58333333349"/>
    <x v="5"/>
    <s v="translations"/>
    <x v="746"/>
    <x v="750"/>
  </r>
  <r>
    <n v="833"/>
    <s v="Levine, Martin and Hernandez"/>
    <s v="Expanded asynchronous groupware"/>
    <n v="6800"/>
    <n v="10723"/>
    <x v="1"/>
    <n v="593327.66666666698"/>
    <s v="DK"/>
    <s v="DKK"/>
    <n v="1297663200"/>
    <x v="751"/>
    <b v="0"/>
    <b v="0"/>
    <s v="publishing/translations"/>
    <n v="1.5769117647058823"/>
    <n v="302025.33333333349"/>
    <x v="5"/>
    <s v="translations"/>
    <x v="747"/>
    <x v="751"/>
  </r>
  <r>
    <n v="834"/>
    <s v="Gallegos, Wagner and Gaines"/>
    <s v="Expanded fault-tolerant emulation"/>
    <n v="7300"/>
    <n v="11228"/>
    <x v="1"/>
    <n v="594040.16666666698"/>
    <s v="US"/>
    <s v="USD"/>
    <n v="1371963600"/>
    <x v="451"/>
    <b v="0"/>
    <b v="0"/>
    <s v="theater/plays"/>
    <n v="1.5380821917808218"/>
    <n v="302634.08333333349"/>
    <x v="3"/>
    <s v="plays"/>
    <x v="362"/>
    <x v="451"/>
  </r>
  <r>
    <n v="835"/>
    <s v="Hodges, Smith and Kelly"/>
    <s v="Future-proofed 24hour model"/>
    <n v="86200"/>
    <n v="77355"/>
    <x v="0"/>
    <n v="594752.66666666698"/>
    <s v="US"/>
    <s v="USD"/>
    <n v="1425103200"/>
    <x v="752"/>
    <b v="0"/>
    <b v="0"/>
    <s v="technology/web"/>
    <n v="0.89738979118329465"/>
    <n v="336053.83333333349"/>
    <x v="2"/>
    <s v="web"/>
    <x v="748"/>
    <x v="752"/>
  </r>
  <r>
    <n v="836"/>
    <s v="Macias Inc"/>
    <s v="Optimized didactic intranet"/>
    <n v="8100"/>
    <n v="6086"/>
    <x v="1"/>
    <n v="595465.16666666698"/>
    <s v="US"/>
    <s v="USD"/>
    <n v="1265349600"/>
    <x v="753"/>
    <b v="0"/>
    <b v="0"/>
    <s v="music/indie rock"/>
    <n v="0.75135802469135804"/>
    <n v="300775.58333333349"/>
    <x v="1"/>
    <s v="indie rock"/>
    <x v="749"/>
    <x v="753"/>
  </r>
  <r>
    <n v="837"/>
    <s v="Cook-Ortiz"/>
    <s v="Right-sized dedicated standardization"/>
    <n v="17700"/>
    <n v="150960"/>
    <x v="1"/>
    <n v="596177.66666666698"/>
    <s v="US"/>
    <s v="USD"/>
    <n v="1301202000"/>
    <x v="754"/>
    <b v="0"/>
    <b v="0"/>
    <s v="music/jazz"/>
    <n v="8.5288135593220336"/>
    <n v="373568.83333333349"/>
    <x v="1"/>
    <s v="jazz"/>
    <x v="643"/>
    <x v="754"/>
  </r>
  <r>
    <n v="838"/>
    <s v="Jordan-Fischer"/>
    <s v="Vision-oriented high-level extranet"/>
    <n v="6400"/>
    <n v="8890"/>
    <x v="0"/>
    <n v="596890.16666666698"/>
    <s v="US"/>
    <s v="USD"/>
    <n v="1538024400"/>
    <x v="755"/>
    <b v="0"/>
    <b v="0"/>
    <s v="theater/plays"/>
    <n v="1.3890625000000001"/>
    <n v="302890.08333333349"/>
    <x v="3"/>
    <s v="plays"/>
    <x v="750"/>
    <x v="755"/>
  </r>
  <r>
    <n v="839"/>
    <s v="Pierce-Ramirez"/>
    <s v="Organized scalable initiative"/>
    <n v="7700"/>
    <n v="14644"/>
    <x v="1"/>
    <n v="597602.66666666698"/>
    <s v="US"/>
    <s v="USD"/>
    <n v="1395032400"/>
    <x v="756"/>
    <b v="0"/>
    <b v="1"/>
    <s v="film &amp; video/documentary"/>
    <n v="1.9018181818181819"/>
    <n v="306123.33333333349"/>
    <x v="4"/>
    <s v="documentary"/>
    <x v="751"/>
    <x v="756"/>
  </r>
  <r>
    <n v="840"/>
    <s v="Howell and Sons"/>
    <s v="Enhanced regional moderator"/>
    <n v="116300"/>
    <n v="116583"/>
    <x v="0"/>
    <n v="598315.16666666698"/>
    <s v="US"/>
    <s v="USD"/>
    <n v="1405486800"/>
    <x v="757"/>
    <b v="0"/>
    <b v="1"/>
    <s v="theater/plays"/>
    <n v="1.0024333619948409"/>
    <n v="357449.08333333349"/>
    <x v="3"/>
    <s v="plays"/>
    <x v="752"/>
    <x v="757"/>
  </r>
  <r>
    <n v="841"/>
    <s v="Garcia, Dunn and Richardson"/>
    <s v="Automated even-keeled emulation"/>
    <n v="9100"/>
    <n v="12991"/>
    <x v="1"/>
    <n v="599027.66666666698"/>
    <s v="US"/>
    <s v="USD"/>
    <n v="1455861600"/>
    <x v="758"/>
    <b v="0"/>
    <b v="0"/>
    <s v="technology/web"/>
    <n v="1.4275824175824177"/>
    <n v="306009.33333333349"/>
    <x v="2"/>
    <s v="web"/>
    <x v="753"/>
    <x v="758"/>
  </r>
  <r>
    <n v="842"/>
    <s v="Lawson and Sons"/>
    <s v="Reverse-engineered multi-tasking product"/>
    <n v="1500"/>
    <n v="8447"/>
    <x v="1"/>
    <n v="599740.16666666698"/>
    <s v="IT"/>
    <s v="EUR"/>
    <n v="1529038800"/>
    <x v="759"/>
    <b v="0"/>
    <b v="0"/>
    <s v="technology/wearables"/>
    <n v="5.6313333333333331"/>
    <n v="304093.58333333349"/>
    <x v="2"/>
    <s v="wearables"/>
    <x v="754"/>
    <x v="759"/>
  </r>
  <r>
    <n v="843"/>
    <s v="Porter-Hicks"/>
    <s v="De-engineered next generation parallelism"/>
    <n v="8800"/>
    <n v="2703"/>
    <x v="0"/>
    <n v="600452.66666666698"/>
    <s v="US"/>
    <s v="USD"/>
    <n v="1535259600"/>
    <x v="760"/>
    <b v="0"/>
    <b v="0"/>
    <s v="photography/photography books"/>
    <n v="0.30715909090909088"/>
    <n v="301577.83333333349"/>
    <x v="7"/>
    <s v="photography books"/>
    <x v="755"/>
    <x v="760"/>
  </r>
  <r>
    <n v="844"/>
    <s v="Rodriguez-Hansen"/>
    <s v="Intuitive cohesive groupware"/>
    <n v="8800"/>
    <n v="8747"/>
    <x v="1"/>
    <n v="601165.16666666698"/>
    <s v="US"/>
    <s v="USD"/>
    <n v="1327212000"/>
    <x v="761"/>
    <b v="0"/>
    <b v="0"/>
    <s v="film &amp; video/documentary"/>
    <n v="0.99397727272727276"/>
    <n v="304956.08333333349"/>
    <x v="4"/>
    <s v="documentary"/>
    <x v="756"/>
    <x v="761"/>
  </r>
  <r>
    <n v="845"/>
    <s v="Williams LLC"/>
    <s v="Up-sized high-level access"/>
    <n v="69900"/>
    <n v="138087"/>
    <x v="1"/>
    <n v="601877.66666666698"/>
    <s v="GB"/>
    <s v="GBP"/>
    <n v="1526360400"/>
    <x v="78"/>
    <b v="0"/>
    <b v="0"/>
    <s v="technology/web"/>
    <n v="1.9754935622317598"/>
    <n v="369982.33333333349"/>
    <x v="2"/>
    <s v="web"/>
    <x v="757"/>
    <x v="78"/>
  </r>
  <r>
    <n v="846"/>
    <s v="Cooper, Stanley and Bryant"/>
    <s v="Phased empowering success"/>
    <n v="1000"/>
    <n v="5085"/>
    <x v="0"/>
    <n v="602590.16666666698"/>
    <s v="US"/>
    <s v="USD"/>
    <n v="1532149200"/>
    <x v="762"/>
    <b v="1"/>
    <b v="1"/>
    <s v="technology/web"/>
    <n v="5.085"/>
    <n v="303837.58333333349"/>
    <x v="2"/>
    <s v="web"/>
    <x v="758"/>
    <x v="762"/>
  </r>
  <r>
    <n v="847"/>
    <s v="Miller, Glenn and Adams"/>
    <s v="Distributed actuating project"/>
    <n v="4700"/>
    <n v="11174"/>
    <x v="1"/>
    <n v="603302.66666666698"/>
    <s v="US"/>
    <s v="USD"/>
    <n v="1515304800"/>
    <x v="763"/>
    <b v="0"/>
    <b v="0"/>
    <s v="food/food trucks"/>
    <n v="2.3774468085106384"/>
    <n v="307238.33333333349"/>
    <x v="0"/>
    <s v="food trucks"/>
    <x v="759"/>
    <x v="763"/>
  </r>
  <r>
    <n v="848"/>
    <s v="Cole, Salazar and Moreno"/>
    <s v="Robust motivating orchestration"/>
    <n v="3200"/>
    <n v="10831"/>
    <x v="1"/>
    <n v="604015.16666666698"/>
    <s v="US"/>
    <s v="USD"/>
    <n v="1276318800"/>
    <x v="764"/>
    <b v="0"/>
    <b v="0"/>
    <s v="film &amp; video/drama"/>
    <n v="3.3846875000000001"/>
    <n v="307423.08333333349"/>
    <x v="4"/>
    <s v="drama"/>
    <x v="760"/>
    <x v="764"/>
  </r>
  <r>
    <n v="849"/>
    <s v="Jones-Ryan"/>
    <s v="Vision-oriented uniform instruction set"/>
    <n v="6700"/>
    <n v="8917"/>
    <x v="0"/>
    <n v="604727.66666666698"/>
    <s v="US"/>
    <s v="USD"/>
    <n v="1328767200"/>
    <x v="765"/>
    <b v="0"/>
    <b v="1"/>
    <s v="music/indie rock"/>
    <n v="1.3308955223880596"/>
    <n v="306822.33333333349"/>
    <x v="1"/>
    <s v="indie rock"/>
    <x v="761"/>
    <x v="765"/>
  </r>
  <r>
    <n v="850"/>
    <s v="Hood, Perez and Meadows"/>
    <s v="Cross-group upward-trending hierarchy"/>
    <n v="100"/>
    <n v="1"/>
    <x v="1"/>
    <n v="605440.16666666698"/>
    <s v="US"/>
    <s v="USD"/>
    <n v="1321682400"/>
    <x v="539"/>
    <b v="1"/>
    <b v="0"/>
    <s v="music/rock"/>
    <n v="0.01"/>
    <n v="302720.58333333349"/>
    <x v="1"/>
    <s v="rock"/>
    <x v="762"/>
    <x v="539"/>
  </r>
  <r>
    <n v="851"/>
    <s v="Bright and Sons"/>
    <s v="Object-based needs-based info-mediaries"/>
    <n v="6000"/>
    <n v="12468"/>
    <x v="1"/>
    <n v="606152.66666666698"/>
    <s v="US"/>
    <s v="USD"/>
    <n v="1335934800"/>
    <x v="766"/>
    <b v="0"/>
    <b v="0"/>
    <s v="music/electric music"/>
    <n v="2.0779999999999998"/>
    <n v="309310.33333333349"/>
    <x v="1"/>
    <s v="electric music"/>
    <x v="444"/>
    <x v="766"/>
  </r>
  <r>
    <n v="852"/>
    <s v="Brady Ltd"/>
    <s v="Open-source reciprocal standardization"/>
    <n v="4900"/>
    <n v="2505"/>
    <x v="0"/>
    <n v="606865.16666666698"/>
    <s v="US"/>
    <s v="USD"/>
    <n v="1310792400"/>
    <x v="422"/>
    <b v="0"/>
    <b v="1"/>
    <s v="games/video games"/>
    <n v="0.51122448979591839"/>
    <n v="304685.08333333349"/>
    <x v="6"/>
    <s v="video games"/>
    <x v="763"/>
    <x v="422"/>
  </r>
  <r>
    <n v="853"/>
    <s v="Collier LLC"/>
    <s v="Secured well-modulated projection"/>
    <n v="17100"/>
    <n v="111502"/>
    <x v="1"/>
    <n v="607577.66666666698"/>
    <s v="CA"/>
    <s v="CAD"/>
    <n v="1308546000"/>
    <x v="767"/>
    <b v="0"/>
    <b v="1"/>
    <s v="music/indie rock"/>
    <n v="6.5205847953216374"/>
    <n v="359539.83333333349"/>
    <x v="1"/>
    <s v="indie rock"/>
    <x v="764"/>
    <x v="767"/>
  </r>
  <r>
    <n v="854"/>
    <s v="Campbell, Thomas and Obrien"/>
    <s v="Multi-channeled secondary middleware"/>
    <n v="171000"/>
    <n v="194309"/>
    <x v="0"/>
    <n v="608290.16666666698"/>
    <s v="CA"/>
    <s v="CAD"/>
    <n v="1574056800"/>
    <x v="768"/>
    <b v="0"/>
    <b v="0"/>
    <s v="publishing/fiction"/>
    <n v="1.1363099415204678"/>
    <n v="401299.58333333349"/>
    <x v="5"/>
    <s v="fiction"/>
    <x v="765"/>
    <x v="768"/>
  </r>
  <r>
    <n v="855"/>
    <s v="Moses-Terry"/>
    <s v="Horizontal clear-thinking framework"/>
    <n v="23400"/>
    <n v="23956"/>
    <x v="1"/>
    <n v="609002.66666666698"/>
    <s v="AU"/>
    <s v="AUD"/>
    <n v="1308373200"/>
    <x v="214"/>
    <b v="0"/>
    <b v="0"/>
    <s v="theater/plays"/>
    <n v="1.0237606837606839"/>
    <n v="316479.33333333349"/>
    <x v="3"/>
    <s v="plays"/>
    <x v="766"/>
    <x v="214"/>
  </r>
  <r>
    <n v="856"/>
    <s v="Williams and Sons"/>
    <s v="Profound composite core"/>
    <n v="2400"/>
    <n v="8558"/>
    <x v="1"/>
    <n v="609715.16666666698"/>
    <s v="US"/>
    <s v="USD"/>
    <n v="1335243600"/>
    <x v="769"/>
    <b v="0"/>
    <b v="0"/>
    <s v="food/food trucks"/>
    <n v="3.5658333333333334"/>
    <n v="309136.58333333349"/>
    <x v="0"/>
    <s v="food trucks"/>
    <x v="767"/>
    <x v="769"/>
  </r>
  <r>
    <n v="857"/>
    <s v="Miranda, Gray and Hale"/>
    <s v="Programmable disintermediate matrices"/>
    <n v="5300"/>
    <n v="7413"/>
    <x v="0"/>
    <n v="610427.66666666698"/>
    <s v="CH"/>
    <s v="CHF"/>
    <n v="1328421600"/>
    <x v="770"/>
    <b v="1"/>
    <b v="0"/>
    <s v="film &amp; video/shorts"/>
    <n v="1.3986792452830188"/>
    <n v="308920.33333333349"/>
    <x v="4"/>
    <s v="shorts"/>
    <x v="768"/>
    <x v="770"/>
  </r>
  <r>
    <n v="858"/>
    <s v="Ayala, Crawford and Taylor"/>
    <s v="Realigned 5thgeneration knowledge user"/>
    <n v="4000"/>
    <n v="2778"/>
    <x v="1"/>
    <n v="611140.16666666698"/>
    <s v="US"/>
    <s v="USD"/>
    <n v="1524286800"/>
    <x v="771"/>
    <b v="1"/>
    <b v="0"/>
    <s v="food/food trucks"/>
    <n v="0.69450000000000001"/>
    <n v="306959.08333333349"/>
    <x v="0"/>
    <s v="food trucks"/>
    <x v="769"/>
    <x v="771"/>
  </r>
  <r>
    <n v="859"/>
    <s v="Martinez Ltd"/>
    <s v="Multi-layered upward-trending groupware"/>
    <n v="7300"/>
    <n v="2594"/>
    <x v="1"/>
    <n v="611852.66666666698"/>
    <s v="US"/>
    <s v="USD"/>
    <n v="1362117600"/>
    <x v="250"/>
    <b v="0"/>
    <b v="1"/>
    <s v="theater/plays"/>
    <n v="0.35534246575342465"/>
    <n v="307223.33333333349"/>
    <x v="3"/>
    <s v="plays"/>
    <x v="770"/>
    <x v="250"/>
  </r>
  <r>
    <n v="860"/>
    <s v="Lee PLC"/>
    <s v="Re-contextualized leadingedge firmware"/>
    <n v="2000"/>
    <n v="5033"/>
    <x v="0"/>
    <n v="612565.16666666698"/>
    <s v="US"/>
    <s v="USD"/>
    <n v="1550556000"/>
    <x v="772"/>
    <b v="0"/>
    <b v="1"/>
    <s v="technology/wearables"/>
    <n v="2.5165000000000002"/>
    <n v="308799.08333333349"/>
    <x v="2"/>
    <s v="wearables"/>
    <x v="771"/>
    <x v="772"/>
  </r>
  <r>
    <n v="861"/>
    <s v="Young, Ramsey and Powell"/>
    <s v="Devolved disintermediate analyzer"/>
    <n v="8800"/>
    <n v="9317"/>
    <x v="1"/>
    <n v="613277.66666666698"/>
    <s v="US"/>
    <s v="USD"/>
    <n v="1269147600"/>
    <x v="773"/>
    <b v="0"/>
    <b v="0"/>
    <s v="theater/plays"/>
    <n v="1.0587500000000001"/>
    <n v="311297.33333333349"/>
    <x v="3"/>
    <s v="plays"/>
    <x v="772"/>
    <x v="773"/>
  </r>
  <r>
    <n v="862"/>
    <s v="Lewis and Sons"/>
    <s v="Profound disintermediate open system"/>
    <n v="3500"/>
    <n v="6560"/>
    <x v="1"/>
    <n v="613990.16666666698"/>
    <s v="US"/>
    <s v="USD"/>
    <n v="1312174800"/>
    <x v="774"/>
    <b v="0"/>
    <b v="0"/>
    <s v="theater/plays"/>
    <n v="1.8742857142857143"/>
    <n v="310275.08333333349"/>
    <x v="3"/>
    <s v="plays"/>
    <x v="773"/>
    <x v="774"/>
  </r>
  <r>
    <n v="863"/>
    <s v="Davis-Johnson"/>
    <s v="Automated reciprocal protocol"/>
    <n v="1400"/>
    <n v="5415"/>
    <x v="0"/>
    <n v="614702.66666666698"/>
    <s v="US"/>
    <s v="USD"/>
    <n v="1434517200"/>
    <x v="331"/>
    <b v="0"/>
    <b v="1"/>
    <s v="film &amp; video/television"/>
    <n v="3.8678571428571429"/>
    <n v="310058.83333333349"/>
    <x v="4"/>
    <s v="television"/>
    <x v="774"/>
    <x v="331"/>
  </r>
  <r>
    <n v="864"/>
    <s v="Stevenson-Thompson"/>
    <s v="Automated static workforce"/>
    <n v="4200"/>
    <n v="14577"/>
    <x v="1"/>
    <n v="615415.16666666698"/>
    <s v="US"/>
    <s v="USD"/>
    <n v="1471582800"/>
    <x v="775"/>
    <b v="0"/>
    <b v="0"/>
    <s v="film &amp; video/shorts"/>
    <n v="3.4707142857142856"/>
    <n v="314996.08333333349"/>
    <x v="4"/>
    <s v="shorts"/>
    <x v="775"/>
    <x v="775"/>
  </r>
  <r>
    <n v="865"/>
    <s v="Ellis, Smith and Armstrong"/>
    <s v="Horizontal attitude-oriented help-desk"/>
    <n v="81000"/>
    <n v="150515"/>
    <x v="1"/>
    <n v="616127.66666666698"/>
    <s v="US"/>
    <s v="USD"/>
    <n v="1410757200"/>
    <x v="776"/>
    <b v="0"/>
    <b v="0"/>
    <s v="theater/plays"/>
    <n v="1.8582098765432098"/>
    <n v="383321.33333333349"/>
    <x v="3"/>
    <s v="plays"/>
    <x v="776"/>
    <x v="776"/>
  </r>
  <r>
    <n v="866"/>
    <s v="Jackson-Brown"/>
    <s v="Versatile 5thgeneration matrices"/>
    <n v="182800"/>
    <n v="79045"/>
    <x v="0"/>
    <n v="616840.16666666698"/>
    <s v="US"/>
    <s v="USD"/>
    <n v="1304830800"/>
    <x v="777"/>
    <b v="0"/>
    <b v="0"/>
    <s v="photography/photography books"/>
    <n v="0.43241247264770238"/>
    <n v="347942.58333333349"/>
    <x v="7"/>
    <s v="photography books"/>
    <x v="777"/>
    <x v="777"/>
  </r>
  <r>
    <n v="867"/>
    <s v="Kane, Pruitt and Rivera"/>
    <s v="Cross-platform next generation service-desk"/>
    <n v="4800"/>
    <n v="7797"/>
    <x v="1"/>
    <n v="617552.66666666698"/>
    <s v="US"/>
    <s v="USD"/>
    <n v="1539061200"/>
    <x v="778"/>
    <b v="0"/>
    <b v="0"/>
    <s v="food/food trucks"/>
    <n v="1.6243749999999999"/>
    <n v="312674.83333333349"/>
    <x v="0"/>
    <s v="food trucks"/>
    <x v="778"/>
    <x v="778"/>
  </r>
  <r>
    <n v="868"/>
    <s v="Wood, Buckley and Meza"/>
    <s v="Front-line web-enabled installation"/>
    <n v="7000"/>
    <n v="12939"/>
    <x v="0"/>
    <n v="618265.16666666698"/>
    <s v="US"/>
    <s v="USD"/>
    <n v="1381554000"/>
    <x v="779"/>
    <b v="0"/>
    <b v="0"/>
    <s v="theater/plays"/>
    <n v="1.8484285714285715"/>
    <n v="315602.08333333349"/>
    <x v="3"/>
    <s v="plays"/>
    <x v="779"/>
    <x v="779"/>
  </r>
  <r>
    <n v="869"/>
    <s v="Brown-Williams"/>
    <s v="Multi-channeled responsive product"/>
    <n v="161900"/>
    <n v="38376"/>
    <x v="1"/>
    <n v="618977.66666666698"/>
    <s v="US"/>
    <s v="USD"/>
    <n v="1277096400"/>
    <x v="780"/>
    <b v="0"/>
    <b v="0"/>
    <s v="film &amp; video/drama"/>
    <n v="0.23703520691785052"/>
    <n v="328676.83333333349"/>
    <x v="4"/>
    <s v="drama"/>
    <x v="780"/>
    <x v="780"/>
  </r>
  <r>
    <n v="870"/>
    <s v="Hansen-Austin"/>
    <s v="Adaptive demand-driven encryption"/>
    <n v="7700"/>
    <n v="6920"/>
    <x v="1"/>
    <n v="619690.16666666698"/>
    <s v="US"/>
    <s v="USD"/>
    <n v="1440392400"/>
    <x v="781"/>
    <b v="0"/>
    <b v="0"/>
    <s v="theater/plays"/>
    <n v="0.89870129870129867"/>
    <n v="313305.08333333349"/>
    <x v="3"/>
    <s v="plays"/>
    <x v="335"/>
    <x v="781"/>
  </r>
  <r>
    <n v="871"/>
    <s v="Santana-George"/>
    <s v="Re-engineered client-driven knowledge user"/>
    <n v="71500"/>
    <n v="194912"/>
    <x v="0"/>
    <n v="620402.66666666698"/>
    <s v="US"/>
    <s v="USD"/>
    <n v="1509512400"/>
    <x v="782"/>
    <b v="0"/>
    <b v="1"/>
    <s v="theater/plays"/>
    <n v="2.7260419580419581"/>
    <n v="407657.33333333349"/>
    <x v="3"/>
    <s v="plays"/>
    <x v="535"/>
    <x v="782"/>
  </r>
  <r>
    <n v="872"/>
    <s v="Davis LLC"/>
    <s v="Compatible logistical paradigm"/>
    <n v="4700"/>
    <n v="7992"/>
    <x v="1"/>
    <n v="621115.16666666698"/>
    <s v="AU"/>
    <s v="AUD"/>
    <n v="1535950800"/>
    <x v="783"/>
    <b v="0"/>
    <b v="0"/>
    <s v="film &amp; video/science fiction"/>
    <n v="1.7004255319148935"/>
    <n v="314553.58333333349"/>
    <x v="4"/>
    <s v="science fiction"/>
    <x v="270"/>
    <x v="783"/>
  </r>
  <r>
    <n v="873"/>
    <s v="Vazquez, Ochoa and Clark"/>
    <s v="Intuitive value-added installation"/>
    <n v="42100"/>
    <n v="79268"/>
    <x v="1"/>
    <n v="621827.66666666698"/>
    <s v="US"/>
    <s v="USD"/>
    <n v="1389160800"/>
    <x v="393"/>
    <b v="0"/>
    <b v="0"/>
    <s v="photography/photography books"/>
    <n v="1.8828503562945369"/>
    <n v="350547.83333333349"/>
    <x v="7"/>
    <s v="photography books"/>
    <x v="781"/>
    <x v="393"/>
  </r>
  <r>
    <n v="874"/>
    <s v="Chung-Nguyen"/>
    <s v="Managed discrete parallelism"/>
    <n v="40200"/>
    <n v="139468"/>
    <x v="0"/>
    <n v="622540.16666666698"/>
    <s v="US"/>
    <s v="USD"/>
    <n v="1271998800"/>
    <x v="784"/>
    <b v="0"/>
    <b v="1"/>
    <s v="photography/photography books"/>
    <n v="3.4693532338308457"/>
    <n v="381004.08333333349"/>
    <x v="7"/>
    <s v="photography books"/>
    <x v="782"/>
    <x v="784"/>
  </r>
  <r>
    <n v="875"/>
    <s v="Mueller-Harmon"/>
    <s v="Implemented tangible approach"/>
    <n v="7900"/>
    <n v="5465"/>
    <x v="1"/>
    <n v="623252.66666666698"/>
    <s v="US"/>
    <s v="USD"/>
    <n v="1294898400"/>
    <x v="785"/>
    <b v="0"/>
    <b v="0"/>
    <s v="music/rock"/>
    <n v="0.6917721518987342"/>
    <n v="314358.83333333349"/>
    <x v="1"/>
    <s v="rock"/>
    <x v="783"/>
    <x v="785"/>
  </r>
  <r>
    <n v="876"/>
    <s v="Dixon, Perez and Banks"/>
    <s v="Re-engineered encompassing definition"/>
    <n v="8300"/>
    <n v="2111"/>
    <x v="1"/>
    <n v="623965.16666666698"/>
    <s v="CA"/>
    <s v="CAD"/>
    <n v="1559970000"/>
    <x v="229"/>
    <b v="0"/>
    <b v="0"/>
    <s v="photography/photography books"/>
    <n v="0.25433734939759034"/>
    <n v="313038.08333333349"/>
    <x v="7"/>
    <s v="photography books"/>
    <x v="784"/>
    <x v="229"/>
  </r>
  <r>
    <n v="877"/>
    <s v="Estrada Group"/>
    <s v="Multi-lateral uniform collaboration"/>
    <n v="163600"/>
    <n v="126628"/>
    <x v="0"/>
    <n v="624677.66666666698"/>
    <s v="US"/>
    <s v="USD"/>
    <n v="1469509200"/>
    <x v="786"/>
    <b v="0"/>
    <b v="0"/>
    <s v="food/food trucks"/>
    <n v="0.77400977995110021"/>
    <n v="375652.83333333349"/>
    <x v="0"/>
    <s v="food trucks"/>
    <x v="785"/>
    <x v="786"/>
  </r>
  <r>
    <n v="878"/>
    <s v="Lutz Group"/>
    <s v="Enterprise-wide foreground paradigm"/>
    <n v="2700"/>
    <n v="1012"/>
    <x v="1"/>
    <n v="625390.16666666698"/>
    <s v="IT"/>
    <s v="EUR"/>
    <n v="1579068000"/>
    <x v="787"/>
    <b v="0"/>
    <b v="0"/>
    <s v="music/metal"/>
    <n v="0.37481481481481482"/>
    <n v="313201.08333333349"/>
    <x v="1"/>
    <s v="metal"/>
    <x v="786"/>
    <x v="787"/>
  </r>
  <r>
    <n v="879"/>
    <s v="Ortiz Inc"/>
    <s v="Stand-alone incremental parallelism"/>
    <n v="1000"/>
    <n v="5438"/>
    <x v="1"/>
    <n v="626102.66666666698"/>
    <s v="US"/>
    <s v="USD"/>
    <n v="1487743200"/>
    <x v="341"/>
    <b v="0"/>
    <b v="0"/>
    <s v="publishing/nonfiction"/>
    <n v="5.4379999999999997"/>
    <n v="315770.33333333349"/>
    <x v="5"/>
    <s v="nonfiction"/>
    <x v="787"/>
    <x v="341"/>
  </r>
  <r>
    <n v="880"/>
    <s v="Craig, Ellis and Miller"/>
    <s v="Persevering 5thgeneration throughput"/>
    <n v="84500"/>
    <n v="193101"/>
    <x v="0"/>
    <n v="626815.16666666698"/>
    <s v="US"/>
    <s v="USD"/>
    <n v="1563685200"/>
    <x v="788"/>
    <b v="0"/>
    <b v="0"/>
    <s v="music/electric music"/>
    <n v="2.2852189349112426"/>
    <n v="409958.08333333349"/>
    <x v="1"/>
    <s v="electric music"/>
    <x v="788"/>
    <x v="788"/>
  </r>
  <r>
    <n v="881"/>
    <s v="Charles Inc"/>
    <s v="Implemented object-oriented synergy"/>
    <n v="81300"/>
    <n v="31665"/>
    <x v="1"/>
    <n v="627527.66666666698"/>
    <s v="US"/>
    <s v="USD"/>
    <n v="1436418000"/>
    <x v="789"/>
    <b v="0"/>
    <b v="1"/>
    <s v="theater/plays"/>
    <n v="0.38948339483394834"/>
    <n v="329596.33333333349"/>
    <x v="3"/>
    <s v="plays"/>
    <x v="330"/>
    <x v="789"/>
  </r>
  <r>
    <n v="882"/>
    <s v="White-Rosario"/>
    <s v="Balanced demand-driven definition"/>
    <n v="800"/>
    <n v="2960"/>
    <x v="0"/>
    <n v="628240.16666666698"/>
    <s v="US"/>
    <s v="USD"/>
    <n v="1421820000"/>
    <x v="790"/>
    <b v="0"/>
    <b v="0"/>
    <s v="theater/plays"/>
    <n v="3.7"/>
    <n v="315600.08333333349"/>
    <x v="3"/>
    <s v="plays"/>
    <x v="789"/>
    <x v="790"/>
  </r>
  <r>
    <n v="883"/>
    <s v="Simmons-Villarreal"/>
    <s v="Customer-focused mobile Graphic Interface"/>
    <n v="3400"/>
    <n v="8089"/>
    <x v="1"/>
    <n v="628952.66666666698"/>
    <s v="US"/>
    <s v="USD"/>
    <n v="1274763600"/>
    <x v="791"/>
    <b v="0"/>
    <b v="0"/>
    <s v="film &amp; video/shorts"/>
    <n v="2.3791176470588233"/>
    <n v="318520.83333333349"/>
    <x v="4"/>
    <s v="shorts"/>
    <x v="790"/>
    <x v="791"/>
  </r>
  <r>
    <n v="884"/>
    <s v="Strickland Group"/>
    <s v="Horizontal secondary interface"/>
    <n v="170800"/>
    <n v="109374"/>
    <x v="1"/>
    <n v="629665.16666666698"/>
    <s v="US"/>
    <s v="USD"/>
    <n v="1399179600"/>
    <x v="792"/>
    <b v="0"/>
    <b v="1"/>
    <s v="theater/plays"/>
    <n v="0.64036299765807958"/>
    <n v="369519.58333333349"/>
    <x v="3"/>
    <s v="plays"/>
    <x v="791"/>
    <x v="792"/>
  </r>
  <r>
    <n v="885"/>
    <s v="Lynch Ltd"/>
    <s v="Virtual analyzing collaboration"/>
    <n v="1800"/>
    <n v="2129"/>
    <x v="0"/>
    <n v="630377.66666666698"/>
    <s v="US"/>
    <s v="USD"/>
    <n v="1275800400"/>
    <x v="556"/>
    <b v="0"/>
    <b v="0"/>
    <s v="theater/plays"/>
    <n v="1.1827777777777777"/>
    <n v="316253.33333333349"/>
    <x v="3"/>
    <s v="plays"/>
    <x v="792"/>
    <x v="556"/>
  </r>
  <r>
    <n v="886"/>
    <s v="Sanders LLC"/>
    <s v="Multi-tiered explicit focus group"/>
    <n v="150600"/>
    <n v="127745"/>
    <x v="1"/>
    <n v="631090.16666666698"/>
    <s v="US"/>
    <s v="USD"/>
    <n v="1282798800"/>
    <x v="488"/>
    <b v="0"/>
    <b v="0"/>
    <s v="music/indie rock"/>
    <n v="0.84824037184594958"/>
    <n v="379417.58333333349"/>
    <x v="1"/>
    <s v="indie rock"/>
    <x v="793"/>
    <x v="488"/>
  </r>
  <r>
    <n v="887"/>
    <s v="Cooper LLC"/>
    <s v="Multi-layered systematic knowledgebase"/>
    <n v="7800"/>
    <n v="2289"/>
    <x v="1"/>
    <n v="631802.66666666698"/>
    <s v="US"/>
    <s v="USD"/>
    <n v="1437109200"/>
    <x v="232"/>
    <b v="0"/>
    <b v="1"/>
    <s v="theater/plays"/>
    <n v="0.29346153846153844"/>
    <n v="317045.83333333349"/>
    <x v="3"/>
    <s v="plays"/>
    <x v="794"/>
    <x v="232"/>
  </r>
  <r>
    <n v="888"/>
    <s v="Palmer Ltd"/>
    <s v="Reverse-engineered uniform knowledge user"/>
    <n v="5800"/>
    <n v="12174"/>
    <x v="0"/>
    <n v="632515.16666666698"/>
    <s v="US"/>
    <s v="USD"/>
    <n v="1491886800"/>
    <x v="793"/>
    <b v="0"/>
    <b v="0"/>
    <s v="theater/plays"/>
    <n v="2.0989655172413793"/>
    <n v="322344.58333333349"/>
    <x v="3"/>
    <s v="plays"/>
    <x v="795"/>
    <x v="793"/>
  </r>
  <r>
    <n v="889"/>
    <s v="Santos Group"/>
    <s v="Secured dynamic capacity"/>
    <n v="5600"/>
    <n v="9508"/>
    <x v="1"/>
    <n v="633227.66666666698"/>
    <s v="US"/>
    <s v="USD"/>
    <n v="1394600400"/>
    <x v="794"/>
    <b v="0"/>
    <b v="1"/>
    <s v="music/electric music"/>
    <n v="1.697857142857143"/>
    <n v="321367.83333333349"/>
    <x v="1"/>
    <s v="electric music"/>
    <x v="796"/>
    <x v="794"/>
  </r>
  <r>
    <n v="890"/>
    <s v="Christian, Kim and Jimenez"/>
    <s v="Devolved foreground throughput"/>
    <n v="134400"/>
    <n v="155849"/>
    <x v="1"/>
    <n v="633940.16666666698"/>
    <s v="US"/>
    <s v="USD"/>
    <n v="1561352400"/>
    <x v="138"/>
    <b v="0"/>
    <b v="0"/>
    <s v="music/indie rock"/>
    <n v="1.1595907738095239"/>
    <n v="394894.58333333349"/>
    <x v="1"/>
    <s v="indie rock"/>
    <x v="797"/>
    <x v="138"/>
  </r>
  <r>
    <n v="891"/>
    <s v="Williams, Price and Hurley"/>
    <s v="Synchronized demand-driven infrastructure"/>
    <n v="3000"/>
    <n v="7758"/>
    <x v="0"/>
    <n v="634652.66666666698"/>
    <s v="CA"/>
    <s v="CAD"/>
    <n v="1322892000"/>
    <x v="795"/>
    <b v="0"/>
    <b v="0"/>
    <s v="film &amp; video/documentary"/>
    <n v="2.5859999999999999"/>
    <n v="321205.33333333349"/>
    <x v="4"/>
    <s v="documentary"/>
    <x v="798"/>
    <x v="795"/>
  </r>
  <r>
    <n v="892"/>
    <s v="Anderson, Parks and Estrada"/>
    <s v="Realigned discrete structure"/>
    <n v="6000"/>
    <n v="13835"/>
    <x v="1"/>
    <n v="635365.16666666698"/>
    <s v="US"/>
    <s v="USD"/>
    <n v="1274418000"/>
    <x v="796"/>
    <b v="0"/>
    <b v="0"/>
    <s v="publishing/translations"/>
    <n v="2.3058333333333332"/>
    <n v="324600.08333333349"/>
    <x v="5"/>
    <s v="translations"/>
    <x v="799"/>
    <x v="796"/>
  </r>
  <r>
    <n v="893"/>
    <s v="Collins-Martinez"/>
    <s v="Progressive grid-enabled website"/>
    <n v="8400"/>
    <n v="10770"/>
    <x v="1"/>
    <n v="636077.66666666698"/>
    <s v="IT"/>
    <s v="EUR"/>
    <n v="1434344400"/>
    <x v="797"/>
    <b v="0"/>
    <b v="1"/>
    <s v="film &amp; video/documentary"/>
    <n v="1.2821428571428573"/>
    <n v="323423.83333333349"/>
    <x v="4"/>
    <s v="documentary"/>
    <x v="800"/>
    <x v="797"/>
  </r>
  <r>
    <n v="894"/>
    <s v="Barrett Inc"/>
    <s v="Organic cohesive neural-net"/>
    <n v="1700"/>
    <n v="3208"/>
    <x v="0"/>
    <n v="636790.16666666698"/>
    <s v="GB"/>
    <s v="GBP"/>
    <n v="1373518800"/>
    <x v="798"/>
    <b v="0"/>
    <b v="1"/>
    <s v="film &amp; video/television"/>
    <n v="1.8870588235294117"/>
    <n v="319999.08333333349"/>
    <x v="4"/>
    <s v="television"/>
    <x v="801"/>
    <x v="798"/>
  </r>
  <r>
    <n v="895"/>
    <s v="Adams-Rollins"/>
    <s v="Integrated demand-driven info-mediaries"/>
    <n v="159800"/>
    <n v="11108"/>
    <x v="1"/>
    <n v="637502.66666666698"/>
    <s v="US"/>
    <s v="USD"/>
    <n v="1517637600"/>
    <x v="799"/>
    <b v="0"/>
    <b v="0"/>
    <s v="theater/plays"/>
    <n v="6.9511889862327911E-2"/>
    <n v="324305.33333333349"/>
    <x v="3"/>
    <s v="plays"/>
    <x v="802"/>
    <x v="799"/>
  </r>
  <r>
    <n v="896"/>
    <s v="Wright-Bryant"/>
    <s v="Reverse-engineered client-server extranet"/>
    <n v="19800"/>
    <n v="153338"/>
    <x v="0"/>
    <n v="638215.16666666698"/>
    <s v="AU"/>
    <s v="AUD"/>
    <n v="1310619600"/>
    <x v="800"/>
    <b v="0"/>
    <b v="1"/>
    <s v="food/food trucks"/>
    <n v="7.7443434343434348"/>
    <n v="395776.58333333349"/>
    <x v="0"/>
    <s v="food trucks"/>
    <x v="803"/>
    <x v="800"/>
  </r>
  <r>
    <n v="897"/>
    <s v="Berry-Cannon"/>
    <s v="Organized discrete encoding"/>
    <n v="8800"/>
    <n v="2437"/>
    <x v="1"/>
    <n v="638927.66666666698"/>
    <s v="US"/>
    <s v="USD"/>
    <n v="1556427600"/>
    <x v="368"/>
    <b v="0"/>
    <b v="0"/>
    <s v="theater/plays"/>
    <n v="0.27693181818181817"/>
    <n v="320682.33333333349"/>
    <x v="3"/>
    <s v="plays"/>
    <x v="212"/>
    <x v="368"/>
  </r>
  <r>
    <n v="898"/>
    <s v="Davis-Gonzalez"/>
    <s v="Balanced regional flexibility"/>
    <n v="179100"/>
    <n v="93991"/>
    <x v="1"/>
    <n v="639640.16666666698"/>
    <s v="US"/>
    <s v="USD"/>
    <n v="1576476000"/>
    <x v="801"/>
    <b v="0"/>
    <b v="0"/>
    <s v="film &amp; video/documentary"/>
    <n v="0.52479620323841425"/>
    <n v="366815.58333333349"/>
    <x v="4"/>
    <s v="documentary"/>
    <x v="804"/>
    <x v="801"/>
  </r>
  <r>
    <n v="899"/>
    <s v="Best-Young"/>
    <s v="Implemented multimedia time-frame"/>
    <n v="3100"/>
    <n v="12620"/>
    <x v="0"/>
    <n v="640352.66666666698"/>
    <s v="CH"/>
    <s v="CHF"/>
    <n v="1381122000"/>
    <x v="802"/>
    <b v="0"/>
    <b v="0"/>
    <s v="music/jazz"/>
    <n v="4.0709677419354842"/>
    <n v="326486.33333333349"/>
    <x v="1"/>
    <s v="jazz"/>
    <x v="805"/>
    <x v="802"/>
  </r>
  <r>
    <n v="900"/>
    <s v="Powers, Smith and Deleon"/>
    <s v="Enhanced uniform service-desk"/>
    <n v="100"/>
    <n v="2"/>
    <x v="1"/>
    <n v="641065.16666666698"/>
    <s v="US"/>
    <s v="USD"/>
    <n v="1411102800"/>
    <x v="803"/>
    <b v="0"/>
    <b v="1"/>
    <s v="technology/web"/>
    <n v="0.02"/>
    <n v="320533.58333333349"/>
    <x v="2"/>
    <s v="web"/>
    <x v="806"/>
    <x v="803"/>
  </r>
  <r>
    <n v="901"/>
    <s v="Hogan Group"/>
    <s v="Versatile bottom-line definition"/>
    <n v="5600"/>
    <n v="8746"/>
    <x v="1"/>
    <n v="641777.66666666698"/>
    <s v="US"/>
    <s v="USD"/>
    <n v="1531803600"/>
    <x v="482"/>
    <b v="0"/>
    <b v="1"/>
    <s v="music/rock"/>
    <n v="1.5617857142857143"/>
    <n v="325261.83333333349"/>
    <x v="1"/>
    <s v="rock"/>
    <x v="807"/>
    <x v="482"/>
  </r>
  <r>
    <n v="902"/>
    <s v="Wang, Silva and Byrd"/>
    <s v="Integrated bifurcated software"/>
    <n v="1400"/>
    <n v="3534"/>
    <x v="0"/>
    <n v="642490.16666666698"/>
    <s v="US"/>
    <s v="USD"/>
    <n v="1454133600"/>
    <x v="496"/>
    <b v="0"/>
    <b v="0"/>
    <s v="technology/web"/>
    <n v="2.5242857142857145"/>
    <n v="323012.08333333349"/>
    <x v="2"/>
    <s v="web"/>
    <x v="722"/>
    <x v="496"/>
  </r>
  <r>
    <n v="903"/>
    <s v="Parker-Morris"/>
    <s v="Assimilated next generation instruction set"/>
    <n v="41000"/>
    <n v="709"/>
    <x v="1"/>
    <n v="643202.66666666698"/>
    <s v="US"/>
    <s v="USD"/>
    <n v="1336194000"/>
    <x v="804"/>
    <b v="0"/>
    <b v="1"/>
    <s v="publishing/nonfiction"/>
    <n v="1.729268292682927E-2"/>
    <n v="321955.83333333349"/>
    <x v="5"/>
    <s v="nonfiction"/>
    <x v="477"/>
    <x v="804"/>
  </r>
  <r>
    <n v="904"/>
    <s v="Rodriguez, Johnson and Jackson"/>
    <s v="Digitized foreground array"/>
    <n v="6500"/>
    <n v="795"/>
    <x v="1"/>
    <n v="643915.16666666698"/>
    <s v="US"/>
    <s v="USD"/>
    <n v="1349326800"/>
    <x v="805"/>
    <b v="0"/>
    <b v="0"/>
    <s v="publishing/radio &amp; podcasts"/>
    <n v="0.12230769230769231"/>
    <n v="322355.08333333349"/>
    <x v="5"/>
    <s v="radio &amp; podcasts"/>
    <x v="259"/>
    <x v="805"/>
  </r>
  <r>
    <n v="905"/>
    <s v="Haynes PLC"/>
    <s v="Re-engineered clear-thinking project"/>
    <n v="7900"/>
    <n v="12955"/>
    <x v="0"/>
    <n v="644627.66666666698"/>
    <s v="US"/>
    <s v="USD"/>
    <n v="1379566800"/>
    <x v="806"/>
    <b v="0"/>
    <b v="0"/>
    <s v="theater/plays"/>
    <n v="1.6398734177215191"/>
    <n v="328791.33333333349"/>
    <x v="3"/>
    <s v="plays"/>
    <x v="9"/>
    <x v="806"/>
  </r>
  <r>
    <n v="906"/>
    <s v="Hayes Group"/>
    <s v="Implemented even-keeled standardization"/>
    <n v="5500"/>
    <n v="8964"/>
    <x v="1"/>
    <n v="645340.16666666698"/>
    <s v="US"/>
    <s v="USD"/>
    <n v="1494651600"/>
    <x v="807"/>
    <b v="1"/>
    <b v="1"/>
    <s v="film &amp; video/documentary"/>
    <n v="1.6298181818181818"/>
    <n v="327152.08333333349"/>
    <x v="4"/>
    <s v="documentary"/>
    <x v="808"/>
    <x v="807"/>
  </r>
  <r>
    <n v="907"/>
    <s v="White, Pena and Calhoun"/>
    <s v="Quality-focused asymmetric adapter"/>
    <n v="9100"/>
    <n v="1843"/>
    <x v="1"/>
    <n v="646052.66666666698"/>
    <s v="US"/>
    <s v="USD"/>
    <n v="1303880400"/>
    <x v="808"/>
    <b v="0"/>
    <b v="0"/>
    <s v="theater/plays"/>
    <n v="0.20252747252747252"/>
    <n v="323947.83333333349"/>
    <x v="3"/>
    <s v="plays"/>
    <x v="809"/>
    <x v="808"/>
  </r>
  <r>
    <n v="908"/>
    <s v="Bryant-Pope"/>
    <s v="Networked intangible help-desk"/>
    <n v="38200"/>
    <n v="121950"/>
    <x v="0"/>
    <n v="646765.16666666698"/>
    <s v="US"/>
    <s v="USD"/>
    <n v="1335934800"/>
    <x v="104"/>
    <b v="0"/>
    <b v="0"/>
    <s v="games/video games"/>
    <n v="3.1924083769633507"/>
    <n v="384357.58333333349"/>
    <x v="6"/>
    <s v="video games"/>
    <x v="444"/>
    <x v="104"/>
  </r>
  <r>
    <n v="909"/>
    <s v="Gates, Li and Thompson"/>
    <s v="Synchronized attitude-oriented frame"/>
    <n v="1800"/>
    <n v="8621"/>
    <x v="1"/>
    <n v="647477.66666666698"/>
    <s v="CA"/>
    <s v="CAD"/>
    <n v="1528088400"/>
    <x v="809"/>
    <b v="0"/>
    <b v="1"/>
    <s v="theater/plays"/>
    <n v="4.7894444444444444"/>
    <n v="328049.33333333349"/>
    <x v="3"/>
    <s v="plays"/>
    <x v="384"/>
    <x v="809"/>
  </r>
  <r>
    <n v="910"/>
    <s v="King-Morris"/>
    <s v="Proactive incremental architecture"/>
    <n v="154500"/>
    <n v="30215"/>
    <x v="0"/>
    <n v="648190.16666666698"/>
    <s v="US"/>
    <s v="USD"/>
    <n v="1421906400"/>
    <x v="810"/>
    <b v="0"/>
    <b v="0"/>
    <s v="theater/plays"/>
    <n v="0.19556634304207121"/>
    <n v="339202.58333333349"/>
    <x v="3"/>
    <s v="plays"/>
    <x v="810"/>
    <x v="810"/>
  </r>
  <r>
    <n v="911"/>
    <s v="Carter, Cole and Curtis"/>
    <s v="Cloned responsive standardization"/>
    <n v="5800"/>
    <n v="11539"/>
    <x v="1"/>
    <n v="648902.66666666698"/>
    <s v="US"/>
    <s v="USD"/>
    <n v="1568005200"/>
    <x v="811"/>
    <b v="1"/>
    <b v="0"/>
    <s v="technology/web"/>
    <n v="1.9894827586206896"/>
    <n v="330220.83333333349"/>
    <x v="2"/>
    <s v="web"/>
    <x v="811"/>
    <x v="811"/>
  </r>
  <r>
    <n v="912"/>
    <s v="Sanchez-Parsons"/>
    <s v="Reduced bifurcated pricing structure"/>
    <n v="1800"/>
    <n v="14310"/>
    <x v="1"/>
    <n v="649615.16666666698"/>
    <s v="US"/>
    <s v="USD"/>
    <n v="1346821200"/>
    <x v="812"/>
    <b v="1"/>
    <b v="0"/>
    <s v="film &amp; video/drama"/>
    <n v="7.95"/>
    <n v="331962.58333333349"/>
    <x v="4"/>
    <s v="drama"/>
    <x v="812"/>
    <x v="812"/>
  </r>
  <r>
    <n v="913"/>
    <s v="Rivera-Pearson"/>
    <s v="Re-engineered asymmetric challenge"/>
    <n v="70200"/>
    <n v="35536"/>
    <x v="0"/>
    <n v="650327.66666666698"/>
    <s v="AU"/>
    <s v="AUD"/>
    <n v="1557637200"/>
    <x v="813"/>
    <b v="0"/>
    <b v="0"/>
    <s v="film &amp; video/drama"/>
    <n v="0.50621082621082625"/>
    <n v="342931.83333333349"/>
    <x v="4"/>
    <s v="drama"/>
    <x v="813"/>
    <x v="813"/>
  </r>
  <r>
    <n v="914"/>
    <s v="Ramirez, Padilla and Barrera"/>
    <s v="Diverse client-driven conglomeration"/>
    <n v="6400"/>
    <n v="3676"/>
    <x v="1"/>
    <n v="651040.16666666698"/>
    <s v="GB"/>
    <s v="GBP"/>
    <n v="1375592400"/>
    <x v="814"/>
    <b v="0"/>
    <b v="0"/>
    <s v="theater/plays"/>
    <n v="0.57437499999999997"/>
    <n v="327358.08333333349"/>
    <x v="3"/>
    <s v="plays"/>
    <x v="814"/>
    <x v="814"/>
  </r>
  <r>
    <n v="915"/>
    <s v="Riggs Group"/>
    <s v="Configurable upward-trending solution"/>
    <n v="125900"/>
    <n v="195936"/>
    <x v="1"/>
    <n v="651752.66666666698"/>
    <s v="GB"/>
    <s v="GBP"/>
    <n v="1503982800"/>
    <x v="815"/>
    <b v="0"/>
    <b v="0"/>
    <s v="film &amp; video/television"/>
    <n v="1.5562827640984909"/>
    <n v="423844.33333333349"/>
    <x v="4"/>
    <s v="television"/>
    <x v="80"/>
    <x v="815"/>
  </r>
  <r>
    <n v="916"/>
    <s v="Clements Ltd"/>
    <s v="Persistent bandwidth-monitored framework"/>
    <n v="3700"/>
    <n v="1343"/>
    <x v="0"/>
    <n v="652465.16666666698"/>
    <s v="US"/>
    <s v="USD"/>
    <n v="1418882400"/>
    <x v="414"/>
    <b v="0"/>
    <b v="0"/>
    <s v="photography/photography books"/>
    <n v="0.36297297297297298"/>
    <n v="326904.08333333349"/>
    <x v="7"/>
    <s v="photography books"/>
    <x v="815"/>
    <x v="414"/>
  </r>
  <r>
    <n v="917"/>
    <s v="Cooper Inc"/>
    <s v="Polarized discrete product"/>
    <n v="3600"/>
    <n v="2097"/>
    <x v="1"/>
    <n v="653177.66666666698"/>
    <s v="GB"/>
    <s v="GBP"/>
    <n v="1309237200"/>
    <x v="816"/>
    <b v="0"/>
    <b v="1"/>
    <s v="film &amp; video/shorts"/>
    <n v="0.58250000000000002"/>
    <n v="327637.33333333349"/>
    <x v="4"/>
    <s v="shorts"/>
    <x v="816"/>
    <x v="816"/>
  </r>
  <r>
    <n v="918"/>
    <s v="Jones-Gonzalez"/>
    <s v="Seamless dynamic website"/>
    <n v="3800"/>
    <n v="9021"/>
    <x v="1"/>
    <n v="653890.16666666698"/>
    <s v="CH"/>
    <s v="CHF"/>
    <n v="1343365200"/>
    <x v="82"/>
    <b v="0"/>
    <b v="0"/>
    <s v="publishing/radio &amp; podcasts"/>
    <n v="2.3739473684210526"/>
    <n v="331455.58333333349"/>
    <x v="5"/>
    <s v="radio &amp; podcasts"/>
    <x v="474"/>
    <x v="82"/>
  </r>
  <r>
    <n v="919"/>
    <s v="Fox Ltd"/>
    <s v="Extended multimedia firmware"/>
    <n v="35600"/>
    <n v="20915"/>
    <x v="0"/>
    <n v="654602.66666666698"/>
    <s v="AU"/>
    <s v="AUD"/>
    <n v="1507957200"/>
    <x v="817"/>
    <b v="0"/>
    <b v="1"/>
    <s v="theater/plays"/>
    <n v="0.58750000000000002"/>
    <n v="337758.83333333349"/>
    <x v="3"/>
    <s v="plays"/>
    <x v="817"/>
    <x v="817"/>
  </r>
  <r>
    <n v="920"/>
    <s v="Green, Murphy and Webb"/>
    <s v="Versatile directional project"/>
    <n v="5300"/>
    <n v="9676"/>
    <x v="1"/>
    <n v="655315.16666666698"/>
    <s v="US"/>
    <s v="USD"/>
    <n v="1549519200"/>
    <x v="818"/>
    <b v="1"/>
    <b v="0"/>
    <s v="film &amp; video/animation"/>
    <n v="1.8256603773584905"/>
    <n v="332495.58333333349"/>
    <x v="4"/>
    <s v="animation"/>
    <x v="818"/>
    <x v="818"/>
  </r>
  <r>
    <n v="921"/>
    <s v="Stevenson PLC"/>
    <s v="Profound directional knowledge user"/>
    <n v="160400"/>
    <n v="1210"/>
    <x v="1"/>
    <n v="656027.66666666698"/>
    <s v="US"/>
    <s v="USD"/>
    <n v="1329026400"/>
    <x v="819"/>
    <b v="0"/>
    <b v="0"/>
    <s v="technology/web"/>
    <n v="7.5436408977556111E-3"/>
    <n v="328618.83333333349"/>
    <x v="2"/>
    <s v="web"/>
    <x v="819"/>
    <x v="819"/>
  </r>
  <r>
    <n v="922"/>
    <s v="Soto-Anthony"/>
    <s v="Ameliorated logistical capability"/>
    <n v="51400"/>
    <n v="90440"/>
    <x v="0"/>
    <n v="656740.16666666698"/>
    <s v="US"/>
    <s v="USD"/>
    <n v="1544335200"/>
    <x v="320"/>
    <b v="0"/>
    <b v="1"/>
    <s v="music/world music"/>
    <n v="1.7595330739299611"/>
    <n v="373590.08333333349"/>
    <x v="1"/>
    <s v="world music"/>
    <x v="609"/>
    <x v="320"/>
  </r>
  <r>
    <n v="923"/>
    <s v="Wise and Sons"/>
    <s v="Sharable discrete definition"/>
    <n v="1700"/>
    <n v="4044"/>
    <x v="1"/>
    <n v="657452.66666666698"/>
    <s v="US"/>
    <s v="USD"/>
    <n v="1279083600"/>
    <x v="820"/>
    <b v="0"/>
    <b v="0"/>
    <s v="theater/plays"/>
    <n v="2.3788235294117648"/>
    <n v="330748.33333333349"/>
    <x v="3"/>
    <s v="plays"/>
    <x v="547"/>
    <x v="820"/>
  </r>
  <r>
    <n v="924"/>
    <s v="Butler-Barr"/>
    <s v="User-friendly next generation core"/>
    <n v="39400"/>
    <n v="192292"/>
    <x v="0"/>
    <n v="658165.16666666698"/>
    <s v="IT"/>
    <s v="EUR"/>
    <n v="1572498000"/>
    <x v="821"/>
    <b v="0"/>
    <b v="0"/>
    <s v="theater/plays"/>
    <n v="4.8805076142131982"/>
    <n v="425228.58333333349"/>
    <x v="3"/>
    <s v="plays"/>
    <x v="820"/>
    <x v="821"/>
  </r>
  <r>
    <n v="925"/>
    <s v="Wilson, Jefferson and Anderson"/>
    <s v="Profit-focused empowering system engine"/>
    <n v="3000"/>
    <n v="6722"/>
    <x v="1"/>
    <n v="658877.66666666698"/>
    <s v="US"/>
    <s v="USD"/>
    <n v="1506056400"/>
    <x v="822"/>
    <b v="0"/>
    <b v="0"/>
    <s v="theater/plays"/>
    <n v="2.2406666666666668"/>
    <n v="332799.83333333349"/>
    <x v="3"/>
    <s v="plays"/>
    <x v="821"/>
    <x v="822"/>
  </r>
  <r>
    <n v="926"/>
    <s v="Brown-Oliver"/>
    <s v="Synchronized cohesive encoding"/>
    <n v="8700"/>
    <n v="1577"/>
    <x v="1"/>
    <n v="659590.16666666698"/>
    <s v="US"/>
    <s v="USD"/>
    <n v="1463029200"/>
    <x v="823"/>
    <b v="0"/>
    <b v="0"/>
    <s v="food/food trucks"/>
    <n v="0.18126436781609195"/>
    <n v="330583.58333333349"/>
    <x v="0"/>
    <s v="food trucks"/>
    <x v="151"/>
    <x v="823"/>
  </r>
  <r>
    <n v="927"/>
    <s v="Davis-Gardner"/>
    <s v="Synergistic dynamic utilization"/>
    <n v="7200"/>
    <n v="3301"/>
    <x v="0"/>
    <n v="660302.66666666698"/>
    <s v="US"/>
    <s v="USD"/>
    <n v="1342069200"/>
    <x v="824"/>
    <b v="0"/>
    <b v="0"/>
    <s v="theater/plays"/>
    <n v="0.45847222222222223"/>
    <n v="331801.83333333349"/>
    <x v="3"/>
    <s v="plays"/>
    <x v="822"/>
    <x v="824"/>
  </r>
  <r>
    <n v="928"/>
    <s v="Dawson Group"/>
    <s v="Triple-buffered bi-directional model"/>
    <n v="167400"/>
    <n v="196386"/>
    <x v="1"/>
    <n v="661015.16666666698"/>
    <s v="IT"/>
    <s v="EUR"/>
    <n v="1388296800"/>
    <x v="497"/>
    <b v="0"/>
    <b v="0"/>
    <s v="technology/web"/>
    <n v="1.1731541218637993"/>
    <n v="428700.58333333349"/>
    <x v="2"/>
    <s v="web"/>
    <x v="823"/>
    <x v="497"/>
  </r>
  <r>
    <n v="929"/>
    <s v="Turner-Terrell"/>
    <s v="Polarized tertiary function"/>
    <n v="5500"/>
    <n v="11952"/>
    <x v="1"/>
    <n v="661727.66666666698"/>
    <s v="GB"/>
    <s v="GBP"/>
    <n v="1493787600"/>
    <x v="825"/>
    <b v="0"/>
    <b v="0"/>
    <s v="theater/plays"/>
    <n v="2.173090909090909"/>
    <n v="336839.83333333349"/>
    <x v="3"/>
    <s v="plays"/>
    <x v="824"/>
    <x v="825"/>
  </r>
  <r>
    <n v="930"/>
    <s v="Hall, Buchanan and Benton"/>
    <s v="Configurable fault-tolerant structure"/>
    <n v="3500"/>
    <n v="3930"/>
    <x v="0"/>
    <n v="662440.16666666698"/>
    <s v="US"/>
    <s v="USD"/>
    <n v="1424844000"/>
    <x v="826"/>
    <b v="0"/>
    <b v="1"/>
    <s v="theater/plays"/>
    <n v="1.1228571428571428"/>
    <n v="333185.08333333349"/>
    <x v="3"/>
    <s v="plays"/>
    <x v="825"/>
    <x v="826"/>
  </r>
  <r>
    <n v="931"/>
    <s v="Lowery, Hayden and Cruz"/>
    <s v="Digitized 24/7 budgetary management"/>
    <n v="7900"/>
    <n v="5729"/>
    <x v="1"/>
    <n v="663152.66666666698"/>
    <s v="US"/>
    <s v="USD"/>
    <n v="1403931600"/>
    <x v="827"/>
    <b v="0"/>
    <b v="1"/>
    <s v="theater/plays"/>
    <n v="0.72518987341772156"/>
    <n v="334440.83333333349"/>
    <x v="3"/>
    <s v="plays"/>
    <x v="826"/>
    <x v="827"/>
  </r>
  <r>
    <n v="932"/>
    <s v="Mora, Miller and Harper"/>
    <s v="Stand-alone zero tolerance algorithm"/>
    <n v="2300"/>
    <n v="4883"/>
    <x v="1"/>
    <n v="663865.16666666698"/>
    <s v="US"/>
    <s v="USD"/>
    <n v="1394514000"/>
    <x v="828"/>
    <b v="0"/>
    <b v="0"/>
    <s v="music/rock"/>
    <n v="2.1230434782608696"/>
    <n v="334374.08333333349"/>
    <x v="1"/>
    <s v="rock"/>
    <x v="827"/>
    <x v="828"/>
  </r>
  <r>
    <n v="933"/>
    <s v="Espinoza Group"/>
    <s v="Implemented tangible support"/>
    <n v="73000"/>
    <n v="175015"/>
    <x v="0"/>
    <n v="664577.66666666698"/>
    <s v="US"/>
    <s v="USD"/>
    <n v="1365397200"/>
    <x v="829"/>
    <b v="0"/>
    <b v="0"/>
    <s v="theater/plays"/>
    <n v="2.3974657534246577"/>
    <n v="419796.33333333349"/>
    <x v="3"/>
    <s v="plays"/>
    <x v="828"/>
    <x v="829"/>
  </r>
  <r>
    <n v="934"/>
    <s v="Davis, Crawford and Lopez"/>
    <s v="Reactive radical framework"/>
    <n v="6200"/>
    <n v="11280"/>
    <x v="1"/>
    <n v="665290.16666666698"/>
    <s v="US"/>
    <s v="USD"/>
    <n v="1456120800"/>
    <x v="830"/>
    <b v="0"/>
    <b v="0"/>
    <s v="theater/plays"/>
    <n v="1.8193548387096774"/>
    <n v="338285.08333333349"/>
    <x v="3"/>
    <s v="plays"/>
    <x v="829"/>
    <x v="830"/>
  </r>
  <r>
    <n v="935"/>
    <s v="Richards, Stevens and Fleming"/>
    <s v="Object-based full-range knowledge user"/>
    <n v="6100"/>
    <n v="10012"/>
    <x v="1"/>
    <n v="666002.66666666698"/>
    <s v="US"/>
    <s v="USD"/>
    <n v="1437714000"/>
    <x v="94"/>
    <b v="0"/>
    <b v="0"/>
    <s v="theater/plays"/>
    <n v="1.6413114754098361"/>
    <n v="338007.33333333349"/>
    <x v="3"/>
    <s v="plays"/>
    <x v="830"/>
    <x v="94"/>
  </r>
  <r>
    <n v="936"/>
    <s v="Brown Ltd"/>
    <s v="Enhanced composite contingency"/>
    <n v="103200"/>
    <n v="1690"/>
    <x v="0"/>
    <n v="666715.16666666698"/>
    <s v="US"/>
    <s v="USD"/>
    <n v="1563771600"/>
    <x v="831"/>
    <b v="1"/>
    <b v="0"/>
    <s v="theater/plays"/>
    <n v="1.6375968992248063E-2"/>
    <n v="334202.58333333349"/>
    <x v="3"/>
    <s v="plays"/>
    <x v="831"/>
    <x v="831"/>
  </r>
  <r>
    <n v="937"/>
    <s v="Tapia, Sandoval and Hurley"/>
    <s v="Cloned fresh-thinking model"/>
    <n v="171000"/>
    <n v="84891"/>
    <x v="1"/>
    <n v="667427.66666666698"/>
    <s v="US"/>
    <s v="USD"/>
    <n v="1448517600"/>
    <x v="832"/>
    <b v="0"/>
    <b v="0"/>
    <s v="film &amp; video/documentary"/>
    <n v="0.49643859649122807"/>
    <n v="376159.33333333349"/>
    <x v="4"/>
    <s v="documentary"/>
    <x v="832"/>
    <x v="832"/>
  </r>
  <r>
    <n v="938"/>
    <s v="Allen Inc"/>
    <s v="Total dedicated benchmark"/>
    <n v="9200"/>
    <n v="10093"/>
    <x v="0"/>
    <n v="668140.16666666698"/>
    <s v="US"/>
    <s v="USD"/>
    <n v="1528779600"/>
    <x v="833"/>
    <b v="0"/>
    <b v="1"/>
    <s v="publishing/fiction"/>
    <n v="1.0970652173913042"/>
    <n v="339116.58333333349"/>
    <x v="5"/>
    <s v="fiction"/>
    <x v="833"/>
    <x v="833"/>
  </r>
  <r>
    <n v="939"/>
    <s v="Williams, Johnson and Campbell"/>
    <s v="Streamlined human-resource Graphic Interface"/>
    <n v="7800"/>
    <n v="3839"/>
    <x v="1"/>
    <n v="668852.66666666698"/>
    <s v="US"/>
    <s v="USD"/>
    <n v="1304744400"/>
    <x v="834"/>
    <b v="0"/>
    <b v="1"/>
    <s v="games/video games"/>
    <n v="0.49217948717948717"/>
    <n v="336345.83333333349"/>
    <x v="6"/>
    <s v="video games"/>
    <x v="834"/>
    <x v="834"/>
  </r>
  <r>
    <n v="940"/>
    <s v="Wiggins Ltd"/>
    <s v="Upgradable analyzing core"/>
    <n v="9900"/>
    <n v="6161"/>
    <x v="1"/>
    <n v="669565.16666666698"/>
    <s v="CA"/>
    <s v="CAD"/>
    <n v="1354341600"/>
    <x v="835"/>
    <b v="0"/>
    <b v="0"/>
    <s v="technology/web"/>
    <n v="0.62232323232323228"/>
    <n v="337863.08333333349"/>
    <x v="2"/>
    <s v="web"/>
    <x v="835"/>
    <x v="835"/>
  </r>
  <r>
    <n v="941"/>
    <s v="Luna-Horne"/>
    <s v="Profound exuding pricing structure"/>
    <n v="43000"/>
    <n v="5615"/>
    <x v="0"/>
    <n v="670277.66666666698"/>
    <s v="US"/>
    <s v="USD"/>
    <n v="1294552800"/>
    <x v="836"/>
    <b v="1"/>
    <b v="0"/>
    <s v="theater/plays"/>
    <n v="0.1305813953488372"/>
    <n v="337946.33333333349"/>
    <x v="3"/>
    <s v="plays"/>
    <x v="836"/>
    <x v="836"/>
  </r>
  <r>
    <n v="942"/>
    <s v="Allen Inc"/>
    <s v="Horizontal optimizing model"/>
    <n v="9600"/>
    <n v="6205"/>
    <x v="1"/>
    <n v="670990.16666666698"/>
    <s v="AU"/>
    <s v="AUD"/>
    <n v="1295935200"/>
    <x v="611"/>
    <b v="0"/>
    <b v="0"/>
    <s v="theater/plays"/>
    <n v="0.64635416666666667"/>
    <n v="338597.58333333349"/>
    <x v="3"/>
    <s v="plays"/>
    <x v="837"/>
    <x v="611"/>
  </r>
  <r>
    <n v="943"/>
    <s v="Peterson, Gonzalez and Spencer"/>
    <s v="Synchronized fault-tolerant algorithm"/>
    <n v="7500"/>
    <n v="11969"/>
    <x v="1"/>
    <n v="671702.66666666698"/>
    <s v="US"/>
    <s v="USD"/>
    <n v="1411534800"/>
    <x v="837"/>
    <b v="0"/>
    <b v="0"/>
    <s v="food/food trucks"/>
    <n v="1.5958666666666668"/>
    <n v="341835.83333333349"/>
    <x v="0"/>
    <s v="food trucks"/>
    <x v="219"/>
    <x v="837"/>
  </r>
  <r>
    <n v="944"/>
    <s v="Walter Inc"/>
    <s v="Streamlined 5thgeneration intranet"/>
    <n v="10000"/>
    <n v="8142"/>
    <x v="0"/>
    <n v="672415.16666666698"/>
    <s v="AU"/>
    <s v="AUD"/>
    <n v="1486706400"/>
    <x v="334"/>
    <b v="0"/>
    <b v="0"/>
    <s v="photography/photography books"/>
    <n v="0.81420000000000003"/>
    <n v="340278.58333333349"/>
    <x v="7"/>
    <s v="photography books"/>
    <x v="365"/>
    <x v="334"/>
  </r>
  <r>
    <n v="945"/>
    <s v="Sanders, Farley and Huffman"/>
    <s v="Cross-group clear-thinking task-force"/>
    <n v="172000"/>
    <n v="55805"/>
    <x v="1"/>
    <n v="673127.66666666698"/>
    <s v="US"/>
    <s v="USD"/>
    <n v="1333602000"/>
    <x v="838"/>
    <b v="1"/>
    <b v="0"/>
    <s v="photography/photography books"/>
    <n v="0.32444767441860467"/>
    <n v="364466.33333333349"/>
    <x v="7"/>
    <s v="photography books"/>
    <x v="838"/>
    <x v="838"/>
  </r>
  <r>
    <n v="946"/>
    <s v="Hall, Holmes and Walker"/>
    <s v="Public-key bandwidth-monitored intranet"/>
    <n v="153700"/>
    <n v="15238"/>
    <x v="1"/>
    <n v="673840.16666666698"/>
    <s v="US"/>
    <s v="USD"/>
    <n v="1308200400"/>
    <x v="839"/>
    <b v="0"/>
    <b v="0"/>
    <s v="theater/plays"/>
    <n v="9.9141184124918666E-2"/>
    <n v="344539.08333333349"/>
    <x v="3"/>
    <s v="plays"/>
    <x v="839"/>
    <x v="839"/>
  </r>
  <r>
    <n v="947"/>
    <s v="Smith-Powell"/>
    <s v="Upgradable clear-thinking hardware"/>
    <n v="3600"/>
    <n v="961"/>
    <x v="0"/>
    <n v="674552.66666666698"/>
    <s v="US"/>
    <s v="USD"/>
    <n v="1411707600"/>
    <x v="216"/>
    <b v="0"/>
    <b v="0"/>
    <s v="theater/plays"/>
    <n v="0.26694444444444443"/>
    <n v="337756.83333333349"/>
    <x v="3"/>
    <s v="plays"/>
    <x v="840"/>
    <x v="216"/>
  </r>
  <r>
    <n v="948"/>
    <s v="Smith-Hill"/>
    <s v="Integrated holistic paradigm"/>
    <n v="9400"/>
    <n v="5918"/>
    <x v="1"/>
    <n v="675265.16666666698"/>
    <s v="US"/>
    <s v="USD"/>
    <n v="1418364000"/>
    <x v="840"/>
    <b v="1"/>
    <b v="1"/>
    <s v="film &amp; video/documentary"/>
    <n v="0.62957446808510642"/>
    <n v="340591.58333333349"/>
    <x v="4"/>
    <s v="documentary"/>
    <x v="841"/>
    <x v="840"/>
  </r>
  <r>
    <n v="949"/>
    <s v="Wright LLC"/>
    <s v="Seamless clear-thinking conglomeration"/>
    <n v="5900"/>
    <n v="9520"/>
    <x v="1"/>
    <n v="675977.66666666698"/>
    <s v="US"/>
    <s v="USD"/>
    <n v="1429333200"/>
    <x v="133"/>
    <b v="0"/>
    <b v="0"/>
    <s v="technology/web"/>
    <n v="1.6135593220338984"/>
    <n v="342748.83333333349"/>
    <x v="2"/>
    <s v="web"/>
    <x v="842"/>
    <x v="133"/>
  </r>
  <r>
    <n v="950"/>
    <s v="Williams, Orozco and Gomez"/>
    <s v="Persistent content-based methodology"/>
    <n v="100"/>
    <n v="5"/>
    <x v="0"/>
    <n v="676690.16666666698"/>
    <s v="US"/>
    <s v="USD"/>
    <n v="1555390800"/>
    <x v="354"/>
    <b v="0"/>
    <b v="1"/>
    <s v="theater/plays"/>
    <n v="0.05"/>
    <n v="338347.58333333349"/>
    <x v="3"/>
    <s v="plays"/>
    <x v="843"/>
    <x v="354"/>
  </r>
  <r>
    <n v="951"/>
    <s v="Peterson Ltd"/>
    <s v="Re-engineered 24hour matrix"/>
    <n v="14500"/>
    <n v="159056"/>
    <x v="1"/>
    <n v="677402.66666666698"/>
    <s v="US"/>
    <s v="USD"/>
    <n v="1482732000"/>
    <x v="721"/>
    <b v="0"/>
    <b v="1"/>
    <s v="music/rock"/>
    <n v="10.969379310344827"/>
    <n v="418229.33333333349"/>
    <x v="1"/>
    <s v="rock"/>
    <x v="844"/>
    <x v="721"/>
  </r>
  <r>
    <n v="952"/>
    <s v="Cummings-Hayes"/>
    <s v="Virtual multi-tasking core"/>
    <n v="145500"/>
    <n v="101987"/>
    <x v="0"/>
    <n v="678115.16666666698"/>
    <s v="US"/>
    <s v="USD"/>
    <n v="1470718800"/>
    <x v="841"/>
    <b v="0"/>
    <b v="0"/>
    <s v="film &amp; video/documentary"/>
    <n v="0.70094158075601376"/>
    <n v="390051.08333333349"/>
    <x v="4"/>
    <s v="documentary"/>
    <x v="845"/>
    <x v="841"/>
  </r>
  <r>
    <n v="953"/>
    <s v="Boyle Ltd"/>
    <s v="Streamlined fault-tolerant conglomeration"/>
    <n v="3300"/>
    <n v="1980"/>
    <x v="1"/>
    <n v="678827.66666666698"/>
    <s v="US"/>
    <s v="USD"/>
    <n v="1450591200"/>
    <x v="842"/>
    <b v="0"/>
    <b v="1"/>
    <s v="film &amp; video/science fiction"/>
    <n v="0.6"/>
    <n v="340403.83333333349"/>
    <x v="4"/>
    <s v="science fiction"/>
    <x v="846"/>
    <x v="842"/>
  </r>
  <r>
    <n v="954"/>
    <s v="Henderson, Parker and Diaz"/>
    <s v="Enterprise-wide client-driven policy"/>
    <n v="42600"/>
    <n v="156384"/>
    <x v="1"/>
    <n v="679540.16666666698"/>
    <s v="AU"/>
    <s v="AUD"/>
    <n v="1348290000"/>
    <x v="843"/>
    <b v="0"/>
    <b v="0"/>
    <s v="technology/web"/>
    <n v="3.6709859154929578"/>
    <n v="417962.08333333349"/>
    <x v="2"/>
    <s v="web"/>
    <x v="110"/>
    <x v="843"/>
  </r>
  <r>
    <n v="955"/>
    <s v="Moss-Obrien"/>
    <s v="Function-based next generation emulation"/>
    <n v="700"/>
    <n v="7763"/>
    <x v="0"/>
    <n v="680252.66666666698"/>
    <s v="US"/>
    <s v="USD"/>
    <n v="1353823200"/>
    <x v="844"/>
    <b v="0"/>
    <b v="0"/>
    <s v="theater/plays"/>
    <n v="11.09"/>
    <n v="344007.83333333349"/>
    <x v="3"/>
    <s v="plays"/>
    <x v="847"/>
    <x v="844"/>
  </r>
  <r>
    <n v="956"/>
    <s v="Wood Inc"/>
    <s v="Re-engineered composite focus group"/>
    <n v="187600"/>
    <n v="35698"/>
    <x v="1"/>
    <n v="680965.16666666698"/>
    <s v="US"/>
    <s v="USD"/>
    <n v="1450764000"/>
    <x v="845"/>
    <b v="0"/>
    <b v="0"/>
    <s v="film &amp; video/science fiction"/>
    <n v="0.19028784648187633"/>
    <n v="358331.58333333349"/>
    <x v="4"/>
    <s v="science fiction"/>
    <x v="848"/>
    <x v="845"/>
  </r>
  <r>
    <n v="957"/>
    <s v="Riley, Cohen and Goodman"/>
    <s v="Profound mission-critical function"/>
    <n v="9800"/>
    <n v="12434"/>
    <x v="1"/>
    <n v="681677.66666666698"/>
    <s v="US"/>
    <s v="USD"/>
    <n v="1329372000"/>
    <x v="846"/>
    <b v="0"/>
    <b v="0"/>
    <s v="theater/plays"/>
    <n v="1.2687755102040816"/>
    <n v="347055.83333333349"/>
    <x v="3"/>
    <s v="plays"/>
    <x v="849"/>
    <x v="846"/>
  </r>
  <r>
    <n v="958"/>
    <s v="Green, Robinson and Ho"/>
    <s v="De-engineered zero-defect open system"/>
    <n v="1100"/>
    <n v="8081"/>
    <x v="0"/>
    <n v="682390.16666666698"/>
    <s v="US"/>
    <s v="USD"/>
    <n v="1277096400"/>
    <x v="847"/>
    <b v="0"/>
    <b v="0"/>
    <s v="film &amp; video/animation"/>
    <n v="7.3463636363636367"/>
    <n v="345235.58333333349"/>
    <x v="4"/>
    <s v="animation"/>
    <x v="780"/>
    <x v="847"/>
  </r>
  <r>
    <n v="959"/>
    <s v="Black-Graham"/>
    <s v="Operative hybrid utilization"/>
    <n v="145000"/>
    <n v="6631"/>
    <x v="1"/>
    <n v="683102.66666666698"/>
    <s v="US"/>
    <s v="USD"/>
    <n v="1277701200"/>
    <x v="688"/>
    <b v="0"/>
    <b v="0"/>
    <s v="publishing/translations"/>
    <n v="4.5731034482758622E-2"/>
    <n v="344866.83333333349"/>
    <x v="5"/>
    <s v="translations"/>
    <x v="140"/>
    <x v="688"/>
  </r>
  <r>
    <n v="960"/>
    <s v="Robbins Group"/>
    <s v="Function-based interactive matrix"/>
    <n v="5500"/>
    <n v="4678"/>
    <x v="1"/>
    <n v="683815.16666666698"/>
    <s v="US"/>
    <s v="USD"/>
    <n v="1454911200"/>
    <x v="848"/>
    <b v="0"/>
    <b v="0"/>
    <s v="technology/web"/>
    <n v="0.85054545454545449"/>
    <n v="344246.58333333349"/>
    <x v="2"/>
    <s v="web"/>
    <x v="850"/>
    <x v="848"/>
  </r>
  <r>
    <n v="961"/>
    <s v="Mason, Case and May"/>
    <s v="Optimized content-based collaboration"/>
    <n v="5700"/>
    <n v="6800"/>
    <x v="0"/>
    <n v="684527.66666666698"/>
    <s v="US"/>
    <s v="USD"/>
    <n v="1297922400"/>
    <x v="248"/>
    <b v="0"/>
    <b v="0"/>
    <s v="publishing/translations"/>
    <n v="1.1929824561403508"/>
    <n v="345663.83333333349"/>
    <x v="5"/>
    <s v="translations"/>
    <x v="851"/>
    <x v="248"/>
  </r>
  <r>
    <n v="962"/>
    <s v="Harris, Russell and Mitchell"/>
    <s v="User-centric cohesive policy"/>
    <n v="3600"/>
    <n v="10657"/>
    <x v="1"/>
    <n v="685240.16666666698"/>
    <s v="US"/>
    <s v="USD"/>
    <n v="1384408800"/>
    <x v="849"/>
    <b v="0"/>
    <b v="0"/>
    <s v="food/food trucks"/>
    <n v="2.9602777777777778"/>
    <n v="347948.58333333349"/>
    <x v="0"/>
    <s v="food trucks"/>
    <x v="852"/>
    <x v="849"/>
  </r>
  <r>
    <n v="963"/>
    <s v="Rodriguez-Robinson"/>
    <s v="Ergonomic methodical hub"/>
    <n v="5900"/>
    <n v="4997"/>
    <x v="1"/>
    <n v="685952.66666666698"/>
    <s v="IT"/>
    <s v="EUR"/>
    <n v="1299304800"/>
    <x v="850"/>
    <b v="0"/>
    <b v="1"/>
    <s v="photography/photography books"/>
    <n v="0.84694915254237291"/>
    <n v="345474.83333333349"/>
    <x v="7"/>
    <s v="photography books"/>
    <x v="853"/>
    <x v="850"/>
  </r>
  <r>
    <n v="964"/>
    <s v="Peck, Higgins and Smith"/>
    <s v="Devolved disintermediate encryption"/>
    <n v="3700"/>
    <n v="13164"/>
    <x v="0"/>
    <n v="686665.16666666698"/>
    <s v="US"/>
    <s v="USD"/>
    <n v="1431320400"/>
    <x v="851"/>
    <b v="0"/>
    <b v="0"/>
    <s v="theater/plays"/>
    <n v="3.5578378378378379"/>
    <n v="349914.58333333349"/>
    <x v="3"/>
    <s v="plays"/>
    <x v="854"/>
    <x v="851"/>
  </r>
  <r>
    <n v="965"/>
    <s v="Nunez-King"/>
    <s v="Phased clear-thinking policy"/>
    <n v="2200"/>
    <n v="8501"/>
    <x v="1"/>
    <n v="687377.66666666698"/>
    <s v="GB"/>
    <s v="GBP"/>
    <n v="1264399200"/>
    <x v="852"/>
    <b v="0"/>
    <b v="0"/>
    <s v="music/rock"/>
    <n v="3.8640909090909092"/>
    <n v="347939.33333333349"/>
    <x v="1"/>
    <s v="rock"/>
    <x v="67"/>
    <x v="852"/>
  </r>
  <r>
    <n v="966"/>
    <s v="Davis and Sons"/>
    <s v="Seamless solution-oriented capacity"/>
    <n v="1700"/>
    <n v="13468"/>
    <x v="0"/>
    <n v="688090.16666666698"/>
    <s v="US"/>
    <s v="USD"/>
    <n v="1497502800"/>
    <x v="853"/>
    <b v="0"/>
    <b v="0"/>
    <s v="theater/plays"/>
    <n v="7.9223529411764702"/>
    <n v="350779.08333333349"/>
    <x v="3"/>
    <s v="plays"/>
    <x v="855"/>
    <x v="853"/>
  </r>
  <r>
    <n v="967"/>
    <s v="Howard-Douglas"/>
    <s v="Organized human-resource attitude"/>
    <n v="88400"/>
    <n v="121138"/>
    <x v="1"/>
    <n v="688802.66666666698"/>
    <s v="US"/>
    <s v="USD"/>
    <n v="1333688400"/>
    <x v="104"/>
    <b v="0"/>
    <b v="0"/>
    <s v="music/world music"/>
    <n v="1.3703393665158372"/>
    <n v="404970.33333333349"/>
    <x v="1"/>
    <s v="world music"/>
    <x v="107"/>
    <x v="104"/>
  </r>
  <r>
    <n v="968"/>
    <s v="Gonzalez-White"/>
    <s v="Open-architected disintermediate budgetary management"/>
    <n v="2400"/>
    <n v="8117"/>
    <x v="1"/>
    <n v="689515.16666666698"/>
    <s v="US"/>
    <s v="USD"/>
    <n v="1293861600"/>
    <x v="854"/>
    <b v="0"/>
    <b v="0"/>
    <s v="food/food trucks"/>
    <n v="3.3820833333333336"/>
    <n v="348816.08333333349"/>
    <x v="0"/>
    <s v="food trucks"/>
    <x v="344"/>
    <x v="854"/>
  </r>
  <r>
    <n v="969"/>
    <s v="Lopez-King"/>
    <s v="Multi-lateral radical solution"/>
    <n v="7900"/>
    <n v="8550"/>
    <x v="0"/>
    <n v="690227.66666666698"/>
    <s v="US"/>
    <s v="USD"/>
    <n v="1576994400"/>
    <x v="855"/>
    <b v="0"/>
    <b v="0"/>
    <s v="theater/plays"/>
    <n v="1.0822784810126582"/>
    <n v="349388.83333333349"/>
    <x v="3"/>
    <s v="plays"/>
    <x v="856"/>
    <x v="855"/>
  </r>
  <r>
    <n v="970"/>
    <s v="Glover-Nelson"/>
    <s v="Inverse context-sensitive info-mediaries"/>
    <n v="94900"/>
    <n v="57659"/>
    <x v="1"/>
    <n v="690940.16666666698"/>
    <s v="US"/>
    <s v="USD"/>
    <n v="1304917200"/>
    <x v="856"/>
    <b v="0"/>
    <b v="0"/>
    <s v="theater/plays"/>
    <n v="0.60757639620653314"/>
    <n v="374299.58333333349"/>
    <x v="3"/>
    <s v="plays"/>
    <x v="857"/>
    <x v="856"/>
  </r>
  <r>
    <n v="971"/>
    <s v="Garner and Sons"/>
    <s v="Versatile neutral workforce"/>
    <n v="5100"/>
    <n v="1414"/>
    <x v="1"/>
    <n v="691652.66666666698"/>
    <s v="US"/>
    <s v="USD"/>
    <n v="1381208400"/>
    <x v="857"/>
    <b v="0"/>
    <b v="0"/>
    <s v="film &amp; video/television"/>
    <n v="0.27725490196078434"/>
    <n v="346533.33333333349"/>
    <x v="4"/>
    <s v="television"/>
    <x v="858"/>
    <x v="857"/>
  </r>
  <r>
    <n v="972"/>
    <s v="Sellers, Roach and Garrison"/>
    <s v="Multi-tiered systematic knowledge user"/>
    <n v="42700"/>
    <n v="97524"/>
    <x v="0"/>
    <n v="692365.16666666698"/>
    <s v="US"/>
    <s v="USD"/>
    <n v="1401685200"/>
    <x v="858"/>
    <b v="0"/>
    <b v="1"/>
    <s v="technology/web"/>
    <n v="2.283934426229508"/>
    <n v="394944.58333333349"/>
    <x v="2"/>
    <s v="web"/>
    <x v="859"/>
    <x v="858"/>
  </r>
  <r>
    <n v="973"/>
    <s v="Herrera, Bennett and Silva"/>
    <s v="Programmable multi-state algorithm"/>
    <n v="121100"/>
    <n v="26176"/>
    <x v="1"/>
    <n v="693077.66666666698"/>
    <s v="US"/>
    <s v="USD"/>
    <n v="1291960800"/>
    <x v="859"/>
    <b v="0"/>
    <b v="1"/>
    <s v="theater/plays"/>
    <n v="0.21615194054500414"/>
    <n v="359626.83333333349"/>
    <x v="3"/>
    <s v="plays"/>
    <x v="860"/>
    <x v="859"/>
  </r>
  <r>
    <n v="974"/>
    <s v="Thomas, Clay and Mendoza"/>
    <s v="Multi-channeled reciprocal interface"/>
    <n v="800"/>
    <n v="2991"/>
    <x v="1"/>
    <n v="693790.16666666698"/>
    <s v="US"/>
    <s v="USD"/>
    <n v="1368853200"/>
    <x v="860"/>
    <b v="0"/>
    <b v="0"/>
    <s v="music/indie rock"/>
    <n v="3.73875"/>
    <n v="348390.58333333349"/>
    <x v="1"/>
    <s v="indie rock"/>
    <x v="170"/>
    <x v="860"/>
  </r>
  <r>
    <n v="975"/>
    <s v="Ayala Group"/>
    <s v="Right-sized maximized migration"/>
    <n v="5400"/>
    <n v="8366"/>
    <x v="0"/>
    <n v="694502.66666666698"/>
    <s v="US"/>
    <s v="USD"/>
    <n v="1448776800"/>
    <x v="264"/>
    <b v="0"/>
    <b v="1"/>
    <s v="theater/plays"/>
    <n v="1.5492592592592593"/>
    <n v="351434.33333333349"/>
    <x v="3"/>
    <s v="plays"/>
    <x v="861"/>
    <x v="264"/>
  </r>
  <r>
    <n v="976"/>
    <s v="Huerta, Roberts and Dickerson"/>
    <s v="Self-enabling value-added artificial intelligence"/>
    <n v="4000"/>
    <n v="12886"/>
    <x v="1"/>
    <n v="695215.16666666698"/>
    <s v="US"/>
    <s v="USD"/>
    <n v="1296194400"/>
    <x v="65"/>
    <b v="0"/>
    <b v="1"/>
    <s v="theater/plays"/>
    <n v="3.2214999999999998"/>
    <n v="354050.58333333349"/>
    <x v="3"/>
    <s v="plays"/>
    <x v="862"/>
    <x v="65"/>
  </r>
  <r>
    <n v="977"/>
    <s v="Johnson Group"/>
    <s v="Vision-oriented interactive solution"/>
    <n v="7000"/>
    <n v="5177"/>
    <x v="1"/>
    <n v="695927.66666666698"/>
    <s v="US"/>
    <s v="USD"/>
    <n v="1517983200"/>
    <x v="861"/>
    <b v="0"/>
    <b v="0"/>
    <s v="food/food trucks"/>
    <n v="0.73957142857142855"/>
    <n v="350552.33333333349"/>
    <x v="0"/>
    <s v="food trucks"/>
    <x v="863"/>
    <x v="861"/>
  </r>
  <r>
    <n v="978"/>
    <s v="Bailey, Nguyen and Martinez"/>
    <s v="Fundamental user-facing productivity"/>
    <n v="1000"/>
    <n v="8641"/>
    <x v="0"/>
    <n v="696640.16666666698"/>
    <s v="US"/>
    <s v="USD"/>
    <n v="1478930400"/>
    <x v="862"/>
    <b v="0"/>
    <b v="0"/>
    <s v="games/video games"/>
    <n v="8.641"/>
    <n v="352640.58333333349"/>
    <x v="6"/>
    <s v="video games"/>
    <x v="864"/>
    <x v="862"/>
  </r>
  <r>
    <n v="979"/>
    <s v="Williams, Martin and Meyer"/>
    <s v="Innovative well-modulated capability"/>
    <n v="60200"/>
    <n v="86244"/>
    <x v="1"/>
    <n v="697352.66666666698"/>
    <s v="GB"/>
    <s v="GBP"/>
    <n v="1426395600"/>
    <x v="454"/>
    <b v="0"/>
    <b v="0"/>
    <s v="theater/plays"/>
    <n v="1.432624584717608"/>
    <n v="391798.33333333349"/>
    <x v="3"/>
    <s v="plays"/>
    <x v="527"/>
    <x v="454"/>
  </r>
  <r>
    <n v="980"/>
    <s v="Huff-Johnson"/>
    <s v="Universal fault-tolerant orchestration"/>
    <n v="195200"/>
    <n v="78630"/>
    <x v="0"/>
    <n v="698065.16666666698"/>
    <s v="US"/>
    <s v="USD"/>
    <n v="1446181200"/>
    <x v="863"/>
    <b v="1"/>
    <b v="0"/>
    <s v="publishing/nonfiction"/>
    <n v="0.40281762295081969"/>
    <n v="388347.58333333349"/>
    <x v="5"/>
    <s v="nonfiction"/>
    <x v="865"/>
    <x v="863"/>
  </r>
  <r>
    <n v="981"/>
    <s v="Diaz-Little"/>
    <s v="Grass-roots executive synergy"/>
    <n v="6700"/>
    <n v="11941"/>
    <x v="1"/>
    <n v="698777.66666666698"/>
    <s v="US"/>
    <s v="USD"/>
    <n v="1514181600"/>
    <x v="864"/>
    <b v="0"/>
    <b v="0"/>
    <s v="technology/web"/>
    <n v="1.7822388059701493"/>
    <n v="355359.33333333349"/>
    <x v="2"/>
    <s v="web"/>
    <x v="866"/>
    <x v="864"/>
  </r>
  <r>
    <n v="982"/>
    <s v="Freeman-French"/>
    <s v="Multi-layered optimal application"/>
    <n v="7200"/>
    <n v="6115"/>
    <x v="1"/>
    <n v="699490.16666666698"/>
    <s v="US"/>
    <s v="USD"/>
    <n v="1311051600"/>
    <x v="865"/>
    <b v="0"/>
    <b v="1"/>
    <s v="film &amp; video/documentary"/>
    <n v="0.84930555555555554"/>
    <n v="352802.58333333349"/>
    <x v="4"/>
    <s v="documentary"/>
    <x v="867"/>
    <x v="865"/>
  </r>
  <r>
    <n v="983"/>
    <s v="Beck-Weber"/>
    <s v="Business-focused full-range core"/>
    <n v="129100"/>
    <n v="188404"/>
    <x v="0"/>
    <n v="700202.66666666698"/>
    <s v="US"/>
    <s v="USD"/>
    <n v="1564894800"/>
    <x v="866"/>
    <b v="0"/>
    <b v="0"/>
    <s v="film &amp; video/documentary"/>
    <n v="1.4593648334624323"/>
    <n v="444303.33333333349"/>
    <x v="4"/>
    <s v="documentary"/>
    <x v="868"/>
    <x v="866"/>
  </r>
  <r>
    <n v="984"/>
    <s v="Lewis-Jacobson"/>
    <s v="Exclusive system-worthy Graphic Interface"/>
    <n v="6500"/>
    <n v="9910"/>
    <x v="1"/>
    <n v="700915.16666666698"/>
    <s v="US"/>
    <s v="USD"/>
    <n v="1567918800"/>
    <x v="867"/>
    <b v="0"/>
    <b v="0"/>
    <s v="theater/plays"/>
    <n v="1.5246153846153847"/>
    <n v="355412.58333333349"/>
    <x v="3"/>
    <s v="plays"/>
    <x v="105"/>
    <x v="867"/>
  </r>
  <r>
    <n v="985"/>
    <s v="Logan-Curtis"/>
    <s v="Enhanced optimal ability"/>
    <n v="170600"/>
    <n v="114523"/>
    <x v="1"/>
    <n v="701627.66666666698"/>
    <s v="US"/>
    <s v="USD"/>
    <n v="1386309600"/>
    <x v="868"/>
    <b v="0"/>
    <b v="1"/>
    <s v="music/rock"/>
    <n v="0.67129542790152408"/>
    <n v="408075.33333333349"/>
    <x v="1"/>
    <s v="rock"/>
    <x v="481"/>
    <x v="868"/>
  </r>
  <r>
    <n v="986"/>
    <s v="Chan, Washington and Callahan"/>
    <s v="Optional zero administration neural-net"/>
    <n v="7800"/>
    <n v="3144"/>
    <x v="0"/>
    <n v="702340.16666666698"/>
    <s v="US"/>
    <s v="USD"/>
    <n v="1301979600"/>
    <x v="296"/>
    <b v="0"/>
    <b v="0"/>
    <s v="music/rock"/>
    <n v="0.40307692307692305"/>
    <n v="352742.08333333349"/>
    <x v="1"/>
    <s v="rock"/>
    <x v="253"/>
    <x v="296"/>
  </r>
  <r>
    <n v="987"/>
    <s v="Wilson Group"/>
    <s v="Ameliorated foreground focus group"/>
    <n v="6200"/>
    <n v="13441"/>
    <x v="1"/>
    <n v="703052.66666666698"/>
    <s v="US"/>
    <s v="USD"/>
    <n v="1493269200"/>
    <x v="869"/>
    <b v="0"/>
    <b v="0"/>
    <s v="film &amp; video/documentary"/>
    <n v="2.1679032258064517"/>
    <n v="358246.83333333349"/>
    <x v="4"/>
    <s v="documentary"/>
    <x v="869"/>
    <x v="869"/>
  </r>
  <r>
    <n v="988"/>
    <s v="Gardner, Ryan and Gutierrez"/>
    <s v="Triple-buffered multi-tasking matrices"/>
    <n v="9400"/>
    <n v="4899"/>
    <x v="1"/>
    <n v="703765.16666666698"/>
    <s v="US"/>
    <s v="USD"/>
    <n v="1478930400"/>
    <x v="274"/>
    <b v="0"/>
    <b v="0"/>
    <s v="publishing/radio &amp; podcasts"/>
    <n v="0.52117021276595743"/>
    <n v="354332.08333333349"/>
    <x v="5"/>
    <s v="radio &amp; podcasts"/>
    <x v="864"/>
    <x v="274"/>
  </r>
  <r>
    <n v="989"/>
    <s v="Hernandez Inc"/>
    <s v="Versatile dedicated migration"/>
    <n v="2400"/>
    <n v="11990"/>
    <x v="0"/>
    <n v="704477.66666666698"/>
    <s v="US"/>
    <s v="USD"/>
    <n v="1555390800"/>
    <x v="354"/>
    <b v="0"/>
    <b v="0"/>
    <s v="publishing/translations"/>
    <n v="4.9958333333333336"/>
    <n v="358233.83333333349"/>
    <x v="5"/>
    <s v="translations"/>
    <x v="843"/>
    <x v="354"/>
  </r>
  <r>
    <n v="990"/>
    <s v="Ortiz-Roberts"/>
    <s v="Devolved foreground customer loyalty"/>
    <n v="7800"/>
    <n v="6839"/>
    <x v="1"/>
    <n v="705190.16666666698"/>
    <s v="US"/>
    <s v="USD"/>
    <n v="1456984800"/>
    <x v="870"/>
    <b v="0"/>
    <b v="1"/>
    <s v="film &amp; video/drama"/>
    <n v="0.87679487179487181"/>
    <n v="356014.58333333349"/>
    <x v="4"/>
    <s v="drama"/>
    <x v="289"/>
    <x v="870"/>
  </r>
  <r>
    <n v="991"/>
    <s v="Ramirez LLC"/>
    <s v="Reduced reciprocal focus group"/>
    <n v="9800"/>
    <n v="11091"/>
    <x v="1"/>
    <n v="705902.66666666698"/>
    <s v="US"/>
    <s v="USD"/>
    <n v="1411621200"/>
    <x v="871"/>
    <b v="0"/>
    <b v="1"/>
    <s v="music/rock"/>
    <n v="1.131734693877551"/>
    <n v="358496.83333333349"/>
    <x v="1"/>
    <s v="rock"/>
    <x v="870"/>
    <x v="871"/>
  </r>
  <r>
    <n v="992"/>
    <s v="Morrow Inc"/>
    <s v="Networked global migration"/>
    <n v="3100"/>
    <n v="13223"/>
    <x v="0"/>
    <n v="706615.16666666698"/>
    <s v="US"/>
    <s v="USD"/>
    <n v="1525669200"/>
    <x v="98"/>
    <b v="0"/>
    <b v="1"/>
    <s v="film &amp; video/drama"/>
    <n v="4.2654838709677421"/>
    <n v="359919.08333333349"/>
    <x v="4"/>
    <s v="drama"/>
    <x v="871"/>
    <x v="98"/>
  </r>
  <r>
    <n v="993"/>
    <s v="Erickson-Rogers"/>
    <s v="De-engineered even-keeled definition"/>
    <n v="9800"/>
    <n v="7608"/>
    <x v="1"/>
    <n v="707327.66666666698"/>
    <s v="IT"/>
    <s v="EUR"/>
    <n v="1450936800"/>
    <x v="872"/>
    <b v="0"/>
    <b v="1"/>
    <s v="photography/photography books"/>
    <n v="0.77632653061224488"/>
    <n v="357467.83333333349"/>
    <x v="7"/>
    <s v="photography books"/>
    <x v="872"/>
    <x v="872"/>
  </r>
  <r>
    <n v="994"/>
    <s v="Leach, Rich and Price"/>
    <s v="Implemented bi-directional flexibility"/>
    <n v="141100"/>
    <n v="74073"/>
    <x v="0"/>
    <n v="708040.16666666698"/>
    <s v="US"/>
    <s v="USD"/>
    <n v="1413522000"/>
    <x v="873"/>
    <b v="0"/>
    <b v="1"/>
    <s v="publishing/translations"/>
    <n v="0.52496810772501767"/>
    <n v="391056.58333333349"/>
    <x v="5"/>
    <s v="translations"/>
    <x v="873"/>
    <x v="873"/>
  </r>
  <r>
    <n v="995"/>
    <s v="Manning-Hamilton"/>
    <s v="Vision-oriented scalable definition"/>
    <n v="97300"/>
    <n v="153216"/>
    <x v="1"/>
    <n v="708752.66666666698"/>
    <s v="US"/>
    <s v="USD"/>
    <n v="1541307600"/>
    <x v="526"/>
    <b v="0"/>
    <b v="1"/>
    <s v="food/food trucks"/>
    <n v="1.5746762589928058"/>
    <n v="430984.33333333349"/>
    <x v="0"/>
    <s v="food trucks"/>
    <x v="874"/>
    <x v="526"/>
  </r>
  <r>
    <n v="996"/>
    <s v="Butler LLC"/>
    <s v="Future-proofed upward-trending migration"/>
    <n v="6600"/>
    <n v="4814"/>
    <x v="1"/>
    <n v="709465.16666666698"/>
    <s v="US"/>
    <s v="USD"/>
    <n v="1357106400"/>
    <x v="874"/>
    <b v="0"/>
    <b v="0"/>
    <s v="theater/plays"/>
    <n v="0.72939393939393937"/>
    <n v="357139.58333333349"/>
    <x v="3"/>
    <s v="plays"/>
    <x v="875"/>
    <x v="874"/>
  </r>
  <r>
    <n v="997"/>
    <s v="Ball LLC"/>
    <s v="Right-sized full-range throughput"/>
    <n v="7600"/>
    <n v="4603"/>
    <x v="0"/>
    <n v="710177.66666666698"/>
    <s v="IT"/>
    <s v="EUR"/>
    <n v="1390197600"/>
    <x v="875"/>
    <b v="0"/>
    <b v="0"/>
    <s v="theater/plays"/>
    <n v="0.60565789473684206"/>
    <n v="357390.33333333349"/>
    <x v="3"/>
    <s v="plays"/>
    <x v="876"/>
    <x v="875"/>
  </r>
  <r>
    <n v="998"/>
    <s v="Taylor, Santiago and Flores"/>
    <s v="Polarized composite customer loyalty"/>
    <n v="66600"/>
    <n v="37823"/>
    <x v="1"/>
    <n v="710890.16666666698"/>
    <s v="US"/>
    <s v="USD"/>
    <n v="1265868000"/>
    <x v="876"/>
    <b v="0"/>
    <b v="1"/>
    <s v="music/indie rock"/>
    <n v="0.5679129129129129"/>
    <n v="374356.58333333349"/>
    <x v="1"/>
    <s v="indie rock"/>
    <x v="877"/>
    <x v="876"/>
  </r>
  <r>
    <n v="999"/>
    <s v="Hernandez, Norton and Kelley"/>
    <s v="Expanded eco-centric policy"/>
    <n v="111100"/>
    <n v="62819"/>
    <x v="1"/>
    <n v="711602.66666666698"/>
    <s v="US"/>
    <s v="USD"/>
    <n v="1467176400"/>
    <x v="877"/>
    <b v="0"/>
    <b v="0"/>
    <s v="food/food trucks"/>
    <n v="0.56542754275427543"/>
    <n v="387210.83333333349"/>
    <x v="0"/>
    <s v="food trucks"/>
    <x v="878"/>
    <x v="877"/>
  </r>
  <r>
    <m/>
    <m/>
    <m/>
    <m/>
    <m/>
    <x v="0"/>
    <n v="712315.16666666698"/>
    <m/>
    <m/>
    <m/>
    <x v="878"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BAB22-A19B-4136-89BA-CF8F13C11238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0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1"/>
  </rowFields>
  <rowItems count="5">
    <i>
      <x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87064-B722-4353-9EC1-ABFF77A0ED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1947B-CC87-4E56-AFCC-CC7BD9143F0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A398" zoomScale="65" zoomScaleNormal="68" workbookViewId="0">
      <selection activeCell="T2" sqref="T2"/>
    </sheetView>
  </sheetViews>
  <sheetFormatPr baseColWidth="10" defaultColWidth="11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.83203125" bestFit="1" customWidth="1"/>
    <col min="10" max="11" width="11.1640625" bestFit="1" customWidth="1"/>
    <col min="14" max="14" width="28" bestFit="1" customWidth="1"/>
    <col min="15" max="15" width="18.1640625" customWidth="1"/>
    <col min="16" max="16" width="16.6640625" customWidth="1"/>
    <col min="17" max="17" width="15.6640625" customWidth="1"/>
    <col min="18" max="18" width="13.1640625" customWidth="1"/>
    <col min="19" max="19" width="24.33203125" customWidth="1"/>
    <col min="20" max="20" width="22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2067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7">
        <f>AVERAGE(G2,E2)</f>
        <v>0</v>
      </c>
      <c r="Q2" t="s">
        <v>2032</v>
      </c>
      <c r="R2" t="s">
        <v>2033</v>
      </c>
      <c r="S2" s="11">
        <f>J2/8640000+DATE(1970,1,1)</f>
        <v>25736.672500000001</v>
      </c>
      <c r="T2" s="11">
        <f>K2/864000+DATE(1970,1,1)</f>
        <v>27247.424999999999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2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7">
        <f t="shared" ref="P3:P66" si="1">AVERAGE(G3,E3)</f>
        <v>7359</v>
      </c>
      <c r="Q3" t="s">
        <v>2034</v>
      </c>
      <c r="R3" t="s">
        <v>2035</v>
      </c>
      <c r="S3" s="11">
        <f t="shared" ref="S3:S66" si="2">J3/86400000+DATE(1970,1,1)</f>
        <v>25585.301208333334</v>
      </c>
      <c r="T3" s="11">
        <f t="shared" ref="T3:T66" si="3">K3/864000+DATE(1970,1,1)</f>
        <v>27199.320833333335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2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7">
        <f t="shared" si="1"/>
        <v>71974</v>
      </c>
      <c r="Q4" t="s">
        <v>2036</v>
      </c>
      <c r="R4" t="s">
        <v>2037</v>
      </c>
      <c r="S4" s="11">
        <f t="shared" si="2"/>
        <v>25585.026249999999</v>
      </c>
      <c r="T4" s="11">
        <f t="shared" si="3"/>
        <v>27171.825000000001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2">
        <v>1952.6666666666699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7">
        <f t="shared" si="1"/>
        <v>2214.8333333333348</v>
      </c>
      <c r="Q5" t="s">
        <v>2034</v>
      </c>
      <c r="R5" t="s">
        <v>2035</v>
      </c>
      <c r="S5" s="11">
        <f t="shared" si="2"/>
        <v>25587.119208333334</v>
      </c>
      <c r="T5" s="11">
        <f t="shared" si="3"/>
        <v>27384.920833333334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20</v>
      </c>
      <c r="G6" s="12">
        <v>2665.1666666666702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7">
        <f t="shared" si="1"/>
        <v>3965.0833333333348</v>
      </c>
      <c r="Q6" t="s">
        <v>2038</v>
      </c>
      <c r="R6" t="s">
        <v>2039</v>
      </c>
      <c r="S6" s="11">
        <f t="shared" si="2"/>
        <v>25586.916249999998</v>
      </c>
      <c r="T6" s="11">
        <f t="shared" si="3"/>
        <v>27361.025000000001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2">
        <v>3377.6666666666702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7">
        <f t="shared" si="1"/>
        <v>8286.3333333333358</v>
      </c>
      <c r="Q7" t="s">
        <v>2038</v>
      </c>
      <c r="R7" t="s">
        <v>2039</v>
      </c>
      <c r="S7" s="11">
        <f t="shared" si="2"/>
        <v>25584.580208333333</v>
      </c>
      <c r="T7" s="11">
        <f t="shared" si="3"/>
        <v>27128.120833333334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2">
        <v>4090.1666666666702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7">
        <f t="shared" si="1"/>
        <v>2590.0833333333348</v>
      </c>
      <c r="Q8" t="s">
        <v>2040</v>
      </c>
      <c r="R8" t="s">
        <v>2041</v>
      </c>
      <c r="S8" s="11">
        <f t="shared" si="2"/>
        <v>25586.422208333333</v>
      </c>
      <c r="T8" s="11">
        <f t="shared" si="3"/>
        <v>27311.320833333335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2">
        <v>4802.6666666666697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7">
        <f t="shared" si="1"/>
        <v>9771.8333333333358</v>
      </c>
      <c r="Q9" t="s">
        <v>2038</v>
      </c>
      <c r="R9" t="s">
        <v>2039</v>
      </c>
      <c r="S9" s="11">
        <f t="shared" si="2"/>
        <v>25585.660208333335</v>
      </c>
      <c r="T9" s="11">
        <f t="shared" si="3"/>
        <v>27235.220833333333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20</v>
      </c>
      <c r="G10" s="12">
        <v>5515.1666666666697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7">
        <f t="shared" si="1"/>
        <v>13730.583333333336</v>
      </c>
      <c r="Q10" t="s">
        <v>2038</v>
      </c>
      <c r="R10" t="s">
        <v>2039</v>
      </c>
      <c r="S10" s="11">
        <f t="shared" si="2"/>
        <v>25583.830208333333</v>
      </c>
      <c r="T10" s="11">
        <f t="shared" si="3"/>
        <v>27052.220833333333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2">
        <v>6227.6666666666697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7">
        <f t="shared" si="1"/>
        <v>4717.8333333333348</v>
      </c>
      <c r="Q11" t="s">
        <v>2034</v>
      </c>
      <c r="R11" t="s">
        <v>2042</v>
      </c>
      <c r="S11" s="11">
        <f t="shared" si="2"/>
        <v>25584.967208333332</v>
      </c>
      <c r="T11" s="11">
        <f t="shared" si="3"/>
        <v>27170.625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2">
        <v>6940.1666666666697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7">
        <f t="shared" si="1"/>
        <v>10389.083333333336</v>
      </c>
      <c r="Q12" t="s">
        <v>2040</v>
      </c>
      <c r="R12" t="s">
        <v>2043</v>
      </c>
      <c r="S12" s="11">
        <f t="shared" si="2"/>
        <v>25583.835208333334</v>
      </c>
      <c r="T12" s="11">
        <f t="shared" si="3"/>
        <v>27057.320833333335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20</v>
      </c>
      <c r="G13" s="12">
        <v>7652.6666666666697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7">
        <f t="shared" si="1"/>
        <v>5341.3333333333348</v>
      </c>
      <c r="Q13" t="s">
        <v>2038</v>
      </c>
      <c r="R13" t="s">
        <v>2039</v>
      </c>
      <c r="S13" s="11">
        <f t="shared" si="2"/>
        <v>25583.873208333334</v>
      </c>
      <c r="T13" s="11">
        <f t="shared" si="3"/>
        <v>27056.920833333334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2">
        <v>8365.1666666666697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7">
        <f t="shared" si="1"/>
        <v>6997.0833333333348</v>
      </c>
      <c r="Q14" t="s">
        <v>2040</v>
      </c>
      <c r="R14" t="s">
        <v>2043</v>
      </c>
      <c r="S14" s="11">
        <f t="shared" si="2"/>
        <v>25587.191208333334</v>
      </c>
      <c r="T14" s="11">
        <f t="shared" si="3"/>
        <v>27388.920833333334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2">
        <v>9077.6666666666697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7">
        <f t="shared" si="1"/>
        <v>9686.3333333333358</v>
      </c>
      <c r="Q15" t="s">
        <v>2034</v>
      </c>
      <c r="R15" t="s">
        <v>2044</v>
      </c>
      <c r="S15" s="11">
        <f t="shared" si="2"/>
        <v>25585.963208333334</v>
      </c>
      <c r="T15" s="11">
        <f t="shared" si="3"/>
        <v>27266.520833333332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2">
        <v>9790.1666666666697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7">
        <f t="shared" si="1"/>
        <v>14309.583333333336</v>
      </c>
      <c r="Q16" t="s">
        <v>2034</v>
      </c>
      <c r="R16" t="s">
        <v>2044</v>
      </c>
      <c r="S16" s="11">
        <f t="shared" si="2"/>
        <v>25584.40525</v>
      </c>
      <c r="T16" s="11">
        <f t="shared" si="3"/>
        <v>27112.220833333333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20</v>
      </c>
      <c r="G17" s="12">
        <v>10502.666666666701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7">
        <f t="shared" si="1"/>
        <v>24458.33333333335</v>
      </c>
      <c r="Q17" t="s">
        <v>2036</v>
      </c>
      <c r="R17" t="s">
        <v>2045</v>
      </c>
      <c r="S17" s="11">
        <f t="shared" si="2"/>
        <v>25587.240249999999</v>
      </c>
      <c r="T17" s="11">
        <f t="shared" si="3"/>
        <v>27393.424999999999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2">
        <v>11215.166666666701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7">
        <f t="shared" si="1"/>
        <v>11128.08333333335</v>
      </c>
      <c r="Q18" t="s">
        <v>2046</v>
      </c>
      <c r="R18" t="s">
        <v>2047</v>
      </c>
      <c r="S18" s="11">
        <f t="shared" si="2"/>
        <v>25585.092250000002</v>
      </c>
      <c r="T18" s="11">
        <f t="shared" si="3"/>
        <v>27180.424999999999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14</v>
      </c>
      <c r="G19" s="12">
        <v>11927.666666666701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7">
        <f t="shared" si="1"/>
        <v>73386.333333333343</v>
      </c>
      <c r="Q19" t="s">
        <v>2040</v>
      </c>
      <c r="R19" t="s">
        <v>2048</v>
      </c>
      <c r="S19" s="11">
        <f t="shared" si="2"/>
        <v>25583.986250000002</v>
      </c>
      <c r="T19" s="11">
        <f t="shared" si="3"/>
        <v>27067.724999999999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20</v>
      </c>
      <c r="G20" s="12">
        <v>12640.166666666701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7">
        <f t="shared" si="1"/>
        <v>9364.5833333333503</v>
      </c>
      <c r="Q20" t="s">
        <v>2038</v>
      </c>
      <c r="R20" t="s">
        <v>2039</v>
      </c>
      <c r="S20" s="11">
        <f t="shared" si="2"/>
        <v>25586.782208333334</v>
      </c>
      <c r="T20" s="11">
        <f t="shared" si="3"/>
        <v>27348.020833333332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20</v>
      </c>
      <c r="G21" s="12">
        <v>13352.666666666701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7">
        <f t="shared" si="1"/>
        <v>21841.83333333335</v>
      </c>
      <c r="Q21" t="s">
        <v>2038</v>
      </c>
      <c r="R21" t="s">
        <v>2039</v>
      </c>
      <c r="S21" s="11">
        <f t="shared" si="2"/>
        <v>25586.95925</v>
      </c>
      <c r="T21" s="11">
        <f t="shared" si="3"/>
        <v>27367.020833333332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14</v>
      </c>
      <c r="G22" s="12">
        <v>14065.166666666701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7">
        <f t="shared" si="1"/>
        <v>81000.583333333343</v>
      </c>
      <c r="Q22" t="s">
        <v>2040</v>
      </c>
      <c r="R22" t="s">
        <v>2043</v>
      </c>
      <c r="S22" s="11">
        <f t="shared" si="2"/>
        <v>25585.279208333333</v>
      </c>
      <c r="T22" s="11">
        <f t="shared" si="3"/>
        <v>27196.920833333334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20</v>
      </c>
      <c r="G23" s="12">
        <v>14777.666666666701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7">
        <f t="shared" si="1"/>
        <v>26655.33333333335</v>
      </c>
      <c r="Q23" t="s">
        <v>2038</v>
      </c>
      <c r="R23" t="s">
        <v>2039</v>
      </c>
      <c r="S23" s="11">
        <f t="shared" si="2"/>
        <v>25584.201208333332</v>
      </c>
      <c r="T23" s="11">
        <f t="shared" si="3"/>
        <v>27092.520833333332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2">
        <v>15490.166666666701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7">
        <f t="shared" si="1"/>
        <v>45590.08333333335</v>
      </c>
      <c r="Q24" t="s">
        <v>2038</v>
      </c>
      <c r="R24" t="s">
        <v>2039</v>
      </c>
      <c r="S24" s="11">
        <f t="shared" si="2"/>
        <v>25586.624208333335</v>
      </c>
      <c r="T24" s="11">
        <f t="shared" si="3"/>
        <v>27332.920833333334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14</v>
      </c>
      <c r="G25" s="12">
        <v>16202.666666666701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7">
        <f t="shared" si="1"/>
        <v>15572.33333333335</v>
      </c>
      <c r="Q25" t="s">
        <v>2040</v>
      </c>
      <c r="R25" t="s">
        <v>2041</v>
      </c>
      <c r="S25" s="11">
        <f t="shared" si="2"/>
        <v>25586.94125</v>
      </c>
      <c r="T25" s="11">
        <f t="shared" si="3"/>
        <v>27368.420833333334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2">
        <v>16915.166666666701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7">
        <f t="shared" si="1"/>
        <v>60586.08333333335</v>
      </c>
      <c r="Q26" t="s">
        <v>2036</v>
      </c>
      <c r="R26" t="s">
        <v>2045</v>
      </c>
      <c r="S26" s="11">
        <f t="shared" si="2"/>
        <v>25585.242208333333</v>
      </c>
      <c r="T26" s="11">
        <f t="shared" si="3"/>
        <v>27193.420833333334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2">
        <v>17627.666666666701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7">
        <f t="shared" si="1"/>
        <v>14765.83333333335</v>
      </c>
      <c r="Q27" t="s">
        <v>2049</v>
      </c>
      <c r="R27" t="s">
        <v>2050</v>
      </c>
      <c r="S27" s="11">
        <f t="shared" si="2"/>
        <v>25584.112208333332</v>
      </c>
      <c r="T27" s="11">
        <f t="shared" si="3"/>
        <v>27082.220833333333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14</v>
      </c>
      <c r="G28" s="12">
        <v>18340.166666666701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7">
        <f t="shared" si="1"/>
        <v>35077.08333333335</v>
      </c>
      <c r="Q28" t="s">
        <v>2038</v>
      </c>
      <c r="R28" t="s">
        <v>2039</v>
      </c>
      <c r="S28" s="11">
        <f t="shared" si="2"/>
        <v>25586.743208333333</v>
      </c>
      <c r="T28" s="11">
        <f t="shared" si="3"/>
        <v>27346.020833333332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20</v>
      </c>
      <c r="G29" s="12">
        <v>19052.666666666701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7">
        <f t="shared" si="1"/>
        <v>10325.83333333335</v>
      </c>
      <c r="Q29" t="s">
        <v>2034</v>
      </c>
      <c r="R29" t="s">
        <v>2035</v>
      </c>
      <c r="S29" s="11">
        <f t="shared" si="2"/>
        <v>25585.711208333334</v>
      </c>
      <c r="T29" s="11">
        <f t="shared" si="3"/>
        <v>27240.920833333334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14</v>
      </c>
      <c r="G30" s="12">
        <v>19765.166666666701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7">
        <f t="shared" si="1"/>
        <v>78700.083333333343</v>
      </c>
      <c r="Q30" t="s">
        <v>2038</v>
      </c>
      <c r="R30" t="s">
        <v>2039</v>
      </c>
      <c r="S30" s="11">
        <f t="shared" si="2"/>
        <v>25583.649249999999</v>
      </c>
      <c r="T30" s="11">
        <f t="shared" si="3"/>
        <v>27036.224999999999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2">
        <v>20477.666666666701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7">
        <f t="shared" si="1"/>
        <v>85721.333333333343</v>
      </c>
      <c r="Q31" t="s">
        <v>2040</v>
      </c>
      <c r="R31" t="s">
        <v>2051</v>
      </c>
      <c r="S31" s="11">
        <f t="shared" si="2"/>
        <v>25586.732208333335</v>
      </c>
      <c r="T31" s="11">
        <f t="shared" si="3"/>
        <v>27346.220833333333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2">
        <v>21190.166666666701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7">
        <f t="shared" si="1"/>
        <v>17822.58333333335</v>
      </c>
      <c r="Q32" t="s">
        <v>2040</v>
      </c>
      <c r="R32" t="s">
        <v>2048</v>
      </c>
      <c r="S32" s="11">
        <f t="shared" si="2"/>
        <v>25587.040208333332</v>
      </c>
      <c r="T32" s="11">
        <f t="shared" si="3"/>
        <v>27373.520833333332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14</v>
      </c>
      <c r="G33" s="12">
        <v>21902.666666666701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7">
        <f t="shared" si="1"/>
        <v>16376.33333333335</v>
      </c>
      <c r="Q33" t="s">
        <v>2049</v>
      </c>
      <c r="R33" t="s">
        <v>2050</v>
      </c>
      <c r="S33" s="11">
        <f t="shared" si="2"/>
        <v>25585.805250000001</v>
      </c>
      <c r="T33" s="11">
        <f t="shared" si="3"/>
        <v>27252.325000000001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20</v>
      </c>
      <c r="G34" s="12">
        <v>22615.166666666701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7">
        <f t="shared" si="1"/>
        <v>55145.58333333335</v>
      </c>
      <c r="Q34" t="s">
        <v>2040</v>
      </c>
      <c r="R34" t="s">
        <v>2041</v>
      </c>
      <c r="S34" s="11">
        <f t="shared" si="2"/>
        <v>25586.541249999998</v>
      </c>
      <c r="T34" s="11">
        <f t="shared" si="3"/>
        <v>27325.825000000001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2">
        <v>23327.666666666701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7">
        <f t="shared" si="1"/>
        <v>106496.83333333334</v>
      </c>
      <c r="Q35" t="s">
        <v>2038</v>
      </c>
      <c r="R35" t="s">
        <v>2039</v>
      </c>
      <c r="S35" s="11">
        <f t="shared" si="2"/>
        <v>25585.348208333333</v>
      </c>
      <c r="T35" s="11">
        <f t="shared" si="3"/>
        <v>27207.525000000001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14</v>
      </c>
      <c r="G36" s="12">
        <v>24040.166666666701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7">
        <f t="shared" si="1"/>
        <v>19032.58333333335</v>
      </c>
      <c r="Q36" t="s">
        <v>2040</v>
      </c>
      <c r="R36" t="s">
        <v>2041</v>
      </c>
      <c r="S36" s="11">
        <f t="shared" si="2"/>
        <v>25586.248208333334</v>
      </c>
      <c r="T36" s="11">
        <f t="shared" si="3"/>
        <v>27294.320833333335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2">
        <v>24752.666666666701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7">
        <f t="shared" si="1"/>
        <v>106690.33333333334</v>
      </c>
      <c r="Q37" t="s">
        <v>2040</v>
      </c>
      <c r="R37" t="s">
        <v>2043</v>
      </c>
      <c r="S37" s="11">
        <f t="shared" si="2"/>
        <v>25586.915249999998</v>
      </c>
      <c r="T37" s="11">
        <f t="shared" si="3"/>
        <v>27364.724999999999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2">
        <v>25465.166666666701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7">
        <f t="shared" si="1"/>
        <v>13283.08333333335</v>
      </c>
      <c r="Q38" t="s">
        <v>2038</v>
      </c>
      <c r="R38" t="s">
        <v>2039</v>
      </c>
      <c r="S38" s="11">
        <f t="shared" si="2"/>
        <v>25584.03125</v>
      </c>
      <c r="T38" s="11">
        <f t="shared" si="3"/>
        <v>27074.620833333334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14</v>
      </c>
      <c r="G39" s="12">
        <v>26177.666666666701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7">
        <f t="shared" si="1"/>
        <v>18758.33333333335</v>
      </c>
      <c r="Q39" t="s">
        <v>2046</v>
      </c>
      <c r="R39" t="s">
        <v>2052</v>
      </c>
      <c r="S39" s="11">
        <f t="shared" si="2"/>
        <v>25587.175208333334</v>
      </c>
      <c r="T39" s="11">
        <f t="shared" si="3"/>
        <v>27389.825000000001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2">
        <v>26890.166666666701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7">
        <f t="shared" si="1"/>
        <v>18487.58333333335</v>
      </c>
      <c r="Q40" t="s">
        <v>2053</v>
      </c>
      <c r="R40" t="s">
        <v>2054</v>
      </c>
      <c r="S40" s="11">
        <f t="shared" si="2"/>
        <v>25583.900208333333</v>
      </c>
      <c r="T40" s="11">
        <f t="shared" si="3"/>
        <v>27059.520833333332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20</v>
      </c>
      <c r="G41" s="12">
        <v>27602.666666666701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7">
        <f t="shared" si="1"/>
        <v>16314.83333333335</v>
      </c>
      <c r="Q41" t="s">
        <v>2038</v>
      </c>
      <c r="R41" t="s">
        <v>2039</v>
      </c>
      <c r="S41" s="11">
        <f t="shared" si="2"/>
        <v>25584.76125</v>
      </c>
      <c r="T41" s="11">
        <f t="shared" si="3"/>
        <v>27146.520833333332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14</v>
      </c>
      <c r="G42" s="12">
        <v>28315.166666666701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7">
        <f t="shared" si="1"/>
        <v>21596.58333333335</v>
      </c>
      <c r="Q42" t="s">
        <v>2036</v>
      </c>
      <c r="R42" t="s">
        <v>2045</v>
      </c>
      <c r="S42" s="11">
        <f t="shared" si="2"/>
        <v>25583.765208333334</v>
      </c>
      <c r="T42" s="11">
        <f t="shared" si="3"/>
        <v>27047.420833333334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2">
        <v>29027.666666666701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7">
        <f t="shared" si="1"/>
        <v>20475.83333333335</v>
      </c>
      <c r="Q43" t="s">
        <v>2034</v>
      </c>
      <c r="R43" t="s">
        <v>2035</v>
      </c>
      <c r="S43" s="11">
        <f t="shared" si="2"/>
        <v>25584.587208333334</v>
      </c>
      <c r="T43" s="11">
        <f t="shared" si="3"/>
        <v>27130.320833333335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14</v>
      </c>
      <c r="G44" s="12">
        <v>29740.166666666701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7">
        <f t="shared" si="1"/>
        <v>18865.58333333335</v>
      </c>
      <c r="Q44" t="s">
        <v>2032</v>
      </c>
      <c r="R44" t="s">
        <v>2033</v>
      </c>
      <c r="S44" s="11">
        <f t="shared" si="2"/>
        <v>25584.159208333334</v>
      </c>
      <c r="T44" s="11">
        <f t="shared" si="3"/>
        <v>27085.820833333335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2">
        <v>30452.666666666701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7">
        <f t="shared" si="1"/>
        <v>99084.833333333343</v>
      </c>
      <c r="Q45" t="s">
        <v>2046</v>
      </c>
      <c r="R45" t="s">
        <v>2055</v>
      </c>
      <c r="S45" s="11">
        <f t="shared" si="2"/>
        <v>25585.275208333333</v>
      </c>
      <c r="T45" s="11">
        <f t="shared" si="3"/>
        <v>27198.120833333334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2">
        <v>31165.166666666701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7">
        <f t="shared" si="1"/>
        <v>20853.08333333335</v>
      </c>
      <c r="Q46" t="s">
        <v>2046</v>
      </c>
      <c r="R46" t="s">
        <v>2052</v>
      </c>
      <c r="S46" s="11">
        <f t="shared" si="2"/>
        <v>25586.972208333333</v>
      </c>
      <c r="T46" s="11">
        <f t="shared" si="3"/>
        <v>27366.320833333335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2">
        <v>31877.666666666701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7">
        <f t="shared" si="1"/>
        <v>18203.83333333335</v>
      </c>
      <c r="Q47" t="s">
        <v>2038</v>
      </c>
      <c r="R47" t="s">
        <v>2039</v>
      </c>
      <c r="S47" s="11">
        <f t="shared" si="2"/>
        <v>25586.107208333335</v>
      </c>
      <c r="T47" s="11">
        <f t="shared" si="3"/>
        <v>27281.224999999999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2">
        <v>32590.166666666701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7">
        <f t="shared" si="1"/>
        <v>18418.58333333335</v>
      </c>
      <c r="Q48" t="s">
        <v>2034</v>
      </c>
      <c r="R48" t="s">
        <v>2035</v>
      </c>
      <c r="S48" s="11">
        <f t="shared" si="2"/>
        <v>25583.798208333334</v>
      </c>
      <c r="T48" s="11">
        <f t="shared" si="3"/>
        <v>27051.120833333334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2">
        <v>33302.666666666701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7">
        <f t="shared" si="1"/>
        <v>20215.83333333335</v>
      </c>
      <c r="Q49" t="s">
        <v>2038</v>
      </c>
      <c r="R49" t="s">
        <v>2039</v>
      </c>
      <c r="S49" s="11">
        <f t="shared" si="2"/>
        <v>25585.158208333334</v>
      </c>
      <c r="T49" s="11">
        <f t="shared" si="3"/>
        <v>27187.820833333335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14</v>
      </c>
      <c r="G50" s="12">
        <v>34015.166666666701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7">
        <f t="shared" si="1"/>
        <v>81438.583333333343</v>
      </c>
      <c r="Q50" t="s">
        <v>2038</v>
      </c>
      <c r="R50" t="s">
        <v>2039</v>
      </c>
      <c r="S50" s="11">
        <f t="shared" si="2"/>
        <v>25585.611208333332</v>
      </c>
      <c r="T50" s="11">
        <f t="shared" si="3"/>
        <v>27231.320833333335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2">
        <v>34727.666666666701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7">
        <f t="shared" si="1"/>
        <v>24190.33333333335</v>
      </c>
      <c r="Q51" t="s">
        <v>2034</v>
      </c>
      <c r="R51" t="s">
        <v>2035</v>
      </c>
      <c r="S51" s="11">
        <f t="shared" si="2"/>
        <v>25587.189208333333</v>
      </c>
      <c r="T51" s="11">
        <f t="shared" si="3"/>
        <v>27392.424999999999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20</v>
      </c>
      <c r="G52" s="12">
        <v>35440.166666666701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7">
        <f t="shared" si="1"/>
        <v>17721.08333333335</v>
      </c>
      <c r="Q52" t="s">
        <v>2034</v>
      </c>
      <c r="R52" t="s">
        <v>2056</v>
      </c>
      <c r="S52" s="11">
        <f t="shared" si="2"/>
        <v>25584.918208333333</v>
      </c>
      <c r="T52" s="11">
        <f t="shared" si="3"/>
        <v>27163.620833333334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2">
        <v>36152.666666666701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7">
        <f t="shared" si="1"/>
        <v>90697.833333333343</v>
      </c>
      <c r="Q53" t="s">
        <v>2036</v>
      </c>
      <c r="R53" t="s">
        <v>2045</v>
      </c>
      <c r="S53" s="11">
        <f t="shared" si="2"/>
        <v>25584.426208333334</v>
      </c>
      <c r="T53" s="11">
        <f t="shared" si="3"/>
        <v>27113.220833333333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20</v>
      </c>
      <c r="G54" s="12">
        <v>36865.166666666701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7">
        <f t="shared" si="1"/>
        <v>19662.08333333335</v>
      </c>
      <c r="Q54" t="s">
        <v>2038</v>
      </c>
      <c r="R54" t="s">
        <v>2039</v>
      </c>
      <c r="S54" s="11">
        <f t="shared" si="2"/>
        <v>25583.867208333333</v>
      </c>
      <c r="T54" s="11">
        <f t="shared" si="3"/>
        <v>27056.120833333334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2">
        <v>37577.666666666701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7">
        <f t="shared" si="1"/>
        <v>24966.83333333335</v>
      </c>
      <c r="Q55" t="s">
        <v>2040</v>
      </c>
      <c r="R55" t="s">
        <v>2043</v>
      </c>
      <c r="S55" s="11">
        <f t="shared" si="2"/>
        <v>25585.210208333334</v>
      </c>
      <c r="T55" s="11">
        <f t="shared" si="3"/>
        <v>27193.920833333334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2">
        <v>38290.166666666701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7">
        <f t="shared" si="1"/>
        <v>21841.08333333335</v>
      </c>
      <c r="Q56" t="s">
        <v>2036</v>
      </c>
      <c r="R56" t="s">
        <v>2045</v>
      </c>
      <c r="S56" s="11">
        <f t="shared" si="2"/>
        <v>25586.60125</v>
      </c>
      <c r="T56" s="11">
        <f t="shared" si="3"/>
        <v>27329.720833333333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2">
        <v>39002.666666666701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7">
        <f t="shared" si="1"/>
        <v>25374.33333333335</v>
      </c>
      <c r="Q57" t="s">
        <v>2034</v>
      </c>
      <c r="R57" t="s">
        <v>2057</v>
      </c>
      <c r="S57" s="11">
        <f t="shared" si="2"/>
        <v>25586.742208333333</v>
      </c>
      <c r="T57" s="11">
        <f t="shared" si="3"/>
        <v>27343.720833333333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14</v>
      </c>
      <c r="G58" s="12">
        <v>39715.166666666701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7">
        <f t="shared" si="1"/>
        <v>25604.08333333335</v>
      </c>
      <c r="Q58" t="s">
        <v>2036</v>
      </c>
      <c r="R58" t="s">
        <v>2045</v>
      </c>
      <c r="S58" s="11">
        <f t="shared" si="2"/>
        <v>25585.445250000001</v>
      </c>
      <c r="T58" s="11">
        <f t="shared" si="3"/>
        <v>27214.224999999999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2">
        <v>40427.666666666701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7">
        <f t="shared" si="1"/>
        <v>23335.33333333335</v>
      </c>
      <c r="Q59" t="s">
        <v>2049</v>
      </c>
      <c r="R59" t="s">
        <v>2050</v>
      </c>
      <c r="S59" s="11">
        <f t="shared" si="2"/>
        <v>25586.410208333335</v>
      </c>
      <c r="T59" s="11">
        <f t="shared" si="3"/>
        <v>27311.220833333333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2">
        <v>41140.166666666701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7">
        <f t="shared" si="1"/>
        <v>23636.08333333335</v>
      </c>
      <c r="Q60" t="s">
        <v>2038</v>
      </c>
      <c r="R60" t="s">
        <v>2039</v>
      </c>
      <c r="S60" s="11">
        <f t="shared" si="2"/>
        <v>25585.699208333332</v>
      </c>
      <c r="T60" s="11">
        <f t="shared" si="3"/>
        <v>27240.220833333333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14</v>
      </c>
      <c r="G61" s="12">
        <v>41852.666666666701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7">
        <f t="shared" si="1"/>
        <v>22851.83333333335</v>
      </c>
      <c r="Q61" t="s">
        <v>2038</v>
      </c>
      <c r="R61" t="s">
        <v>2039</v>
      </c>
      <c r="S61" s="11">
        <f t="shared" si="2"/>
        <v>25586.329208333333</v>
      </c>
      <c r="T61" s="11">
        <f t="shared" si="3"/>
        <v>27303.420833333334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2">
        <v>42565.166666666701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7">
        <f t="shared" si="1"/>
        <v>89281.083333333343</v>
      </c>
      <c r="Q62" t="s">
        <v>2038</v>
      </c>
      <c r="R62" t="s">
        <v>2039</v>
      </c>
      <c r="S62" s="11">
        <f t="shared" si="2"/>
        <v>25584.538208333332</v>
      </c>
      <c r="T62" s="11">
        <f t="shared" si="3"/>
        <v>27123.120833333334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20</v>
      </c>
      <c r="G63" s="12">
        <v>43277.666666666701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7">
        <f t="shared" si="1"/>
        <v>114013.83333333334</v>
      </c>
      <c r="Q63" t="s">
        <v>2038</v>
      </c>
      <c r="R63" t="s">
        <v>2039</v>
      </c>
      <c r="S63" s="11">
        <f t="shared" si="2"/>
        <v>25584.026249999999</v>
      </c>
      <c r="T63" s="11">
        <f t="shared" si="3"/>
        <v>27075.620833333334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14</v>
      </c>
      <c r="G64" s="12">
        <v>43990.166666666701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7">
        <f t="shared" si="1"/>
        <v>29221.08333333335</v>
      </c>
      <c r="Q64" t="s">
        <v>2036</v>
      </c>
      <c r="R64" t="s">
        <v>2037</v>
      </c>
      <c r="S64" s="11">
        <f t="shared" si="2"/>
        <v>25585.591208333335</v>
      </c>
      <c r="T64" s="11">
        <f t="shared" si="3"/>
        <v>27228.220833333333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20</v>
      </c>
      <c r="G65" s="12">
        <v>44702.666666666701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7">
        <f t="shared" si="1"/>
        <v>22629.83333333335</v>
      </c>
      <c r="Q65" t="s">
        <v>2038</v>
      </c>
      <c r="R65" t="s">
        <v>2039</v>
      </c>
      <c r="S65" s="11">
        <f t="shared" si="2"/>
        <v>25586.284208333334</v>
      </c>
      <c r="T65" s="11">
        <f t="shared" si="3"/>
        <v>27298.020833333332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20</v>
      </c>
      <c r="G66" s="12">
        <v>45415.166666666701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7">
        <f t="shared" si="1"/>
        <v>24074.58333333335</v>
      </c>
      <c r="Q66" t="s">
        <v>2036</v>
      </c>
      <c r="R66" t="s">
        <v>2037</v>
      </c>
      <c r="S66" s="11">
        <f t="shared" si="2"/>
        <v>25586.714208333335</v>
      </c>
      <c r="T66" s="11">
        <f t="shared" si="3"/>
        <v>27341.920833333334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14</v>
      </c>
      <c r="G67" s="12">
        <v>46127.666666666701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7">
        <f t="shared" ref="P67:P130" si="5">AVERAGE(G67,E67)</f>
        <v>30266.33333333335</v>
      </c>
      <c r="Q67" t="s">
        <v>2038</v>
      </c>
      <c r="R67" t="s">
        <v>2039</v>
      </c>
      <c r="S67" s="11">
        <f t="shared" ref="S67:S130" si="6">J67/86400000+DATE(1970,1,1)</f>
        <v>25584.001250000001</v>
      </c>
      <c r="T67" s="11">
        <f t="shared" ref="T67:T130" si="7">K67/864000+DATE(1970,1,1)</f>
        <v>27069.825000000001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20</v>
      </c>
      <c r="G68" s="12">
        <v>46840.166666666701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7">
        <f t="shared" si="5"/>
        <v>24073.58333333335</v>
      </c>
      <c r="Q68" t="s">
        <v>2038</v>
      </c>
      <c r="R68" t="s">
        <v>2039</v>
      </c>
      <c r="S68" s="11">
        <f t="shared" si="6"/>
        <v>25585.533208333334</v>
      </c>
      <c r="T68" s="11">
        <f t="shared" si="7"/>
        <v>27222.820833333335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2">
        <v>47552.666666666701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7">
        <f t="shared" si="5"/>
        <v>82722.333333333343</v>
      </c>
      <c r="Q69" t="s">
        <v>2036</v>
      </c>
      <c r="R69" t="s">
        <v>2045</v>
      </c>
      <c r="S69" s="11">
        <f t="shared" si="6"/>
        <v>25583.634249999999</v>
      </c>
      <c r="T69" s="11">
        <f t="shared" si="7"/>
        <v>27032.924999999999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14</v>
      </c>
      <c r="G70" s="12">
        <v>48265.166666666701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7">
        <f t="shared" si="5"/>
        <v>31386.58333333335</v>
      </c>
      <c r="Q70" t="s">
        <v>2038</v>
      </c>
      <c r="R70" t="s">
        <v>2039</v>
      </c>
      <c r="S70" s="11">
        <f t="shared" si="6"/>
        <v>25586.374208333335</v>
      </c>
      <c r="T70" s="11">
        <f t="shared" si="7"/>
        <v>27311.120833333334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20</v>
      </c>
      <c r="G71" s="12">
        <v>48977.666666666701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7">
        <f t="shared" si="5"/>
        <v>25439.33333333335</v>
      </c>
      <c r="Q71" t="s">
        <v>2038</v>
      </c>
      <c r="R71" t="s">
        <v>2039</v>
      </c>
      <c r="S71" s="11">
        <f t="shared" si="6"/>
        <v>25583.96225</v>
      </c>
      <c r="T71" s="11">
        <f t="shared" si="7"/>
        <v>27068.625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14</v>
      </c>
      <c r="G72" s="12">
        <v>49690.166666666701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7">
        <f t="shared" si="5"/>
        <v>104039.58333333334</v>
      </c>
      <c r="Q72" t="s">
        <v>2038</v>
      </c>
      <c r="R72" t="s">
        <v>2039</v>
      </c>
      <c r="S72" s="11">
        <f t="shared" si="6"/>
        <v>25583.915208333332</v>
      </c>
      <c r="T72" s="11">
        <f t="shared" si="7"/>
        <v>27065.424999999999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2">
        <v>50402.666666666701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7">
        <f t="shared" si="5"/>
        <v>28443.33333333335</v>
      </c>
      <c r="Q73" t="s">
        <v>2038</v>
      </c>
      <c r="R73" t="s">
        <v>2039</v>
      </c>
      <c r="S73" s="11">
        <f t="shared" si="6"/>
        <v>25587.230250000001</v>
      </c>
      <c r="T73" s="11">
        <f t="shared" si="7"/>
        <v>27392.424999999999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2">
        <v>51115.166666666701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7">
        <f t="shared" si="5"/>
        <v>27568.58333333335</v>
      </c>
      <c r="Q74" t="s">
        <v>2040</v>
      </c>
      <c r="R74" t="s">
        <v>2048</v>
      </c>
      <c r="S74" s="11">
        <f t="shared" si="6"/>
        <v>25585.617208333333</v>
      </c>
      <c r="T74" s="11">
        <f t="shared" si="7"/>
        <v>27234.320833333335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14</v>
      </c>
      <c r="G75" s="12">
        <v>51827.666666666701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7">
        <f t="shared" si="5"/>
        <v>30540.33333333335</v>
      </c>
      <c r="Q75" t="s">
        <v>2034</v>
      </c>
      <c r="R75" t="s">
        <v>2057</v>
      </c>
      <c r="S75" s="11">
        <f t="shared" si="6"/>
        <v>25586.132249999999</v>
      </c>
      <c r="T75" s="11">
        <f t="shared" si="7"/>
        <v>27282.525000000001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2">
        <v>52540.166666666701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7">
        <f t="shared" si="5"/>
        <v>28658.08333333335</v>
      </c>
      <c r="Q76" t="s">
        <v>2034</v>
      </c>
      <c r="R76" t="s">
        <v>2056</v>
      </c>
      <c r="S76" s="11">
        <f t="shared" si="6"/>
        <v>25585.887208333334</v>
      </c>
      <c r="T76" s="11">
        <f t="shared" si="7"/>
        <v>27257.820833333335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2">
        <v>53252.666666666701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7">
        <f t="shared" si="5"/>
        <v>33929.33333333335</v>
      </c>
      <c r="Q77" t="s">
        <v>2053</v>
      </c>
      <c r="R77" t="s">
        <v>2054</v>
      </c>
      <c r="S77" s="11">
        <f t="shared" si="6"/>
        <v>25586.727208333334</v>
      </c>
      <c r="T77" s="11">
        <f t="shared" si="7"/>
        <v>27342.520833333332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2">
        <v>53965.166666666701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7">
        <f t="shared" si="5"/>
        <v>74979.083333333343</v>
      </c>
      <c r="Q78" t="s">
        <v>2038</v>
      </c>
      <c r="R78" t="s">
        <v>2039</v>
      </c>
      <c r="S78" s="11">
        <f t="shared" si="6"/>
        <v>25585.45825</v>
      </c>
      <c r="T78" s="11">
        <f t="shared" si="7"/>
        <v>27219.720833333333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20</v>
      </c>
      <c r="G79" s="12">
        <v>54677.666666666701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7">
        <f t="shared" si="5"/>
        <v>29568.83333333335</v>
      </c>
      <c r="Q79" t="s">
        <v>2040</v>
      </c>
      <c r="R79" t="s">
        <v>2048</v>
      </c>
      <c r="S79" s="11">
        <f t="shared" si="6"/>
        <v>25583.879208333332</v>
      </c>
      <c r="T79" s="11">
        <f t="shared" si="7"/>
        <v>27058.320833333335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2">
        <v>55390.166666666701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7">
        <f t="shared" si="5"/>
        <v>34463.08333333335</v>
      </c>
      <c r="Q80" t="s">
        <v>2046</v>
      </c>
      <c r="R80" t="s">
        <v>2058</v>
      </c>
      <c r="S80" s="11">
        <f t="shared" si="6"/>
        <v>25586.637208333334</v>
      </c>
      <c r="T80" s="11">
        <f t="shared" si="7"/>
        <v>27332.820833333335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2">
        <v>56102.666666666701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7">
        <f t="shared" si="5"/>
        <v>48165.33333333335</v>
      </c>
      <c r="Q81" t="s">
        <v>2038</v>
      </c>
      <c r="R81" t="s">
        <v>2039</v>
      </c>
      <c r="S81" s="11">
        <f t="shared" si="6"/>
        <v>25586.698208333335</v>
      </c>
      <c r="T81" s="11">
        <f t="shared" si="7"/>
        <v>27339.320833333335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2">
        <v>56815.166666666701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7">
        <f t="shared" si="5"/>
        <v>31913.58333333335</v>
      </c>
      <c r="Q82" t="s">
        <v>2049</v>
      </c>
      <c r="R82" t="s">
        <v>2050</v>
      </c>
      <c r="S82" s="11">
        <f t="shared" si="6"/>
        <v>25586.407208333334</v>
      </c>
      <c r="T82" s="11">
        <f t="shared" si="7"/>
        <v>27312.720833333333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2">
        <v>57527.666666666701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7">
        <f t="shared" si="5"/>
        <v>47692.33333333335</v>
      </c>
      <c r="Q83" t="s">
        <v>2034</v>
      </c>
      <c r="R83" t="s">
        <v>2035</v>
      </c>
      <c r="S83" s="11">
        <f t="shared" si="6"/>
        <v>25586.49325</v>
      </c>
      <c r="T83" s="11">
        <f t="shared" si="7"/>
        <v>27320.825000000001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14</v>
      </c>
      <c r="G84" s="12">
        <v>58240.166666666701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7">
        <f t="shared" si="5"/>
        <v>36606.58333333335</v>
      </c>
      <c r="Q84" t="s">
        <v>2049</v>
      </c>
      <c r="R84" t="s">
        <v>2050</v>
      </c>
      <c r="S84" s="11">
        <f t="shared" si="6"/>
        <v>25586.913250000001</v>
      </c>
      <c r="T84" s="11">
        <f t="shared" si="7"/>
        <v>27361.025000000001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20</v>
      </c>
      <c r="G85" s="12">
        <v>58952.666666666701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7">
        <f t="shared" si="5"/>
        <v>49474.33333333335</v>
      </c>
      <c r="Q85" t="s">
        <v>2034</v>
      </c>
      <c r="R85" t="s">
        <v>2042</v>
      </c>
      <c r="S85" s="11">
        <f t="shared" si="6"/>
        <v>25586.010208333333</v>
      </c>
      <c r="T85" s="11">
        <f t="shared" si="7"/>
        <v>27272.220833333333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14</v>
      </c>
      <c r="G86" s="12">
        <v>59665.166666666701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7">
        <f t="shared" si="5"/>
        <v>50614.58333333335</v>
      </c>
      <c r="Q86" t="s">
        <v>2036</v>
      </c>
      <c r="R86" t="s">
        <v>2045</v>
      </c>
      <c r="S86" s="11">
        <f t="shared" si="6"/>
        <v>25584.549208333334</v>
      </c>
      <c r="T86" s="11">
        <f t="shared" si="7"/>
        <v>27124.920833333334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2">
        <v>60377.666666666701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7">
        <f t="shared" si="5"/>
        <v>33403.83333333335</v>
      </c>
      <c r="Q87" t="s">
        <v>2034</v>
      </c>
      <c r="R87" t="s">
        <v>2044</v>
      </c>
      <c r="S87" s="11">
        <f t="shared" si="6"/>
        <v>25584.228208333334</v>
      </c>
      <c r="T87" s="11">
        <f t="shared" si="7"/>
        <v>27092.620833333334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2">
        <v>61090.166666666701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7">
        <f t="shared" si="5"/>
        <v>36747.58333333335</v>
      </c>
      <c r="Q88" t="s">
        <v>2038</v>
      </c>
      <c r="R88" t="s">
        <v>2039</v>
      </c>
      <c r="S88" s="11">
        <f t="shared" si="6"/>
        <v>25585.559208333332</v>
      </c>
      <c r="T88" s="11">
        <f t="shared" si="7"/>
        <v>27226.220833333333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2">
        <v>61802.666666666701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7">
        <f t="shared" si="5"/>
        <v>92421.333333333343</v>
      </c>
      <c r="Q89" t="s">
        <v>2034</v>
      </c>
      <c r="R89" t="s">
        <v>2035</v>
      </c>
      <c r="S89" s="11">
        <f t="shared" si="6"/>
        <v>25584.041249999998</v>
      </c>
      <c r="T89" s="11">
        <f t="shared" si="7"/>
        <v>27074.220833333333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2">
        <v>62515.166666666701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7">
        <f t="shared" si="5"/>
        <v>37515.58333333335</v>
      </c>
      <c r="Q90" t="s">
        <v>2046</v>
      </c>
      <c r="R90" t="s">
        <v>2058</v>
      </c>
      <c r="S90" s="11">
        <f t="shared" si="6"/>
        <v>25585.541208333332</v>
      </c>
      <c r="T90" s="11">
        <f t="shared" si="7"/>
        <v>27225.320833333335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2">
        <v>63227.666666666701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7">
        <f t="shared" si="5"/>
        <v>35907.83333333335</v>
      </c>
      <c r="Q91" t="s">
        <v>2038</v>
      </c>
      <c r="R91" t="s">
        <v>2039</v>
      </c>
      <c r="S91" s="11">
        <f t="shared" si="6"/>
        <v>25583.714208333335</v>
      </c>
      <c r="T91" s="11">
        <f t="shared" si="7"/>
        <v>27040.620833333334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2">
        <v>63940.166666666701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7">
        <f t="shared" si="5"/>
        <v>35036.08333333335</v>
      </c>
      <c r="Q92" t="s">
        <v>2038</v>
      </c>
      <c r="R92" t="s">
        <v>2039</v>
      </c>
      <c r="S92" s="11">
        <f t="shared" si="6"/>
        <v>25585.856250000001</v>
      </c>
      <c r="T92" s="11">
        <f t="shared" si="7"/>
        <v>27254.625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20</v>
      </c>
      <c r="G93" s="12">
        <v>64652.666666666701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7">
        <f t="shared" si="5"/>
        <v>69670.333333333343</v>
      </c>
      <c r="Q93" t="s">
        <v>2046</v>
      </c>
      <c r="R93" t="s">
        <v>2058</v>
      </c>
      <c r="S93" s="11">
        <f t="shared" si="6"/>
        <v>25586.019208333335</v>
      </c>
      <c r="T93" s="11">
        <f t="shared" si="7"/>
        <v>27273.720833333333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2">
        <v>65365.166666666701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7">
        <f t="shared" si="5"/>
        <v>58570.08333333335</v>
      </c>
      <c r="Q94" t="s">
        <v>2049</v>
      </c>
      <c r="R94" t="s">
        <v>2050</v>
      </c>
      <c r="S94" s="11">
        <f t="shared" si="6"/>
        <v>25583.783208333334</v>
      </c>
      <c r="T94" s="11">
        <f t="shared" si="7"/>
        <v>27047.420833333334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14</v>
      </c>
      <c r="G95" s="12">
        <v>66077.666666666701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7">
        <f t="shared" si="5"/>
        <v>65977.333333333343</v>
      </c>
      <c r="Q95" t="s">
        <v>2038</v>
      </c>
      <c r="R95" t="s">
        <v>2039</v>
      </c>
      <c r="S95" s="11">
        <f t="shared" si="6"/>
        <v>25584.633208333333</v>
      </c>
      <c r="T95" s="11">
        <f t="shared" si="7"/>
        <v>27132.720833333333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2">
        <v>66790.166666666701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7">
        <f t="shared" si="5"/>
        <v>37798.58333333335</v>
      </c>
      <c r="Q96" t="s">
        <v>2036</v>
      </c>
      <c r="R96" t="s">
        <v>2037</v>
      </c>
      <c r="S96" s="11">
        <f t="shared" si="6"/>
        <v>25586.993208333333</v>
      </c>
      <c r="T96" s="11">
        <f t="shared" si="7"/>
        <v>27369.420833333334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2">
        <v>67502.666666666701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7">
        <f t="shared" si="5"/>
        <v>34259.83333333335</v>
      </c>
      <c r="Q97" t="s">
        <v>2040</v>
      </c>
      <c r="R97" t="s">
        <v>2041</v>
      </c>
      <c r="S97" s="11">
        <f t="shared" si="6"/>
        <v>25587.183208333332</v>
      </c>
      <c r="T97" s="11">
        <f t="shared" si="7"/>
        <v>27388.020833333332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14</v>
      </c>
      <c r="G98" s="12">
        <v>68215.166666666701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7">
        <f t="shared" si="5"/>
        <v>109864.08333333334</v>
      </c>
      <c r="Q98" t="s">
        <v>2038</v>
      </c>
      <c r="R98" t="s">
        <v>2039</v>
      </c>
      <c r="S98" s="11">
        <f t="shared" si="6"/>
        <v>25584.043249999999</v>
      </c>
      <c r="T98" s="11">
        <f t="shared" si="7"/>
        <v>27074.620833333334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2">
        <v>68927.666666666701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7">
        <f t="shared" si="5"/>
        <v>40487.33333333335</v>
      </c>
      <c r="Q99" t="s">
        <v>2032</v>
      </c>
      <c r="R99" t="s">
        <v>2033</v>
      </c>
      <c r="S99" s="11">
        <f t="shared" si="6"/>
        <v>25585.611208333332</v>
      </c>
      <c r="T99" s="11">
        <f t="shared" si="7"/>
        <v>27235.520833333332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2">
        <v>69640.166666666701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7">
        <f t="shared" si="5"/>
        <v>51295.58333333335</v>
      </c>
      <c r="Q100" t="s">
        <v>2049</v>
      </c>
      <c r="R100" t="s">
        <v>2050</v>
      </c>
      <c r="S100" s="11">
        <f t="shared" si="6"/>
        <v>25585.643208333335</v>
      </c>
      <c r="T100" s="11">
        <f t="shared" si="7"/>
        <v>27233.720833333333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2">
        <v>70352.666666666701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7">
        <f t="shared" si="5"/>
        <v>42651.83333333335</v>
      </c>
      <c r="Q101" t="s">
        <v>2038</v>
      </c>
      <c r="R101" t="s">
        <v>2039</v>
      </c>
      <c r="S101" s="11">
        <f t="shared" si="6"/>
        <v>25585.399249999999</v>
      </c>
      <c r="T101" s="11">
        <f t="shared" si="7"/>
        <v>27211.825000000001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20</v>
      </c>
      <c r="G102" s="12">
        <v>71065.166666666701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7">
        <f t="shared" si="5"/>
        <v>35533.08333333335</v>
      </c>
      <c r="Q102" t="s">
        <v>2038</v>
      </c>
      <c r="R102" t="s">
        <v>2039</v>
      </c>
      <c r="S102" s="11">
        <f t="shared" si="6"/>
        <v>25584.266208333334</v>
      </c>
      <c r="T102" s="11">
        <f t="shared" si="7"/>
        <v>27097.420833333334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14</v>
      </c>
      <c r="G103" s="12">
        <v>71777.666666666701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7">
        <f t="shared" si="5"/>
        <v>40485.33333333335</v>
      </c>
      <c r="Q103" t="s">
        <v>2034</v>
      </c>
      <c r="R103" t="s">
        <v>2042</v>
      </c>
      <c r="S103" s="11">
        <f t="shared" si="6"/>
        <v>25585.487249999998</v>
      </c>
      <c r="T103" s="11">
        <f t="shared" si="7"/>
        <v>27218.424999999999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2">
        <v>72490.166666666701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7">
        <f t="shared" si="5"/>
        <v>41456.08333333335</v>
      </c>
      <c r="Q104" t="s">
        <v>2036</v>
      </c>
      <c r="R104" t="s">
        <v>2045</v>
      </c>
      <c r="S104" s="11">
        <f t="shared" si="6"/>
        <v>25586.665208333332</v>
      </c>
      <c r="T104" s="11">
        <f t="shared" si="7"/>
        <v>27336.220833333333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20</v>
      </c>
      <c r="G105" s="12">
        <v>73202.666666666701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7">
        <f t="shared" si="5"/>
        <v>37831.83333333335</v>
      </c>
      <c r="Q105" t="s">
        <v>2034</v>
      </c>
      <c r="R105" t="s">
        <v>2042</v>
      </c>
      <c r="S105" s="11">
        <f t="shared" si="6"/>
        <v>25583.906208333334</v>
      </c>
      <c r="T105" s="11">
        <f t="shared" si="7"/>
        <v>27060.520833333332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14</v>
      </c>
      <c r="G106" s="12">
        <v>73915.166666666701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7">
        <f t="shared" si="5"/>
        <v>122269.08333333334</v>
      </c>
      <c r="Q106" t="s">
        <v>2034</v>
      </c>
      <c r="R106" t="s">
        <v>2044</v>
      </c>
      <c r="S106" s="11">
        <f t="shared" si="6"/>
        <v>25586.309208333332</v>
      </c>
      <c r="T106" s="11">
        <f t="shared" si="7"/>
        <v>27300.020833333332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2">
        <v>74627.666666666701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7">
        <f t="shared" si="5"/>
        <v>42228.33333333335</v>
      </c>
      <c r="Q107" t="s">
        <v>2036</v>
      </c>
      <c r="R107" t="s">
        <v>2037</v>
      </c>
      <c r="S107" s="11">
        <f t="shared" si="6"/>
        <v>25584.797208333333</v>
      </c>
      <c r="T107" s="11">
        <f t="shared" si="7"/>
        <v>27150.520833333332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2">
        <v>75340.166666666701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7">
        <f t="shared" si="5"/>
        <v>44673.08333333335</v>
      </c>
      <c r="Q108" t="s">
        <v>2038</v>
      </c>
      <c r="R108" t="s">
        <v>2039</v>
      </c>
      <c r="S108" s="11">
        <f t="shared" si="6"/>
        <v>25587.147208333332</v>
      </c>
      <c r="T108" s="11">
        <f t="shared" si="7"/>
        <v>27384.220833333333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14</v>
      </c>
      <c r="G109" s="12">
        <v>76052.666666666701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7">
        <f t="shared" si="5"/>
        <v>41289.83333333335</v>
      </c>
      <c r="Q109" t="s">
        <v>2038</v>
      </c>
      <c r="R109" t="s">
        <v>2039</v>
      </c>
      <c r="S109" s="11">
        <f t="shared" si="6"/>
        <v>25586.644208333335</v>
      </c>
      <c r="T109" s="11">
        <f t="shared" si="7"/>
        <v>27335.120833333334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2">
        <v>76765.166666666701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7">
        <f t="shared" si="5"/>
        <v>42847.08333333335</v>
      </c>
      <c r="Q110" t="s">
        <v>2040</v>
      </c>
      <c r="R110" t="s">
        <v>2041</v>
      </c>
      <c r="S110" s="11">
        <f t="shared" si="6"/>
        <v>25584.436208333333</v>
      </c>
      <c r="T110" s="11">
        <f t="shared" si="7"/>
        <v>27116.320833333335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20</v>
      </c>
      <c r="G111" s="12">
        <v>77477.666666666701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7">
        <f t="shared" si="5"/>
        <v>40278.33333333335</v>
      </c>
      <c r="Q111" t="s">
        <v>2040</v>
      </c>
      <c r="R111" t="s">
        <v>2059</v>
      </c>
      <c r="S111" s="11">
        <f t="shared" si="6"/>
        <v>25585.082249999999</v>
      </c>
      <c r="T111" s="11">
        <f t="shared" si="7"/>
        <v>27177.424999999999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2">
        <v>78190.166666666701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7">
        <f t="shared" si="5"/>
        <v>49748.58333333335</v>
      </c>
      <c r="Q112" t="s">
        <v>2032</v>
      </c>
      <c r="R112" t="s">
        <v>2033</v>
      </c>
      <c r="S112" s="11">
        <f t="shared" si="6"/>
        <v>25586.785208333335</v>
      </c>
      <c r="T112" s="11">
        <f t="shared" si="7"/>
        <v>27349.420833333334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2">
        <v>78902.666666666701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7">
        <f t="shared" si="5"/>
        <v>76277.833333333343</v>
      </c>
      <c r="Q113" t="s">
        <v>2046</v>
      </c>
      <c r="R113" t="s">
        <v>2055</v>
      </c>
      <c r="S113" s="11">
        <f t="shared" si="6"/>
        <v>25584.605208333334</v>
      </c>
      <c r="T113" s="11">
        <f t="shared" si="7"/>
        <v>27130.120833333334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14</v>
      </c>
      <c r="G114" s="12">
        <v>79615.166666666701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7">
        <f t="shared" si="5"/>
        <v>46125.08333333335</v>
      </c>
      <c r="Q114" t="s">
        <v>2036</v>
      </c>
      <c r="R114" t="s">
        <v>2037</v>
      </c>
      <c r="S114" s="11">
        <f t="shared" si="6"/>
        <v>25585.306208333332</v>
      </c>
      <c r="T114" s="11">
        <f t="shared" si="7"/>
        <v>27201.120833333334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2">
        <v>80327.666666666701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7">
        <f t="shared" si="5"/>
        <v>46382.33333333335</v>
      </c>
      <c r="Q115" t="s">
        <v>2032</v>
      </c>
      <c r="R115" t="s">
        <v>2033</v>
      </c>
      <c r="S115" s="11">
        <f t="shared" si="6"/>
        <v>25586.421208333333</v>
      </c>
      <c r="T115" s="11">
        <f t="shared" si="7"/>
        <v>27311.820833333335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2">
        <v>81040.166666666701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7">
        <f t="shared" si="5"/>
        <v>47428.08333333335</v>
      </c>
      <c r="Q116" t="s">
        <v>2036</v>
      </c>
      <c r="R116" t="s">
        <v>2045</v>
      </c>
      <c r="S116" s="11">
        <f t="shared" si="6"/>
        <v>25586.995208333334</v>
      </c>
      <c r="T116" s="11">
        <f t="shared" si="7"/>
        <v>27368.620833333334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2">
        <v>81752.666666666701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7">
        <f t="shared" si="5"/>
        <v>113567.33333333334</v>
      </c>
      <c r="Q117" t="s">
        <v>2046</v>
      </c>
      <c r="R117" t="s">
        <v>2052</v>
      </c>
      <c r="S117" s="11">
        <f t="shared" si="6"/>
        <v>25586.487249999998</v>
      </c>
      <c r="T117" s="11">
        <f t="shared" si="7"/>
        <v>27321.224999999999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20</v>
      </c>
      <c r="G118" s="12">
        <v>82465.166666666701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7">
        <f t="shared" si="5"/>
        <v>44400.58333333335</v>
      </c>
      <c r="Q118" t="s">
        <v>2038</v>
      </c>
      <c r="R118" t="s">
        <v>2039</v>
      </c>
      <c r="S118" s="11">
        <f t="shared" si="6"/>
        <v>25585.696208333335</v>
      </c>
      <c r="T118" s="11">
        <f t="shared" si="7"/>
        <v>27238.720833333333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2">
        <v>83177.666666666701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7">
        <f t="shared" si="5"/>
        <v>45850.33333333335</v>
      </c>
      <c r="Q119" t="s">
        <v>2040</v>
      </c>
      <c r="R119" t="s">
        <v>2059</v>
      </c>
      <c r="S119" s="11">
        <f t="shared" si="6"/>
        <v>25584.239208333332</v>
      </c>
      <c r="T119" s="11">
        <f t="shared" si="7"/>
        <v>27093.520833333332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14</v>
      </c>
      <c r="G120" s="12">
        <v>83890.166666666701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7">
        <f t="shared" si="5"/>
        <v>45120.58333333335</v>
      </c>
      <c r="Q120" t="s">
        <v>2053</v>
      </c>
      <c r="R120" t="s">
        <v>2054</v>
      </c>
      <c r="S120" s="11">
        <f t="shared" si="6"/>
        <v>25585.096249999999</v>
      </c>
      <c r="T120" s="11">
        <f t="shared" si="7"/>
        <v>27179.224999999999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2">
        <v>84602.666666666701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7">
        <f t="shared" si="5"/>
        <v>47675.33333333335</v>
      </c>
      <c r="Q121" t="s">
        <v>2040</v>
      </c>
      <c r="R121" t="s">
        <v>2041</v>
      </c>
      <c r="S121" s="11">
        <f t="shared" si="6"/>
        <v>25585.237208333332</v>
      </c>
      <c r="T121" s="11">
        <f t="shared" si="7"/>
        <v>27194.420833333334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2">
        <v>85315.166666666701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7">
        <f t="shared" si="5"/>
        <v>98793.583333333343</v>
      </c>
      <c r="Q122" t="s">
        <v>2049</v>
      </c>
      <c r="R122" t="s">
        <v>2060</v>
      </c>
      <c r="S122" s="11">
        <f t="shared" si="6"/>
        <v>25585.542208333332</v>
      </c>
      <c r="T122" s="11">
        <f t="shared" si="7"/>
        <v>27223.620833333334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14</v>
      </c>
      <c r="G123" s="12">
        <v>86027.666666666701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7">
        <f t="shared" si="5"/>
        <v>92694.333333333343</v>
      </c>
      <c r="Q123" t="s">
        <v>2049</v>
      </c>
      <c r="R123" t="s">
        <v>2050</v>
      </c>
      <c r="S123" s="11">
        <f t="shared" si="6"/>
        <v>25585.348208333333</v>
      </c>
      <c r="T123" s="11">
        <f t="shared" si="7"/>
        <v>27205.120833333334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20</v>
      </c>
      <c r="G124" s="12">
        <v>86740.166666666701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7">
        <f t="shared" si="5"/>
        <v>87397.583333333343</v>
      </c>
      <c r="Q124" t="s">
        <v>2046</v>
      </c>
      <c r="R124" t="s">
        <v>2052</v>
      </c>
      <c r="S124" s="11">
        <f t="shared" si="6"/>
        <v>25585.401249999999</v>
      </c>
      <c r="T124" s="11">
        <f t="shared" si="7"/>
        <v>27211.825000000001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20</v>
      </c>
      <c r="G125" s="12">
        <v>87452.666666666701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7">
        <f t="shared" si="5"/>
        <v>60272.33333333335</v>
      </c>
      <c r="Q125" t="s">
        <v>2038</v>
      </c>
      <c r="R125" t="s">
        <v>2039</v>
      </c>
      <c r="S125" s="11">
        <f t="shared" si="6"/>
        <v>25585.76325</v>
      </c>
      <c r="T125" s="11">
        <f t="shared" si="7"/>
        <v>27245.625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14</v>
      </c>
      <c r="G126" s="12">
        <v>88165.166666666701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7">
        <f t="shared" si="5"/>
        <v>48863.58333333335</v>
      </c>
      <c r="Q126" t="s">
        <v>2053</v>
      </c>
      <c r="R126" t="s">
        <v>2054</v>
      </c>
      <c r="S126" s="11">
        <f t="shared" si="6"/>
        <v>25587.029208333333</v>
      </c>
      <c r="T126" s="11">
        <f t="shared" si="7"/>
        <v>27377.220833333333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2">
        <v>88877.666666666701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7">
        <f t="shared" si="5"/>
        <v>48676.33333333335</v>
      </c>
      <c r="Q127" t="s">
        <v>2038</v>
      </c>
      <c r="R127" t="s">
        <v>2039</v>
      </c>
      <c r="S127" s="11">
        <f t="shared" si="6"/>
        <v>25586.793208333333</v>
      </c>
      <c r="T127" s="11">
        <f t="shared" si="7"/>
        <v>27348.720833333333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2">
        <v>89590.166666666701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7">
        <f t="shared" si="5"/>
        <v>79603.583333333343</v>
      </c>
      <c r="Q128" t="s">
        <v>2038</v>
      </c>
      <c r="R128" t="s">
        <v>2039</v>
      </c>
      <c r="S128" s="11">
        <f t="shared" si="6"/>
        <v>25586.027208333333</v>
      </c>
      <c r="T128" s="11">
        <f t="shared" si="7"/>
        <v>27274.520833333332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20</v>
      </c>
      <c r="G129" s="12">
        <v>90302.666666666701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7">
        <f t="shared" si="5"/>
        <v>71684.833333333343</v>
      </c>
      <c r="Q129" t="s">
        <v>2038</v>
      </c>
      <c r="R129" t="s">
        <v>2039</v>
      </c>
      <c r="S129" s="11">
        <f t="shared" si="6"/>
        <v>25583.741208333333</v>
      </c>
      <c r="T129" s="11">
        <f t="shared" si="7"/>
        <v>27043.420833333334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20</v>
      </c>
      <c r="G130" s="12">
        <v>91015.166666666701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7">
        <f t="shared" si="5"/>
        <v>66805.583333333343</v>
      </c>
      <c r="Q130" t="s">
        <v>2034</v>
      </c>
      <c r="R130" t="s">
        <v>2035</v>
      </c>
      <c r="S130" s="11">
        <f t="shared" si="6"/>
        <v>25583.848208333333</v>
      </c>
      <c r="T130" s="11">
        <f t="shared" si="7"/>
        <v>27055.120833333334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14</v>
      </c>
      <c r="G131" s="12">
        <v>91727.666666666701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7">
        <f t="shared" ref="P131:P194" si="9">AVERAGE(G131,E131)</f>
        <v>48241.83333333335</v>
      </c>
      <c r="Q131" t="s">
        <v>2032</v>
      </c>
      <c r="R131" t="s">
        <v>2033</v>
      </c>
      <c r="S131" s="11">
        <f t="shared" ref="S131:S194" si="10">J131/86400000+DATE(1970,1,1)</f>
        <v>25585.469249999998</v>
      </c>
      <c r="T131" s="11">
        <f t="shared" ref="T131:T194" si="11">K131/864000+DATE(1970,1,1)</f>
        <v>27218.424999999999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2">
        <v>92440.166666666701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7">
        <f t="shared" si="9"/>
        <v>53682.58333333335</v>
      </c>
      <c r="Q132" t="s">
        <v>2040</v>
      </c>
      <c r="R132" t="s">
        <v>2043</v>
      </c>
      <c r="S132" s="11">
        <f t="shared" si="10"/>
        <v>25584.273208333332</v>
      </c>
      <c r="T132" s="11">
        <f t="shared" si="11"/>
        <v>27097.924999999999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2">
        <v>93152.666666666701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7">
        <f t="shared" si="9"/>
        <v>129634.33333333334</v>
      </c>
      <c r="Q133" t="s">
        <v>2036</v>
      </c>
      <c r="R133" t="s">
        <v>2037</v>
      </c>
      <c r="S133" s="11">
        <f t="shared" si="10"/>
        <v>25585.038250000001</v>
      </c>
      <c r="T133" s="11">
        <f t="shared" si="11"/>
        <v>27174.125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14</v>
      </c>
      <c r="G134" s="12">
        <v>93865.166666666701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7">
        <f t="shared" si="9"/>
        <v>48849.58333333335</v>
      </c>
      <c r="Q134" t="s">
        <v>2038</v>
      </c>
      <c r="R134" t="s">
        <v>2039</v>
      </c>
      <c r="S134" s="11">
        <f t="shared" si="10"/>
        <v>25586.543249999999</v>
      </c>
      <c r="T134" s="11">
        <f t="shared" si="11"/>
        <v>27324.924999999999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2">
        <v>94577.666666666701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7">
        <f t="shared" si="9"/>
        <v>54281.33333333335</v>
      </c>
      <c r="Q135" t="s">
        <v>2034</v>
      </c>
      <c r="R135" t="s">
        <v>2061</v>
      </c>
      <c r="S135" s="11">
        <f t="shared" si="10"/>
        <v>25584.198208333335</v>
      </c>
      <c r="T135" s="11">
        <f t="shared" si="11"/>
        <v>27091.020833333332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20</v>
      </c>
      <c r="G136" s="12">
        <v>95290.166666666701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7">
        <f t="shared" si="9"/>
        <v>92289.083333333343</v>
      </c>
      <c r="Q136" t="s">
        <v>2040</v>
      </c>
      <c r="R136" t="s">
        <v>2041</v>
      </c>
      <c r="S136" s="11">
        <f t="shared" si="10"/>
        <v>25584.144208333335</v>
      </c>
      <c r="T136" s="11">
        <f t="shared" si="11"/>
        <v>27088.320833333335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2">
        <v>96002.666666666701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7">
        <f t="shared" si="9"/>
        <v>50745.33333333335</v>
      </c>
      <c r="Q137" t="s">
        <v>2038</v>
      </c>
      <c r="R137" t="s">
        <v>2039</v>
      </c>
      <c r="S137" s="11">
        <f t="shared" si="10"/>
        <v>25584.771250000002</v>
      </c>
      <c r="T137" s="11">
        <f t="shared" si="11"/>
        <v>27146.620833333334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20</v>
      </c>
      <c r="G138" s="12">
        <v>96715.166666666701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7">
        <f t="shared" si="9"/>
        <v>49718.08333333335</v>
      </c>
      <c r="Q138" t="s">
        <v>2040</v>
      </c>
      <c r="R138" t="s">
        <v>2043</v>
      </c>
      <c r="S138" s="11">
        <f t="shared" si="10"/>
        <v>25585.228208333334</v>
      </c>
      <c r="T138" s="11">
        <f t="shared" si="11"/>
        <v>27193.020833333332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2">
        <v>97427.666666666701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7">
        <f t="shared" si="9"/>
        <v>51069.83333333335</v>
      </c>
      <c r="Q139" t="s">
        <v>2046</v>
      </c>
      <c r="R139" t="s">
        <v>2047</v>
      </c>
      <c r="S139" s="11">
        <f t="shared" si="10"/>
        <v>25583.888208333334</v>
      </c>
      <c r="T139" s="11">
        <f t="shared" si="11"/>
        <v>27058.420833333334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2">
        <v>98140.166666666701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7">
        <f t="shared" si="9"/>
        <v>53678.08333333335</v>
      </c>
      <c r="Q140" t="s">
        <v>2049</v>
      </c>
      <c r="R140" t="s">
        <v>2060</v>
      </c>
      <c r="S140" s="11">
        <f t="shared" si="10"/>
        <v>25584.611208333332</v>
      </c>
      <c r="T140" s="11">
        <f t="shared" si="11"/>
        <v>27130.720833333333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20</v>
      </c>
      <c r="G141" s="12">
        <v>98852.666666666701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7">
        <f t="shared" si="9"/>
        <v>59049.33333333335</v>
      </c>
      <c r="Q141" t="s">
        <v>2036</v>
      </c>
      <c r="R141" t="s">
        <v>2045</v>
      </c>
      <c r="S141" s="11">
        <f t="shared" si="10"/>
        <v>25585.546208333333</v>
      </c>
      <c r="T141" s="11">
        <f t="shared" si="11"/>
        <v>27225.220833333333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14</v>
      </c>
      <c r="G142" s="12">
        <v>99565.166666666701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7">
        <f t="shared" si="9"/>
        <v>55919.58333333335</v>
      </c>
      <c r="Q142" t="s">
        <v>2040</v>
      </c>
      <c r="R142" t="s">
        <v>2041</v>
      </c>
      <c r="S142" s="11">
        <f t="shared" si="10"/>
        <v>25586.58725</v>
      </c>
      <c r="T142" s="11">
        <f t="shared" si="11"/>
        <v>27328.224999999999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2">
        <v>100277.66666666701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7">
        <f t="shared" si="9"/>
        <v>82800.333333333503</v>
      </c>
      <c r="Q143" t="s">
        <v>2036</v>
      </c>
      <c r="R143" t="s">
        <v>2037</v>
      </c>
      <c r="S143" s="11">
        <f t="shared" si="10"/>
        <v>25585.598208333333</v>
      </c>
      <c r="T143" s="11">
        <f t="shared" si="11"/>
        <v>27229.420833333334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2">
        <v>100990.16666666701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7">
        <f t="shared" si="9"/>
        <v>56246.083333333503</v>
      </c>
      <c r="Q144" t="s">
        <v>2036</v>
      </c>
      <c r="R144" t="s">
        <v>2037</v>
      </c>
      <c r="S144" s="11">
        <f t="shared" si="10"/>
        <v>25584.436208333333</v>
      </c>
      <c r="T144" s="11">
        <f t="shared" si="11"/>
        <v>27116.720833333333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14</v>
      </c>
      <c r="G145" s="12">
        <v>101702.66666666701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7">
        <f t="shared" si="9"/>
        <v>54512.333333333503</v>
      </c>
      <c r="Q145" t="s">
        <v>2034</v>
      </c>
      <c r="R145" t="s">
        <v>2044</v>
      </c>
      <c r="S145" s="11">
        <f t="shared" si="10"/>
        <v>25583.788208333332</v>
      </c>
      <c r="T145" s="11">
        <f t="shared" si="11"/>
        <v>27049.820833333335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2">
        <v>102415.16666666701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7">
        <f t="shared" si="9"/>
        <v>57017.083333333503</v>
      </c>
      <c r="Q146" t="s">
        <v>2038</v>
      </c>
      <c r="R146" t="s">
        <v>2039</v>
      </c>
      <c r="S146" s="11">
        <f t="shared" si="10"/>
        <v>25587.064208333333</v>
      </c>
      <c r="T146" s="11">
        <f t="shared" si="11"/>
        <v>27376.220833333333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2">
        <v>103127.66666666701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7">
        <f t="shared" si="9"/>
        <v>81127.833333333503</v>
      </c>
      <c r="Q147" t="s">
        <v>2036</v>
      </c>
      <c r="R147" t="s">
        <v>2045</v>
      </c>
      <c r="S147" s="11">
        <f t="shared" si="10"/>
        <v>25585.320208333334</v>
      </c>
      <c r="T147" s="11">
        <f t="shared" si="11"/>
        <v>27201.520833333332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14</v>
      </c>
      <c r="G148" s="12">
        <v>103840.16666666701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7">
        <f t="shared" si="9"/>
        <v>52679.083333333503</v>
      </c>
      <c r="Q148" t="s">
        <v>2038</v>
      </c>
      <c r="R148" t="s">
        <v>2039</v>
      </c>
      <c r="S148" s="11">
        <f t="shared" si="10"/>
        <v>25584.286250000001</v>
      </c>
      <c r="T148" s="11">
        <f t="shared" si="11"/>
        <v>27099.625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2">
        <v>104552.66666666701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7">
        <f t="shared" si="9"/>
        <v>56944.833333333503</v>
      </c>
      <c r="Q149" t="s">
        <v>2038</v>
      </c>
      <c r="R149" t="s">
        <v>2039</v>
      </c>
      <c r="S149" s="11">
        <f t="shared" si="10"/>
        <v>25585.965208333335</v>
      </c>
      <c r="T149" s="11">
        <f t="shared" si="11"/>
        <v>27266.120833333334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2">
        <v>105265.16666666701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7">
        <f t="shared" si="9"/>
        <v>58260.083333333503</v>
      </c>
      <c r="Q150" t="s">
        <v>2036</v>
      </c>
      <c r="R150" t="s">
        <v>2045</v>
      </c>
      <c r="S150" s="11">
        <f t="shared" si="10"/>
        <v>25586.372208333334</v>
      </c>
      <c r="T150" s="11">
        <f t="shared" si="11"/>
        <v>27307.120833333334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14</v>
      </c>
      <c r="G151" s="12">
        <v>105977.66666666701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7">
        <f t="shared" si="9"/>
        <v>59804.833333333503</v>
      </c>
      <c r="Q151" t="s">
        <v>2034</v>
      </c>
      <c r="R151" t="s">
        <v>2044</v>
      </c>
      <c r="S151" s="11">
        <f t="shared" si="10"/>
        <v>25584.706249999999</v>
      </c>
      <c r="T151" s="11">
        <f t="shared" si="11"/>
        <v>27144.825000000001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20</v>
      </c>
      <c r="G152" s="12">
        <v>106690.16666666701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7">
        <f t="shared" si="9"/>
        <v>53345.583333333503</v>
      </c>
      <c r="Q152" t="s">
        <v>2034</v>
      </c>
      <c r="R152" t="s">
        <v>2035</v>
      </c>
      <c r="S152" s="11">
        <f t="shared" si="10"/>
        <v>25586.881249999999</v>
      </c>
      <c r="T152" s="11">
        <f t="shared" si="11"/>
        <v>27357.224999999999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20</v>
      </c>
      <c r="G153" s="12">
        <v>107402.66666666701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7">
        <f t="shared" si="9"/>
        <v>97719.833333333503</v>
      </c>
      <c r="Q153" t="s">
        <v>2034</v>
      </c>
      <c r="R153" t="s">
        <v>2042</v>
      </c>
      <c r="S153" s="11">
        <f t="shared" si="10"/>
        <v>25585.230208333334</v>
      </c>
      <c r="T153" s="11">
        <f t="shared" si="11"/>
        <v>27197.120833333334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14</v>
      </c>
      <c r="G154" s="12">
        <v>108115.16666666701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7">
        <f t="shared" si="9"/>
        <v>141844.08333333349</v>
      </c>
      <c r="Q154" t="s">
        <v>2034</v>
      </c>
      <c r="R154" t="s">
        <v>2044</v>
      </c>
      <c r="S154" s="11">
        <f t="shared" si="10"/>
        <v>25586.214250000001</v>
      </c>
      <c r="T154" s="11">
        <f t="shared" si="11"/>
        <v>27291.125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20</v>
      </c>
      <c r="G155" s="12">
        <v>108827.66666666701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7">
        <f t="shared" si="9"/>
        <v>142469.83333333349</v>
      </c>
      <c r="Q155" t="s">
        <v>2038</v>
      </c>
      <c r="R155" t="s">
        <v>2039</v>
      </c>
      <c r="S155" s="11">
        <f t="shared" si="10"/>
        <v>25584.632208333333</v>
      </c>
      <c r="T155" s="11">
        <f t="shared" si="11"/>
        <v>27132.820833333335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2">
        <v>109540.16666666701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7">
        <f t="shared" si="9"/>
        <v>105095.0833333335</v>
      </c>
      <c r="Q156" t="s">
        <v>2034</v>
      </c>
      <c r="R156" t="s">
        <v>2044</v>
      </c>
      <c r="S156" s="11">
        <f t="shared" si="10"/>
        <v>25585.933208333332</v>
      </c>
      <c r="T156" s="11">
        <f t="shared" si="11"/>
        <v>27264.620833333334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20</v>
      </c>
      <c r="G157" s="12">
        <v>110252.66666666701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7">
        <f t="shared" si="9"/>
        <v>100479.3333333335</v>
      </c>
      <c r="Q157" t="s">
        <v>2038</v>
      </c>
      <c r="R157" t="s">
        <v>2039</v>
      </c>
      <c r="S157" s="11">
        <f t="shared" si="10"/>
        <v>25583.693208333334</v>
      </c>
      <c r="T157" s="11">
        <f t="shared" si="11"/>
        <v>27039.820833333335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20</v>
      </c>
      <c r="G158" s="12">
        <v>110965.16666666701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7">
        <f t="shared" si="9"/>
        <v>68939.583333333503</v>
      </c>
      <c r="Q158" t="s">
        <v>2034</v>
      </c>
      <c r="R158" t="s">
        <v>2035</v>
      </c>
      <c r="S158" s="11">
        <f t="shared" si="10"/>
        <v>25587.174208333334</v>
      </c>
      <c r="T158" s="11">
        <f t="shared" si="11"/>
        <v>27388.820833333335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2">
        <v>111677.66666666701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7">
        <f t="shared" si="9"/>
        <v>56944.833333333503</v>
      </c>
      <c r="Q159" t="s">
        <v>2053</v>
      </c>
      <c r="R159" t="s">
        <v>2054</v>
      </c>
      <c r="S159" s="11">
        <f t="shared" si="10"/>
        <v>25585.06925</v>
      </c>
      <c r="T159" s="11">
        <f t="shared" si="11"/>
        <v>27177.125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2">
        <v>112390.16666666701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7">
        <f t="shared" si="9"/>
        <v>58515.083333333503</v>
      </c>
      <c r="Q160" t="s">
        <v>2034</v>
      </c>
      <c r="R160" t="s">
        <v>2035</v>
      </c>
      <c r="S160" s="11">
        <f t="shared" si="10"/>
        <v>25585.777249999999</v>
      </c>
      <c r="T160" s="11">
        <f t="shared" si="11"/>
        <v>27246.825000000001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2">
        <v>113102.66666666701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7">
        <f t="shared" si="9"/>
        <v>152162.33333333349</v>
      </c>
      <c r="Q161" t="s">
        <v>2038</v>
      </c>
      <c r="R161" t="s">
        <v>2039</v>
      </c>
      <c r="S161" s="11">
        <f t="shared" si="10"/>
        <v>25586.982208333335</v>
      </c>
      <c r="T161" s="11">
        <f t="shared" si="11"/>
        <v>27369.020833333332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14</v>
      </c>
      <c r="G162" s="12">
        <v>113815.16666666701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7">
        <f t="shared" si="9"/>
        <v>63400.083333333503</v>
      </c>
      <c r="Q162" t="s">
        <v>2036</v>
      </c>
      <c r="R162" t="s">
        <v>2045</v>
      </c>
      <c r="S162" s="11">
        <f t="shared" si="10"/>
        <v>25587.013208333334</v>
      </c>
      <c r="T162" s="11">
        <f t="shared" si="11"/>
        <v>27371.920833333334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20</v>
      </c>
      <c r="G163" s="12">
        <v>114527.66666666701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7">
        <f t="shared" si="9"/>
        <v>59413.833333333503</v>
      </c>
      <c r="Q163" t="s">
        <v>2036</v>
      </c>
      <c r="R163" t="s">
        <v>2037</v>
      </c>
      <c r="S163" s="11">
        <f t="shared" si="10"/>
        <v>25585.701208333332</v>
      </c>
      <c r="T163" s="11">
        <f t="shared" si="11"/>
        <v>27239.720833333333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2">
        <v>115240.16666666701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7">
        <f t="shared" si="9"/>
        <v>62187.083333333503</v>
      </c>
      <c r="Q164" t="s">
        <v>2034</v>
      </c>
      <c r="R164" t="s">
        <v>2035</v>
      </c>
      <c r="S164" s="11">
        <f t="shared" si="10"/>
        <v>25586.873250000001</v>
      </c>
      <c r="T164" s="11">
        <f t="shared" si="11"/>
        <v>27359.325000000001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14</v>
      </c>
      <c r="G165" s="12">
        <v>115952.66666666701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7">
        <f t="shared" si="9"/>
        <v>62408.333333333503</v>
      </c>
      <c r="Q165" t="s">
        <v>2053</v>
      </c>
      <c r="R165" t="s">
        <v>2054</v>
      </c>
      <c r="S165" s="11">
        <f t="shared" si="10"/>
        <v>25586.459208333334</v>
      </c>
      <c r="T165" s="11">
        <f t="shared" si="11"/>
        <v>27319.825000000001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2">
        <v>116665.16666666701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7">
        <f t="shared" si="9"/>
        <v>133710.08333333349</v>
      </c>
      <c r="Q166" t="s">
        <v>2038</v>
      </c>
      <c r="R166" t="s">
        <v>2039</v>
      </c>
      <c r="S166" s="11">
        <f t="shared" si="10"/>
        <v>25586.447208333335</v>
      </c>
      <c r="T166" s="11">
        <f t="shared" si="11"/>
        <v>27313.820833333335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2">
        <v>117377.66666666701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7">
        <f t="shared" si="9"/>
        <v>113828.3333333335</v>
      </c>
      <c r="Q167" t="s">
        <v>2036</v>
      </c>
      <c r="R167" t="s">
        <v>2037</v>
      </c>
      <c r="S167" s="11">
        <f t="shared" si="10"/>
        <v>25586.379208333332</v>
      </c>
      <c r="T167" s="11">
        <f t="shared" si="11"/>
        <v>27310.120833333334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14</v>
      </c>
      <c r="G168" s="12">
        <v>118090.16666666701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7">
        <f t="shared" si="9"/>
        <v>65764.583333333503</v>
      </c>
      <c r="Q168" t="s">
        <v>2053</v>
      </c>
      <c r="R168" t="s">
        <v>2054</v>
      </c>
      <c r="S168" s="11">
        <f t="shared" si="10"/>
        <v>25583.965250000001</v>
      </c>
      <c r="T168" s="11">
        <f t="shared" si="11"/>
        <v>27065.924999999999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2">
        <v>118802.66666666701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7">
        <f t="shared" si="9"/>
        <v>64803.333333333503</v>
      </c>
      <c r="Q169" t="s">
        <v>2038</v>
      </c>
      <c r="R169" t="s">
        <v>2039</v>
      </c>
      <c r="S169" s="11">
        <f t="shared" si="10"/>
        <v>25584.866208333333</v>
      </c>
      <c r="T169" s="11">
        <f t="shared" si="11"/>
        <v>27156.620833333334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2">
        <v>119515.16666666701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7">
        <f t="shared" si="9"/>
        <v>79811.083333333503</v>
      </c>
      <c r="Q170" t="s">
        <v>2034</v>
      </c>
      <c r="R170" t="s">
        <v>2044</v>
      </c>
      <c r="S170" s="11">
        <f t="shared" si="10"/>
        <v>25586.949250000001</v>
      </c>
      <c r="T170" s="11">
        <f t="shared" si="11"/>
        <v>27366.220833333333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2">
        <v>120227.66666666701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7">
        <f t="shared" si="9"/>
        <v>109519.3333333335</v>
      </c>
      <c r="Q171" t="s">
        <v>2040</v>
      </c>
      <c r="R171" t="s">
        <v>2051</v>
      </c>
      <c r="S171" s="11">
        <f t="shared" si="10"/>
        <v>25584.508208333333</v>
      </c>
      <c r="T171" s="11">
        <f t="shared" si="11"/>
        <v>27122.620833333334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20</v>
      </c>
      <c r="G172" s="12">
        <v>120940.16666666701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7">
        <f t="shared" si="9"/>
        <v>63234.083333333503</v>
      </c>
      <c r="Q172" t="s">
        <v>2034</v>
      </c>
      <c r="R172" t="s">
        <v>2044</v>
      </c>
      <c r="S172" s="11">
        <f t="shared" si="10"/>
        <v>25586.381208333332</v>
      </c>
      <c r="T172" s="11">
        <f t="shared" si="11"/>
        <v>27307.820833333335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2">
        <v>121652.66666666701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7">
        <f t="shared" si="9"/>
        <v>61086.833333333503</v>
      </c>
      <c r="Q173" t="s">
        <v>2046</v>
      </c>
      <c r="R173" t="s">
        <v>2058</v>
      </c>
      <c r="S173" s="11">
        <f t="shared" si="10"/>
        <v>25585.149208333332</v>
      </c>
      <c r="T173" s="11">
        <f t="shared" si="11"/>
        <v>27186.120833333334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20</v>
      </c>
      <c r="G174" s="12">
        <v>122365.16666666701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7">
        <f t="shared" si="9"/>
        <v>61514.083333333503</v>
      </c>
      <c r="Q174" t="s">
        <v>2040</v>
      </c>
      <c r="R174" t="s">
        <v>2041</v>
      </c>
      <c r="S174" s="11">
        <f t="shared" si="10"/>
        <v>25585.270208333332</v>
      </c>
      <c r="T174" s="11">
        <f t="shared" si="11"/>
        <v>27197.520833333332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2">
        <v>123077.66666666701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7">
        <f t="shared" si="9"/>
        <v>140356.33333333349</v>
      </c>
      <c r="Q175" t="s">
        <v>2038</v>
      </c>
      <c r="R175" t="s">
        <v>2039</v>
      </c>
      <c r="S175" s="11">
        <f t="shared" si="10"/>
        <v>25584.843208333332</v>
      </c>
      <c r="T175" s="11">
        <f t="shared" si="11"/>
        <v>27153.920833333334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14</v>
      </c>
      <c r="G176" s="12">
        <v>123790.16666666701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7">
        <f t="shared" si="9"/>
        <v>64579.083333333503</v>
      </c>
      <c r="Q176" t="s">
        <v>2036</v>
      </c>
      <c r="R176" t="s">
        <v>2045</v>
      </c>
      <c r="S176" s="11">
        <f t="shared" si="10"/>
        <v>25585.713208333334</v>
      </c>
      <c r="T176" s="11">
        <f t="shared" si="11"/>
        <v>27240.420833333334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20</v>
      </c>
      <c r="G177" s="12">
        <v>124502.66666666701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7">
        <f t="shared" si="9"/>
        <v>85980.833333333503</v>
      </c>
      <c r="Q177" t="s">
        <v>2038</v>
      </c>
      <c r="R177" t="s">
        <v>2039</v>
      </c>
      <c r="S177" s="11">
        <f t="shared" si="10"/>
        <v>25586.044208333333</v>
      </c>
      <c r="T177" s="11">
        <f t="shared" si="11"/>
        <v>27275.320833333335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20</v>
      </c>
      <c r="G178" s="12">
        <v>125215.16666666701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7">
        <f t="shared" si="9"/>
        <v>105637.5833333335</v>
      </c>
      <c r="Q178" t="s">
        <v>2038</v>
      </c>
      <c r="R178" t="s">
        <v>2039</v>
      </c>
      <c r="S178" s="11">
        <f t="shared" si="10"/>
        <v>25586.047208333333</v>
      </c>
      <c r="T178" s="11">
        <f t="shared" si="11"/>
        <v>27274.620833333334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14</v>
      </c>
      <c r="G179" s="12">
        <v>125927.66666666701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7">
        <f t="shared" si="9"/>
        <v>143760.33333333349</v>
      </c>
      <c r="Q179" t="s">
        <v>2038</v>
      </c>
      <c r="R179" t="s">
        <v>2039</v>
      </c>
      <c r="S179" s="11">
        <f t="shared" si="10"/>
        <v>25583.928250000001</v>
      </c>
      <c r="T179" s="11">
        <f t="shared" si="11"/>
        <v>27064.325000000001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20</v>
      </c>
      <c r="G180" s="12">
        <v>126640.16666666701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7">
        <f t="shared" si="9"/>
        <v>66783.583333333503</v>
      </c>
      <c r="Q180" t="s">
        <v>2032</v>
      </c>
      <c r="R180" t="s">
        <v>2033</v>
      </c>
      <c r="S180" s="11">
        <f t="shared" si="10"/>
        <v>25586.430208333335</v>
      </c>
      <c r="T180" s="11">
        <f t="shared" si="11"/>
        <v>27312.920833333334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2">
        <v>127352.66666666701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7">
        <f t="shared" si="9"/>
        <v>143268.83333333349</v>
      </c>
      <c r="Q181" t="s">
        <v>2038</v>
      </c>
      <c r="R181" t="s">
        <v>2039</v>
      </c>
      <c r="S181" s="11">
        <f t="shared" si="10"/>
        <v>25584.781208333334</v>
      </c>
      <c r="T181" s="11">
        <f t="shared" si="11"/>
        <v>27147.220833333333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14</v>
      </c>
      <c r="G182" s="12">
        <v>128065.16666666701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7">
        <f t="shared" si="9"/>
        <v>150400.58333333349</v>
      </c>
      <c r="Q182" t="s">
        <v>2036</v>
      </c>
      <c r="R182" t="s">
        <v>2045</v>
      </c>
      <c r="S182" s="11">
        <f t="shared" si="10"/>
        <v>25583.690208333333</v>
      </c>
      <c r="T182" s="11">
        <f t="shared" si="11"/>
        <v>27038.520833333332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20</v>
      </c>
      <c r="G183" s="12">
        <v>128777.66666666701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7">
        <f t="shared" si="9"/>
        <v>67046.333333333503</v>
      </c>
      <c r="Q183" t="s">
        <v>2036</v>
      </c>
      <c r="R183" t="s">
        <v>2037</v>
      </c>
      <c r="S183" s="11">
        <f t="shared" si="10"/>
        <v>25586.443208333334</v>
      </c>
      <c r="T183" s="11">
        <f t="shared" si="11"/>
        <v>27315.120833333334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14</v>
      </c>
      <c r="G184" s="12">
        <v>129490.16666666701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7">
        <f t="shared" si="9"/>
        <v>162620.08333333349</v>
      </c>
      <c r="Q184" t="s">
        <v>2038</v>
      </c>
      <c r="R184" t="s">
        <v>2039</v>
      </c>
      <c r="S184" s="11">
        <f t="shared" si="10"/>
        <v>25587.062208333333</v>
      </c>
      <c r="T184" s="11">
        <f t="shared" si="11"/>
        <v>27376.820833333335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20</v>
      </c>
      <c r="G185" s="12">
        <v>130202.66666666701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7">
        <f t="shared" si="9"/>
        <v>66863.833333333503</v>
      </c>
      <c r="Q185" t="s">
        <v>2034</v>
      </c>
      <c r="R185" t="s">
        <v>2035</v>
      </c>
      <c r="S185" s="11">
        <f t="shared" si="10"/>
        <v>25583.861208333332</v>
      </c>
      <c r="T185" s="11">
        <f t="shared" si="11"/>
        <v>27056.420833333334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2">
        <v>130915.16666666701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7">
        <f t="shared" si="9"/>
        <v>70732.583333333503</v>
      </c>
      <c r="Q186" t="s">
        <v>2038</v>
      </c>
      <c r="R186" t="s">
        <v>2039</v>
      </c>
      <c r="S186" s="11">
        <f t="shared" si="10"/>
        <v>25587.019208333335</v>
      </c>
      <c r="T186" s="11">
        <f t="shared" si="11"/>
        <v>27371.020833333332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2">
        <v>131627.66666666701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7">
        <f t="shared" si="9"/>
        <v>66172.833333333503</v>
      </c>
      <c r="Q187" t="s">
        <v>2040</v>
      </c>
      <c r="R187" t="s">
        <v>2059</v>
      </c>
      <c r="S187" s="11">
        <f t="shared" si="10"/>
        <v>25586.664208333332</v>
      </c>
      <c r="T187" s="11">
        <f t="shared" si="11"/>
        <v>27336.520833333332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20</v>
      </c>
      <c r="G188" s="12">
        <v>132340.16666666701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7">
        <f t="shared" si="9"/>
        <v>80349.083333333503</v>
      </c>
      <c r="Q188" t="s">
        <v>2038</v>
      </c>
      <c r="R188" t="s">
        <v>2039</v>
      </c>
      <c r="S188" s="11">
        <f t="shared" si="10"/>
        <v>25585.213208333334</v>
      </c>
      <c r="T188" s="11">
        <f t="shared" si="11"/>
        <v>27191.820833333335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2">
        <v>133052.66666666701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7">
        <f t="shared" si="9"/>
        <v>135718.33333333349</v>
      </c>
      <c r="Q189" t="s">
        <v>2040</v>
      </c>
      <c r="R189" t="s">
        <v>2051</v>
      </c>
      <c r="S189" s="11">
        <f t="shared" si="10"/>
        <v>25584.759249999999</v>
      </c>
      <c r="T189" s="11">
        <f t="shared" si="11"/>
        <v>27147.720833333333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2">
        <v>133765.16666666701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7">
        <f t="shared" si="9"/>
        <v>68195.083333333503</v>
      </c>
      <c r="Q190" t="s">
        <v>2038</v>
      </c>
      <c r="R190" t="s">
        <v>2039</v>
      </c>
      <c r="S190" s="11">
        <f t="shared" si="10"/>
        <v>25585.40625</v>
      </c>
      <c r="T190" s="11">
        <f t="shared" si="11"/>
        <v>27209.724999999999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20</v>
      </c>
      <c r="G191" s="12">
        <v>134477.66666666701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7">
        <f t="shared" si="9"/>
        <v>89740.833333333503</v>
      </c>
      <c r="Q191" t="s">
        <v>2038</v>
      </c>
      <c r="R191" t="s">
        <v>2039</v>
      </c>
      <c r="S191" s="11">
        <f t="shared" si="10"/>
        <v>25585.864249999999</v>
      </c>
      <c r="T191" s="11">
        <f t="shared" si="11"/>
        <v>27255.424999999999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20</v>
      </c>
      <c r="G192" s="12">
        <v>135190.16666666701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7">
        <f t="shared" si="9"/>
        <v>68864.083333333503</v>
      </c>
      <c r="Q192" t="s">
        <v>2038</v>
      </c>
      <c r="R192" t="s">
        <v>2039</v>
      </c>
      <c r="S192" s="11">
        <f t="shared" si="10"/>
        <v>25584.860208333332</v>
      </c>
      <c r="T192" s="11">
        <f t="shared" si="11"/>
        <v>27155.120833333334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2">
        <v>135902.66666666701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7">
        <f t="shared" si="9"/>
        <v>69545.333333333503</v>
      </c>
      <c r="Q193" t="s">
        <v>2038</v>
      </c>
      <c r="R193" t="s">
        <v>2039</v>
      </c>
      <c r="S193" s="11">
        <f t="shared" si="10"/>
        <v>25586.967208333332</v>
      </c>
      <c r="T193" s="11">
        <f t="shared" si="11"/>
        <v>27366.020833333332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20</v>
      </c>
      <c r="G194" s="12">
        <v>136615.16666666701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7">
        <f t="shared" si="9"/>
        <v>72566.083333333503</v>
      </c>
      <c r="Q194" t="s">
        <v>2034</v>
      </c>
      <c r="R194" t="s">
        <v>2035</v>
      </c>
      <c r="S194" s="11">
        <f t="shared" si="10"/>
        <v>25585.248208333334</v>
      </c>
      <c r="T194" s="11">
        <f t="shared" si="11"/>
        <v>27194.220833333333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20</v>
      </c>
      <c r="G195" s="12">
        <v>137327.66666666701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7">
        <f t="shared" ref="P195:P258" si="13">AVERAGE(G195,E195)</f>
        <v>70169.833333333503</v>
      </c>
      <c r="Q195" t="s">
        <v>2034</v>
      </c>
      <c r="R195" t="s">
        <v>2044</v>
      </c>
      <c r="S195" s="11">
        <f t="shared" ref="S195:S258" si="14">J195/86400000+DATE(1970,1,1)</f>
        <v>25586.629208333332</v>
      </c>
      <c r="T195" s="11">
        <f t="shared" ref="T195:T258" si="15">K195/864000+DATE(1970,1,1)</f>
        <v>27332.320833333335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14</v>
      </c>
      <c r="G196" s="12">
        <v>138040.16666666701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7">
        <f t="shared" si="13"/>
        <v>73378.083333333503</v>
      </c>
      <c r="Q196" t="s">
        <v>2034</v>
      </c>
      <c r="R196" t="s">
        <v>2056</v>
      </c>
      <c r="S196" s="11">
        <f t="shared" si="14"/>
        <v>25585.692208333334</v>
      </c>
      <c r="T196" s="11">
        <f t="shared" si="15"/>
        <v>27239.820833333335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2">
        <v>138752.66666666701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7">
        <f t="shared" si="13"/>
        <v>97954.833333333503</v>
      </c>
      <c r="Q197" t="s">
        <v>2034</v>
      </c>
      <c r="R197" t="s">
        <v>2042</v>
      </c>
      <c r="S197" s="11">
        <f t="shared" si="14"/>
        <v>25586.741208333333</v>
      </c>
      <c r="T197" s="11">
        <f t="shared" si="15"/>
        <v>27343.820833333335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2">
        <v>139465.16666666701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7">
        <f t="shared" si="13"/>
        <v>72321.583333333503</v>
      </c>
      <c r="Q198" t="s">
        <v>2036</v>
      </c>
      <c r="R198" t="s">
        <v>2045</v>
      </c>
      <c r="S198" s="11">
        <f t="shared" si="14"/>
        <v>25586.047208333333</v>
      </c>
      <c r="T198" s="11">
        <f t="shared" si="15"/>
        <v>27275.620833333334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2">
        <v>140177.66666666701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7">
        <f t="shared" si="13"/>
        <v>151647.83333333349</v>
      </c>
      <c r="Q199" t="s">
        <v>2040</v>
      </c>
      <c r="R199" t="s">
        <v>2043</v>
      </c>
      <c r="S199" s="11">
        <f t="shared" si="14"/>
        <v>25586.340208333335</v>
      </c>
      <c r="T199" s="11">
        <f t="shared" si="15"/>
        <v>27304.420833333334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20</v>
      </c>
      <c r="G200" s="12">
        <v>140890.16666666701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7">
        <f t="shared" si="13"/>
        <v>73465.583333333503</v>
      </c>
      <c r="Q200" t="s">
        <v>2034</v>
      </c>
      <c r="R200" t="s">
        <v>2042</v>
      </c>
      <c r="S200" s="11">
        <f t="shared" si="14"/>
        <v>25583.827208333332</v>
      </c>
      <c r="T200" s="11">
        <f t="shared" si="15"/>
        <v>27054.620833333334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2">
        <v>141602.66666666701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7">
        <f t="shared" si="13"/>
        <v>71285.333333333503</v>
      </c>
      <c r="Q201" t="s">
        <v>2034</v>
      </c>
      <c r="R201" t="s">
        <v>2035</v>
      </c>
      <c r="S201" s="11">
        <f t="shared" si="14"/>
        <v>25585.623208333334</v>
      </c>
      <c r="T201" s="11">
        <f t="shared" si="15"/>
        <v>27231.720833333333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20</v>
      </c>
      <c r="G202" s="12">
        <v>142315.16666666701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7">
        <f t="shared" si="13"/>
        <v>71158.583333333503</v>
      </c>
      <c r="Q202" t="s">
        <v>2038</v>
      </c>
      <c r="R202" t="s">
        <v>2039</v>
      </c>
      <c r="S202" s="11">
        <f t="shared" si="14"/>
        <v>25583.693208333334</v>
      </c>
      <c r="T202" s="11">
        <f t="shared" si="15"/>
        <v>27039.420833333334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2">
        <v>143027.66666666701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7">
        <f t="shared" si="13"/>
        <v>78666.333333333503</v>
      </c>
      <c r="Q203" t="s">
        <v>2036</v>
      </c>
      <c r="R203" t="s">
        <v>2037</v>
      </c>
      <c r="S203" s="11">
        <f t="shared" si="14"/>
        <v>25585.276208333333</v>
      </c>
      <c r="T203" s="11">
        <f t="shared" si="15"/>
        <v>27198.420833333334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14</v>
      </c>
      <c r="G204" s="12">
        <v>143740.16666666701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7">
        <f t="shared" si="13"/>
        <v>75141.583333333503</v>
      </c>
      <c r="Q204" t="s">
        <v>2032</v>
      </c>
      <c r="R204" t="s">
        <v>2033</v>
      </c>
      <c r="S204" s="11">
        <f t="shared" si="14"/>
        <v>25584.249208333335</v>
      </c>
      <c r="T204" s="11">
        <f t="shared" si="15"/>
        <v>27094.320833333335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2">
        <v>144452.66666666701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7">
        <f t="shared" si="13"/>
        <v>168932.83333333349</v>
      </c>
      <c r="Q205" t="s">
        <v>2038</v>
      </c>
      <c r="R205" t="s">
        <v>2039</v>
      </c>
      <c r="S205" s="11">
        <f t="shared" si="14"/>
        <v>25586.183249999998</v>
      </c>
      <c r="T205" s="11">
        <f t="shared" si="15"/>
        <v>27287.525000000001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20</v>
      </c>
      <c r="G206" s="12">
        <v>145165.16666666701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7">
        <f t="shared" si="13"/>
        <v>73847.083333333503</v>
      </c>
      <c r="Q206" t="s">
        <v>2034</v>
      </c>
      <c r="R206" t="s">
        <v>2057</v>
      </c>
      <c r="S206" s="11">
        <f t="shared" si="14"/>
        <v>25584.067208333334</v>
      </c>
      <c r="T206" s="11">
        <f t="shared" si="15"/>
        <v>27076.720833333333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14</v>
      </c>
      <c r="G207" s="12">
        <v>145877.66666666701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7">
        <f t="shared" si="13"/>
        <v>75745.833333333503</v>
      </c>
      <c r="Q207" t="s">
        <v>2038</v>
      </c>
      <c r="R207" t="s">
        <v>2039</v>
      </c>
      <c r="S207" s="11">
        <f t="shared" si="14"/>
        <v>25586.821208333335</v>
      </c>
      <c r="T207" s="11">
        <f t="shared" si="15"/>
        <v>27352.320833333335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20</v>
      </c>
      <c r="G208" s="12">
        <v>146590.16666666701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7">
        <f t="shared" si="13"/>
        <v>75043.083333333503</v>
      </c>
      <c r="Q208" t="s">
        <v>2046</v>
      </c>
      <c r="R208" t="s">
        <v>2052</v>
      </c>
      <c r="S208" s="11">
        <f t="shared" si="14"/>
        <v>25583.667249999999</v>
      </c>
      <c r="T208" s="11">
        <f t="shared" si="15"/>
        <v>27036.625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2">
        <v>147302.66666666701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7">
        <f t="shared" si="13"/>
        <v>75779.833333333503</v>
      </c>
      <c r="Q209" t="s">
        <v>2034</v>
      </c>
      <c r="R209" t="s">
        <v>2035</v>
      </c>
      <c r="S209" s="11">
        <f t="shared" si="14"/>
        <v>25586.771208333332</v>
      </c>
      <c r="T209" s="11">
        <f t="shared" si="15"/>
        <v>27348.120833333334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14</v>
      </c>
      <c r="G210" s="12">
        <v>148015.16666666701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7">
        <f t="shared" si="13"/>
        <v>173562.58333333349</v>
      </c>
      <c r="Q210" t="s">
        <v>2040</v>
      </c>
      <c r="R210" t="s">
        <v>2041</v>
      </c>
      <c r="S210" s="11">
        <f t="shared" si="14"/>
        <v>25586.47925</v>
      </c>
      <c r="T210" s="11">
        <f t="shared" si="15"/>
        <v>27319.325000000001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20</v>
      </c>
      <c r="G211" s="12">
        <v>148727.66666666701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7">
        <f t="shared" si="13"/>
        <v>94969.833333333503</v>
      </c>
      <c r="Q211" t="s">
        <v>2040</v>
      </c>
      <c r="R211" t="s">
        <v>2041</v>
      </c>
      <c r="S211" s="11">
        <f t="shared" si="14"/>
        <v>25585.927208333334</v>
      </c>
      <c r="T211" s="11">
        <f t="shared" si="15"/>
        <v>27262.420833333334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2">
        <v>149440.16666666701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7">
        <f t="shared" si="13"/>
        <v>77889.083333333503</v>
      </c>
      <c r="Q212" t="s">
        <v>2040</v>
      </c>
      <c r="R212" t="s">
        <v>2062</v>
      </c>
      <c r="S212" s="11">
        <f t="shared" si="14"/>
        <v>25586.22825</v>
      </c>
      <c r="T212" s="11">
        <f t="shared" si="15"/>
        <v>27294.520833333332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20</v>
      </c>
      <c r="G213" s="12">
        <v>150152.66666666701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7">
        <f t="shared" si="13"/>
        <v>124626.3333333335</v>
      </c>
      <c r="Q213" t="s">
        <v>2038</v>
      </c>
      <c r="R213" t="s">
        <v>2039</v>
      </c>
      <c r="S213" s="11">
        <f t="shared" si="14"/>
        <v>25584.944208333334</v>
      </c>
      <c r="T213" s="11">
        <f t="shared" si="15"/>
        <v>27165.820833333335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2">
        <v>150865.16666666701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7">
        <f t="shared" si="13"/>
        <v>81582.583333333503</v>
      </c>
      <c r="Q214" t="s">
        <v>2038</v>
      </c>
      <c r="R214" t="s">
        <v>2039</v>
      </c>
      <c r="S214" s="11">
        <f t="shared" si="14"/>
        <v>25587.24525</v>
      </c>
      <c r="T214" s="11">
        <f t="shared" si="15"/>
        <v>27398.125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14</v>
      </c>
      <c r="G215" s="12">
        <v>151577.66666666701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7">
        <f t="shared" si="13"/>
        <v>161563.33333333349</v>
      </c>
      <c r="Q215" t="s">
        <v>2034</v>
      </c>
      <c r="R215" t="s">
        <v>2044</v>
      </c>
      <c r="S215" s="11">
        <f t="shared" si="14"/>
        <v>25583.919208333333</v>
      </c>
      <c r="T215" s="11">
        <f t="shared" si="15"/>
        <v>27061.724999999999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2">
        <v>152290.16666666701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7">
        <f t="shared" si="13"/>
        <v>83307.083333333503</v>
      </c>
      <c r="Q216" t="s">
        <v>2034</v>
      </c>
      <c r="R216" t="s">
        <v>2035</v>
      </c>
      <c r="S216" s="11">
        <f t="shared" si="14"/>
        <v>25583.840208333335</v>
      </c>
      <c r="T216" s="11">
        <f t="shared" si="15"/>
        <v>27053.620833333334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20</v>
      </c>
      <c r="G217" s="12">
        <v>153002.66666666701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7">
        <f t="shared" si="13"/>
        <v>79513.333333333503</v>
      </c>
      <c r="Q217" t="s">
        <v>2038</v>
      </c>
      <c r="R217" t="s">
        <v>2039</v>
      </c>
      <c r="S217" s="11">
        <f t="shared" si="14"/>
        <v>25586.94025</v>
      </c>
      <c r="T217" s="11">
        <f t="shared" si="15"/>
        <v>27363.224999999999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14</v>
      </c>
      <c r="G218" s="12">
        <v>153715.16666666701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7">
        <f t="shared" si="13"/>
        <v>171218.08333333349</v>
      </c>
      <c r="Q218" t="s">
        <v>2038</v>
      </c>
      <c r="R218" t="s">
        <v>2039</v>
      </c>
      <c r="S218" s="11">
        <f t="shared" si="14"/>
        <v>25584.30025</v>
      </c>
      <c r="T218" s="11">
        <f t="shared" si="15"/>
        <v>27099.224999999999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20</v>
      </c>
      <c r="G219" s="12">
        <v>154427.66666666701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7">
        <f t="shared" si="13"/>
        <v>106169.3333333335</v>
      </c>
      <c r="Q219" t="s">
        <v>2040</v>
      </c>
      <c r="R219" t="s">
        <v>2062</v>
      </c>
      <c r="S219" s="11">
        <f t="shared" si="14"/>
        <v>25587.014208333334</v>
      </c>
      <c r="T219" s="11">
        <f t="shared" si="15"/>
        <v>27371.320833333335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2">
        <v>155140.16666666701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7">
        <f t="shared" si="13"/>
        <v>83724.583333333503</v>
      </c>
      <c r="Q220" t="s">
        <v>2040</v>
      </c>
      <c r="R220" t="s">
        <v>2051</v>
      </c>
      <c r="S220" s="11">
        <f t="shared" si="14"/>
        <v>25584.289250000002</v>
      </c>
      <c r="T220" s="11">
        <f t="shared" si="15"/>
        <v>27101.325000000001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14</v>
      </c>
      <c r="G221" s="12">
        <v>155852.66666666701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7">
        <f t="shared" si="13"/>
        <v>147174.83333333349</v>
      </c>
      <c r="Q221" t="s">
        <v>2040</v>
      </c>
      <c r="R221" t="s">
        <v>2048</v>
      </c>
      <c r="S221" s="11">
        <f t="shared" si="14"/>
        <v>25584.568208333334</v>
      </c>
      <c r="T221" s="11">
        <f t="shared" si="15"/>
        <v>27127.020833333332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20</v>
      </c>
      <c r="G222" s="12">
        <v>156565.16666666701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7">
        <f t="shared" si="13"/>
        <v>78616.083333333503</v>
      </c>
      <c r="Q222" t="s">
        <v>2038</v>
      </c>
      <c r="R222" t="s">
        <v>2039</v>
      </c>
      <c r="S222" s="11">
        <f t="shared" si="14"/>
        <v>25584.156208333334</v>
      </c>
      <c r="T222" s="11">
        <f t="shared" si="15"/>
        <v>27086.420833333334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20</v>
      </c>
      <c r="G223" s="12">
        <v>157277.66666666701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7">
        <f t="shared" si="13"/>
        <v>138553.83333333349</v>
      </c>
      <c r="Q223" t="s">
        <v>2032</v>
      </c>
      <c r="R223" t="s">
        <v>2033</v>
      </c>
      <c r="S223" s="11">
        <f t="shared" si="14"/>
        <v>25584.512208333334</v>
      </c>
      <c r="T223" s="11">
        <f t="shared" si="15"/>
        <v>27120.420833333334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14</v>
      </c>
      <c r="G224" s="12">
        <v>157990.16666666701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7">
        <f t="shared" si="13"/>
        <v>82306.583333333503</v>
      </c>
      <c r="Q224" t="s">
        <v>2053</v>
      </c>
      <c r="R224" t="s">
        <v>2054</v>
      </c>
      <c r="S224" s="11">
        <f t="shared" si="14"/>
        <v>25585.345208333332</v>
      </c>
      <c r="T224" s="11">
        <f t="shared" si="15"/>
        <v>27203.620833333334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20</v>
      </c>
      <c r="G225" s="12">
        <v>158702.66666666701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7">
        <f t="shared" si="13"/>
        <v>120299.8333333335</v>
      </c>
      <c r="Q225" t="s">
        <v>2038</v>
      </c>
      <c r="R225" t="s">
        <v>2039</v>
      </c>
      <c r="S225" s="11">
        <f t="shared" si="14"/>
        <v>25585.876208333335</v>
      </c>
      <c r="T225" s="11">
        <f t="shared" si="15"/>
        <v>27258.020833333332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14</v>
      </c>
      <c r="G226" s="12">
        <v>159415.16666666701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7">
        <f t="shared" si="13"/>
        <v>173150.08333333349</v>
      </c>
      <c r="Q226" t="s">
        <v>2040</v>
      </c>
      <c r="R226" t="s">
        <v>2062</v>
      </c>
      <c r="S226" s="11">
        <f t="shared" si="14"/>
        <v>25585.337208333334</v>
      </c>
      <c r="T226" s="11">
        <f t="shared" si="15"/>
        <v>27207.224999999999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2">
        <v>160127.66666666701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7">
        <f t="shared" si="13"/>
        <v>168262.83333333349</v>
      </c>
      <c r="Q227" t="s">
        <v>2034</v>
      </c>
      <c r="R227" t="s">
        <v>2035</v>
      </c>
      <c r="S227" s="11">
        <f t="shared" si="14"/>
        <v>25585.193208333334</v>
      </c>
      <c r="T227" s="11">
        <f t="shared" si="15"/>
        <v>27188.320833333335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2">
        <v>160840.16666666701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7">
        <f t="shared" si="13"/>
        <v>85919.583333333503</v>
      </c>
      <c r="Q228" t="s">
        <v>2053</v>
      </c>
      <c r="R228" t="s">
        <v>2054</v>
      </c>
      <c r="S228" s="11">
        <f t="shared" si="14"/>
        <v>25583.707208333333</v>
      </c>
      <c r="T228" s="11">
        <f t="shared" si="15"/>
        <v>27043.420833333334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14</v>
      </c>
      <c r="G229" s="12">
        <v>161552.66666666701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7">
        <f t="shared" si="13"/>
        <v>132151.83333333349</v>
      </c>
      <c r="Q229" t="s">
        <v>2049</v>
      </c>
      <c r="R229" t="s">
        <v>2060</v>
      </c>
      <c r="S229" s="11">
        <f t="shared" si="14"/>
        <v>25585.570208333334</v>
      </c>
      <c r="T229" s="11">
        <f t="shared" si="15"/>
        <v>27226.620833333334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2">
        <v>162265.16666666701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7">
        <f t="shared" si="13"/>
        <v>163808.58333333349</v>
      </c>
      <c r="Q230" t="s">
        <v>2040</v>
      </c>
      <c r="R230" t="s">
        <v>2048</v>
      </c>
      <c r="S230" s="11">
        <f t="shared" si="14"/>
        <v>25586.044208333333</v>
      </c>
      <c r="T230" s="11">
        <f t="shared" si="15"/>
        <v>27275.920833333334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2">
        <v>162977.66666666701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7">
        <f t="shared" si="13"/>
        <v>164387.83333333349</v>
      </c>
      <c r="Q231" t="s">
        <v>2049</v>
      </c>
      <c r="R231" t="s">
        <v>2060</v>
      </c>
      <c r="S231" s="11">
        <f t="shared" si="14"/>
        <v>25586.318208333334</v>
      </c>
      <c r="T231" s="11">
        <f t="shared" si="15"/>
        <v>27305.620833333334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14</v>
      </c>
      <c r="G232" s="12">
        <v>163690.16666666701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7">
        <f t="shared" si="13"/>
        <v>86887.083333333503</v>
      </c>
      <c r="Q232" t="s">
        <v>2049</v>
      </c>
      <c r="R232" t="s">
        <v>2050</v>
      </c>
      <c r="S232" s="11">
        <f t="shared" si="14"/>
        <v>25587.236250000002</v>
      </c>
      <c r="T232" s="11">
        <f t="shared" si="15"/>
        <v>27392.625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20</v>
      </c>
      <c r="G233" s="12">
        <v>164402.66666666701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7">
        <f t="shared" si="13"/>
        <v>84962.833333333503</v>
      </c>
      <c r="Q233" t="s">
        <v>2038</v>
      </c>
      <c r="R233" t="s">
        <v>2039</v>
      </c>
      <c r="S233" s="11">
        <f t="shared" si="14"/>
        <v>25584.846208333332</v>
      </c>
      <c r="T233" s="11">
        <f t="shared" si="15"/>
        <v>27159.420833333334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2">
        <v>165115.16666666701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7">
        <f t="shared" si="13"/>
        <v>85469.083333333503</v>
      </c>
      <c r="Q234" t="s">
        <v>2038</v>
      </c>
      <c r="R234" t="s">
        <v>2039</v>
      </c>
      <c r="S234" s="11">
        <f t="shared" si="14"/>
        <v>25586.007208333333</v>
      </c>
      <c r="T234" s="11">
        <f t="shared" si="15"/>
        <v>27269.820833333335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14</v>
      </c>
      <c r="G235" s="12">
        <v>165827.66666666701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7">
        <f t="shared" si="13"/>
        <v>85913.833333333503</v>
      </c>
      <c r="Q235" t="s">
        <v>2040</v>
      </c>
      <c r="R235" t="s">
        <v>2048</v>
      </c>
      <c r="S235" s="11">
        <f t="shared" si="14"/>
        <v>25584.137208333334</v>
      </c>
      <c r="T235" s="11">
        <f t="shared" si="15"/>
        <v>27084.320833333335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2">
        <v>166540.16666666701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7">
        <f t="shared" si="13"/>
        <v>87360.583333333503</v>
      </c>
      <c r="Q236" t="s">
        <v>2049</v>
      </c>
      <c r="R236" t="s">
        <v>2050</v>
      </c>
      <c r="S236" s="11">
        <f t="shared" si="14"/>
        <v>25586.400208333333</v>
      </c>
      <c r="T236" s="11">
        <f t="shared" si="15"/>
        <v>27309.720833333333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20</v>
      </c>
      <c r="G237" s="12">
        <v>167252.66666666701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7">
        <f t="shared" si="13"/>
        <v>85420.833333333503</v>
      </c>
      <c r="Q237" t="s">
        <v>2040</v>
      </c>
      <c r="R237" t="s">
        <v>2048</v>
      </c>
      <c r="S237" s="11">
        <f t="shared" si="14"/>
        <v>25586.21025</v>
      </c>
      <c r="T237" s="11">
        <f t="shared" si="15"/>
        <v>27290.525000000001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2">
        <v>167965.16666666701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7">
        <f t="shared" si="13"/>
        <v>86144.083333333503</v>
      </c>
      <c r="Q238" t="s">
        <v>2034</v>
      </c>
      <c r="R238" t="s">
        <v>2035</v>
      </c>
      <c r="S238" s="11">
        <f t="shared" si="14"/>
        <v>25587.072208333335</v>
      </c>
      <c r="T238" s="11">
        <f t="shared" si="15"/>
        <v>27376.920833333334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2">
        <v>168677.66666666701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7">
        <f t="shared" si="13"/>
        <v>91749.833333333503</v>
      </c>
      <c r="Q239" t="s">
        <v>2040</v>
      </c>
      <c r="R239" t="s">
        <v>2048</v>
      </c>
      <c r="S239" s="11">
        <f t="shared" si="14"/>
        <v>25585.185208333332</v>
      </c>
      <c r="T239" s="11">
        <f t="shared" si="15"/>
        <v>27187.720833333333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14</v>
      </c>
      <c r="G240" s="12">
        <v>169390.16666666701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7">
        <f t="shared" si="13"/>
        <v>89764.083333333503</v>
      </c>
      <c r="Q240" t="s">
        <v>2038</v>
      </c>
      <c r="R240" t="s">
        <v>2039</v>
      </c>
      <c r="S240" s="11">
        <f t="shared" si="14"/>
        <v>25586.51425</v>
      </c>
      <c r="T240" s="11">
        <f t="shared" si="15"/>
        <v>27322.924999999999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20</v>
      </c>
      <c r="G241" s="12">
        <v>170102.66666666701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7">
        <f t="shared" si="13"/>
        <v>86614.833333333503</v>
      </c>
      <c r="Q241" t="s">
        <v>2036</v>
      </c>
      <c r="R241" t="s">
        <v>2045</v>
      </c>
      <c r="S241" s="11">
        <f t="shared" si="14"/>
        <v>25585.676208333334</v>
      </c>
      <c r="T241" s="11">
        <f t="shared" si="15"/>
        <v>27237.020833333332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2">
        <v>170815.16666666701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7">
        <f t="shared" si="13"/>
        <v>146969.58333333349</v>
      </c>
      <c r="Q242" t="s">
        <v>2038</v>
      </c>
      <c r="R242" t="s">
        <v>2039</v>
      </c>
      <c r="S242" s="11">
        <f t="shared" si="14"/>
        <v>25583.827208333332</v>
      </c>
      <c r="T242" s="11">
        <f t="shared" si="15"/>
        <v>27051.820833333335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14</v>
      </c>
      <c r="G243" s="12">
        <v>171527.66666666701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7">
        <f t="shared" si="13"/>
        <v>171628.33333333349</v>
      </c>
      <c r="Q243" t="s">
        <v>2046</v>
      </c>
      <c r="R243" t="s">
        <v>2047</v>
      </c>
      <c r="S243" s="11">
        <f t="shared" si="14"/>
        <v>25585.173208333334</v>
      </c>
      <c r="T243" s="11">
        <f t="shared" si="15"/>
        <v>27187.320833333335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2">
        <v>172240.16666666701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7">
        <f t="shared" si="13"/>
        <v>91484.583333333503</v>
      </c>
      <c r="Q244" t="s">
        <v>2034</v>
      </c>
      <c r="R244" t="s">
        <v>2035</v>
      </c>
      <c r="S244" s="11">
        <f t="shared" si="14"/>
        <v>25586.296208333333</v>
      </c>
      <c r="T244" s="11">
        <f t="shared" si="15"/>
        <v>27299.620833333334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2">
        <v>172952.66666666701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7">
        <f t="shared" si="13"/>
        <v>91596.333333333503</v>
      </c>
      <c r="Q245" t="s">
        <v>2038</v>
      </c>
      <c r="R245" t="s">
        <v>2039</v>
      </c>
      <c r="S245" s="11">
        <f t="shared" si="14"/>
        <v>25586.594249999998</v>
      </c>
      <c r="T245" s="11">
        <f t="shared" si="15"/>
        <v>27328.724999999999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14</v>
      </c>
      <c r="G246" s="12">
        <v>173665.16666666701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7">
        <f t="shared" si="13"/>
        <v>88826.583333333503</v>
      </c>
      <c r="Q246" t="s">
        <v>2038</v>
      </c>
      <c r="R246" t="s">
        <v>2039</v>
      </c>
      <c r="S246" s="11">
        <f t="shared" si="14"/>
        <v>25585.265208333334</v>
      </c>
      <c r="T246" s="11">
        <f t="shared" si="15"/>
        <v>27200.720833333333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2">
        <v>174377.66666666701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7">
        <f t="shared" si="13"/>
        <v>94574.333333333503</v>
      </c>
      <c r="Q247" t="s">
        <v>2038</v>
      </c>
      <c r="R247" t="s">
        <v>2039</v>
      </c>
      <c r="S247" s="11">
        <f t="shared" si="14"/>
        <v>25585.167208333332</v>
      </c>
      <c r="T247" s="11">
        <f t="shared" si="15"/>
        <v>27185.820833333335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2">
        <v>175090.16666666701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7">
        <f t="shared" si="13"/>
        <v>94869.583333333503</v>
      </c>
      <c r="Q248" t="s">
        <v>2036</v>
      </c>
      <c r="R248" t="s">
        <v>2037</v>
      </c>
      <c r="S248" s="11">
        <f t="shared" si="14"/>
        <v>25584.922208333333</v>
      </c>
      <c r="T248" s="11">
        <f t="shared" si="15"/>
        <v>27161.620833333334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14</v>
      </c>
      <c r="G249" s="12">
        <v>175802.66666666701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7">
        <f t="shared" si="13"/>
        <v>180230.33333333349</v>
      </c>
      <c r="Q249" t="s">
        <v>2046</v>
      </c>
      <c r="R249" t="s">
        <v>2052</v>
      </c>
      <c r="S249" s="11">
        <f t="shared" si="14"/>
        <v>25586.15725</v>
      </c>
      <c r="T249" s="11">
        <f t="shared" si="15"/>
        <v>27286.224999999999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2">
        <v>176515.16666666701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7">
        <f t="shared" si="13"/>
        <v>94809.083333333503</v>
      </c>
      <c r="Q250" t="s">
        <v>2049</v>
      </c>
      <c r="R250" t="s">
        <v>2060</v>
      </c>
      <c r="S250" s="11">
        <f t="shared" si="14"/>
        <v>25585.435249999999</v>
      </c>
      <c r="T250" s="11">
        <f t="shared" si="15"/>
        <v>27213.025000000001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2">
        <v>177227.66666666701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7">
        <f t="shared" si="13"/>
        <v>172661.33333333349</v>
      </c>
      <c r="Q251" t="s">
        <v>2046</v>
      </c>
      <c r="R251" t="s">
        <v>2058</v>
      </c>
      <c r="S251" s="11">
        <f t="shared" si="14"/>
        <v>25585.437249999999</v>
      </c>
      <c r="T251" s="11">
        <f t="shared" si="15"/>
        <v>27213.424999999999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2">
        <v>177940.16666666701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7">
        <f t="shared" si="13"/>
        <v>88971.583333333503</v>
      </c>
      <c r="Q252" t="s">
        <v>2034</v>
      </c>
      <c r="R252" t="s">
        <v>2035</v>
      </c>
      <c r="S252" s="11">
        <f t="shared" si="14"/>
        <v>25583.634249999999</v>
      </c>
      <c r="T252" s="11">
        <f t="shared" si="15"/>
        <v>27035.924999999999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20</v>
      </c>
      <c r="G253" s="12">
        <v>178652.66666666701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7">
        <f t="shared" si="13"/>
        <v>91246.333333333503</v>
      </c>
      <c r="Q253" t="s">
        <v>2038</v>
      </c>
      <c r="R253" t="s">
        <v>2039</v>
      </c>
      <c r="S253" s="11">
        <f t="shared" si="14"/>
        <v>25584.683249999998</v>
      </c>
      <c r="T253" s="11">
        <f t="shared" si="15"/>
        <v>27137.525000000001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14</v>
      </c>
      <c r="G254" s="12">
        <v>179365.16666666701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7">
        <f t="shared" si="13"/>
        <v>92814.083333333503</v>
      </c>
      <c r="Q254" t="s">
        <v>2038</v>
      </c>
      <c r="R254" t="s">
        <v>2039</v>
      </c>
      <c r="S254" s="11">
        <f t="shared" si="14"/>
        <v>25585.003208333332</v>
      </c>
      <c r="T254" s="11">
        <f t="shared" si="15"/>
        <v>27169.820833333335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20</v>
      </c>
      <c r="G255" s="12">
        <v>180077.66666666701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7">
        <f t="shared" si="13"/>
        <v>144119.33333333349</v>
      </c>
      <c r="Q255" t="s">
        <v>2040</v>
      </c>
      <c r="R255" t="s">
        <v>2043</v>
      </c>
      <c r="S255" s="11">
        <f t="shared" si="14"/>
        <v>25584.072208333335</v>
      </c>
      <c r="T255" s="11">
        <f t="shared" si="15"/>
        <v>27077.420833333334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2">
        <v>180790.16666666701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7">
        <f t="shared" si="13"/>
        <v>94647.583333333503</v>
      </c>
      <c r="Q256" t="s">
        <v>2046</v>
      </c>
      <c r="R256" t="s">
        <v>2047</v>
      </c>
      <c r="S256" s="11">
        <f t="shared" si="14"/>
        <v>25586.218250000002</v>
      </c>
      <c r="T256" s="11">
        <f t="shared" si="15"/>
        <v>27291.025000000001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14</v>
      </c>
      <c r="G257" s="12">
        <v>181502.66666666701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7">
        <f t="shared" si="13"/>
        <v>139118.83333333349</v>
      </c>
      <c r="Q257" t="s">
        <v>2034</v>
      </c>
      <c r="R257" t="s">
        <v>2035</v>
      </c>
      <c r="S257" s="11">
        <f t="shared" si="14"/>
        <v>25584.021250000002</v>
      </c>
      <c r="T257" s="11">
        <f t="shared" si="15"/>
        <v>27071.625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20</v>
      </c>
      <c r="G258" s="12">
        <v>182215.16666666701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7">
        <f t="shared" si="13"/>
        <v>91587.083333333503</v>
      </c>
      <c r="Q258" t="s">
        <v>2034</v>
      </c>
      <c r="R258" t="s">
        <v>2035</v>
      </c>
      <c r="S258" s="11">
        <f t="shared" si="14"/>
        <v>25585.824250000001</v>
      </c>
      <c r="T258" s="11">
        <f t="shared" si="15"/>
        <v>27255.125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2">
        <v>182927.66666666701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7">
        <f t="shared" ref="P259:P322" si="17">AVERAGE(G259,E259)</f>
        <v>95624.833333333503</v>
      </c>
      <c r="Q259" t="s">
        <v>2038</v>
      </c>
      <c r="R259" t="s">
        <v>2039</v>
      </c>
      <c r="S259" s="11">
        <f t="shared" ref="S259:S322" si="18">J259/86400000+DATE(1970,1,1)</f>
        <v>25584.769250000001</v>
      </c>
      <c r="T259" s="11">
        <f t="shared" ref="T259:T322" si="19">K259/864000+DATE(1970,1,1)</f>
        <v>27147.320833333335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14</v>
      </c>
      <c r="G260" s="12">
        <v>183640.16666666701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7">
        <f t="shared" si="17"/>
        <v>98532.083333333503</v>
      </c>
      <c r="Q260" t="s">
        <v>2038</v>
      </c>
      <c r="R260" t="s">
        <v>2039</v>
      </c>
      <c r="S260" s="11">
        <f t="shared" si="18"/>
        <v>25586.143250000001</v>
      </c>
      <c r="T260" s="11">
        <f t="shared" si="19"/>
        <v>27285.325000000001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2">
        <v>184352.66666666701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7">
        <f t="shared" si="17"/>
        <v>97553.833333333503</v>
      </c>
      <c r="Q261" t="s">
        <v>2053</v>
      </c>
      <c r="R261" t="s">
        <v>2054</v>
      </c>
      <c r="S261" s="11">
        <f t="shared" si="18"/>
        <v>25584.682250000002</v>
      </c>
      <c r="T261" s="11">
        <f t="shared" si="19"/>
        <v>27139.125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2">
        <v>185065.16666666701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7">
        <f t="shared" si="17"/>
        <v>97500.083333333503</v>
      </c>
      <c r="Q262" t="s">
        <v>2034</v>
      </c>
      <c r="R262" t="s">
        <v>2035</v>
      </c>
      <c r="S262" s="11">
        <f t="shared" si="18"/>
        <v>25584.611208333332</v>
      </c>
      <c r="T262" s="11">
        <f t="shared" si="19"/>
        <v>27131.320833333335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2">
        <v>185777.66666666701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7">
        <f t="shared" si="17"/>
        <v>106040.3333333335</v>
      </c>
      <c r="Q263" t="s">
        <v>2034</v>
      </c>
      <c r="R263" t="s">
        <v>2035</v>
      </c>
      <c r="S263" s="11">
        <f t="shared" si="18"/>
        <v>25583.846208333332</v>
      </c>
      <c r="T263" s="11">
        <f t="shared" si="19"/>
        <v>27054.020833333332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2">
        <v>186490.16666666701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7">
        <f t="shared" si="17"/>
        <v>95909.083333333503</v>
      </c>
      <c r="Q264" t="s">
        <v>2034</v>
      </c>
      <c r="R264" t="s">
        <v>2044</v>
      </c>
      <c r="S264" s="11">
        <f t="shared" si="18"/>
        <v>25584.069208333334</v>
      </c>
      <c r="T264" s="11">
        <f t="shared" si="19"/>
        <v>27078.520833333332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2">
        <v>187202.66666666701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7">
        <f t="shared" si="17"/>
        <v>98979.333333333503</v>
      </c>
      <c r="Q265" t="s">
        <v>2053</v>
      </c>
      <c r="R265" t="s">
        <v>2054</v>
      </c>
      <c r="S265" s="11">
        <f t="shared" si="18"/>
        <v>25583.61825</v>
      </c>
      <c r="T265" s="11">
        <f t="shared" si="19"/>
        <v>27030.825000000001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14</v>
      </c>
      <c r="G266" s="12">
        <v>187915.16666666701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7">
        <f t="shared" si="17"/>
        <v>176645.08333333349</v>
      </c>
      <c r="Q266" t="s">
        <v>2038</v>
      </c>
      <c r="R266" t="s">
        <v>2039</v>
      </c>
      <c r="S266" s="11">
        <f t="shared" si="18"/>
        <v>25584.748250000001</v>
      </c>
      <c r="T266" s="11">
        <f t="shared" si="19"/>
        <v>27145.424999999999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2">
        <v>188627.66666666701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7">
        <f t="shared" si="17"/>
        <v>97329.333333333503</v>
      </c>
      <c r="Q267" t="s">
        <v>2038</v>
      </c>
      <c r="R267" t="s">
        <v>2039</v>
      </c>
      <c r="S267" s="11">
        <f t="shared" si="18"/>
        <v>25585.803250000001</v>
      </c>
      <c r="T267" s="11">
        <f t="shared" si="19"/>
        <v>27253.724999999999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2">
        <v>189340.16666666701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7">
        <f t="shared" si="17"/>
        <v>137621.08333333349</v>
      </c>
      <c r="Q268" t="s">
        <v>2034</v>
      </c>
      <c r="R268" t="s">
        <v>2057</v>
      </c>
      <c r="S268" s="11">
        <f t="shared" si="18"/>
        <v>25585.381249999999</v>
      </c>
      <c r="T268" s="11">
        <f t="shared" si="19"/>
        <v>27210.424999999999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2">
        <v>190052.66666666701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7">
        <f t="shared" si="17"/>
        <v>166981.33333333349</v>
      </c>
      <c r="Q269" t="s">
        <v>2038</v>
      </c>
      <c r="R269" t="s">
        <v>2039</v>
      </c>
      <c r="S269" s="11">
        <f t="shared" si="18"/>
        <v>25584.637208333334</v>
      </c>
      <c r="T269" s="11">
        <f t="shared" si="19"/>
        <v>27134.325000000001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2">
        <v>190765.16666666701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7">
        <f t="shared" si="17"/>
        <v>96736.583333333503</v>
      </c>
      <c r="Q270" t="s">
        <v>2040</v>
      </c>
      <c r="R270" t="s">
        <v>2041</v>
      </c>
      <c r="S270" s="11">
        <f t="shared" si="18"/>
        <v>25584.617208333333</v>
      </c>
      <c r="T270" s="11">
        <f t="shared" si="19"/>
        <v>27135.325000000001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14</v>
      </c>
      <c r="G271" s="12">
        <v>191477.66666666701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7">
        <f t="shared" si="17"/>
        <v>100159.8333333335</v>
      </c>
      <c r="Q271" t="s">
        <v>2040</v>
      </c>
      <c r="R271" t="s">
        <v>2059</v>
      </c>
      <c r="S271" s="11">
        <f t="shared" si="18"/>
        <v>25586.927250000001</v>
      </c>
      <c r="T271" s="11">
        <f t="shared" si="19"/>
        <v>27363.825000000001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20</v>
      </c>
      <c r="G272" s="12">
        <v>192190.16666666701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7">
        <f t="shared" si="17"/>
        <v>119725.0833333335</v>
      </c>
      <c r="Q272" t="s">
        <v>2049</v>
      </c>
      <c r="R272" t="s">
        <v>2050</v>
      </c>
      <c r="S272" s="11">
        <f t="shared" si="18"/>
        <v>25583.945250000001</v>
      </c>
      <c r="T272" s="11">
        <f t="shared" si="19"/>
        <v>27063.724999999999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20</v>
      </c>
      <c r="G273" s="12">
        <v>192902.66666666701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7">
        <f t="shared" si="17"/>
        <v>97427.833333333503</v>
      </c>
      <c r="Q273" t="s">
        <v>2053</v>
      </c>
      <c r="R273" t="s">
        <v>2054</v>
      </c>
      <c r="S273" s="11">
        <f t="shared" si="18"/>
        <v>25585.776249999999</v>
      </c>
      <c r="T273" s="11">
        <f t="shared" si="19"/>
        <v>27249.724999999999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14</v>
      </c>
      <c r="G274" s="12">
        <v>193615.16666666701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7">
        <f t="shared" si="17"/>
        <v>174482.08333333349</v>
      </c>
      <c r="Q274" t="s">
        <v>2038</v>
      </c>
      <c r="R274" t="s">
        <v>2039</v>
      </c>
      <c r="S274" s="11">
        <f t="shared" si="18"/>
        <v>25587.087208333334</v>
      </c>
      <c r="T274" s="11">
        <f t="shared" si="19"/>
        <v>27380.220833333333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2">
        <v>194327.66666666701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7">
        <f t="shared" si="17"/>
        <v>102515.8333333335</v>
      </c>
      <c r="Q275" t="s">
        <v>2038</v>
      </c>
      <c r="R275" t="s">
        <v>2039</v>
      </c>
      <c r="S275" s="11">
        <f t="shared" si="18"/>
        <v>25586.426208333334</v>
      </c>
      <c r="T275" s="11">
        <f t="shared" si="19"/>
        <v>27311.920833333334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20</v>
      </c>
      <c r="G276" s="12">
        <v>195040.16666666701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7">
        <f t="shared" si="17"/>
        <v>97906.583333333503</v>
      </c>
      <c r="Q276" t="s">
        <v>2038</v>
      </c>
      <c r="R276" t="s">
        <v>2039</v>
      </c>
      <c r="S276" s="11">
        <f t="shared" si="18"/>
        <v>25586.47625</v>
      </c>
      <c r="T276" s="11">
        <f t="shared" si="19"/>
        <v>27317.125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14</v>
      </c>
      <c r="G277" s="12">
        <v>195752.66666666701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7">
        <f t="shared" si="17"/>
        <v>102585.8333333335</v>
      </c>
      <c r="Q277" t="s">
        <v>2046</v>
      </c>
      <c r="R277" t="s">
        <v>2058</v>
      </c>
      <c r="S277" s="11">
        <f t="shared" si="18"/>
        <v>25586.992208333333</v>
      </c>
      <c r="T277" s="11">
        <f t="shared" si="19"/>
        <v>27369.020833333332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20</v>
      </c>
      <c r="G278" s="12">
        <v>196465.16666666701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7">
        <f t="shared" si="17"/>
        <v>100894.5833333335</v>
      </c>
      <c r="Q278" t="s">
        <v>2049</v>
      </c>
      <c r="R278" t="s">
        <v>2050</v>
      </c>
      <c r="S278" s="11">
        <f t="shared" si="18"/>
        <v>25584.449208333332</v>
      </c>
      <c r="T278" s="11">
        <f t="shared" si="19"/>
        <v>27114.420833333334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2">
        <v>197177.66666666701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7">
        <f t="shared" si="17"/>
        <v>102321.3333333335</v>
      </c>
      <c r="Q279" t="s">
        <v>2038</v>
      </c>
      <c r="R279" t="s">
        <v>2039</v>
      </c>
      <c r="S279" s="11">
        <f t="shared" si="18"/>
        <v>25583.809208333332</v>
      </c>
      <c r="T279" s="11">
        <f t="shared" si="19"/>
        <v>27050.120833333334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14</v>
      </c>
      <c r="G280" s="12">
        <v>197890.16666666701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7">
        <f t="shared" si="17"/>
        <v>103344.5833333335</v>
      </c>
      <c r="Q280" t="s">
        <v>2036</v>
      </c>
      <c r="R280" t="s">
        <v>2037</v>
      </c>
      <c r="S280" s="11">
        <f t="shared" si="18"/>
        <v>25584.670249999999</v>
      </c>
      <c r="T280" s="11">
        <f t="shared" si="19"/>
        <v>27138.525000000001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2">
        <v>198602.66666666701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7">
        <f t="shared" si="17"/>
        <v>106129.3333333335</v>
      </c>
      <c r="Q281" t="s">
        <v>2038</v>
      </c>
      <c r="R281" t="s">
        <v>2039</v>
      </c>
      <c r="S281" s="11">
        <f t="shared" si="18"/>
        <v>25586.777208333333</v>
      </c>
      <c r="T281" s="11">
        <f t="shared" si="19"/>
        <v>27347.020833333332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14</v>
      </c>
      <c r="G282" s="12">
        <v>199315.16666666701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7">
        <f t="shared" si="17"/>
        <v>106925.5833333335</v>
      </c>
      <c r="Q282" t="s">
        <v>2040</v>
      </c>
      <c r="R282" t="s">
        <v>2048</v>
      </c>
      <c r="S282" s="11">
        <f t="shared" si="18"/>
        <v>25586.491249999999</v>
      </c>
      <c r="T282" s="11">
        <f t="shared" si="19"/>
        <v>27318.724999999999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20</v>
      </c>
      <c r="G283" s="12">
        <v>200027.66666666701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7">
        <f t="shared" si="17"/>
        <v>175289.83333333349</v>
      </c>
      <c r="Q283" t="s">
        <v>2038</v>
      </c>
      <c r="R283" t="s">
        <v>2039</v>
      </c>
      <c r="S283" s="11">
        <f t="shared" si="18"/>
        <v>25584.410250000001</v>
      </c>
      <c r="T283" s="11">
        <f t="shared" si="19"/>
        <v>27112.120833333334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2">
        <v>200740.16666666701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7">
        <f t="shared" si="17"/>
        <v>104908.0833333335</v>
      </c>
      <c r="Q284" t="s">
        <v>2040</v>
      </c>
      <c r="R284" t="s">
        <v>2059</v>
      </c>
      <c r="S284" s="11">
        <f t="shared" si="18"/>
        <v>25586.132249999999</v>
      </c>
      <c r="T284" s="11">
        <f t="shared" si="19"/>
        <v>27282.825000000001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2">
        <v>201452.66666666701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7">
        <f t="shared" si="17"/>
        <v>101484.8333333335</v>
      </c>
      <c r="Q285" t="s">
        <v>2034</v>
      </c>
      <c r="R285" t="s">
        <v>2035</v>
      </c>
      <c r="S285" s="11">
        <f t="shared" si="18"/>
        <v>25585.951208333332</v>
      </c>
      <c r="T285" s="11">
        <f t="shared" si="19"/>
        <v>27264.620833333334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20</v>
      </c>
      <c r="G286" s="12">
        <v>202165.16666666701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7">
        <f t="shared" si="17"/>
        <v>105159.0833333335</v>
      </c>
      <c r="Q286" t="s">
        <v>2036</v>
      </c>
      <c r="R286" t="s">
        <v>2037</v>
      </c>
      <c r="S286" s="11">
        <f t="shared" si="18"/>
        <v>25584.461208333334</v>
      </c>
      <c r="T286" s="11">
        <f t="shared" si="19"/>
        <v>27115.620833333334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2">
        <v>202877.66666666701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7">
        <f t="shared" si="17"/>
        <v>104617.3333333335</v>
      </c>
      <c r="Q287" t="s">
        <v>2038</v>
      </c>
      <c r="R287" t="s">
        <v>2039</v>
      </c>
      <c r="S287" s="11">
        <f t="shared" si="18"/>
        <v>25586.054208333335</v>
      </c>
      <c r="T287" s="11">
        <f t="shared" si="19"/>
        <v>27278.220833333333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14</v>
      </c>
      <c r="G288" s="12">
        <v>203590.16666666701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7">
        <f t="shared" si="17"/>
        <v>111573.5833333335</v>
      </c>
      <c r="Q288" t="s">
        <v>2038</v>
      </c>
      <c r="R288" t="s">
        <v>2039</v>
      </c>
      <c r="S288" s="11">
        <f t="shared" si="18"/>
        <v>25586.128250000002</v>
      </c>
      <c r="T288" s="11">
        <f t="shared" si="19"/>
        <v>27282.525000000001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2">
        <v>204302.66666666701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7">
        <f t="shared" si="17"/>
        <v>108757.8333333335</v>
      </c>
      <c r="Q289" t="s">
        <v>2034</v>
      </c>
      <c r="R289" t="s">
        <v>2042</v>
      </c>
      <c r="S289" s="11">
        <f t="shared" si="18"/>
        <v>25585.553208333335</v>
      </c>
      <c r="T289" s="11">
        <f t="shared" si="19"/>
        <v>27224.320833333335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20</v>
      </c>
      <c r="G290" s="12">
        <v>205015.16666666701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7">
        <f t="shared" si="17"/>
        <v>105245.5833333335</v>
      </c>
      <c r="Q290" t="s">
        <v>2034</v>
      </c>
      <c r="R290" t="s">
        <v>2056</v>
      </c>
      <c r="S290" s="11">
        <f t="shared" si="18"/>
        <v>25584.413208333332</v>
      </c>
      <c r="T290" s="11">
        <f t="shared" si="19"/>
        <v>27110.420833333334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14</v>
      </c>
      <c r="G291" s="12">
        <v>205727.66666666701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7">
        <f t="shared" si="17"/>
        <v>109600.8333333335</v>
      </c>
      <c r="Q291" t="s">
        <v>2038</v>
      </c>
      <c r="R291" t="s">
        <v>2039</v>
      </c>
      <c r="S291" s="11">
        <f t="shared" si="18"/>
        <v>25585.650208333333</v>
      </c>
      <c r="T291" s="11">
        <f t="shared" si="19"/>
        <v>27234.320833333335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20</v>
      </c>
      <c r="G292" s="12">
        <v>206440.16666666701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7">
        <f t="shared" si="17"/>
        <v>149081.08333333349</v>
      </c>
      <c r="Q292" t="s">
        <v>2040</v>
      </c>
      <c r="R292" t="s">
        <v>2041</v>
      </c>
      <c r="S292" s="11">
        <f t="shared" si="18"/>
        <v>25584.835208333334</v>
      </c>
      <c r="T292" s="11">
        <f t="shared" si="19"/>
        <v>27155.720833333333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2">
        <v>207152.66666666701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7">
        <f t="shared" si="17"/>
        <v>107685.8333333335</v>
      </c>
      <c r="Q293" t="s">
        <v>2036</v>
      </c>
      <c r="R293" t="s">
        <v>2037</v>
      </c>
      <c r="S293" s="11">
        <f t="shared" si="18"/>
        <v>25584.262208333334</v>
      </c>
      <c r="T293" s="11">
        <f t="shared" si="19"/>
        <v>27095.620833333334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2">
        <v>207865.16666666701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7">
        <f t="shared" si="17"/>
        <v>104291.0833333335</v>
      </c>
      <c r="Q294" t="s">
        <v>2032</v>
      </c>
      <c r="R294" t="s">
        <v>2033</v>
      </c>
      <c r="S294" s="11">
        <f t="shared" si="18"/>
        <v>25584.415208333332</v>
      </c>
      <c r="T294" s="11">
        <f t="shared" si="19"/>
        <v>27112.320833333335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20</v>
      </c>
      <c r="G295" s="12">
        <v>208577.66666666701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7">
        <f t="shared" si="17"/>
        <v>104821.3333333335</v>
      </c>
      <c r="Q295" t="s">
        <v>2038</v>
      </c>
      <c r="R295" t="s">
        <v>2039</v>
      </c>
      <c r="S295" s="11">
        <f t="shared" si="18"/>
        <v>25583.887208333334</v>
      </c>
      <c r="T295" s="11">
        <f t="shared" si="19"/>
        <v>27058.620833333334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14</v>
      </c>
      <c r="G296" s="12">
        <v>209290.16666666701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7">
        <f t="shared" si="17"/>
        <v>108664.0833333335</v>
      </c>
      <c r="Q296" t="s">
        <v>2038</v>
      </c>
      <c r="R296" t="s">
        <v>2039</v>
      </c>
      <c r="S296" s="11">
        <f t="shared" si="18"/>
        <v>25586.830208333333</v>
      </c>
      <c r="T296" s="11">
        <f t="shared" si="19"/>
        <v>27353.224999999999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20</v>
      </c>
      <c r="G297" s="12">
        <v>210002.66666666701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7">
        <f t="shared" si="17"/>
        <v>139385.83333333349</v>
      </c>
      <c r="Q297" t="s">
        <v>2038</v>
      </c>
      <c r="R297" t="s">
        <v>2039</v>
      </c>
      <c r="S297" s="11">
        <f t="shared" si="18"/>
        <v>25584.993208333333</v>
      </c>
      <c r="T297" s="11">
        <f t="shared" si="19"/>
        <v>27170.825000000001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20</v>
      </c>
      <c r="G298" s="12">
        <v>210715.16666666701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7">
        <f t="shared" si="17"/>
        <v>107033.5833333335</v>
      </c>
      <c r="Q298" t="s">
        <v>2038</v>
      </c>
      <c r="R298" t="s">
        <v>2039</v>
      </c>
      <c r="S298" s="11">
        <f t="shared" si="18"/>
        <v>25586.92425</v>
      </c>
      <c r="T298" s="11">
        <f t="shared" si="19"/>
        <v>27363.625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2">
        <v>211427.66666666701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7">
        <f t="shared" si="17"/>
        <v>109106.3333333335</v>
      </c>
      <c r="Q299" t="s">
        <v>2038</v>
      </c>
      <c r="R299" t="s">
        <v>2039</v>
      </c>
      <c r="S299" s="11">
        <f t="shared" si="18"/>
        <v>25585.08425</v>
      </c>
      <c r="T299" s="11">
        <f t="shared" si="19"/>
        <v>27178.325000000001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2">
        <v>212140.16666666701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7">
        <f t="shared" si="17"/>
        <v>108588.5833333335</v>
      </c>
      <c r="Q300" t="s">
        <v>2034</v>
      </c>
      <c r="R300" t="s">
        <v>2035</v>
      </c>
      <c r="S300" s="11">
        <f t="shared" si="18"/>
        <v>25585.857250000001</v>
      </c>
      <c r="T300" s="11">
        <f t="shared" si="19"/>
        <v>27256.520833333332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20</v>
      </c>
      <c r="G301" s="12">
        <v>212852.66666666701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7">
        <f t="shared" si="17"/>
        <v>107403.3333333335</v>
      </c>
      <c r="Q301" t="s">
        <v>2032</v>
      </c>
      <c r="R301" t="s">
        <v>2033</v>
      </c>
      <c r="S301" s="11">
        <f t="shared" si="18"/>
        <v>25585.863249999999</v>
      </c>
      <c r="T301" s="11">
        <f t="shared" si="19"/>
        <v>27260.920833333334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2">
        <v>213565.16666666701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7">
        <f t="shared" si="17"/>
        <v>106785.0833333335</v>
      </c>
      <c r="Q302" t="s">
        <v>2046</v>
      </c>
      <c r="R302" t="s">
        <v>2047</v>
      </c>
      <c r="S302" s="11">
        <f t="shared" si="18"/>
        <v>25586.408208333334</v>
      </c>
      <c r="T302" s="11">
        <f t="shared" si="19"/>
        <v>27309.920833333334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2">
        <v>214277.66666666701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7">
        <f t="shared" si="17"/>
        <v>113189.8333333335</v>
      </c>
      <c r="Q303" t="s">
        <v>2040</v>
      </c>
      <c r="R303" t="s">
        <v>2041</v>
      </c>
      <c r="S303" s="11">
        <f t="shared" si="18"/>
        <v>25585.492249999999</v>
      </c>
      <c r="T303" s="11">
        <f t="shared" si="19"/>
        <v>27219.920833333334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20</v>
      </c>
      <c r="G304" s="12">
        <v>214990.16666666701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7">
        <f t="shared" si="17"/>
        <v>119612.0833333335</v>
      </c>
      <c r="Q304" t="s">
        <v>2038</v>
      </c>
      <c r="R304" t="s">
        <v>2039</v>
      </c>
      <c r="S304" s="11">
        <f t="shared" si="18"/>
        <v>25586.776208333333</v>
      </c>
      <c r="T304" s="11">
        <f t="shared" si="19"/>
        <v>27348.020833333332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2">
        <v>215702.66666666701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7">
        <f t="shared" si="17"/>
        <v>109255.8333333335</v>
      </c>
      <c r="Q305" t="s">
        <v>2034</v>
      </c>
      <c r="R305" t="s">
        <v>2044</v>
      </c>
      <c r="S305" s="11">
        <f t="shared" si="18"/>
        <v>25585.807250000002</v>
      </c>
      <c r="T305" s="11">
        <f t="shared" si="19"/>
        <v>27250.224999999999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2">
        <v>216415.16666666701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7">
        <f t="shared" si="17"/>
        <v>113942.0833333335</v>
      </c>
      <c r="Q306" t="s">
        <v>2040</v>
      </c>
      <c r="R306" t="s">
        <v>2041</v>
      </c>
      <c r="S306" s="11">
        <f t="shared" si="18"/>
        <v>25586.020208333332</v>
      </c>
      <c r="T306" s="11">
        <f t="shared" si="19"/>
        <v>27275.120833333334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2">
        <v>217127.66666666701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7">
        <f t="shared" si="17"/>
        <v>112570.8333333335</v>
      </c>
      <c r="Q307" t="s">
        <v>2038</v>
      </c>
      <c r="R307" t="s">
        <v>2039</v>
      </c>
      <c r="S307" s="11">
        <f t="shared" si="18"/>
        <v>25585.879208333332</v>
      </c>
      <c r="T307" s="11">
        <f t="shared" si="19"/>
        <v>27261.020833333332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2">
        <v>217840.16666666701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7">
        <f t="shared" si="17"/>
        <v>109177.0833333335</v>
      </c>
      <c r="Q308" t="s">
        <v>2038</v>
      </c>
      <c r="R308" t="s">
        <v>2039</v>
      </c>
      <c r="S308" s="11">
        <f t="shared" si="18"/>
        <v>25586.361208333332</v>
      </c>
      <c r="T308" s="11">
        <f t="shared" si="19"/>
        <v>27305.420833333334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2">
        <v>218552.66666666701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7">
        <f t="shared" si="17"/>
        <v>131012.8333333335</v>
      </c>
      <c r="Q309" t="s">
        <v>2046</v>
      </c>
      <c r="R309" t="s">
        <v>2052</v>
      </c>
      <c r="S309" s="11">
        <f t="shared" si="18"/>
        <v>25584.497208333334</v>
      </c>
      <c r="T309" s="11">
        <f t="shared" si="19"/>
        <v>27120.720833333333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2">
        <v>219265.16666666701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7">
        <f t="shared" si="17"/>
        <v>153412.58333333349</v>
      </c>
      <c r="Q310" t="s">
        <v>2038</v>
      </c>
      <c r="R310" t="s">
        <v>2039</v>
      </c>
      <c r="S310" s="11">
        <f t="shared" si="18"/>
        <v>25584.082208333333</v>
      </c>
      <c r="T310" s="11">
        <f t="shared" si="19"/>
        <v>27077.320833333335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20</v>
      </c>
      <c r="G311" s="12">
        <v>219977.66666666701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7">
        <f t="shared" si="17"/>
        <v>111532.3333333335</v>
      </c>
      <c r="Q311" t="s">
        <v>2034</v>
      </c>
      <c r="R311" t="s">
        <v>2044</v>
      </c>
      <c r="S311" s="11">
        <f t="shared" si="18"/>
        <v>25584.238208333332</v>
      </c>
      <c r="T311" s="11">
        <f t="shared" si="19"/>
        <v>27094.820833333335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20</v>
      </c>
      <c r="G312" s="12">
        <v>220690.16666666701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7">
        <f t="shared" si="17"/>
        <v>111138.0833333335</v>
      </c>
      <c r="Q312" t="s">
        <v>2049</v>
      </c>
      <c r="R312" t="s">
        <v>2050</v>
      </c>
      <c r="S312" s="11">
        <f t="shared" si="18"/>
        <v>25583.708208333333</v>
      </c>
      <c r="T312" s="11">
        <f t="shared" si="19"/>
        <v>27041.420833333334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14</v>
      </c>
      <c r="G313" s="12">
        <v>221402.66666666701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7">
        <f t="shared" si="17"/>
        <v>117107.3333333335</v>
      </c>
      <c r="Q313" t="s">
        <v>2038</v>
      </c>
      <c r="R313" t="s">
        <v>2039</v>
      </c>
      <c r="S313" s="11">
        <f t="shared" si="18"/>
        <v>25584.021250000002</v>
      </c>
      <c r="T313" s="11">
        <f t="shared" si="19"/>
        <v>27072.325000000001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2">
        <v>222115.16666666701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7">
        <f t="shared" si="17"/>
        <v>202730.08333333349</v>
      </c>
      <c r="Q314" t="s">
        <v>2038</v>
      </c>
      <c r="R314" t="s">
        <v>2039</v>
      </c>
      <c r="S314" s="11">
        <f t="shared" si="18"/>
        <v>25585.003208333332</v>
      </c>
      <c r="T314" s="11">
        <f t="shared" si="19"/>
        <v>27170.020833333332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2">
        <v>222827.66666666701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7">
        <f t="shared" si="17"/>
        <v>115762.3333333335</v>
      </c>
      <c r="Q315" t="s">
        <v>2034</v>
      </c>
      <c r="R315" t="s">
        <v>2035</v>
      </c>
      <c r="S315" s="11">
        <f t="shared" si="18"/>
        <v>25584.397250000002</v>
      </c>
      <c r="T315" s="11">
        <f t="shared" si="19"/>
        <v>27108.924999999999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14</v>
      </c>
      <c r="G316" s="12">
        <v>223540.16666666701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7">
        <f t="shared" si="17"/>
        <v>113833.0833333335</v>
      </c>
      <c r="Q316" t="s">
        <v>2040</v>
      </c>
      <c r="R316" t="s">
        <v>2041</v>
      </c>
      <c r="S316" s="11">
        <f t="shared" si="18"/>
        <v>25586.967208333332</v>
      </c>
      <c r="T316" s="11">
        <f t="shared" si="19"/>
        <v>27366.220833333333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20</v>
      </c>
      <c r="G317" s="12">
        <v>224252.66666666701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7">
        <f t="shared" si="17"/>
        <v>113736.3333333335</v>
      </c>
      <c r="Q317" t="s">
        <v>2038</v>
      </c>
      <c r="R317" t="s">
        <v>2039</v>
      </c>
      <c r="S317" s="11">
        <f t="shared" si="18"/>
        <v>25585.214208333335</v>
      </c>
      <c r="T317" s="11">
        <f t="shared" si="19"/>
        <v>27193.320833333335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20</v>
      </c>
      <c r="G318" s="12">
        <v>224965.16666666701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7">
        <f t="shared" si="17"/>
        <v>115683.0833333335</v>
      </c>
      <c r="Q318" t="s">
        <v>2032</v>
      </c>
      <c r="R318" t="s">
        <v>2033</v>
      </c>
      <c r="S318" s="11">
        <f t="shared" si="18"/>
        <v>25587.219249999998</v>
      </c>
      <c r="T318" s="11">
        <f t="shared" si="19"/>
        <v>27391.025000000001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2">
        <v>225677.66666666701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7">
        <f t="shared" si="17"/>
        <v>113473.3333333335</v>
      </c>
      <c r="Q319" t="s">
        <v>2038</v>
      </c>
      <c r="R319" t="s">
        <v>2039</v>
      </c>
      <c r="S319" s="11">
        <f t="shared" si="18"/>
        <v>25586.300208333334</v>
      </c>
      <c r="T319" s="11">
        <f t="shared" si="19"/>
        <v>27300.320833333335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20</v>
      </c>
      <c r="G320" s="12">
        <v>226390.16666666701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7">
        <f t="shared" si="17"/>
        <v>113646.5833333335</v>
      </c>
      <c r="Q320" t="s">
        <v>2034</v>
      </c>
      <c r="R320" t="s">
        <v>2035</v>
      </c>
      <c r="S320" s="11">
        <f t="shared" si="18"/>
        <v>25585.115249999999</v>
      </c>
      <c r="T320" s="11">
        <f t="shared" si="19"/>
        <v>27180.724999999999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20</v>
      </c>
      <c r="G321" s="12">
        <v>227102.66666666701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7">
        <f t="shared" si="17"/>
        <v>115176.8333333335</v>
      </c>
      <c r="Q321" t="s">
        <v>2036</v>
      </c>
      <c r="R321" t="s">
        <v>2037</v>
      </c>
      <c r="S321" s="11">
        <f t="shared" si="18"/>
        <v>25583.833208333333</v>
      </c>
      <c r="T321" s="11">
        <f t="shared" si="19"/>
        <v>27054.720833333333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2">
        <v>227815.16666666701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7">
        <f t="shared" si="17"/>
        <v>117953.5833333335</v>
      </c>
      <c r="Q322" t="s">
        <v>2046</v>
      </c>
      <c r="R322" t="s">
        <v>2052</v>
      </c>
      <c r="S322" s="11">
        <f t="shared" si="18"/>
        <v>25584.104208333334</v>
      </c>
      <c r="T322" s="11">
        <f t="shared" si="19"/>
        <v>27080.320833333335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20</v>
      </c>
      <c r="G323" s="12">
        <v>228527.66666666701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7">
        <f t="shared" ref="P323:P386" si="21">AVERAGE(G323,E323)</f>
        <v>194474.83333333349</v>
      </c>
      <c r="Q323" t="s">
        <v>2040</v>
      </c>
      <c r="R323" t="s">
        <v>2051</v>
      </c>
      <c r="S323" s="11">
        <f t="shared" ref="S323:S386" si="22">J323/86400000+DATE(1970,1,1)</f>
        <v>25584.065208333333</v>
      </c>
      <c r="T323" s="11">
        <f t="shared" ref="T323:T386" si="23">K323/864000+DATE(1970,1,1)</f>
        <v>27076.320833333335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14</v>
      </c>
      <c r="G324" s="12">
        <v>229240.16666666701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7">
        <f t="shared" si="21"/>
        <v>212808.58333333349</v>
      </c>
      <c r="Q324" t="s">
        <v>2038</v>
      </c>
      <c r="R324" t="s">
        <v>2039</v>
      </c>
      <c r="S324" s="11">
        <f t="shared" si="22"/>
        <v>25583.938249999999</v>
      </c>
      <c r="T324" s="11">
        <f t="shared" si="23"/>
        <v>27064.125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20</v>
      </c>
      <c r="G325" s="12">
        <v>229952.66666666701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7">
        <f t="shared" si="21"/>
        <v>116050.3333333335</v>
      </c>
      <c r="Q325" t="s">
        <v>2040</v>
      </c>
      <c r="R325" t="s">
        <v>2041</v>
      </c>
      <c r="S325" s="11">
        <f t="shared" si="22"/>
        <v>25585.156208333334</v>
      </c>
      <c r="T325" s="11">
        <f t="shared" si="23"/>
        <v>27184.820833333335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2">
        <v>230665.16666666701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7">
        <f t="shared" si="21"/>
        <v>121156.5833333335</v>
      </c>
      <c r="Q326" t="s">
        <v>2038</v>
      </c>
      <c r="R326" t="s">
        <v>2039</v>
      </c>
      <c r="S326" s="11">
        <f t="shared" si="22"/>
        <v>25585.607208333335</v>
      </c>
      <c r="T326" s="11">
        <f t="shared" si="23"/>
        <v>27230.920833333334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2">
        <v>231377.66666666701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7">
        <f t="shared" si="21"/>
        <v>118637.3333333335</v>
      </c>
      <c r="Q327" t="s">
        <v>2038</v>
      </c>
      <c r="R327" t="s">
        <v>2039</v>
      </c>
      <c r="S327" s="11">
        <f t="shared" si="22"/>
        <v>25586.698208333335</v>
      </c>
      <c r="T327" s="11">
        <f t="shared" si="23"/>
        <v>27341.120833333334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20</v>
      </c>
      <c r="G328" s="12">
        <v>232090.16666666701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7">
        <f t="shared" si="21"/>
        <v>117708.0833333335</v>
      </c>
      <c r="Q328" t="s">
        <v>2040</v>
      </c>
      <c r="R328" t="s">
        <v>2048</v>
      </c>
      <c r="S328" s="11">
        <f t="shared" si="22"/>
        <v>25585.795249999999</v>
      </c>
      <c r="T328" s="11">
        <f t="shared" si="23"/>
        <v>27249.125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20</v>
      </c>
      <c r="G329" s="12">
        <v>232802.66666666701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7">
        <f t="shared" si="21"/>
        <v>116902.3333333335</v>
      </c>
      <c r="Q329" t="s">
        <v>2038</v>
      </c>
      <c r="R329" t="s">
        <v>2039</v>
      </c>
      <c r="S329" s="11">
        <f t="shared" si="22"/>
        <v>25587.136208333333</v>
      </c>
      <c r="T329" s="11">
        <f t="shared" si="23"/>
        <v>27383.020833333332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14</v>
      </c>
      <c r="G330" s="12">
        <v>233515.16666666701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7">
        <f t="shared" si="21"/>
        <v>182670.58333333349</v>
      </c>
      <c r="Q330" t="s">
        <v>2034</v>
      </c>
      <c r="R330" t="s">
        <v>2035</v>
      </c>
      <c r="S330" s="11">
        <f t="shared" si="22"/>
        <v>25586.865249999999</v>
      </c>
      <c r="T330" s="11">
        <f t="shared" si="23"/>
        <v>27356.625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20</v>
      </c>
      <c r="G331" s="12">
        <v>234227.66666666701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7">
        <f t="shared" si="21"/>
        <v>127852.3333333335</v>
      </c>
      <c r="Q331" t="s">
        <v>2049</v>
      </c>
      <c r="R331" t="s">
        <v>2050</v>
      </c>
      <c r="S331" s="11">
        <f t="shared" si="22"/>
        <v>25586.147250000002</v>
      </c>
      <c r="T331" s="11">
        <f t="shared" si="23"/>
        <v>27284.825000000001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2">
        <v>234940.16666666701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7">
        <f t="shared" si="21"/>
        <v>148635.08333333349</v>
      </c>
      <c r="Q332" t="s">
        <v>2040</v>
      </c>
      <c r="R332" t="s">
        <v>2041</v>
      </c>
      <c r="S332" s="11">
        <f t="shared" si="22"/>
        <v>25586.508249999999</v>
      </c>
      <c r="T332" s="11">
        <f t="shared" si="23"/>
        <v>27319.924999999999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14</v>
      </c>
      <c r="G333" s="12">
        <v>235652.66666666701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7">
        <f t="shared" si="21"/>
        <v>125147.8333333335</v>
      </c>
      <c r="Q333" t="s">
        <v>2032</v>
      </c>
      <c r="R333" t="s">
        <v>2033</v>
      </c>
      <c r="S333" s="11">
        <f t="shared" si="22"/>
        <v>25584.327249999998</v>
      </c>
      <c r="T333" s="11">
        <f t="shared" si="23"/>
        <v>27101.825000000001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2">
        <v>236365.16666666701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7">
        <f t="shared" si="21"/>
        <v>138880.58333333349</v>
      </c>
      <c r="Q334" t="s">
        <v>2036</v>
      </c>
      <c r="R334" t="s">
        <v>2045</v>
      </c>
      <c r="S334" s="11">
        <f t="shared" si="22"/>
        <v>25584.792208333332</v>
      </c>
      <c r="T334" s="11">
        <f t="shared" si="23"/>
        <v>27148.320833333335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2">
        <v>237077.66666666701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7">
        <f t="shared" si="21"/>
        <v>124488.8333333335</v>
      </c>
      <c r="Q335" t="s">
        <v>2038</v>
      </c>
      <c r="R335" t="s">
        <v>2039</v>
      </c>
      <c r="S335" s="11">
        <f t="shared" si="22"/>
        <v>25586.855250000001</v>
      </c>
      <c r="T335" s="11">
        <f t="shared" si="23"/>
        <v>27357.325000000001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14</v>
      </c>
      <c r="G336" s="12">
        <v>237790.16666666701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7">
        <f t="shared" si="21"/>
        <v>180664.08333333349</v>
      </c>
      <c r="Q336" t="s">
        <v>2034</v>
      </c>
      <c r="R336" t="s">
        <v>2035</v>
      </c>
      <c r="S336" s="11">
        <f t="shared" si="22"/>
        <v>25586.541249999998</v>
      </c>
      <c r="T336" s="11">
        <f t="shared" si="23"/>
        <v>27323.825000000001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2">
        <v>238502.66666666701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7">
        <f t="shared" si="21"/>
        <v>218565.33333333349</v>
      </c>
      <c r="Q337" t="s">
        <v>2034</v>
      </c>
      <c r="R337" t="s">
        <v>2035</v>
      </c>
      <c r="S337" s="11">
        <f t="shared" si="22"/>
        <v>25587.215250000001</v>
      </c>
      <c r="T337" s="11">
        <f t="shared" si="23"/>
        <v>27391.825000000001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2">
        <v>239215.16666666701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7">
        <f t="shared" si="21"/>
        <v>153908.58333333349</v>
      </c>
      <c r="Q338" t="s">
        <v>2034</v>
      </c>
      <c r="R338" t="s">
        <v>2035</v>
      </c>
      <c r="S338" s="11">
        <f t="shared" si="22"/>
        <v>25583.95825</v>
      </c>
      <c r="T338" s="11">
        <f t="shared" si="23"/>
        <v>27064.924999999999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2">
        <v>239927.66666666701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7">
        <f t="shared" si="21"/>
        <v>177995.83333333349</v>
      </c>
      <c r="Q339" t="s">
        <v>2038</v>
      </c>
      <c r="R339" t="s">
        <v>2039</v>
      </c>
      <c r="S339" s="11">
        <f t="shared" si="22"/>
        <v>25587.21125</v>
      </c>
      <c r="T339" s="11">
        <f t="shared" si="23"/>
        <v>27390.224999999999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2">
        <v>240640.16666666701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7">
        <f t="shared" si="21"/>
        <v>182841.08333333349</v>
      </c>
      <c r="Q340" t="s">
        <v>2038</v>
      </c>
      <c r="R340" t="s">
        <v>2039</v>
      </c>
      <c r="S340" s="11">
        <f t="shared" si="22"/>
        <v>25584.252208333335</v>
      </c>
      <c r="T340" s="11">
        <f t="shared" si="23"/>
        <v>27097.220833333333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14</v>
      </c>
      <c r="G341" s="12">
        <v>241352.66666666701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7">
        <f t="shared" si="21"/>
        <v>175163.33333333349</v>
      </c>
      <c r="Q341" t="s">
        <v>2038</v>
      </c>
      <c r="R341" t="s">
        <v>2039</v>
      </c>
      <c r="S341" s="11">
        <f t="shared" si="22"/>
        <v>25586.380208333332</v>
      </c>
      <c r="T341" s="11">
        <f t="shared" si="23"/>
        <v>27308.420833333334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20</v>
      </c>
      <c r="G342" s="12">
        <v>242065.16666666701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7">
        <f t="shared" si="21"/>
        <v>138514.58333333349</v>
      </c>
      <c r="Q342" t="s">
        <v>2053</v>
      </c>
      <c r="R342" t="s">
        <v>2054</v>
      </c>
      <c r="S342" s="11">
        <f t="shared" si="22"/>
        <v>25584.320250000001</v>
      </c>
      <c r="T342" s="11">
        <f t="shared" si="23"/>
        <v>27101.125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20</v>
      </c>
      <c r="G343" s="12">
        <v>242777.66666666701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7">
        <f t="shared" si="21"/>
        <v>169777.33333333349</v>
      </c>
      <c r="Q343" t="s">
        <v>2034</v>
      </c>
      <c r="R343" t="s">
        <v>2044</v>
      </c>
      <c r="S343" s="11">
        <f t="shared" si="22"/>
        <v>25585.675208333334</v>
      </c>
      <c r="T343" s="11">
        <f t="shared" si="23"/>
        <v>27237.220833333333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2">
        <v>243490.16666666701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7">
        <f t="shared" si="21"/>
        <v>137677.08333333349</v>
      </c>
      <c r="Q344" t="s">
        <v>2038</v>
      </c>
      <c r="R344" t="s">
        <v>2039</v>
      </c>
      <c r="S344" s="11">
        <f t="shared" si="22"/>
        <v>25584.906208333334</v>
      </c>
      <c r="T344" s="11">
        <f t="shared" si="23"/>
        <v>27160.820833333335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20</v>
      </c>
      <c r="G345" s="12">
        <v>244202.66666666701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7">
        <f t="shared" si="21"/>
        <v>124527.8333333335</v>
      </c>
      <c r="Q345" t="s">
        <v>2038</v>
      </c>
      <c r="R345" t="s">
        <v>2039</v>
      </c>
      <c r="S345" s="11">
        <f t="shared" si="22"/>
        <v>25585.028249999999</v>
      </c>
      <c r="T345" s="11">
        <f t="shared" si="23"/>
        <v>27177.125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20</v>
      </c>
      <c r="G346" s="12">
        <v>244915.16666666701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7">
        <f t="shared" si="21"/>
        <v>163937.08333333349</v>
      </c>
      <c r="Q346" t="s">
        <v>2049</v>
      </c>
      <c r="R346" t="s">
        <v>2050</v>
      </c>
      <c r="S346" s="11">
        <f t="shared" si="22"/>
        <v>25586.553250000001</v>
      </c>
      <c r="T346" s="11">
        <f t="shared" si="23"/>
        <v>27328.325000000001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2">
        <v>245627.66666666701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7">
        <f t="shared" si="21"/>
        <v>134393.33333333349</v>
      </c>
      <c r="Q347" t="s">
        <v>2040</v>
      </c>
      <c r="R347" t="s">
        <v>2043</v>
      </c>
      <c r="S347" s="11">
        <f t="shared" si="22"/>
        <v>25585.625208333335</v>
      </c>
      <c r="T347" s="11">
        <f t="shared" si="23"/>
        <v>27231.620833333334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20</v>
      </c>
      <c r="G348" s="12">
        <v>246340.16666666701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7">
        <f t="shared" si="21"/>
        <v>124549.0833333335</v>
      </c>
      <c r="Q348" t="s">
        <v>2034</v>
      </c>
      <c r="R348" t="s">
        <v>2044</v>
      </c>
      <c r="S348" s="11">
        <f t="shared" si="22"/>
        <v>25586.402208333333</v>
      </c>
      <c r="T348" s="11">
        <f t="shared" si="23"/>
        <v>27314.720833333333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2">
        <v>247052.66666666701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7">
        <f t="shared" si="21"/>
        <v>129829.8333333335</v>
      </c>
      <c r="Q349" t="s">
        <v>2036</v>
      </c>
      <c r="R349" t="s">
        <v>2037</v>
      </c>
      <c r="S349" s="11">
        <f t="shared" si="22"/>
        <v>25585.47725</v>
      </c>
      <c r="T349" s="11">
        <f t="shared" si="23"/>
        <v>27219.125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2">
        <v>247765.16666666701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7">
        <f t="shared" si="21"/>
        <v>195294.08333333349</v>
      </c>
      <c r="Q350" t="s">
        <v>2032</v>
      </c>
      <c r="R350" t="s">
        <v>2033</v>
      </c>
      <c r="S350" s="11">
        <f t="shared" si="22"/>
        <v>25586.213250000001</v>
      </c>
      <c r="T350" s="11">
        <f t="shared" si="23"/>
        <v>27291.625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20</v>
      </c>
      <c r="G351" s="12">
        <v>248477.66666666701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7">
        <f t="shared" si="21"/>
        <v>172217.83333333349</v>
      </c>
      <c r="Q351" t="s">
        <v>2038</v>
      </c>
      <c r="R351" t="s">
        <v>2039</v>
      </c>
      <c r="S351" s="11">
        <f t="shared" si="22"/>
        <v>25586.361208333332</v>
      </c>
      <c r="T351" s="11">
        <f t="shared" si="23"/>
        <v>27308.120833333334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2">
        <v>249190.16666666701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7">
        <f t="shared" si="21"/>
        <v>124597.5833333335</v>
      </c>
      <c r="Q352" t="s">
        <v>2034</v>
      </c>
      <c r="R352" t="s">
        <v>2057</v>
      </c>
      <c r="S352" s="11">
        <f t="shared" si="22"/>
        <v>25585.575208333332</v>
      </c>
      <c r="T352" s="11">
        <f t="shared" si="23"/>
        <v>27228.320833333335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2">
        <v>249902.66666666701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7">
        <f t="shared" si="21"/>
        <v>172266.83333333349</v>
      </c>
      <c r="Q353" t="s">
        <v>2034</v>
      </c>
      <c r="R353" t="s">
        <v>2035</v>
      </c>
      <c r="S353" s="11">
        <f t="shared" si="22"/>
        <v>25585.671208333333</v>
      </c>
      <c r="T353" s="11">
        <f t="shared" si="23"/>
        <v>27237.520833333332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20</v>
      </c>
      <c r="G354" s="12">
        <v>250615.16666666701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7">
        <f t="shared" si="21"/>
        <v>125796.0833333335</v>
      </c>
      <c r="Q354" t="s">
        <v>2038</v>
      </c>
      <c r="R354" t="s">
        <v>2039</v>
      </c>
      <c r="S354" s="11">
        <f t="shared" si="22"/>
        <v>25585.74625</v>
      </c>
      <c r="T354" s="11">
        <f t="shared" si="23"/>
        <v>27244.424999999999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14</v>
      </c>
      <c r="G355" s="12">
        <v>251327.66666666701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7">
        <f t="shared" si="21"/>
        <v>194644.33333333349</v>
      </c>
      <c r="Q355" t="s">
        <v>2038</v>
      </c>
      <c r="R355" t="s">
        <v>2039</v>
      </c>
      <c r="S355" s="11">
        <f t="shared" si="22"/>
        <v>25587.082208333333</v>
      </c>
      <c r="T355" s="11">
        <f t="shared" si="23"/>
        <v>27377.320833333335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2">
        <v>252040.16666666701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7">
        <f t="shared" si="21"/>
        <v>129794.0833333335</v>
      </c>
      <c r="Q356" t="s">
        <v>2040</v>
      </c>
      <c r="R356" t="s">
        <v>2041</v>
      </c>
      <c r="S356" s="11">
        <f t="shared" si="22"/>
        <v>25584.951208333332</v>
      </c>
      <c r="T356" s="11">
        <f t="shared" si="23"/>
        <v>27164.820833333335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20</v>
      </c>
      <c r="G357" s="12">
        <v>252752.66666666701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7">
        <f t="shared" si="21"/>
        <v>127496.8333333335</v>
      </c>
      <c r="Q357" t="s">
        <v>2036</v>
      </c>
      <c r="R357" t="s">
        <v>2045</v>
      </c>
      <c r="S357" s="11">
        <f t="shared" si="22"/>
        <v>25586.188249999999</v>
      </c>
      <c r="T357" s="11">
        <f t="shared" si="23"/>
        <v>27291.825000000001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2">
        <v>253465.16666666701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7">
        <f t="shared" si="21"/>
        <v>128448.0833333335</v>
      </c>
      <c r="Q358" t="s">
        <v>2038</v>
      </c>
      <c r="R358" t="s">
        <v>2039</v>
      </c>
      <c r="S358" s="11">
        <f t="shared" si="22"/>
        <v>25584.35325</v>
      </c>
      <c r="T358" s="11">
        <f t="shared" si="23"/>
        <v>27105.224999999999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2">
        <v>254177.66666666701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7">
        <f t="shared" si="21"/>
        <v>129215.3333333335</v>
      </c>
      <c r="Q359" t="s">
        <v>2049</v>
      </c>
      <c r="R359" t="s">
        <v>2050</v>
      </c>
      <c r="S359" s="11">
        <f t="shared" si="22"/>
        <v>25585.681208333332</v>
      </c>
      <c r="T359" s="11">
        <f t="shared" si="23"/>
        <v>27239.620833333334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20</v>
      </c>
      <c r="G360" s="12">
        <v>254890.16666666701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7">
        <f t="shared" si="21"/>
        <v>128018.0833333335</v>
      </c>
      <c r="Q360" t="s">
        <v>2053</v>
      </c>
      <c r="R360" t="s">
        <v>2054</v>
      </c>
      <c r="S360" s="11">
        <f t="shared" si="22"/>
        <v>25586.753208333332</v>
      </c>
      <c r="T360" s="11">
        <f t="shared" si="23"/>
        <v>27344.620833333334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14</v>
      </c>
      <c r="G361" s="12">
        <v>255602.66666666701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7">
        <f t="shared" si="21"/>
        <v>133775.33333333349</v>
      </c>
      <c r="Q361" t="s">
        <v>2040</v>
      </c>
      <c r="R361" t="s">
        <v>2048</v>
      </c>
      <c r="S361" s="11">
        <f t="shared" si="22"/>
        <v>25584.213208333334</v>
      </c>
      <c r="T361" s="11">
        <f t="shared" si="23"/>
        <v>27091.020833333332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2">
        <v>256315.16666666701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7">
        <f t="shared" si="21"/>
        <v>195723.58333333349</v>
      </c>
      <c r="Q362" t="s">
        <v>2038</v>
      </c>
      <c r="R362" t="s">
        <v>2039</v>
      </c>
      <c r="S362" s="11">
        <f t="shared" si="22"/>
        <v>25583.97525</v>
      </c>
      <c r="T362" s="11">
        <f t="shared" si="23"/>
        <v>27067.924999999999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2">
        <v>257027.66666666701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7">
        <f t="shared" si="21"/>
        <v>133286.83333333349</v>
      </c>
      <c r="Q363" t="s">
        <v>2038</v>
      </c>
      <c r="R363" t="s">
        <v>2039</v>
      </c>
      <c r="S363" s="11">
        <f t="shared" si="22"/>
        <v>25586.446208333335</v>
      </c>
      <c r="T363" s="11">
        <f t="shared" si="23"/>
        <v>27316.020833333332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14</v>
      </c>
      <c r="G364" s="12">
        <v>257740.16666666701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7">
        <f t="shared" si="21"/>
        <v>135747.58333333349</v>
      </c>
      <c r="Q364" t="s">
        <v>2034</v>
      </c>
      <c r="R364" t="s">
        <v>2035</v>
      </c>
      <c r="S364" s="11">
        <f t="shared" si="22"/>
        <v>25584.001250000001</v>
      </c>
      <c r="T364" s="11">
        <f t="shared" si="23"/>
        <v>27072.924999999999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2">
        <v>258452.66666666701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7">
        <f t="shared" si="21"/>
        <v>133391.33333333349</v>
      </c>
      <c r="Q365" t="s">
        <v>2034</v>
      </c>
      <c r="R365" t="s">
        <v>2035</v>
      </c>
      <c r="S365" s="11">
        <f t="shared" si="22"/>
        <v>25584.33525</v>
      </c>
      <c r="T365" s="11">
        <f t="shared" si="23"/>
        <v>27102.625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14</v>
      </c>
      <c r="G366" s="12">
        <v>259165.16666666701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7">
        <f t="shared" si="21"/>
        <v>136856.08333333349</v>
      </c>
      <c r="Q366" t="s">
        <v>2034</v>
      </c>
      <c r="R366" t="s">
        <v>2044</v>
      </c>
      <c r="S366" s="11">
        <f t="shared" si="22"/>
        <v>25586.595249999998</v>
      </c>
      <c r="T366" s="11">
        <f t="shared" si="23"/>
        <v>27331.520833333332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2">
        <v>259877.66666666701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7">
        <f t="shared" si="21"/>
        <v>135806.33333333349</v>
      </c>
      <c r="Q367" t="s">
        <v>2038</v>
      </c>
      <c r="R367" t="s">
        <v>2039</v>
      </c>
      <c r="S367" s="11">
        <f t="shared" si="22"/>
        <v>25586.164250000002</v>
      </c>
      <c r="T367" s="11">
        <f t="shared" si="23"/>
        <v>27288.125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2">
        <v>260590.16666666701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7">
        <f t="shared" si="21"/>
        <v>135624.08333333349</v>
      </c>
      <c r="Q368" t="s">
        <v>2038</v>
      </c>
      <c r="R368" t="s">
        <v>2039</v>
      </c>
      <c r="S368" s="11">
        <f t="shared" si="22"/>
        <v>25583.97725</v>
      </c>
      <c r="T368" s="11">
        <f t="shared" si="23"/>
        <v>27066.825000000001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2">
        <v>261302.66666666701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7">
        <f t="shared" si="21"/>
        <v>131586.33333333349</v>
      </c>
      <c r="Q369" t="s">
        <v>2038</v>
      </c>
      <c r="R369" t="s">
        <v>2039</v>
      </c>
      <c r="S369" s="11">
        <f t="shared" si="22"/>
        <v>25585.361208333332</v>
      </c>
      <c r="T369" s="11">
        <f t="shared" si="23"/>
        <v>27207.525000000001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2">
        <v>262015.16666666701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7">
        <f t="shared" si="21"/>
        <v>138204.58333333349</v>
      </c>
      <c r="Q370" t="s">
        <v>2040</v>
      </c>
      <c r="R370" t="s">
        <v>2041</v>
      </c>
      <c r="S370" s="11">
        <f t="shared" si="22"/>
        <v>25583.895208333332</v>
      </c>
      <c r="T370" s="11">
        <f t="shared" si="23"/>
        <v>27060.820833333335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2">
        <v>262727.66666666698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7">
        <f t="shared" si="21"/>
        <v>138735.33333333349</v>
      </c>
      <c r="Q371" t="s">
        <v>2040</v>
      </c>
      <c r="R371" t="s">
        <v>2059</v>
      </c>
      <c r="S371" s="11">
        <f t="shared" si="22"/>
        <v>25584.739249999999</v>
      </c>
      <c r="T371" s="11">
        <f t="shared" si="23"/>
        <v>27146.820833333335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14</v>
      </c>
      <c r="G372" s="12">
        <v>263440.16666666698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7">
        <f t="shared" si="21"/>
        <v>221202.58333333349</v>
      </c>
      <c r="Q372" t="s">
        <v>2038</v>
      </c>
      <c r="R372" t="s">
        <v>2039</v>
      </c>
      <c r="S372" s="11">
        <f t="shared" si="22"/>
        <v>25587.001208333335</v>
      </c>
      <c r="T372" s="11">
        <f t="shared" si="23"/>
        <v>27369.720833333333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20</v>
      </c>
      <c r="G373" s="12">
        <v>264152.66666666698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7">
        <f t="shared" si="21"/>
        <v>196281.33333333349</v>
      </c>
      <c r="Q373" t="s">
        <v>2038</v>
      </c>
      <c r="R373" t="s">
        <v>2039</v>
      </c>
      <c r="S373" s="11">
        <f t="shared" si="22"/>
        <v>25585.474249999999</v>
      </c>
      <c r="T373" s="11">
        <f t="shared" si="23"/>
        <v>27221.520833333332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2">
        <v>264865.16666666698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7">
        <f t="shared" si="21"/>
        <v>139594.58333333349</v>
      </c>
      <c r="Q374" t="s">
        <v>2040</v>
      </c>
      <c r="R374" t="s">
        <v>2041</v>
      </c>
      <c r="S374" s="11">
        <f t="shared" si="22"/>
        <v>25585.44325</v>
      </c>
      <c r="T374" s="11">
        <f t="shared" si="23"/>
        <v>27215.325000000001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14</v>
      </c>
      <c r="G375" s="12">
        <v>265577.66666666698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7">
        <f t="shared" si="21"/>
        <v>214934.33333333349</v>
      </c>
      <c r="Q375" t="s">
        <v>2038</v>
      </c>
      <c r="R375" t="s">
        <v>2039</v>
      </c>
      <c r="S375" s="11">
        <f t="shared" si="22"/>
        <v>25586.395208333332</v>
      </c>
      <c r="T375" s="11">
        <f t="shared" si="23"/>
        <v>27309.320833333335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20</v>
      </c>
      <c r="G376" s="12">
        <v>266290.16666666698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7">
        <f t="shared" si="21"/>
        <v>144181.58333333349</v>
      </c>
      <c r="Q376" t="s">
        <v>2040</v>
      </c>
      <c r="R376" t="s">
        <v>2041</v>
      </c>
      <c r="S376" s="11">
        <f t="shared" si="22"/>
        <v>25586.90725</v>
      </c>
      <c r="T376" s="11">
        <f t="shared" si="23"/>
        <v>27360.224999999999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20</v>
      </c>
      <c r="G377" s="12">
        <v>267002.66666666698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7">
        <f t="shared" si="21"/>
        <v>134240.83333333349</v>
      </c>
      <c r="Q377" t="s">
        <v>2034</v>
      </c>
      <c r="R377" t="s">
        <v>2044</v>
      </c>
      <c r="S377" s="11">
        <f t="shared" si="22"/>
        <v>25585.724208333333</v>
      </c>
      <c r="T377" s="11">
        <f t="shared" si="23"/>
        <v>27247.125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14</v>
      </c>
      <c r="G378" s="12">
        <v>267715.16666666698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7">
        <f t="shared" si="21"/>
        <v>139995.08333333349</v>
      </c>
      <c r="Q378" t="s">
        <v>2034</v>
      </c>
      <c r="R378" t="s">
        <v>2035</v>
      </c>
      <c r="S378" s="11">
        <f t="shared" si="22"/>
        <v>25585.257208333333</v>
      </c>
      <c r="T378" s="11">
        <f t="shared" si="23"/>
        <v>27195.320833333335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20</v>
      </c>
      <c r="G379" s="12">
        <v>268427.66666666698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7">
        <f t="shared" si="21"/>
        <v>136762.83333333349</v>
      </c>
      <c r="Q379" t="s">
        <v>2038</v>
      </c>
      <c r="R379" t="s">
        <v>2039</v>
      </c>
      <c r="S379" s="11">
        <f t="shared" si="22"/>
        <v>25587.191208333334</v>
      </c>
      <c r="T379" s="11">
        <f t="shared" si="23"/>
        <v>27389.525000000001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2">
        <v>269140.16666666698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7">
        <f t="shared" si="21"/>
        <v>147011.08333333349</v>
      </c>
      <c r="Q380" t="s">
        <v>2040</v>
      </c>
      <c r="R380" t="s">
        <v>2041</v>
      </c>
      <c r="S380" s="11">
        <f t="shared" si="22"/>
        <v>25586.672208333333</v>
      </c>
      <c r="T380" s="11">
        <f t="shared" si="23"/>
        <v>27340.020833333332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20</v>
      </c>
      <c r="G381" s="12">
        <v>269852.66666666698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7">
        <f t="shared" si="21"/>
        <v>136382.33333333349</v>
      </c>
      <c r="Q381" t="s">
        <v>2038</v>
      </c>
      <c r="R381" t="s">
        <v>2039</v>
      </c>
      <c r="S381" s="11">
        <f t="shared" si="22"/>
        <v>25584.274208333332</v>
      </c>
      <c r="T381" s="11">
        <f t="shared" si="23"/>
        <v>27097.825000000001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2">
        <v>270565.16666666698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7">
        <f t="shared" si="21"/>
        <v>137286.58333333349</v>
      </c>
      <c r="Q382" t="s">
        <v>2038</v>
      </c>
      <c r="R382" t="s">
        <v>2039</v>
      </c>
      <c r="S382" s="11">
        <f t="shared" si="22"/>
        <v>25584.879208333332</v>
      </c>
      <c r="T382" s="11">
        <f t="shared" si="23"/>
        <v>27157.420833333334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14</v>
      </c>
      <c r="G383" s="12">
        <v>271277.66666666698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7">
        <f t="shared" si="21"/>
        <v>140513.33333333349</v>
      </c>
      <c r="Q383" t="s">
        <v>2038</v>
      </c>
      <c r="R383" t="s">
        <v>2039</v>
      </c>
      <c r="S383" s="11">
        <f t="shared" si="22"/>
        <v>25585.594208333332</v>
      </c>
      <c r="T383" s="11">
        <f t="shared" si="23"/>
        <v>27233.020833333332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20</v>
      </c>
      <c r="G384" s="12">
        <v>271990.16666666698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7">
        <f t="shared" si="21"/>
        <v>138896.58333333349</v>
      </c>
      <c r="Q384" t="s">
        <v>2053</v>
      </c>
      <c r="R384" t="s">
        <v>2054</v>
      </c>
      <c r="S384" s="11">
        <f t="shared" si="22"/>
        <v>25586.455208333333</v>
      </c>
      <c r="T384" s="11">
        <f t="shared" si="23"/>
        <v>27316.420833333334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2">
        <v>272702.66666666698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7">
        <f t="shared" si="21"/>
        <v>143450.83333333349</v>
      </c>
      <c r="Q385" t="s">
        <v>2032</v>
      </c>
      <c r="R385" t="s">
        <v>2033</v>
      </c>
      <c r="S385" s="11">
        <f t="shared" si="22"/>
        <v>25586.94025</v>
      </c>
      <c r="T385" s="11">
        <f t="shared" si="23"/>
        <v>27363.625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14</v>
      </c>
      <c r="G386" s="12">
        <v>273415.16666666698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7">
        <f t="shared" si="21"/>
        <v>235097.08333333349</v>
      </c>
      <c r="Q386" t="s">
        <v>2040</v>
      </c>
      <c r="R386" t="s">
        <v>2041</v>
      </c>
      <c r="S386" s="11">
        <f t="shared" si="22"/>
        <v>25586.207249999999</v>
      </c>
      <c r="T386" s="11">
        <f t="shared" si="23"/>
        <v>27292.424999999999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2">
        <v>274127.66666666698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7">
        <f t="shared" ref="P387:P450" si="25">AVERAGE(G387,E387)</f>
        <v>165493.33333333349</v>
      </c>
      <c r="Q387" t="s">
        <v>2046</v>
      </c>
      <c r="R387" t="s">
        <v>2047</v>
      </c>
      <c r="S387" s="11">
        <f t="shared" ref="S387:S450" si="26">J387/86400000+DATE(1970,1,1)</f>
        <v>25586.984208333335</v>
      </c>
      <c r="T387" s="11">
        <f t="shared" ref="T387:T450" si="27">K387/864000+DATE(1970,1,1)</f>
        <v>27370.620833333334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20</v>
      </c>
      <c r="G388" s="12">
        <v>274840.16666666698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7">
        <f t="shared" si="25"/>
        <v>189197.08333333349</v>
      </c>
      <c r="Q388" t="s">
        <v>2038</v>
      </c>
      <c r="R388" t="s">
        <v>2039</v>
      </c>
      <c r="S388" s="11">
        <f t="shared" si="26"/>
        <v>25583.786208333335</v>
      </c>
      <c r="T388" s="11">
        <f t="shared" si="27"/>
        <v>27048.820833333335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2">
        <v>275552.66666666698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7">
        <f t="shared" si="25"/>
        <v>159173.83333333349</v>
      </c>
      <c r="Q389" t="s">
        <v>2036</v>
      </c>
      <c r="R389" t="s">
        <v>2045</v>
      </c>
      <c r="S389" s="11">
        <f t="shared" si="26"/>
        <v>25584.503208333332</v>
      </c>
      <c r="T389" s="11">
        <f t="shared" si="27"/>
        <v>27119.820833333335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20</v>
      </c>
      <c r="G390" s="12">
        <v>276265.16666666698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7">
        <f t="shared" si="25"/>
        <v>144601.58333333349</v>
      </c>
      <c r="Q390" t="s">
        <v>2034</v>
      </c>
      <c r="R390" t="s">
        <v>2044</v>
      </c>
      <c r="S390" s="11">
        <f t="shared" si="26"/>
        <v>25584.343250000002</v>
      </c>
      <c r="T390" s="11">
        <f t="shared" si="27"/>
        <v>27103.525000000001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2">
        <v>276977.66666666698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7">
        <f t="shared" si="25"/>
        <v>189164.83333333349</v>
      </c>
      <c r="Q391" t="s">
        <v>2038</v>
      </c>
      <c r="R391" t="s">
        <v>2039</v>
      </c>
      <c r="S391" s="11">
        <f t="shared" si="26"/>
        <v>25583.910208333335</v>
      </c>
      <c r="T391" s="11">
        <f t="shared" si="27"/>
        <v>27062.724999999999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14</v>
      </c>
      <c r="G392" s="12">
        <v>277690.16666666698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7">
        <f t="shared" si="25"/>
        <v>141083.58333333349</v>
      </c>
      <c r="Q392" t="s">
        <v>2053</v>
      </c>
      <c r="R392" t="s">
        <v>2054</v>
      </c>
      <c r="S392" s="11">
        <f t="shared" si="26"/>
        <v>25584.961208333334</v>
      </c>
      <c r="T392" s="11">
        <f t="shared" si="27"/>
        <v>27166.620833333334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20</v>
      </c>
      <c r="G393" s="12">
        <v>278402.66666666698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7">
        <f t="shared" si="25"/>
        <v>141397.83333333349</v>
      </c>
      <c r="Q393" t="s">
        <v>2046</v>
      </c>
      <c r="R393" t="s">
        <v>2047</v>
      </c>
      <c r="S393" s="11">
        <f t="shared" si="26"/>
        <v>25585.08425</v>
      </c>
      <c r="T393" s="11">
        <f t="shared" si="27"/>
        <v>27177.625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2">
        <v>279115.16666666698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7">
        <f t="shared" si="25"/>
        <v>173330.58333333349</v>
      </c>
      <c r="Q394" t="s">
        <v>2036</v>
      </c>
      <c r="R394" t="s">
        <v>2045</v>
      </c>
      <c r="S394" s="11">
        <f t="shared" si="26"/>
        <v>25583.980250000001</v>
      </c>
      <c r="T394" s="11">
        <f t="shared" si="27"/>
        <v>27067.224999999999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2">
        <v>279827.66666666698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7">
        <f t="shared" si="25"/>
        <v>211807.83333333349</v>
      </c>
      <c r="Q395" t="s">
        <v>2034</v>
      </c>
      <c r="R395" t="s">
        <v>2057</v>
      </c>
      <c r="S395" s="11">
        <f t="shared" si="26"/>
        <v>25586.364208333332</v>
      </c>
      <c r="T395" s="11">
        <f t="shared" si="27"/>
        <v>27305.520833333332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2">
        <v>280540.16666666698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7">
        <f t="shared" si="25"/>
        <v>142147.58333333349</v>
      </c>
      <c r="Q396" t="s">
        <v>2040</v>
      </c>
      <c r="R396" t="s">
        <v>2041</v>
      </c>
      <c r="S396" s="11">
        <f t="shared" si="26"/>
        <v>25584.915208333332</v>
      </c>
      <c r="T396" s="11">
        <f t="shared" si="27"/>
        <v>27161.520833333332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14</v>
      </c>
      <c r="G397" s="12">
        <v>281252.66666666698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7">
        <f t="shared" si="25"/>
        <v>145245.33333333349</v>
      </c>
      <c r="Q397" t="s">
        <v>2038</v>
      </c>
      <c r="R397" t="s">
        <v>2039</v>
      </c>
      <c r="S397" s="11">
        <f t="shared" si="26"/>
        <v>25584.31625</v>
      </c>
      <c r="T397" s="11">
        <f t="shared" si="27"/>
        <v>27100.724999999999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2">
        <v>281965.16666666698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7">
        <f t="shared" si="25"/>
        <v>179488.58333333349</v>
      </c>
      <c r="Q398" t="s">
        <v>2040</v>
      </c>
      <c r="R398" t="s">
        <v>2043</v>
      </c>
      <c r="S398" s="11">
        <f t="shared" si="26"/>
        <v>25586.809208333332</v>
      </c>
      <c r="T398" s="11">
        <f t="shared" si="27"/>
        <v>27350.720833333333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2">
        <v>282677.66666666698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7">
        <f t="shared" si="25"/>
        <v>148380.33333333349</v>
      </c>
      <c r="Q399" t="s">
        <v>2034</v>
      </c>
      <c r="R399" t="s">
        <v>2035</v>
      </c>
      <c r="S399" s="11">
        <f t="shared" si="26"/>
        <v>25584.848208333333</v>
      </c>
      <c r="T399" s="11">
        <f t="shared" si="27"/>
        <v>27154.420833333334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14</v>
      </c>
      <c r="G400" s="12">
        <v>283390.16666666698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7">
        <f t="shared" si="25"/>
        <v>147796.08333333349</v>
      </c>
      <c r="Q400" t="s">
        <v>2040</v>
      </c>
      <c r="R400" t="s">
        <v>2048</v>
      </c>
      <c r="S400" s="11">
        <f t="shared" si="26"/>
        <v>25586.659208333334</v>
      </c>
      <c r="T400" s="11">
        <f t="shared" si="27"/>
        <v>27335.120833333334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20</v>
      </c>
      <c r="G401" s="12">
        <v>284102.66666666698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7">
        <f t="shared" si="25"/>
        <v>173114.83333333349</v>
      </c>
      <c r="Q401" t="s">
        <v>2034</v>
      </c>
      <c r="R401" t="s">
        <v>2044</v>
      </c>
      <c r="S401" s="11">
        <f t="shared" si="26"/>
        <v>25584.007249999999</v>
      </c>
      <c r="T401" s="11">
        <f t="shared" si="27"/>
        <v>27070.424999999999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20</v>
      </c>
      <c r="G402" s="12">
        <v>284815.16666666698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7">
        <f t="shared" si="25"/>
        <v>142408.58333333349</v>
      </c>
      <c r="Q402" t="s">
        <v>2053</v>
      </c>
      <c r="R402" t="s">
        <v>2054</v>
      </c>
      <c r="S402" s="11">
        <f t="shared" si="26"/>
        <v>25584.933208333332</v>
      </c>
      <c r="T402" s="11">
        <f t="shared" si="27"/>
        <v>27164.520833333332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14</v>
      </c>
      <c r="G403" s="12">
        <v>285527.66666666698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7">
        <f t="shared" si="25"/>
        <v>149649.83333333349</v>
      </c>
      <c r="Q403" t="s">
        <v>2038</v>
      </c>
      <c r="R403" t="s">
        <v>2039</v>
      </c>
      <c r="S403" s="11">
        <f t="shared" si="26"/>
        <v>25587.196208333335</v>
      </c>
      <c r="T403" s="11">
        <f t="shared" si="27"/>
        <v>27388.620833333334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20</v>
      </c>
      <c r="G404" s="12">
        <v>286240.16666666698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7">
        <f t="shared" si="25"/>
        <v>144593.08333333349</v>
      </c>
      <c r="Q404" t="s">
        <v>2040</v>
      </c>
      <c r="R404" t="s">
        <v>2051</v>
      </c>
      <c r="S404" s="11">
        <f t="shared" si="26"/>
        <v>25584.345249999998</v>
      </c>
      <c r="T404" s="11">
        <f t="shared" si="27"/>
        <v>27108.224999999999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20</v>
      </c>
      <c r="G405" s="12">
        <v>286952.66666666698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7">
        <f t="shared" si="25"/>
        <v>227886.33333333349</v>
      </c>
      <c r="Q405" t="s">
        <v>2038</v>
      </c>
      <c r="R405" t="s">
        <v>2039</v>
      </c>
      <c r="S405" s="11">
        <f t="shared" si="26"/>
        <v>25583.741208333333</v>
      </c>
      <c r="T405" s="11">
        <f t="shared" si="27"/>
        <v>27046.720833333333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14</v>
      </c>
      <c r="G406" s="12">
        <v>287665.16666666698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7">
        <f t="shared" si="25"/>
        <v>220993.08333333349</v>
      </c>
      <c r="Q406" t="s">
        <v>2038</v>
      </c>
      <c r="R406" t="s">
        <v>2039</v>
      </c>
      <c r="S406" s="11">
        <f t="shared" si="26"/>
        <v>25586.484250000001</v>
      </c>
      <c r="T406" s="11">
        <f t="shared" si="27"/>
        <v>27317.724999999999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20</v>
      </c>
      <c r="G407" s="12">
        <v>288377.66666666698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7">
        <f t="shared" si="25"/>
        <v>157452.33333333349</v>
      </c>
      <c r="Q407" t="s">
        <v>2038</v>
      </c>
      <c r="R407" t="s">
        <v>2039</v>
      </c>
      <c r="S407" s="11">
        <f t="shared" si="26"/>
        <v>25586.686208333333</v>
      </c>
      <c r="T407" s="11">
        <f t="shared" si="27"/>
        <v>27342.620833333334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14</v>
      </c>
      <c r="G408" s="12">
        <v>289090.16666666698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7">
        <f t="shared" si="25"/>
        <v>180336.58333333349</v>
      </c>
      <c r="Q408" t="s">
        <v>2040</v>
      </c>
      <c r="R408" t="s">
        <v>2041</v>
      </c>
      <c r="S408" s="11">
        <f t="shared" si="26"/>
        <v>25584.735250000002</v>
      </c>
      <c r="T408" s="11">
        <f t="shared" si="27"/>
        <v>27143.724999999999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2">
        <v>289802.66666666698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7">
        <f t="shared" si="25"/>
        <v>150951.33333333349</v>
      </c>
      <c r="Q409" t="s">
        <v>2038</v>
      </c>
      <c r="R409" t="s">
        <v>2039</v>
      </c>
      <c r="S409" s="11">
        <f t="shared" si="26"/>
        <v>25587.182208333332</v>
      </c>
      <c r="T409" s="11">
        <f t="shared" si="27"/>
        <v>27387.920833333334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2">
        <v>290515.16666666698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7">
        <f t="shared" si="25"/>
        <v>151322.08333333349</v>
      </c>
      <c r="Q410" t="s">
        <v>2040</v>
      </c>
      <c r="R410" t="s">
        <v>2041</v>
      </c>
      <c r="S410" s="11">
        <f t="shared" si="26"/>
        <v>25585.972208333333</v>
      </c>
      <c r="T410" s="11">
        <f t="shared" si="27"/>
        <v>27268.220833333333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2">
        <v>291227.66666666698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7">
        <f t="shared" si="25"/>
        <v>177015.83333333349</v>
      </c>
      <c r="Q411" t="s">
        <v>2034</v>
      </c>
      <c r="R411" t="s">
        <v>2035</v>
      </c>
      <c r="S411" s="11">
        <f t="shared" si="26"/>
        <v>25586.274208333332</v>
      </c>
      <c r="T411" s="11">
        <f t="shared" si="27"/>
        <v>27296.820833333335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20</v>
      </c>
      <c r="G412" s="12">
        <v>291940.16666666698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7">
        <f t="shared" si="25"/>
        <v>173738.08333333349</v>
      </c>
      <c r="Q412" t="s">
        <v>2049</v>
      </c>
      <c r="R412" t="s">
        <v>2060</v>
      </c>
      <c r="S412" s="11">
        <f t="shared" si="26"/>
        <v>25585.553208333335</v>
      </c>
      <c r="T412" s="11">
        <f t="shared" si="27"/>
        <v>27224.320833333335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2">
        <v>292652.66666666698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7">
        <f t="shared" si="25"/>
        <v>150406.83333333349</v>
      </c>
      <c r="Q413" t="s">
        <v>2038</v>
      </c>
      <c r="R413" t="s">
        <v>2039</v>
      </c>
      <c r="S413" s="11">
        <f t="shared" si="26"/>
        <v>25586.315208333333</v>
      </c>
      <c r="T413" s="11">
        <f t="shared" si="27"/>
        <v>27300.720833333333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14</v>
      </c>
      <c r="G414" s="12">
        <v>293365.16666666698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7">
        <f t="shared" si="25"/>
        <v>153705.58333333349</v>
      </c>
      <c r="Q414" t="s">
        <v>2046</v>
      </c>
      <c r="R414" t="s">
        <v>2052</v>
      </c>
      <c r="S414" s="11">
        <f t="shared" si="26"/>
        <v>25585.073250000001</v>
      </c>
      <c r="T414" s="11">
        <f t="shared" si="27"/>
        <v>27177.325000000001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20</v>
      </c>
      <c r="G415" s="12">
        <v>294077.66666666698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7">
        <f t="shared" si="25"/>
        <v>205852.83333333349</v>
      </c>
      <c r="Q415" t="s">
        <v>2040</v>
      </c>
      <c r="R415" t="s">
        <v>2048</v>
      </c>
      <c r="S415" s="11">
        <f t="shared" si="26"/>
        <v>25586.862249999998</v>
      </c>
      <c r="T415" s="11">
        <f t="shared" si="27"/>
        <v>27357.924999999999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20</v>
      </c>
      <c r="G416" s="12">
        <v>294790.16666666698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7">
        <f t="shared" si="25"/>
        <v>227097.58333333349</v>
      </c>
      <c r="Q416" t="s">
        <v>2032</v>
      </c>
      <c r="R416" t="s">
        <v>2033</v>
      </c>
      <c r="S416" s="11">
        <f t="shared" si="26"/>
        <v>25583.719208333332</v>
      </c>
      <c r="T416" s="11">
        <f t="shared" si="27"/>
        <v>27041.720833333333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2">
        <v>295502.66666666698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7">
        <f t="shared" si="25"/>
        <v>154027.33333333349</v>
      </c>
      <c r="Q417" t="s">
        <v>2038</v>
      </c>
      <c r="R417" t="s">
        <v>2039</v>
      </c>
      <c r="S417" s="11">
        <f t="shared" si="26"/>
        <v>25584.35225</v>
      </c>
      <c r="T417" s="11">
        <f t="shared" si="27"/>
        <v>27105.924999999999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20</v>
      </c>
      <c r="G418" s="12">
        <v>296215.16666666698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7">
        <f t="shared" si="25"/>
        <v>177611.08333333349</v>
      </c>
      <c r="Q418" t="s">
        <v>2040</v>
      </c>
      <c r="R418" t="s">
        <v>2041</v>
      </c>
      <c r="S418" s="11">
        <f t="shared" si="26"/>
        <v>25583.991249999999</v>
      </c>
      <c r="T418" s="11">
        <f t="shared" si="27"/>
        <v>27069.025000000001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20</v>
      </c>
      <c r="G419" s="12">
        <v>296927.66666666698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7">
        <f t="shared" si="25"/>
        <v>148935.33333333349</v>
      </c>
      <c r="Q419" t="s">
        <v>2038</v>
      </c>
      <c r="R419" t="s">
        <v>2039</v>
      </c>
      <c r="S419" s="11">
        <f t="shared" si="26"/>
        <v>25586.838208333334</v>
      </c>
      <c r="T419" s="11">
        <f t="shared" si="27"/>
        <v>27355.224999999999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2">
        <v>297640.16666666698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7">
        <f t="shared" si="25"/>
        <v>195801.58333333349</v>
      </c>
      <c r="Q420" t="s">
        <v>2040</v>
      </c>
      <c r="R420" t="s">
        <v>2041</v>
      </c>
      <c r="S420" s="11">
        <f t="shared" si="26"/>
        <v>25584.466208333335</v>
      </c>
      <c r="T420" s="11">
        <f t="shared" si="27"/>
        <v>27115.720833333333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2">
        <v>298352.66666666698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7">
        <f t="shared" si="25"/>
        <v>219410.83333333349</v>
      </c>
      <c r="Q421" t="s">
        <v>2036</v>
      </c>
      <c r="R421" t="s">
        <v>2037</v>
      </c>
      <c r="S421" s="11">
        <f t="shared" si="26"/>
        <v>25584.330249999999</v>
      </c>
      <c r="T421" s="11">
        <f t="shared" si="27"/>
        <v>27102.625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14</v>
      </c>
      <c r="G422" s="12">
        <v>299065.16666666698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7">
        <f t="shared" si="25"/>
        <v>152744.08333333349</v>
      </c>
      <c r="Q422" t="s">
        <v>2038</v>
      </c>
      <c r="R422" t="s">
        <v>2039</v>
      </c>
      <c r="S422" s="11">
        <f t="shared" si="26"/>
        <v>25586.342208333332</v>
      </c>
      <c r="T422" s="11">
        <f t="shared" si="27"/>
        <v>27304.620833333334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20</v>
      </c>
      <c r="G423" s="12">
        <v>299777.66666666698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7">
        <f t="shared" si="25"/>
        <v>152896.33333333349</v>
      </c>
      <c r="Q423" t="s">
        <v>2036</v>
      </c>
      <c r="R423" t="s">
        <v>2045</v>
      </c>
      <c r="S423" s="11">
        <f t="shared" si="26"/>
        <v>25586.346208333332</v>
      </c>
      <c r="T423" s="11">
        <f t="shared" si="27"/>
        <v>27306.620833333334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2">
        <v>300490.16666666698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7">
        <f t="shared" si="25"/>
        <v>155782.58333333349</v>
      </c>
      <c r="Q424" t="s">
        <v>2038</v>
      </c>
      <c r="R424" t="s">
        <v>2039</v>
      </c>
      <c r="S424" s="11">
        <f t="shared" si="26"/>
        <v>25583.716208333335</v>
      </c>
      <c r="T424" s="11">
        <f t="shared" si="27"/>
        <v>27042.620833333334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2">
        <v>301202.66666666698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7">
        <f t="shared" si="25"/>
        <v>158462.83333333349</v>
      </c>
      <c r="Q425" t="s">
        <v>2032</v>
      </c>
      <c r="R425" t="s">
        <v>2033</v>
      </c>
      <c r="S425" s="11">
        <f t="shared" si="26"/>
        <v>25584.239208333332</v>
      </c>
      <c r="T425" s="11">
        <f t="shared" si="27"/>
        <v>27093.120833333334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20</v>
      </c>
      <c r="G426" s="12">
        <v>301915.16666666698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7">
        <f t="shared" si="25"/>
        <v>151989.58333333349</v>
      </c>
      <c r="Q426" t="s">
        <v>2034</v>
      </c>
      <c r="R426" t="s">
        <v>2044</v>
      </c>
      <c r="S426" s="11">
        <f t="shared" si="26"/>
        <v>25586.639208333334</v>
      </c>
      <c r="T426" s="11">
        <f t="shared" si="27"/>
        <v>27333.520833333332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2">
        <v>302627.66666666698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7">
        <f t="shared" si="25"/>
        <v>155197.33333333349</v>
      </c>
      <c r="Q427" t="s">
        <v>2053</v>
      </c>
      <c r="R427" t="s">
        <v>2054</v>
      </c>
      <c r="S427" s="11">
        <f t="shared" si="26"/>
        <v>25585.644208333335</v>
      </c>
      <c r="T427" s="11">
        <f t="shared" si="27"/>
        <v>27234.020833333332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14</v>
      </c>
      <c r="G428" s="12">
        <v>303340.16666666698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7">
        <f t="shared" si="25"/>
        <v>156826.58333333349</v>
      </c>
      <c r="Q428" t="s">
        <v>2038</v>
      </c>
      <c r="R428" t="s">
        <v>2039</v>
      </c>
      <c r="S428" s="11">
        <f t="shared" si="26"/>
        <v>25584.76325</v>
      </c>
      <c r="T428" s="11">
        <f t="shared" si="27"/>
        <v>27146.025000000001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2">
        <v>304052.66666666698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7">
        <f t="shared" si="25"/>
        <v>250535.33333333349</v>
      </c>
      <c r="Q429" t="s">
        <v>2038</v>
      </c>
      <c r="R429" t="s">
        <v>2039</v>
      </c>
      <c r="S429" s="11">
        <f t="shared" si="26"/>
        <v>25585.326208333332</v>
      </c>
      <c r="T429" s="11">
        <f t="shared" si="27"/>
        <v>27204.820833333335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20</v>
      </c>
      <c r="G430" s="12">
        <v>304765.16666666698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7">
        <f t="shared" si="25"/>
        <v>175901.08333333349</v>
      </c>
      <c r="Q430" t="s">
        <v>2040</v>
      </c>
      <c r="R430" t="s">
        <v>2048</v>
      </c>
      <c r="S430" s="11">
        <f t="shared" si="26"/>
        <v>25584.016250000001</v>
      </c>
      <c r="T430" s="11">
        <f t="shared" si="27"/>
        <v>27071.325000000001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14</v>
      </c>
      <c r="G431" s="12">
        <v>305477.66666666698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7">
        <f t="shared" si="25"/>
        <v>239334.33333333349</v>
      </c>
      <c r="Q431" t="s">
        <v>2053</v>
      </c>
      <c r="R431" t="s">
        <v>2054</v>
      </c>
      <c r="S431" s="11">
        <f t="shared" si="26"/>
        <v>25585.111250000002</v>
      </c>
      <c r="T431" s="11">
        <f t="shared" si="27"/>
        <v>27182.920833333334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20</v>
      </c>
      <c r="G432" s="12">
        <v>306190.16666666698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7">
        <f t="shared" si="25"/>
        <v>155838.58333333349</v>
      </c>
      <c r="Q432" t="s">
        <v>2038</v>
      </c>
      <c r="R432" t="s">
        <v>2039</v>
      </c>
      <c r="S432" s="11">
        <f t="shared" si="26"/>
        <v>25587.168208333333</v>
      </c>
      <c r="T432" s="11">
        <f t="shared" si="27"/>
        <v>27389.220833333333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2">
        <v>306902.66666666698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7">
        <f t="shared" si="25"/>
        <v>158359.83333333349</v>
      </c>
      <c r="Q433" t="s">
        <v>2038</v>
      </c>
      <c r="R433" t="s">
        <v>2039</v>
      </c>
      <c r="S433" s="11">
        <f t="shared" si="26"/>
        <v>25586.704208333333</v>
      </c>
      <c r="T433" s="11">
        <f t="shared" si="27"/>
        <v>27341.120833333334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2">
        <v>307615.16666666698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7">
        <f t="shared" si="25"/>
        <v>156992.08333333349</v>
      </c>
      <c r="Q434" t="s">
        <v>2038</v>
      </c>
      <c r="R434" t="s">
        <v>2039</v>
      </c>
      <c r="S434" s="11">
        <f t="shared" si="26"/>
        <v>25585.192208333334</v>
      </c>
      <c r="T434" s="11">
        <f t="shared" si="27"/>
        <v>27190.220833333333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20</v>
      </c>
      <c r="G435" s="12">
        <v>308327.66666666698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7">
        <f t="shared" si="25"/>
        <v>187041.33333333349</v>
      </c>
      <c r="Q435" t="s">
        <v>2040</v>
      </c>
      <c r="R435" t="s">
        <v>2041</v>
      </c>
      <c r="S435" s="11">
        <f t="shared" si="26"/>
        <v>25585.034250000001</v>
      </c>
      <c r="T435" s="11">
        <f t="shared" si="27"/>
        <v>27174.025000000001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14</v>
      </c>
      <c r="G436" s="12">
        <v>309040.16666666698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7">
        <f t="shared" si="25"/>
        <v>154971.58333333349</v>
      </c>
      <c r="Q436" t="s">
        <v>2038</v>
      </c>
      <c r="R436" t="s">
        <v>2039</v>
      </c>
      <c r="S436" s="11">
        <f t="shared" si="26"/>
        <v>25586.13625</v>
      </c>
      <c r="T436" s="11">
        <f t="shared" si="27"/>
        <v>27284.025000000001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2">
        <v>309752.66666666698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7">
        <f t="shared" si="25"/>
        <v>243936.33333333349</v>
      </c>
      <c r="Q437" t="s">
        <v>2038</v>
      </c>
      <c r="R437" t="s">
        <v>2039</v>
      </c>
      <c r="S437" s="11">
        <f t="shared" si="26"/>
        <v>25585.419249999999</v>
      </c>
      <c r="T437" s="11">
        <f t="shared" si="27"/>
        <v>27212.125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2">
        <v>310465.16666666698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7">
        <f t="shared" si="25"/>
        <v>162071.58333333349</v>
      </c>
      <c r="Q438" t="s">
        <v>2034</v>
      </c>
      <c r="R438" t="s">
        <v>2057</v>
      </c>
      <c r="S438" s="11">
        <f t="shared" si="26"/>
        <v>25587.006208333332</v>
      </c>
      <c r="T438" s="11">
        <f t="shared" si="27"/>
        <v>27369.720833333333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14</v>
      </c>
      <c r="G439" s="12">
        <v>311177.66666666698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7">
        <f t="shared" si="25"/>
        <v>160573.33333333349</v>
      </c>
      <c r="Q439" t="s">
        <v>2040</v>
      </c>
      <c r="R439" t="s">
        <v>2048</v>
      </c>
      <c r="S439" s="11">
        <f t="shared" si="26"/>
        <v>25585.691208333334</v>
      </c>
      <c r="T439" s="11">
        <f t="shared" si="27"/>
        <v>27238.420833333334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2">
        <v>311890.16666666698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7">
        <f t="shared" si="25"/>
        <v>163358.58333333349</v>
      </c>
      <c r="Q440" t="s">
        <v>2038</v>
      </c>
      <c r="R440" t="s">
        <v>2039</v>
      </c>
      <c r="S440" s="11">
        <f t="shared" si="26"/>
        <v>25584.768250000001</v>
      </c>
      <c r="T440" s="11">
        <f t="shared" si="27"/>
        <v>27148.820833333335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2">
        <v>312602.66666666698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7">
        <f t="shared" si="25"/>
        <v>206751.33333333349</v>
      </c>
      <c r="Q441" t="s">
        <v>2040</v>
      </c>
      <c r="R441" t="s">
        <v>2062</v>
      </c>
      <c r="S441" s="11">
        <f t="shared" si="26"/>
        <v>25586.111208333332</v>
      </c>
      <c r="T441" s="11">
        <f t="shared" si="27"/>
        <v>27280.825000000001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14</v>
      </c>
      <c r="G442" s="12">
        <v>313315.16666666698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7">
        <f t="shared" si="25"/>
        <v>239634.58333333349</v>
      </c>
      <c r="Q442" t="s">
        <v>2040</v>
      </c>
      <c r="R442" t="s">
        <v>2059</v>
      </c>
      <c r="S442" s="11">
        <f t="shared" si="26"/>
        <v>25586.347208333333</v>
      </c>
      <c r="T442" s="11">
        <f t="shared" si="27"/>
        <v>27304.720833333333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20</v>
      </c>
      <c r="G443" s="12">
        <v>314027.66666666698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7">
        <f t="shared" si="25"/>
        <v>157885.83333333349</v>
      </c>
      <c r="Q443" t="s">
        <v>2036</v>
      </c>
      <c r="R443" t="s">
        <v>2045</v>
      </c>
      <c r="S443" s="11">
        <f t="shared" si="26"/>
        <v>25584.456208333333</v>
      </c>
      <c r="T443" s="11">
        <f t="shared" si="27"/>
        <v>27117.420833333334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2">
        <v>314740.16666666698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7">
        <f t="shared" si="25"/>
        <v>162735.58333333349</v>
      </c>
      <c r="Q444" t="s">
        <v>2038</v>
      </c>
      <c r="R444" t="s">
        <v>2039</v>
      </c>
      <c r="S444" s="11">
        <f t="shared" si="26"/>
        <v>25586.411208333335</v>
      </c>
      <c r="T444" s="11">
        <f t="shared" si="27"/>
        <v>27311.720833333333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14</v>
      </c>
      <c r="G445" s="12">
        <v>315452.66666666698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7">
        <f t="shared" si="25"/>
        <v>159342.33333333349</v>
      </c>
      <c r="Q445" t="s">
        <v>2038</v>
      </c>
      <c r="R445" t="s">
        <v>2039</v>
      </c>
      <c r="S445" s="11">
        <f t="shared" si="26"/>
        <v>25583.882208333333</v>
      </c>
      <c r="T445" s="11">
        <f t="shared" si="27"/>
        <v>27059.120833333334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2">
        <v>316165.16666666698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7">
        <f t="shared" si="25"/>
        <v>163551.58333333349</v>
      </c>
      <c r="Q446" t="s">
        <v>2034</v>
      </c>
      <c r="R446" t="s">
        <v>2044</v>
      </c>
      <c r="S446" s="11">
        <f t="shared" si="26"/>
        <v>25584.179208333335</v>
      </c>
      <c r="T446" s="11">
        <f t="shared" si="27"/>
        <v>27087.120833333334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2">
        <v>316877.66666666698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7">
        <f t="shared" si="25"/>
        <v>163808.33333333349</v>
      </c>
      <c r="Q447" t="s">
        <v>2038</v>
      </c>
      <c r="R447" t="s">
        <v>2039</v>
      </c>
      <c r="S447" s="11">
        <f t="shared" si="26"/>
        <v>25583.946250000001</v>
      </c>
      <c r="T447" s="11">
        <f t="shared" si="27"/>
        <v>27065.724999999999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2">
        <v>317590.16666666698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7">
        <f t="shared" si="25"/>
        <v>161584.58333333349</v>
      </c>
      <c r="Q448" t="s">
        <v>2036</v>
      </c>
      <c r="R448" t="s">
        <v>2045</v>
      </c>
      <c r="S448" s="11">
        <f t="shared" si="26"/>
        <v>25584.69225</v>
      </c>
      <c r="T448" s="11">
        <f t="shared" si="27"/>
        <v>27138.424999999999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20</v>
      </c>
      <c r="G449" s="12">
        <v>318302.66666666698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7">
        <f t="shared" si="25"/>
        <v>178028.33333333349</v>
      </c>
      <c r="Q449" t="s">
        <v>2040</v>
      </c>
      <c r="R449" t="s">
        <v>2059</v>
      </c>
      <c r="S449" s="11">
        <f t="shared" si="26"/>
        <v>25586.519250000001</v>
      </c>
      <c r="T449" s="11">
        <f t="shared" si="27"/>
        <v>27322.525000000001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2">
        <v>319015.16666666698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7">
        <f t="shared" si="25"/>
        <v>182199.58333333349</v>
      </c>
      <c r="Q450" t="s">
        <v>2049</v>
      </c>
      <c r="R450" t="s">
        <v>2050</v>
      </c>
      <c r="S450" s="11">
        <f t="shared" si="26"/>
        <v>25584.809208333332</v>
      </c>
      <c r="T450" s="11">
        <f t="shared" si="27"/>
        <v>27150.120833333334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2">
        <v>319727.66666666698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7">
        <f t="shared" ref="P451:P514" si="29">AVERAGE(G451,E451)</f>
        <v>164215.33333333349</v>
      </c>
      <c r="Q451" t="s">
        <v>2049</v>
      </c>
      <c r="R451" t="s">
        <v>2050</v>
      </c>
      <c r="S451" s="11">
        <f t="shared" ref="S451:S514" si="30">J451/86400000+DATE(1970,1,1)</f>
        <v>25586.96125</v>
      </c>
      <c r="T451" s="11">
        <f t="shared" ref="T451:T514" si="31">K451/864000+DATE(1970,1,1)</f>
        <v>27366.820833333335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20</v>
      </c>
      <c r="G452" s="12">
        <v>320440.16666666698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7">
        <f t="shared" si="29"/>
        <v>160222.08333333349</v>
      </c>
      <c r="Q452" t="s">
        <v>2040</v>
      </c>
      <c r="R452" t="s">
        <v>2048</v>
      </c>
      <c r="S452" s="11">
        <f t="shared" si="30"/>
        <v>25586.825208333332</v>
      </c>
      <c r="T452" s="11">
        <f t="shared" si="31"/>
        <v>27353.825000000001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14</v>
      </c>
      <c r="G453" s="12">
        <v>321152.66666666698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7">
        <f t="shared" si="29"/>
        <v>251727.33333333349</v>
      </c>
      <c r="Q453" t="s">
        <v>2034</v>
      </c>
      <c r="R453" t="s">
        <v>2035</v>
      </c>
      <c r="S453" s="11">
        <f t="shared" si="30"/>
        <v>25586.366208333333</v>
      </c>
      <c r="T453" s="11">
        <f t="shared" si="31"/>
        <v>27308.720833333333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20</v>
      </c>
      <c r="G454" s="12">
        <v>321865.16666666698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7">
        <f t="shared" si="29"/>
        <v>162455.08333333349</v>
      </c>
      <c r="Q454" t="s">
        <v>2040</v>
      </c>
      <c r="R454" t="s">
        <v>2043</v>
      </c>
      <c r="S454" s="11">
        <f t="shared" si="30"/>
        <v>25583.796208333333</v>
      </c>
      <c r="T454" s="11">
        <f t="shared" si="31"/>
        <v>27048.720833333333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20</v>
      </c>
      <c r="G455" s="12">
        <v>322577.66666666698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7">
        <f t="shared" si="29"/>
        <v>212663.33333333349</v>
      </c>
      <c r="Q455" t="s">
        <v>2040</v>
      </c>
      <c r="R455" t="s">
        <v>2062</v>
      </c>
      <c r="S455" s="11">
        <f t="shared" si="30"/>
        <v>25586.13625</v>
      </c>
      <c r="T455" s="11">
        <f t="shared" si="31"/>
        <v>27286.724999999999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2">
        <v>323290.16666666698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7">
        <f t="shared" si="29"/>
        <v>162526.58333333349</v>
      </c>
      <c r="Q456" t="s">
        <v>2040</v>
      </c>
      <c r="R456" t="s">
        <v>2043</v>
      </c>
      <c r="S456" s="11">
        <f t="shared" si="30"/>
        <v>25584.999208333335</v>
      </c>
      <c r="T456" s="11">
        <f t="shared" si="31"/>
        <v>27172.525000000001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2">
        <v>324002.66666666698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7">
        <f t="shared" si="29"/>
        <v>230953.33333333349</v>
      </c>
      <c r="Q457" t="s">
        <v>2038</v>
      </c>
      <c r="R457" t="s">
        <v>2039</v>
      </c>
      <c r="S457" s="11">
        <f t="shared" si="30"/>
        <v>25584.240208333333</v>
      </c>
      <c r="T457" s="11">
        <f t="shared" si="31"/>
        <v>27095.320833333335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2">
        <v>324715.16666666698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7">
        <f t="shared" si="29"/>
        <v>238576.58333333349</v>
      </c>
      <c r="Q458" t="s">
        <v>2034</v>
      </c>
      <c r="R458" t="s">
        <v>2044</v>
      </c>
      <c r="S458" s="11">
        <f t="shared" si="30"/>
        <v>25586.572250000001</v>
      </c>
      <c r="T458" s="11">
        <f t="shared" si="31"/>
        <v>27326.224999999999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2">
        <v>325427.66666666698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7">
        <f t="shared" si="29"/>
        <v>163379.83333333349</v>
      </c>
      <c r="Q459" t="s">
        <v>2038</v>
      </c>
      <c r="R459" t="s">
        <v>2039</v>
      </c>
      <c r="S459" s="11">
        <f t="shared" si="30"/>
        <v>25586.088208333334</v>
      </c>
      <c r="T459" s="11">
        <f t="shared" si="31"/>
        <v>27278.020833333332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2">
        <v>326140.16666666698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7">
        <f t="shared" si="29"/>
        <v>222423.08333333349</v>
      </c>
      <c r="Q460" t="s">
        <v>2038</v>
      </c>
      <c r="R460" t="s">
        <v>2039</v>
      </c>
      <c r="S460" s="11">
        <f t="shared" si="30"/>
        <v>25583.696208333335</v>
      </c>
      <c r="T460" s="11">
        <f t="shared" si="31"/>
        <v>27043.020833333332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20</v>
      </c>
      <c r="G461" s="12">
        <v>326852.66666666698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7">
        <f t="shared" si="29"/>
        <v>166263.33333333349</v>
      </c>
      <c r="Q461" t="s">
        <v>2040</v>
      </c>
      <c r="R461" t="s">
        <v>2041</v>
      </c>
      <c r="S461" s="11">
        <f t="shared" si="30"/>
        <v>25585.432250000002</v>
      </c>
      <c r="T461" s="11">
        <f t="shared" si="31"/>
        <v>27214.724999999999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14</v>
      </c>
      <c r="G462" s="12">
        <v>327565.16666666698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7">
        <f t="shared" si="29"/>
        <v>165842.08333333349</v>
      </c>
      <c r="Q462" t="s">
        <v>2038</v>
      </c>
      <c r="R462" t="s">
        <v>2039</v>
      </c>
      <c r="S462" s="11">
        <f t="shared" si="30"/>
        <v>25583.830208333333</v>
      </c>
      <c r="T462" s="11">
        <f t="shared" si="31"/>
        <v>27052.320833333335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2">
        <v>328277.66666666698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7">
        <f t="shared" si="29"/>
        <v>233815.83333333349</v>
      </c>
      <c r="Q463" t="s">
        <v>2040</v>
      </c>
      <c r="R463" t="s">
        <v>2043</v>
      </c>
      <c r="S463" s="11">
        <f t="shared" si="30"/>
        <v>25585.188208333333</v>
      </c>
      <c r="T463" s="11">
        <f t="shared" si="31"/>
        <v>27189.820833333335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2">
        <v>328990.16666666698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7">
        <f t="shared" si="29"/>
        <v>193362.08333333349</v>
      </c>
      <c r="Q464" t="s">
        <v>2049</v>
      </c>
      <c r="R464" t="s">
        <v>2060</v>
      </c>
      <c r="S464" s="11">
        <f t="shared" si="30"/>
        <v>25584.735250000002</v>
      </c>
      <c r="T464" s="11">
        <f t="shared" si="31"/>
        <v>27146.325000000001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2">
        <v>329702.66666666698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7">
        <f t="shared" si="29"/>
        <v>237483.83333333349</v>
      </c>
      <c r="Q465" t="s">
        <v>2040</v>
      </c>
      <c r="R465" t="s">
        <v>2048</v>
      </c>
      <c r="S465" s="11">
        <f t="shared" si="30"/>
        <v>25585.070250000001</v>
      </c>
      <c r="T465" s="11">
        <f t="shared" si="31"/>
        <v>27176.424999999999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2">
        <v>330415.16666666698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7">
        <f t="shared" si="29"/>
        <v>212717.58333333349</v>
      </c>
      <c r="Q466" t="s">
        <v>2038</v>
      </c>
      <c r="R466" t="s">
        <v>2039</v>
      </c>
      <c r="S466" s="11">
        <f t="shared" si="30"/>
        <v>25586.573250000001</v>
      </c>
      <c r="T466" s="11">
        <f t="shared" si="31"/>
        <v>27327.724999999999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14</v>
      </c>
      <c r="G467" s="12">
        <v>331127.66666666698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7">
        <f t="shared" si="29"/>
        <v>169978.33333333349</v>
      </c>
      <c r="Q467" t="s">
        <v>2046</v>
      </c>
      <c r="R467" t="s">
        <v>2058</v>
      </c>
      <c r="S467" s="11">
        <f t="shared" si="30"/>
        <v>25586.558249999998</v>
      </c>
      <c r="T467" s="11">
        <f t="shared" si="31"/>
        <v>27325.724999999999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2">
        <v>331840.16666666698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7">
        <f t="shared" si="29"/>
        <v>167912.08333333349</v>
      </c>
      <c r="Q468" t="s">
        <v>2036</v>
      </c>
      <c r="R468" t="s">
        <v>2045</v>
      </c>
      <c r="S468" s="11">
        <f t="shared" si="30"/>
        <v>25584.840208333335</v>
      </c>
      <c r="T468" s="11">
        <f t="shared" si="31"/>
        <v>27155.320833333335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2">
        <v>332552.66666666698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7">
        <f t="shared" si="29"/>
        <v>170302.83333333349</v>
      </c>
      <c r="Q469" t="s">
        <v>2036</v>
      </c>
      <c r="R469" t="s">
        <v>2037</v>
      </c>
      <c r="S469" s="11">
        <f t="shared" si="30"/>
        <v>25585.76225</v>
      </c>
      <c r="T469" s="11">
        <f t="shared" si="31"/>
        <v>27245.924999999999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2">
        <v>333265.16666666698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7">
        <f t="shared" si="29"/>
        <v>167442.58333333349</v>
      </c>
      <c r="Q470" t="s">
        <v>2038</v>
      </c>
      <c r="R470" t="s">
        <v>2039</v>
      </c>
      <c r="S470" s="11">
        <f t="shared" si="30"/>
        <v>25587.000208333335</v>
      </c>
      <c r="T470" s="11">
        <f t="shared" si="31"/>
        <v>27370.620833333334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2">
        <v>333977.66666666698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7">
        <f t="shared" si="29"/>
        <v>172152.83333333349</v>
      </c>
      <c r="Q471" t="s">
        <v>2040</v>
      </c>
      <c r="R471" t="s">
        <v>2043</v>
      </c>
      <c r="S471" s="11">
        <f t="shared" si="30"/>
        <v>25585.573208333335</v>
      </c>
      <c r="T471" s="11">
        <f t="shared" si="31"/>
        <v>27226.520833333332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2">
        <v>334690.16666666698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7">
        <f t="shared" si="29"/>
        <v>172489.58333333349</v>
      </c>
      <c r="Q472" t="s">
        <v>2036</v>
      </c>
      <c r="R472" t="s">
        <v>2045</v>
      </c>
      <c r="S472" s="11">
        <f t="shared" si="30"/>
        <v>25586.147250000002</v>
      </c>
      <c r="T472" s="11">
        <f t="shared" si="31"/>
        <v>27284.424999999999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14</v>
      </c>
      <c r="G473" s="12">
        <v>335402.66666666698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7">
        <f t="shared" si="29"/>
        <v>172645.83333333349</v>
      </c>
      <c r="Q473" t="s">
        <v>2032</v>
      </c>
      <c r="R473" t="s">
        <v>2033</v>
      </c>
      <c r="S473" s="11">
        <f t="shared" si="30"/>
        <v>25584.462208333334</v>
      </c>
      <c r="T473" s="11">
        <f t="shared" si="31"/>
        <v>27115.220833333333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20</v>
      </c>
      <c r="G474" s="12">
        <v>336115.16666666698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7">
        <f t="shared" si="29"/>
        <v>198228.58333333349</v>
      </c>
      <c r="Q474" t="s">
        <v>2034</v>
      </c>
      <c r="R474" t="s">
        <v>2035</v>
      </c>
      <c r="S474" s="11">
        <f t="shared" si="30"/>
        <v>25586.966208333335</v>
      </c>
      <c r="T474" s="11">
        <f t="shared" si="31"/>
        <v>27371.020833333332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2">
        <v>336827.66666666698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7">
        <f t="shared" si="29"/>
        <v>172867.33333333349</v>
      </c>
      <c r="Q475" t="s">
        <v>2034</v>
      </c>
      <c r="R475" t="s">
        <v>2042</v>
      </c>
      <c r="S475" s="11">
        <f t="shared" si="30"/>
        <v>25586.708208333333</v>
      </c>
      <c r="T475" s="11">
        <f t="shared" si="31"/>
        <v>27339.920833333334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14</v>
      </c>
      <c r="G476" s="12">
        <v>337540.16666666698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7">
        <f t="shared" si="29"/>
        <v>176073.08333333349</v>
      </c>
      <c r="Q476" t="s">
        <v>2040</v>
      </c>
      <c r="R476" t="s">
        <v>2059</v>
      </c>
      <c r="S476" s="11">
        <f t="shared" si="30"/>
        <v>25585.420249999999</v>
      </c>
      <c r="T476" s="11">
        <f t="shared" si="31"/>
        <v>27211.125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2">
        <v>338252.66666666698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7">
        <f t="shared" si="29"/>
        <v>173342.33333333349</v>
      </c>
      <c r="Q477" t="s">
        <v>2046</v>
      </c>
      <c r="R477" t="s">
        <v>2058</v>
      </c>
      <c r="S477" s="11">
        <f t="shared" si="30"/>
        <v>25584.881208333332</v>
      </c>
      <c r="T477" s="11">
        <f t="shared" si="31"/>
        <v>27157.520833333332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2">
        <v>338965.16666666698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7">
        <f t="shared" si="29"/>
        <v>198043.58333333349</v>
      </c>
      <c r="Q478" t="s">
        <v>2046</v>
      </c>
      <c r="R478" t="s">
        <v>2052</v>
      </c>
      <c r="S478" s="11">
        <f t="shared" si="30"/>
        <v>25586.753208333332</v>
      </c>
      <c r="T478" s="11">
        <f t="shared" si="31"/>
        <v>27344.920833333334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20</v>
      </c>
      <c r="G479" s="12">
        <v>339677.66666666698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7">
        <f t="shared" si="29"/>
        <v>172145.33333333349</v>
      </c>
      <c r="Q479" t="s">
        <v>2040</v>
      </c>
      <c r="R479" t="s">
        <v>2062</v>
      </c>
      <c r="S479" s="11">
        <f t="shared" si="30"/>
        <v>25584.151208333333</v>
      </c>
      <c r="T479" s="11">
        <f t="shared" si="31"/>
        <v>27086.820833333335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2">
        <v>340390.16666666698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7">
        <f t="shared" si="29"/>
        <v>251496.58333333349</v>
      </c>
      <c r="Q480" t="s">
        <v>2036</v>
      </c>
      <c r="R480" t="s">
        <v>2045</v>
      </c>
      <c r="S480" s="11">
        <f t="shared" si="30"/>
        <v>25585.503208333332</v>
      </c>
      <c r="T480" s="11">
        <f t="shared" si="31"/>
        <v>27220.520833333332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14</v>
      </c>
      <c r="G481" s="12">
        <v>341102.66666666698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7">
        <f t="shared" si="29"/>
        <v>176706.33333333349</v>
      </c>
      <c r="Q481" t="s">
        <v>2032</v>
      </c>
      <c r="R481" t="s">
        <v>2033</v>
      </c>
      <c r="S481" s="11">
        <f t="shared" si="30"/>
        <v>25586.376208333335</v>
      </c>
      <c r="T481" s="11">
        <f t="shared" si="31"/>
        <v>27306.820833333335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2">
        <v>341815.16666666698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7">
        <f t="shared" si="29"/>
        <v>175235.58333333349</v>
      </c>
      <c r="Q482" t="s">
        <v>2053</v>
      </c>
      <c r="R482" t="s">
        <v>2054</v>
      </c>
      <c r="S482" s="11">
        <f t="shared" si="30"/>
        <v>25583.679250000001</v>
      </c>
      <c r="T482" s="11">
        <f t="shared" si="31"/>
        <v>27037.820833333335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20</v>
      </c>
      <c r="G483" s="12">
        <v>342527.66666666698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7">
        <f t="shared" si="29"/>
        <v>251229.33333333349</v>
      </c>
      <c r="Q483" t="s">
        <v>2038</v>
      </c>
      <c r="R483" t="s">
        <v>2039</v>
      </c>
      <c r="S483" s="11">
        <f t="shared" si="30"/>
        <v>25585.344208333332</v>
      </c>
      <c r="T483" s="11">
        <f t="shared" si="31"/>
        <v>27207.625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2">
        <v>343240.16666666698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7">
        <f t="shared" si="29"/>
        <v>171964.58333333349</v>
      </c>
      <c r="Q484" t="s">
        <v>2046</v>
      </c>
      <c r="R484" t="s">
        <v>2052</v>
      </c>
      <c r="S484" s="11">
        <f t="shared" si="30"/>
        <v>25584.394250000001</v>
      </c>
      <c r="T484" s="11">
        <f t="shared" si="31"/>
        <v>27109.525000000001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20</v>
      </c>
      <c r="G485" s="12">
        <v>343952.66666666698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7">
        <f t="shared" si="29"/>
        <v>196094.33333333349</v>
      </c>
      <c r="Q485" t="s">
        <v>2038</v>
      </c>
      <c r="R485" t="s">
        <v>2039</v>
      </c>
      <c r="S485" s="11">
        <f t="shared" si="30"/>
        <v>25587.242249999999</v>
      </c>
      <c r="T485" s="11">
        <f t="shared" si="31"/>
        <v>27393.924999999999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2">
        <v>344665.16666666698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7">
        <f t="shared" si="29"/>
        <v>210843.08333333349</v>
      </c>
      <c r="Q486" t="s">
        <v>2032</v>
      </c>
      <c r="R486" t="s">
        <v>2033</v>
      </c>
      <c r="S486" s="11">
        <f t="shared" si="30"/>
        <v>25585.286208333335</v>
      </c>
      <c r="T486" s="11">
        <f t="shared" si="31"/>
        <v>27202.520833333332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2">
        <v>345377.66666666698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7">
        <f t="shared" si="29"/>
        <v>186610.83333333349</v>
      </c>
      <c r="Q487" t="s">
        <v>2038</v>
      </c>
      <c r="R487" t="s">
        <v>2039</v>
      </c>
      <c r="S487" s="11">
        <f t="shared" si="30"/>
        <v>25587.057208333332</v>
      </c>
      <c r="T487" s="11">
        <f t="shared" si="31"/>
        <v>27378.820833333335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20</v>
      </c>
      <c r="G488" s="12">
        <v>346090.16666666698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7">
        <f t="shared" si="29"/>
        <v>173396.08333333349</v>
      </c>
      <c r="Q488" t="s">
        <v>2046</v>
      </c>
      <c r="R488" t="s">
        <v>2058</v>
      </c>
      <c r="S488" s="11">
        <f t="shared" si="30"/>
        <v>25586.599249999999</v>
      </c>
      <c r="T488" s="11">
        <f t="shared" si="31"/>
        <v>27330.420833333334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2">
        <v>346802.66666666698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7">
        <f t="shared" si="29"/>
        <v>271913.33333333349</v>
      </c>
      <c r="Q489" t="s">
        <v>2038</v>
      </c>
      <c r="R489" t="s">
        <v>2039</v>
      </c>
      <c r="S489" s="11">
        <f t="shared" si="30"/>
        <v>25586.276208333333</v>
      </c>
      <c r="T489" s="11">
        <f t="shared" si="31"/>
        <v>27299.920833333334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14</v>
      </c>
      <c r="G490" s="12">
        <v>347515.16666666698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7">
        <f t="shared" si="29"/>
        <v>179589.08333333349</v>
      </c>
      <c r="Q490" t="s">
        <v>2038</v>
      </c>
      <c r="R490" t="s">
        <v>2039</v>
      </c>
      <c r="S490" s="11">
        <f t="shared" si="30"/>
        <v>25585.83425</v>
      </c>
      <c r="T490" s="11">
        <f t="shared" si="31"/>
        <v>27254.125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2">
        <v>348227.66666666698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7">
        <f t="shared" si="29"/>
        <v>178783.33333333349</v>
      </c>
      <c r="Q491" t="s">
        <v>2036</v>
      </c>
      <c r="R491" t="s">
        <v>2045</v>
      </c>
      <c r="S491" s="11">
        <f t="shared" si="30"/>
        <v>25583.837208333334</v>
      </c>
      <c r="T491" s="11">
        <f t="shared" si="31"/>
        <v>27053.220833333333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14</v>
      </c>
      <c r="G492" s="12">
        <v>348940.16666666698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7">
        <f t="shared" si="29"/>
        <v>176768.08333333349</v>
      </c>
      <c r="Q492" t="s">
        <v>2063</v>
      </c>
      <c r="R492" t="s">
        <v>2064</v>
      </c>
      <c r="S492" s="11">
        <f t="shared" si="30"/>
        <v>25587.217250000002</v>
      </c>
      <c r="T492" s="11">
        <f t="shared" si="31"/>
        <v>27391.424999999999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2">
        <v>349652.66666666698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7">
        <f t="shared" si="29"/>
        <v>261544.83333333349</v>
      </c>
      <c r="Q493" t="s">
        <v>2032</v>
      </c>
      <c r="R493" t="s">
        <v>2033</v>
      </c>
      <c r="S493" s="11">
        <f t="shared" si="30"/>
        <v>25584.887208333334</v>
      </c>
      <c r="T493" s="11">
        <f t="shared" si="31"/>
        <v>27160.320833333335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20</v>
      </c>
      <c r="G494" s="12">
        <v>350365.16666666698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7">
        <f t="shared" si="29"/>
        <v>198098.08333333349</v>
      </c>
      <c r="Q494" t="s">
        <v>2040</v>
      </c>
      <c r="R494" t="s">
        <v>2051</v>
      </c>
      <c r="S494" s="11">
        <f t="shared" si="30"/>
        <v>25583.767208333335</v>
      </c>
      <c r="T494" s="11">
        <f t="shared" si="31"/>
        <v>27049.220833333333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14</v>
      </c>
      <c r="G495" s="12">
        <v>351077.66666666698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7">
        <f t="shared" si="29"/>
        <v>178795.83333333349</v>
      </c>
      <c r="Q495" t="s">
        <v>2053</v>
      </c>
      <c r="R495" t="s">
        <v>2054</v>
      </c>
      <c r="S495" s="11">
        <f t="shared" si="30"/>
        <v>25587.076208333332</v>
      </c>
      <c r="T495" s="11">
        <f t="shared" si="31"/>
        <v>27377.920833333334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2">
        <v>351790.16666666698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7">
        <f t="shared" si="29"/>
        <v>182737.08333333349</v>
      </c>
      <c r="Q496" t="s">
        <v>2036</v>
      </c>
      <c r="R496" t="s">
        <v>2045</v>
      </c>
      <c r="S496" s="11">
        <f t="shared" si="30"/>
        <v>25584.421208333333</v>
      </c>
      <c r="T496" s="11">
        <f t="shared" si="31"/>
        <v>27111.220833333333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2">
        <v>352502.66666666698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7">
        <f t="shared" si="29"/>
        <v>182883.33333333349</v>
      </c>
      <c r="Q497" t="s">
        <v>2038</v>
      </c>
      <c r="R497" t="s">
        <v>2039</v>
      </c>
      <c r="S497" s="11">
        <f t="shared" si="30"/>
        <v>25585.231208333335</v>
      </c>
      <c r="T497" s="11">
        <f t="shared" si="31"/>
        <v>27192.520833333332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2">
        <v>353215.16666666698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7">
        <f t="shared" si="29"/>
        <v>177441.08333333349</v>
      </c>
      <c r="Q498" t="s">
        <v>2040</v>
      </c>
      <c r="R498" t="s">
        <v>2048</v>
      </c>
      <c r="S498" s="11">
        <f t="shared" si="30"/>
        <v>25586.307208333332</v>
      </c>
      <c r="T498" s="11">
        <f t="shared" si="31"/>
        <v>27301.420833333334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20</v>
      </c>
      <c r="G499" s="12">
        <v>353927.66666666698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7">
        <f t="shared" si="29"/>
        <v>178638.33333333349</v>
      </c>
      <c r="Q499" t="s">
        <v>2036</v>
      </c>
      <c r="R499" t="s">
        <v>2045</v>
      </c>
      <c r="S499" s="11">
        <f t="shared" si="30"/>
        <v>25586.15525</v>
      </c>
      <c r="T499" s="11">
        <f t="shared" si="31"/>
        <v>27284.525000000001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20</v>
      </c>
      <c r="G500" s="12">
        <v>354640.16666666698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7">
        <f t="shared" si="29"/>
        <v>200478.58333333349</v>
      </c>
      <c r="Q500" t="s">
        <v>2036</v>
      </c>
      <c r="R500" t="s">
        <v>2037</v>
      </c>
      <c r="S500" s="11">
        <f t="shared" si="30"/>
        <v>25585.436249999999</v>
      </c>
      <c r="T500" s="11">
        <f t="shared" si="31"/>
        <v>27212.825000000001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2">
        <v>355352.66666666698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7">
        <f t="shared" si="29"/>
        <v>217047.83333333349</v>
      </c>
      <c r="Q501" t="s">
        <v>2040</v>
      </c>
      <c r="R501" t="s">
        <v>2041</v>
      </c>
      <c r="S501" s="11">
        <f t="shared" si="30"/>
        <v>25585.875208333335</v>
      </c>
      <c r="T501" s="11">
        <f t="shared" si="31"/>
        <v>27257.020833333332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20</v>
      </c>
      <c r="G502" s="12">
        <v>356065.16666666698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7">
        <f t="shared" si="29"/>
        <v>178032.58333333349</v>
      </c>
      <c r="Q502" t="s">
        <v>2038</v>
      </c>
      <c r="R502" t="s">
        <v>2039</v>
      </c>
      <c r="S502" s="11">
        <f t="shared" si="30"/>
        <v>25584.826208333332</v>
      </c>
      <c r="T502" s="11">
        <f t="shared" si="31"/>
        <v>27154.420833333334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20</v>
      </c>
      <c r="G503" s="12">
        <v>356777.66666666698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7">
        <f t="shared" si="29"/>
        <v>232260.33333333349</v>
      </c>
      <c r="Q503" t="s">
        <v>2040</v>
      </c>
      <c r="R503" t="s">
        <v>2041</v>
      </c>
      <c r="S503" s="11">
        <f t="shared" si="30"/>
        <v>25584.776208333333</v>
      </c>
      <c r="T503" s="11">
        <f t="shared" si="31"/>
        <v>27146.820833333335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14</v>
      </c>
      <c r="G504" s="12">
        <v>357490.16666666698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7">
        <f t="shared" si="29"/>
        <v>182189.58333333349</v>
      </c>
      <c r="Q504" t="s">
        <v>2049</v>
      </c>
      <c r="R504" t="s">
        <v>2050</v>
      </c>
      <c r="S504" s="11">
        <f t="shared" si="30"/>
        <v>25584.548208333334</v>
      </c>
      <c r="T504" s="11">
        <f t="shared" si="31"/>
        <v>27126.720833333333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2">
        <v>358202.66666666698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7">
        <f t="shared" si="29"/>
        <v>202092.83333333349</v>
      </c>
      <c r="Q505" t="s">
        <v>2040</v>
      </c>
      <c r="R505" t="s">
        <v>2043</v>
      </c>
      <c r="S505" s="11">
        <f t="shared" si="30"/>
        <v>25585.617208333333</v>
      </c>
      <c r="T505" s="11">
        <f t="shared" si="31"/>
        <v>27232.720833333333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2">
        <v>358915.16666666698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7">
        <f t="shared" si="29"/>
        <v>182919.58333333349</v>
      </c>
      <c r="Q506" t="s">
        <v>2034</v>
      </c>
      <c r="R506" t="s">
        <v>2035</v>
      </c>
      <c r="S506" s="11">
        <f t="shared" si="30"/>
        <v>25585.573208333335</v>
      </c>
      <c r="T506" s="11">
        <f t="shared" si="31"/>
        <v>27226.420833333334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20</v>
      </c>
      <c r="G507" s="12">
        <v>359627.66666666698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7">
        <f t="shared" si="29"/>
        <v>186062.33333333349</v>
      </c>
      <c r="Q507" t="s">
        <v>2046</v>
      </c>
      <c r="R507" t="s">
        <v>2055</v>
      </c>
      <c r="S507" s="11">
        <f t="shared" si="30"/>
        <v>25584.772250000002</v>
      </c>
      <c r="T507" s="11">
        <f t="shared" si="31"/>
        <v>27150.420833333334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2">
        <v>360340.16666666698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7">
        <f t="shared" si="29"/>
        <v>263607.08333333349</v>
      </c>
      <c r="Q508" t="s">
        <v>2038</v>
      </c>
      <c r="R508" t="s">
        <v>2039</v>
      </c>
      <c r="S508" s="11">
        <f t="shared" si="30"/>
        <v>25586.49325</v>
      </c>
      <c r="T508" s="11">
        <f t="shared" si="31"/>
        <v>27320.025000000001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2">
        <v>361052.66666666698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7">
        <f t="shared" si="29"/>
        <v>180944.83333333349</v>
      </c>
      <c r="Q509" t="s">
        <v>2036</v>
      </c>
      <c r="R509" t="s">
        <v>2037</v>
      </c>
      <c r="S509" s="11">
        <f t="shared" si="30"/>
        <v>25584.804208333335</v>
      </c>
      <c r="T509" s="11">
        <f t="shared" si="31"/>
        <v>27154.320833333335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2">
        <v>361765.16666666698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7">
        <f t="shared" si="29"/>
        <v>277792.58333333349</v>
      </c>
      <c r="Q510" t="s">
        <v>2038</v>
      </c>
      <c r="R510" t="s">
        <v>2039</v>
      </c>
      <c r="S510" s="11">
        <f t="shared" si="30"/>
        <v>25586.741208333333</v>
      </c>
      <c r="T510" s="11">
        <f t="shared" si="31"/>
        <v>27345.220833333333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20</v>
      </c>
      <c r="G511" s="12">
        <v>362477.66666666698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7">
        <f t="shared" si="29"/>
        <v>240993.83333333349</v>
      </c>
      <c r="Q511" t="s">
        <v>2038</v>
      </c>
      <c r="R511" t="s">
        <v>2039</v>
      </c>
      <c r="S511" s="11">
        <f t="shared" si="30"/>
        <v>25584.465208333335</v>
      </c>
      <c r="T511" s="11">
        <f t="shared" si="31"/>
        <v>27116.520833333332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14</v>
      </c>
      <c r="G512" s="12">
        <v>363190.16666666698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7">
        <f t="shared" si="29"/>
        <v>186239.58333333349</v>
      </c>
      <c r="Q512" t="s">
        <v>2040</v>
      </c>
      <c r="R512" t="s">
        <v>2043</v>
      </c>
      <c r="S512" s="11">
        <f t="shared" si="30"/>
        <v>25586.682208333332</v>
      </c>
      <c r="T512" s="11">
        <f t="shared" si="31"/>
        <v>27339.620833333334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20</v>
      </c>
      <c r="G513" s="12">
        <v>363902.66666666698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7">
        <f t="shared" si="29"/>
        <v>199700.33333333349</v>
      </c>
      <c r="Q513" t="s">
        <v>2038</v>
      </c>
      <c r="R513" t="s">
        <v>2039</v>
      </c>
      <c r="S513" s="11">
        <f t="shared" si="30"/>
        <v>25587.102208333334</v>
      </c>
      <c r="T513" s="11">
        <f t="shared" si="31"/>
        <v>27380.220833333333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2">
        <v>364615.16666666698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7">
        <f t="shared" si="29"/>
        <v>188646.58333333349</v>
      </c>
      <c r="Q514" t="s">
        <v>2049</v>
      </c>
      <c r="R514" t="s">
        <v>2050</v>
      </c>
      <c r="S514" s="11">
        <f t="shared" si="30"/>
        <v>25585.256208333332</v>
      </c>
      <c r="T514" s="11">
        <f t="shared" si="31"/>
        <v>27194.720833333333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14</v>
      </c>
      <c r="G515" s="12">
        <v>365327.66666666698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7">
        <f t="shared" ref="P515:P578" si="33">AVERAGE(G515,E515)</f>
        <v>184293.83333333349</v>
      </c>
      <c r="Q515" t="s">
        <v>2040</v>
      </c>
      <c r="R515" t="s">
        <v>2059</v>
      </c>
      <c r="S515" s="11">
        <f t="shared" ref="S515:S578" si="34">J515/86400000+DATE(1970,1,1)</f>
        <v>25583.861208333332</v>
      </c>
      <c r="T515" s="11">
        <f t="shared" ref="T515:T578" si="35">K515/864000+DATE(1970,1,1)</f>
        <v>27055.320833333335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20</v>
      </c>
      <c r="G516" s="12">
        <v>366040.16666666698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7">
        <f t="shared" si="33"/>
        <v>198581.58333333349</v>
      </c>
      <c r="Q516" t="s">
        <v>2034</v>
      </c>
      <c r="R516" t="s">
        <v>2035</v>
      </c>
      <c r="S516" s="11">
        <f t="shared" si="34"/>
        <v>25585.045249999999</v>
      </c>
      <c r="T516" s="11">
        <f t="shared" si="35"/>
        <v>27174.025000000001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20</v>
      </c>
      <c r="G517" s="12">
        <v>366752.66666666698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7">
        <f t="shared" si="33"/>
        <v>185774.83333333349</v>
      </c>
      <c r="Q517" t="s">
        <v>2038</v>
      </c>
      <c r="R517" t="s">
        <v>2039</v>
      </c>
      <c r="S517" s="11">
        <f t="shared" si="34"/>
        <v>25584.331249999999</v>
      </c>
      <c r="T517" s="11">
        <f t="shared" si="35"/>
        <v>27102.325000000001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2">
        <v>367465.16666666698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7">
        <f t="shared" si="33"/>
        <v>210394.58333333349</v>
      </c>
      <c r="Q518" t="s">
        <v>2046</v>
      </c>
      <c r="R518" t="s">
        <v>2047</v>
      </c>
      <c r="S518" s="11">
        <f t="shared" si="34"/>
        <v>25583.827208333332</v>
      </c>
      <c r="T518" s="11">
        <f t="shared" si="35"/>
        <v>27055.520833333332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2">
        <v>368177.66666666698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7">
        <f t="shared" si="33"/>
        <v>187392.83333333349</v>
      </c>
      <c r="Q519" t="s">
        <v>2032</v>
      </c>
      <c r="R519" t="s">
        <v>2033</v>
      </c>
      <c r="S519" s="11">
        <f t="shared" si="34"/>
        <v>25586.291208333332</v>
      </c>
      <c r="T519" s="11">
        <f t="shared" si="35"/>
        <v>27298.620833333334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2">
        <v>368890.16666666698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7">
        <f t="shared" si="33"/>
        <v>184756.08333333349</v>
      </c>
      <c r="Q520" t="s">
        <v>2040</v>
      </c>
      <c r="R520" t="s">
        <v>2048</v>
      </c>
      <c r="S520" s="11">
        <f t="shared" si="34"/>
        <v>25586.58525</v>
      </c>
      <c r="T520" s="11">
        <f t="shared" si="35"/>
        <v>27327.724999999999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2">
        <v>369602.66666666698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7">
        <f t="shared" si="33"/>
        <v>275202.33333333349</v>
      </c>
      <c r="Q521" t="s">
        <v>2034</v>
      </c>
      <c r="R521" t="s">
        <v>2035</v>
      </c>
      <c r="S521" s="11">
        <f t="shared" si="34"/>
        <v>25585.44325</v>
      </c>
      <c r="T521" s="11">
        <f t="shared" si="35"/>
        <v>27214.724999999999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2">
        <v>370315.16666666698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7">
        <f t="shared" si="33"/>
        <v>186860.58333333349</v>
      </c>
      <c r="Q522" t="s">
        <v>2038</v>
      </c>
      <c r="R522" t="s">
        <v>2039</v>
      </c>
      <c r="S522" s="11">
        <f t="shared" si="34"/>
        <v>25587.005208333332</v>
      </c>
      <c r="T522" s="11">
        <f t="shared" si="35"/>
        <v>27369.820833333335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14</v>
      </c>
      <c r="G523" s="12">
        <v>371027.66666666698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7">
        <f t="shared" si="33"/>
        <v>191044.33333333349</v>
      </c>
      <c r="Q523" t="s">
        <v>2040</v>
      </c>
      <c r="R523" t="s">
        <v>2043</v>
      </c>
      <c r="S523" s="11">
        <f t="shared" si="34"/>
        <v>25586.036208333335</v>
      </c>
      <c r="T523" s="11">
        <f t="shared" si="35"/>
        <v>27273.220833333333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20</v>
      </c>
      <c r="G524" s="12">
        <v>371740.16666666698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7">
        <f t="shared" si="33"/>
        <v>194064.58333333349</v>
      </c>
      <c r="Q524" t="s">
        <v>2040</v>
      </c>
      <c r="R524" t="s">
        <v>2051</v>
      </c>
      <c r="S524" s="11">
        <f t="shared" si="34"/>
        <v>25584.524208333332</v>
      </c>
      <c r="T524" s="11">
        <f t="shared" si="35"/>
        <v>27122.620833333334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2">
        <v>372452.66666666698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7">
        <f t="shared" si="33"/>
        <v>189377.83333333349</v>
      </c>
      <c r="Q525" t="s">
        <v>2040</v>
      </c>
      <c r="R525" t="s">
        <v>2051</v>
      </c>
      <c r="S525" s="11">
        <f t="shared" si="34"/>
        <v>25583.67225</v>
      </c>
      <c r="T525" s="11">
        <f t="shared" si="35"/>
        <v>27036.724999999999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2">
        <v>373165.16666666698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7">
        <f t="shared" si="33"/>
        <v>227150.58333333349</v>
      </c>
      <c r="Q526" t="s">
        <v>2038</v>
      </c>
      <c r="R526" t="s">
        <v>2039</v>
      </c>
      <c r="S526" s="11">
        <f t="shared" si="34"/>
        <v>25583.725208333333</v>
      </c>
      <c r="T526" s="11">
        <f t="shared" si="35"/>
        <v>27042.820833333335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20</v>
      </c>
      <c r="G527" s="12">
        <v>373877.66666666698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7">
        <f t="shared" si="33"/>
        <v>187822.83333333349</v>
      </c>
      <c r="Q527" t="s">
        <v>2036</v>
      </c>
      <c r="R527" t="s">
        <v>2045</v>
      </c>
      <c r="S527" s="11">
        <f t="shared" si="34"/>
        <v>25583.936249999999</v>
      </c>
      <c r="T527" s="11">
        <f t="shared" si="35"/>
        <v>27063.025000000001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2">
        <v>374590.16666666698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7">
        <f t="shared" si="33"/>
        <v>193767.08333333349</v>
      </c>
      <c r="Q528" t="s">
        <v>2038</v>
      </c>
      <c r="R528" t="s">
        <v>2039</v>
      </c>
      <c r="S528" s="11">
        <f t="shared" si="34"/>
        <v>25585.795249999999</v>
      </c>
      <c r="T528" s="11">
        <f t="shared" si="35"/>
        <v>27252.224999999999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2">
        <v>375302.66666666698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7">
        <f t="shared" si="33"/>
        <v>281891.33333333349</v>
      </c>
      <c r="Q529" t="s">
        <v>2040</v>
      </c>
      <c r="R529" t="s">
        <v>2048</v>
      </c>
      <c r="S529" s="11">
        <f t="shared" si="34"/>
        <v>25585.83625</v>
      </c>
      <c r="T529" s="11">
        <f t="shared" si="35"/>
        <v>27256.224999999999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20</v>
      </c>
      <c r="G530" s="12">
        <v>376015.16666666698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7">
        <f t="shared" si="33"/>
        <v>191621.08333333349</v>
      </c>
      <c r="Q530" t="s">
        <v>2034</v>
      </c>
      <c r="R530" t="s">
        <v>2044</v>
      </c>
      <c r="S530" s="11">
        <f t="shared" si="34"/>
        <v>25585.03225</v>
      </c>
      <c r="T530" s="11">
        <f t="shared" si="35"/>
        <v>27176.724999999999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20</v>
      </c>
      <c r="G531" s="12">
        <v>376727.66666666698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7">
        <f t="shared" si="33"/>
        <v>188650.83333333349</v>
      </c>
      <c r="Q531" t="s">
        <v>2049</v>
      </c>
      <c r="R531" t="s">
        <v>2050</v>
      </c>
      <c r="S531" s="11">
        <f t="shared" si="34"/>
        <v>25585.200208333332</v>
      </c>
      <c r="T531" s="11">
        <f t="shared" si="35"/>
        <v>27191.820833333335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2">
        <v>377440.16666666698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7">
        <f t="shared" si="33"/>
        <v>236884.08333333349</v>
      </c>
      <c r="Q532" t="s">
        <v>2046</v>
      </c>
      <c r="R532" t="s">
        <v>2052</v>
      </c>
      <c r="S532" s="11">
        <f t="shared" si="34"/>
        <v>25583.852208333334</v>
      </c>
      <c r="T532" s="11">
        <f t="shared" si="35"/>
        <v>27055.620833333334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20</v>
      </c>
      <c r="G533" s="12">
        <v>378152.66666666698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7">
        <f t="shared" si="33"/>
        <v>278245.33333333349</v>
      </c>
      <c r="Q533" t="s">
        <v>2049</v>
      </c>
      <c r="R533" t="s">
        <v>2050</v>
      </c>
      <c r="S533" s="11">
        <f t="shared" si="34"/>
        <v>25585.020250000001</v>
      </c>
      <c r="T533" s="11">
        <f t="shared" si="35"/>
        <v>27176.625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14</v>
      </c>
      <c r="G534" s="12">
        <v>378865.16666666698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7">
        <f t="shared" si="33"/>
        <v>193455.58333333349</v>
      </c>
      <c r="Q534" t="s">
        <v>2038</v>
      </c>
      <c r="R534" t="s">
        <v>2039</v>
      </c>
      <c r="S534" s="11">
        <f t="shared" si="34"/>
        <v>25586.556250000001</v>
      </c>
      <c r="T534" s="11">
        <f t="shared" si="35"/>
        <v>27324.724999999999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2">
        <v>379577.66666666698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7">
        <f t="shared" si="33"/>
        <v>281831.83333333349</v>
      </c>
      <c r="Q535" t="s">
        <v>2034</v>
      </c>
      <c r="R535" t="s">
        <v>2044</v>
      </c>
      <c r="S535" s="11">
        <f t="shared" si="34"/>
        <v>25584.910208333335</v>
      </c>
      <c r="T535" s="11">
        <f t="shared" si="35"/>
        <v>27163.620833333334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20</v>
      </c>
      <c r="G536" s="12">
        <v>380290.16666666698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7">
        <f t="shared" si="33"/>
        <v>196837.58333333349</v>
      </c>
      <c r="Q536" t="s">
        <v>2040</v>
      </c>
      <c r="R536" t="s">
        <v>2043</v>
      </c>
      <c r="S536" s="11">
        <f t="shared" si="34"/>
        <v>25586.760208333333</v>
      </c>
      <c r="T536" s="11">
        <f t="shared" si="35"/>
        <v>27345.120833333334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14</v>
      </c>
      <c r="G537" s="12">
        <v>381002.66666666698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7">
        <f t="shared" si="33"/>
        <v>196767.83333333349</v>
      </c>
      <c r="Q537" t="s">
        <v>2038</v>
      </c>
      <c r="R537" t="s">
        <v>2039</v>
      </c>
      <c r="S537" s="11">
        <f t="shared" si="34"/>
        <v>25586.690208333333</v>
      </c>
      <c r="T537" s="11">
        <f t="shared" si="35"/>
        <v>27338.220833333333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2">
        <v>381715.16666666698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7">
        <f t="shared" si="33"/>
        <v>198206.08333333349</v>
      </c>
      <c r="Q538" t="s">
        <v>2046</v>
      </c>
      <c r="R538" t="s">
        <v>2052</v>
      </c>
      <c r="S538" s="11">
        <f t="shared" si="34"/>
        <v>25583.845208333332</v>
      </c>
      <c r="T538" s="11">
        <f t="shared" si="35"/>
        <v>27056.120833333334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2">
        <v>382427.66666666698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7">
        <f t="shared" si="33"/>
        <v>240681.33333333349</v>
      </c>
      <c r="Q539" t="s">
        <v>2040</v>
      </c>
      <c r="R539" t="s">
        <v>2041</v>
      </c>
      <c r="S539" s="11">
        <f t="shared" si="34"/>
        <v>25586.773208333332</v>
      </c>
      <c r="T539" s="11">
        <f t="shared" si="35"/>
        <v>27348.620833333334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2">
        <v>383140.16666666698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7">
        <f t="shared" si="33"/>
        <v>220087.08333333349</v>
      </c>
      <c r="Q540" t="s">
        <v>2049</v>
      </c>
      <c r="R540" t="s">
        <v>2060</v>
      </c>
      <c r="S540" s="11">
        <f t="shared" si="34"/>
        <v>25584.970208333332</v>
      </c>
      <c r="T540" s="11">
        <f t="shared" si="35"/>
        <v>27167.620833333334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20</v>
      </c>
      <c r="G541" s="12">
        <v>383852.66666666698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7">
        <f t="shared" si="33"/>
        <v>195486.33333333349</v>
      </c>
      <c r="Q541" t="s">
        <v>2032</v>
      </c>
      <c r="R541" t="s">
        <v>2033</v>
      </c>
      <c r="S541" s="11">
        <f t="shared" si="34"/>
        <v>25587.078208333332</v>
      </c>
      <c r="T541" s="11">
        <f t="shared" si="35"/>
        <v>27377.420833333334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2">
        <v>384565.16666666698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7">
        <f t="shared" si="33"/>
        <v>199331.08333333349</v>
      </c>
      <c r="Q542" t="s">
        <v>2053</v>
      </c>
      <c r="R542" t="s">
        <v>2054</v>
      </c>
      <c r="S542" s="11">
        <f t="shared" si="34"/>
        <v>25586.656208333334</v>
      </c>
      <c r="T542" s="11">
        <f t="shared" si="35"/>
        <v>27336.820833333335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2">
        <v>385277.66666666698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7">
        <f t="shared" si="33"/>
        <v>214181.83333333349</v>
      </c>
      <c r="Q543" t="s">
        <v>2049</v>
      </c>
      <c r="R543" t="s">
        <v>2060</v>
      </c>
      <c r="S543" s="11">
        <f t="shared" si="34"/>
        <v>25585.596208333332</v>
      </c>
      <c r="T543" s="11">
        <f t="shared" si="35"/>
        <v>27231.220833333333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20</v>
      </c>
      <c r="G544" s="12">
        <v>385990.16666666698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7">
        <f t="shared" si="33"/>
        <v>193960.08333333349</v>
      </c>
      <c r="Q544" t="s">
        <v>2034</v>
      </c>
      <c r="R544" t="s">
        <v>2044</v>
      </c>
      <c r="S544" s="11">
        <f t="shared" si="34"/>
        <v>25585.822250000001</v>
      </c>
      <c r="T544" s="11">
        <f t="shared" si="35"/>
        <v>27254.224999999999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20</v>
      </c>
      <c r="G545" s="12">
        <v>386702.66666666698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7">
        <f t="shared" si="33"/>
        <v>200283.33333333349</v>
      </c>
      <c r="Q545" t="s">
        <v>2049</v>
      </c>
      <c r="R545" t="s">
        <v>2050</v>
      </c>
      <c r="S545" s="11">
        <f t="shared" si="34"/>
        <v>25584.959208333334</v>
      </c>
      <c r="T545" s="11">
        <f t="shared" si="35"/>
        <v>27166.420833333334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14</v>
      </c>
      <c r="G546" s="12">
        <v>387415.16666666698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7">
        <f t="shared" si="33"/>
        <v>197578.58333333349</v>
      </c>
      <c r="Q546" t="s">
        <v>2034</v>
      </c>
      <c r="R546" t="s">
        <v>2035</v>
      </c>
      <c r="S546" s="11">
        <f t="shared" si="34"/>
        <v>25585.808249999998</v>
      </c>
      <c r="T546" s="11">
        <f t="shared" si="35"/>
        <v>27251.125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20</v>
      </c>
      <c r="G547" s="12">
        <v>388127.66666666698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7">
        <f t="shared" si="33"/>
        <v>276118.33333333349</v>
      </c>
      <c r="Q547" t="s">
        <v>2038</v>
      </c>
      <c r="R547" t="s">
        <v>2039</v>
      </c>
      <c r="S547" s="11">
        <f t="shared" si="34"/>
        <v>25587.255249999998</v>
      </c>
      <c r="T547" s="11">
        <f t="shared" si="35"/>
        <v>27396.525000000001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14</v>
      </c>
      <c r="G548" s="12">
        <v>388840.16666666698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7">
        <f t="shared" si="33"/>
        <v>197855.08333333349</v>
      </c>
      <c r="Q548" t="s">
        <v>2038</v>
      </c>
      <c r="R548" t="s">
        <v>2039</v>
      </c>
      <c r="S548" s="11">
        <f t="shared" si="34"/>
        <v>25586.791208333332</v>
      </c>
      <c r="T548" s="11">
        <f t="shared" si="35"/>
        <v>27348.420833333334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2">
        <v>389552.66666666698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7">
        <f t="shared" si="33"/>
        <v>201074.83333333349</v>
      </c>
      <c r="Q549" t="s">
        <v>2040</v>
      </c>
      <c r="R549" t="s">
        <v>2043</v>
      </c>
      <c r="S549" s="11">
        <f t="shared" si="34"/>
        <v>25585.46025</v>
      </c>
      <c r="T549" s="11">
        <f t="shared" si="35"/>
        <v>27216.224999999999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2">
        <v>390265.16666666698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7">
        <f t="shared" si="33"/>
        <v>284669.58333333349</v>
      </c>
      <c r="Q550" t="s">
        <v>2038</v>
      </c>
      <c r="R550" t="s">
        <v>2039</v>
      </c>
      <c r="S550" s="11">
        <f t="shared" si="34"/>
        <v>25585.892208333335</v>
      </c>
      <c r="T550" s="11">
        <f t="shared" si="35"/>
        <v>27259.520833333332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14</v>
      </c>
      <c r="G551" s="12">
        <v>390977.66666666698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7">
        <f t="shared" si="33"/>
        <v>237410.33333333349</v>
      </c>
      <c r="Q551" t="s">
        <v>2036</v>
      </c>
      <c r="R551" t="s">
        <v>2045</v>
      </c>
      <c r="S551" s="11">
        <f t="shared" si="34"/>
        <v>25584.853208333334</v>
      </c>
      <c r="T551" s="11">
        <f t="shared" si="35"/>
        <v>27155.220833333333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20</v>
      </c>
      <c r="G552" s="12">
        <v>391690.16666666698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7">
        <f t="shared" si="33"/>
        <v>195847.08333333349</v>
      </c>
      <c r="Q552" t="s">
        <v>2034</v>
      </c>
      <c r="R552" t="s">
        <v>2044</v>
      </c>
      <c r="S552" s="11">
        <f t="shared" si="34"/>
        <v>25584.399249999999</v>
      </c>
      <c r="T552" s="11">
        <f t="shared" si="35"/>
        <v>27111.020833333332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20</v>
      </c>
      <c r="G553" s="12">
        <v>392402.66666666698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7">
        <f t="shared" si="33"/>
        <v>249000.33333333349</v>
      </c>
      <c r="Q553" t="s">
        <v>2036</v>
      </c>
      <c r="R553" t="s">
        <v>2037</v>
      </c>
      <c r="S553" s="11">
        <f t="shared" si="34"/>
        <v>25585.42425</v>
      </c>
      <c r="T553" s="11">
        <f t="shared" si="35"/>
        <v>27215.424999999999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2">
        <v>393115.16666666698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7">
        <f t="shared" si="33"/>
        <v>200990.58333333349</v>
      </c>
      <c r="Q554" t="s">
        <v>2038</v>
      </c>
      <c r="R554" t="s">
        <v>2039</v>
      </c>
      <c r="S554" s="11">
        <f t="shared" si="34"/>
        <v>25586.131249999999</v>
      </c>
      <c r="T554" s="11">
        <f t="shared" si="35"/>
        <v>27282.325000000001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20</v>
      </c>
      <c r="G555" s="12">
        <v>393827.66666666698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7">
        <f t="shared" si="33"/>
        <v>234424.83333333349</v>
      </c>
      <c r="Q555" t="s">
        <v>2034</v>
      </c>
      <c r="R555" t="s">
        <v>2035</v>
      </c>
      <c r="S555" s="11">
        <f t="shared" si="34"/>
        <v>25583.97625</v>
      </c>
      <c r="T555" s="11">
        <f t="shared" si="35"/>
        <v>27066.724999999999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2">
        <v>394540.16666666698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7">
        <f t="shared" si="33"/>
        <v>204474.08333333349</v>
      </c>
      <c r="Q556" t="s">
        <v>2034</v>
      </c>
      <c r="R556" t="s">
        <v>2044</v>
      </c>
      <c r="S556" s="11">
        <f t="shared" si="34"/>
        <v>25586.15425</v>
      </c>
      <c r="T556" s="11">
        <f t="shared" si="35"/>
        <v>27285.025000000001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14</v>
      </c>
      <c r="G557" s="12">
        <v>395252.66666666698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7">
        <f t="shared" si="33"/>
        <v>204670.83333333349</v>
      </c>
      <c r="Q557" t="s">
        <v>2034</v>
      </c>
      <c r="R557" t="s">
        <v>2035</v>
      </c>
      <c r="S557" s="11">
        <f t="shared" si="34"/>
        <v>25585.162208333335</v>
      </c>
      <c r="T557" s="11">
        <f t="shared" si="35"/>
        <v>27188.320833333335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2">
        <v>395965.16666666698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7">
        <f t="shared" si="33"/>
        <v>204216.08333333349</v>
      </c>
      <c r="Q558" t="s">
        <v>2046</v>
      </c>
      <c r="R558" t="s">
        <v>2058</v>
      </c>
      <c r="S558" s="11">
        <f t="shared" si="34"/>
        <v>25584.223208333333</v>
      </c>
      <c r="T558" s="11">
        <f t="shared" si="35"/>
        <v>27092.020833333332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2">
        <v>396677.66666666698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7">
        <f t="shared" si="33"/>
        <v>204318.83333333349</v>
      </c>
      <c r="Q559" t="s">
        <v>2040</v>
      </c>
      <c r="R559" t="s">
        <v>2062</v>
      </c>
      <c r="S559" s="11">
        <f t="shared" si="34"/>
        <v>25585.710208333334</v>
      </c>
      <c r="T559" s="11">
        <f t="shared" si="35"/>
        <v>27240.320833333335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14</v>
      </c>
      <c r="G560" s="12">
        <v>397390.16666666698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7">
        <f t="shared" si="33"/>
        <v>202678.08333333349</v>
      </c>
      <c r="Q560" t="s">
        <v>2038</v>
      </c>
      <c r="R560" t="s">
        <v>2039</v>
      </c>
      <c r="S560" s="11">
        <f t="shared" si="34"/>
        <v>25585.855250000001</v>
      </c>
      <c r="T560" s="11">
        <f t="shared" si="35"/>
        <v>27258.820833333335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2">
        <v>398102.66666666698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7">
        <f t="shared" si="33"/>
        <v>252211.83333333349</v>
      </c>
      <c r="Q561" t="s">
        <v>2038</v>
      </c>
      <c r="R561" t="s">
        <v>2039</v>
      </c>
      <c r="S561" s="11">
        <f t="shared" si="34"/>
        <v>25586.015208333334</v>
      </c>
      <c r="T561" s="11">
        <f t="shared" si="35"/>
        <v>27271.220833333333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14</v>
      </c>
      <c r="G562" s="12">
        <v>398815.16666666698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7">
        <f t="shared" si="33"/>
        <v>278823.58333333349</v>
      </c>
      <c r="Q562" t="s">
        <v>2040</v>
      </c>
      <c r="R562" t="s">
        <v>2048</v>
      </c>
      <c r="S562" s="11">
        <f t="shared" si="34"/>
        <v>25584.296249999999</v>
      </c>
      <c r="T562" s="11">
        <f t="shared" si="35"/>
        <v>27102.625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2">
        <v>399527.66666666698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7">
        <f t="shared" si="33"/>
        <v>205309.33333333349</v>
      </c>
      <c r="Q563" t="s">
        <v>2038</v>
      </c>
      <c r="R563" t="s">
        <v>2039</v>
      </c>
      <c r="S563" s="11">
        <f t="shared" si="34"/>
        <v>25584.264208333334</v>
      </c>
      <c r="T563" s="11">
        <f t="shared" si="35"/>
        <v>27095.620833333334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20</v>
      </c>
      <c r="G564" s="12">
        <v>400240.16666666698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7">
        <f t="shared" si="33"/>
        <v>200754.58333333349</v>
      </c>
      <c r="Q564" t="s">
        <v>2034</v>
      </c>
      <c r="R564" t="s">
        <v>2035</v>
      </c>
      <c r="S564" s="11">
        <f t="shared" si="34"/>
        <v>25586.967208333332</v>
      </c>
      <c r="T564" s="11">
        <f t="shared" si="35"/>
        <v>27365.920833333334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14</v>
      </c>
      <c r="G565" s="12">
        <v>400952.66666666698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7">
        <f t="shared" si="33"/>
        <v>203029.83333333349</v>
      </c>
      <c r="Q565" t="s">
        <v>2040</v>
      </c>
      <c r="R565" t="s">
        <v>2041</v>
      </c>
      <c r="S565" s="11">
        <f t="shared" si="34"/>
        <v>25586.848249999999</v>
      </c>
      <c r="T565" s="11">
        <f t="shared" si="35"/>
        <v>27355.825000000001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20</v>
      </c>
      <c r="G566" s="12">
        <v>401665.16666666698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7">
        <f t="shared" si="33"/>
        <v>271529.08333333349</v>
      </c>
      <c r="Q566" t="s">
        <v>2038</v>
      </c>
      <c r="R566" t="s">
        <v>2039</v>
      </c>
      <c r="S566" s="11">
        <f t="shared" si="34"/>
        <v>25585.509208333333</v>
      </c>
      <c r="T566" s="11">
        <f t="shared" si="35"/>
        <v>27220.720833333333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2">
        <v>402377.66666666698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7">
        <f t="shared" si="33"/>
        <v>298271.83333333349</v>
      </c>
      <c r="Q567" t="s">
        <v>2038</v>
      </c>
      <c r="R567" t="s">
        <v>2039</v>
      </c>
      <c r="S567" s="11">
        <f t="shared" si="34"/>
        <v>25584.293249999999</v>
      </c>
      <c r="T567" s="11">
        <f t="shared" si="35"/>
        <v>27100.325000000001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2">
        <v>403090.16666666698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7">
        <f t="shared" si="33"/>
        <v>203607.08333333349</v>
      </c>
      <c r="Q568" t="s">
        <v>2034</v>
      </c>
      <c r="R568" t="s">
        <v>2042</v>
      </c>
      <c r="S568" s="11">
        <f t="shared" si="34"/>
        <v>25585.855250000001</v>
      </c>
      <c r="T568" s="11">
        <f t="shared" si="35"/>
        <v>27256.820833333335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2">
        <v>403802.66666666698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7">
        <f t="shared" si="33"/>
        <v>209333.83333333349</v>
      </c>
      <c r="Q569" t="s">
        <v>2034</v>
      </c>
      <c r="R569" t="s">
        <v>2035</v>
      </c>
      <c r="S569" s="11">
        <f t="shared" si="34"/>
        <v>25585.261208333333</v>
      </c>
      <c r="T569" s="11">
        <f t="shared" si="35"/>
        <v>27195.320833333335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2">
        <v>404515.16666666698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7">
        <f t="shared" si="33"/>
        <v>269601.58333333349</v>
      </c>
      <c r="Q570" t="s">
        <v>2038</v>
      </c>
      <c r="R570" t="s">
        <v>2039</v>
      </c>
      <c r="S570" s="11">
        <f t="shared" si="34"/>
        <v>25583.805208333335</v>
      </c>
      <c r="T570" s="11">
        <f t="shared" si="35"/>
        <v>27054.020833333332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14</v>
      </c>
      <c r="G571" s="12">
        <v>405227.66666666698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7">
        <f t="shared" si="33"/>
        <v>226466.33333333349</v>
      </c>
      <c r="Q571" t="s">
        <v>2040</v>
      </c>
      <c r="R571" t="s">
        <v>2048</v>
      </c>
      <c r="S571" s="11">
        <f t="shared" si="34"/>
        <v>25583.985250000002</v>
      </c>
      <c r="T571" s="11">
        <f t="shared" si="35"/>
        <v>27068.724999999999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2">
        <v>405940.16666666698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7">
        <f t="shared" si="33"/>
        <v>250652.08333333349</v>
      </c>
      <c r="Q572" t="s">
        <v>2034</v>
      </c>
      <c r="R572" t="s">
        <v>2035</v>
      </c>
      <c r="S572" s="11">
        <f t="shared" si="34"/>
        <v>25585.42425</v>
      </c>
      <c r="T572" s="11">
        <f t="shared" si="35"/>
        <v>27212.025000000001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20</v>
      </c>
      <c r="G573" s="12">
        <v>406652.66666666698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7">
        <f t="shared" si="33"/>
        <v>204973.83333333349</v>
      </c>
      <c r="Q573" t="s">
        <v>2040</v>
      </c>
      <c r="R573" t="s">
        <v>2051</v>
      </c>
      <c r="S573" s="11">
        <f t="shared" si="34"/>
        <v>25585.605208333334</v>
      </c>
      <c r="T573" s="11">
        <f t="shared" si="35"/>
        <v>27234.220833333333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14</v>
      </c>
      <c r="G574" s="12">
        <v>407365.16666666698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7">
        <f t="shared" si="33"/>
        <v>206130.58333333349</v>
      </c>
      <c r="Q574" t="s">
        <v>2034</v>
      </c>
      <c r="R574" t="s">
        <v>2035</v>
      </c>
      <c r="S574" s="11">
        <f t="shared" si="34"/>
        <v>25585.706208333333</v>
      </c>
      <c r="T574" s="11">
        <f t="shared" si="35"/>
        <v>27241.220833333333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2">
        <v>408077.66666666698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7">
        <f t="shared" si="33"/>
        <v>207786.83333333349</v>
      </c>
      <c r="Q575" t="s">
        <v>2063</v>
      </c>
      <c r="R575" t="s">
        <v>2064</v>
      </c>
      <c r="S575" s="11">
        <f t="shared" si="34"/>
        <v>25585.192208333334</v>
      </c>
      <c r="T575" s="11">
        <f t="shared" si="35"/>
        <v>27188.420833333334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14</v>
      </c>
      <c r="G576" s="12">
        <v>408790.16666666698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7">
        <f t="shared" si="33"/>
        <v>209378.58333333349</v>
      </c>
      <c r="Q576" t="s">
        <v>2032</v>
      </c>
      <c r="R576" t="s">
        <v>2033</v>
      </c>
      <c r="S576" s="11">
        <f t="shared" si="34"/>
        <v>25587.237249999998</v>
      </c>
      <c r="T576" s="11">
        <f t="shared" si="35"/>
        <v>27393.724999999999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20</v>
      </c>
      <c r="G577" s="12">
        <v>409502.66666666698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7">
        <f t="shared" si="33"/>
        <v>230961.83333333349</v>
      </c>
      <c r="Q577" t="s">
        <v>2038</v>
      </c>
      <c r="R577" t="s">
        <v>2039</v>
      </c>
      <c r="S577" s="11">
        <f t="shared" si="34"/>
        <v>25585.210208333334</v>
      </c>
      <c r="T577" s="11">
        <f t="shared" si="35"/>
        <v>27190.320833333335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20</v>
      </c>
      <c r="G578" s="12">
        <v>410215.16666666698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7">
        <f t="shared" si="33"/>
        <v>208256.58333333349</v>
      </c>
      <c r="Q578" t="s">
        <v>2038</v>
      </c>
      <c r="R578" t="s">
        <v>2039</v>
      </c>
      <c r="S578" s="11">
        <f t="shared" si="34"/>
        <v>25586.471208333332</v>
      </c>
      <c r="T578" s="11">
        <f t="shared" si="35"/>
        <v>27317.825000000001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14</v>
      </c>
      <c r="G579" s="12">
        <v>410927.66666666698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7">
        <f t="shared" ref="P579:P642" si="37">AVERAGE(G579,E579)</f>
        <v>206236.83333333349</v>
      </c>
      <c r="Q579" t="s">
        <v>2034</v>
      </c>
      <c r="R579" t="s">
        <v>2057</v>
      </c>
      <c r="S579" s="11">
        <f t="shared" ref="S579:S642" si="38">J579/86400000+DATE(1970,1,1)</f>
        <v>25584.044249999999</v>
      </c>
      <c r="T579" s="11">
        <f t="shared" ref="T579:T642" si="39">K579/864000+DATE(1970,1,1)</f>
        <v>27076.020833333332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20</v>
      </c>
      <c r="G580" s="12">
        <v>411640.16666666698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7">
        <f t="shared" si="37"/>
        <v>213904.08333333349</v>
      </c>
      <c r="Q580" t="s">
        <v>2040</v>
      </c>
      <c r="R580" t="s">
        <v>2062</v>
      </c>
      <c r="S580" s="11">
        <f t="shared" si="38"/>
        <v>25584.309249999998</v>
      </c>
      <c r="T580" s="11">
        <f t="shared" si="39"/>
        <v>27100.224999999999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2">
        <v>412352.66666666698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7">
        <f t="shared" si="37"/>
        <v>209310.83333333349</v>
      </c>
      <c r="Q581" t="s">
        <v>2034</v>
      </c>
      <c r="R581" t="s">
        <v>2057</v>
      </c>
      <c r="S581" s="11">
        <f t="shared" si="38"/>
        <v>25584.193208333334</v>
      </c>
      <c r="T581" s="11">
        <f t="shared" si="39"/>
        <v>27089.520833333332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14</v>
      </c>
      <c r="G582" s="12">
        <v>413065.16666666698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7">
        <f t="shared" si="37"/>
        <v>281321.58333333349</v>
      </c>
      <c r="Q582" t="s">
        <v>2038</v>
      </c>
      <c r="R582" t="s">
        <v>2039</v>
      </c>
      <c r="S582" s="11">
        <f t="shared" si="38"/>
        <v>25585.127250000001</v>
      </c>
      <c r="T582" s="11">
        <f t="shared" si="39"/>
        <v>27182.525000000001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20</v>
      </c>
      <c r="G583" s="12">
        <v>413777.66666666698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7">
        <f t="shared" si="37"/>
        <v>208809.33333333349</v>
      </c>
      <c r="Q583" t="s">
        <v>2036</v>
      </c>
      <c r="R583" t="s">
        <v>2037</v>
      </c>
      <c r="S583" s="11">
        <f t="shared" si="38"/>
        <v>25584.093208333332</v>
      </c>
      <c r="T583" s="11">
        <f t="shared" si="39"/>
        <v>27079.820833333335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20</v>
      </c>
      <c r="G584" s="12">
        <v>414490.16666666698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7">
        <f t="shared" si="37"/>
        <v>209510.58333333349</v>
      </c>
      <c r="Q584" t="s">
        <v>2049</v>
      </c>
      <c r="R584" t="s">
        <v>2050</v>
      </c>
      <c r="S584" s="11">
        <f t="shared" si="38"/>
        <v>25585.596208333332</v>
      </c>
      <c r="T584" s="11">
        <f t="shared" si="39"/>
        <v>27229.120833333334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14</v>
      </c>
      <c r="G585" s="12">
        <v>415202.66666666698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7">
        <f t="shared" si="37"/>
        <v>238068.33333333349</v>
      </c>
      <c r="Q585" t="s">
        <v>2040</v>
      </c>
      <c r="R585" t="s">
        <v>2041</v>
      </c>
      <c r="S585" s="11">
        <f t="shared" si="38"/>
        <v>25584.39025</v>
      </c>
      <c r="T585" s="11">
        <f t="shared" si="39"/>
        <v>27109.724999999999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2">
        <v>415915.16666666698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7">
        <f t="shared" si="37"/>
        <v>259585.08333333349</v>
      </c>
      <c r="Q586" t="s">
        <v>2036</v>
      </c>
      <c r="R586" t="s">
        <v>2037</v>
      </c>
      <c r="S586" s="11">
        <f t="shared" si="38"/>
        <v>25584.455208333333</v>
      </c>
      <c r="T586" s="11">
        <f t="shared" si="39"/>
        <v>27115.920833333334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2">
        <v>416627.66666666698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7">
        <f t="shared" si="37"/>
        <v>214846.33333333349</v>
      </c>
      <c r="Q587" t="s">
        <v>2046</v>
      </c>
      <c r="R587" t="s">
        <v>2058</v>
      </c>
      <c r="S587" s="11">
        <f t="shared" si="38"/>
        <v>25583.686208333333</v>
      </c>
      <c r="T587" s="11">
        <f t="shared" si="39"/>
        <v>27038.620833333334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14</v>
      </c>
      <c r="G588" s="12">
        <v>417340.16666666698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7">
        <f t="shared" si="37"/>
        <v>211997.08333333349</v>
      </c>
      <c r="Q588" t="s">
        <v>2034</v>
      </c>
      <c r="R588" t="s">
        <v>2035</v>
      </c>
      <c r="S588" s="11">
        <f t="shared" si="38"/>
        <v>25583.930250000001</v>
      </c>
      <c r="T588" s="11">
        <f t="shared" si="39"/>
        <v>27063.924999999999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20</v>
      </c>
      <c r="G589" s="12">
        <v>418052.66666666698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7">
        <f t="shared" si="37"/>
        <v>212452.33333333349</v>
      </c>
      <c r="Q589" t="s">
        <v>2032</v>
      </c>
      <c r="R589" t="s">
        <v>2033</v>
      </c>
      <c r="S589" s="11">
        <f t="shared" si="38"/>
        <v>25586.915249999998</v>
      </c>
      <c r="T589" s="11">
        <f t="shared" si="39"/>
        <v>27365.720833333333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2">
        <v>418765.16666666698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7">
        <f t="shared" si="37"/>
        <v>271641.08333333349</v>
      </c>
      <c r="Q590" t="s">
        <v>2038</v>
      </c>
      <c r="R590" t="s">
        <v>2039</v>
      </c>
      <c r="S590" s="11">
        <f t="shared" si="38"/>
        <v>25583.693208333334</v>
      </c>
      <c r="T590" s="11">
        <f t="shared" si="39"/>
        <v>27041.420833333334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20</v>
      </c>
      <c r="G591" s="12">
        <v>419477.66666666698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7">
        <f t="shared" si="37"/>
        <v>212295.33333333349</v>
      </c>
      <c r="Q591" t="s">
        <v>2040</v>
      </c>
      <c r="R591" t="s">
        <v>2041</v>
      </c>
      <c r="S591" s="11">
        <f t="shared" si="38"/>
        <v>25585.621208333334</v>
      </c>
      <c r="T591" s="11">
        <f t="shared" si="39"/>
        <v>27231.820833333335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20</v>
      </c>
      <c r="G592" s="12">
        <v>420190.16666666698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7">
        <f t="shared" si="37"/>
        <v>213007.08333333349</v>
      </c>
      <c r="Q592" t="s">
        <v>2046</v>
      </c>
      <c r="R592" t="s">
        <v>2055</v>
      </c>
      <c r="S592" s="11">
        <f t="shared" si="38"/>
        <v>25585.42525</v>
      </c>
      <c r="T592" s="11">
        <f t="shared" si="39"/>
        <v>27212.625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14</v>
      </c>
      <c r="G593" s="12">
        <v>420902.66666666698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7">
        <f t="shared" si="37"/>
        <v>213564.33333333349</v>
      </c>
      <c r="Q593" t="s">
        <v>2049</v>
      </c>
      <c r="R593" t="s">
        <v>2050</v>
      </c>
      <c r="S593" s="11">
        <f t="shared" si="38"/>
        <v>25583.804208333335</v>
      </c>
      <c r="T593" s="11">
        <f t="shared" si="39"/>
        <v>27050.420833333334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20</v>
      </c>
      <c r="G594" s="12">
        <v>421615.16666666698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7">
        <f t="shared" si="37"/>
        <v>220929.08333333349</v>
      </c>
      <c r="Q594" t="s">
        <v>2038</v>
      </c>
      <c r="R594" t="s">
        <v>2039</v>
      </c>
      <c r="S594" s="11">
        <f t="shared" si="38"/>
        <v>25585.220208333332</v>
      </c>
      <c r="T594" s="11">
        <f t="shared" si="39"/>
        <v>27191.920833333334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2">
        <v>422327.66666666698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7">
        <f t="shared" si="37"/>
        <v>305307.83333333349</v>
      </c>
      <c r="Q595" t="s">
        <v>2040</v>
      </c>
      <c r="R595" t="s">
        <v>2048</v>
      </c>
      <c r="S595" s="11">
        <f t="shared" si="38"/>
        <v>25585.155208333334</v>
      </c>
      <c r="T595" s="11">
        <f t="shared" si="39"/>
        <v>27185.820833333335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2">
        <v>423040.16666666698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7">
        <f t="shared" si="37"/>
        <v>217103.58333333349</v>
      </c>
      <c r="Q596" t="s">
        <v>2038</v>
      </c>
      <c r="R596" t="s">
        <v>2039</v>
      </c>
      <c r="S596" s="11">
        <f t="shared" si="38"/>
        <v>25585.979208333334</v>
      </c>
      <c r="T596" s="11">
        <f t="shared" si="39"/>
        <v>27267.220833333333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2">
        <v>423752.66666666698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7">
        <f t="shared" si="37"/>
        <v>285173.83333333349</v>
      </c>
      <c r="Q597" t="s">
        <v>2038</v>
      </c>
      <c r="R597" t="s">
        <v>2039</v>
      </c>
      <c r="S597" s="11">
        <f t="shared" si="38"/>
        <v>25583.684208333332</v>
      </c>
      <c r="T597" s="11">
        <f t="shared" si="39"/>
        <v>27039.520833333332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20</v>
      </c>
      <c r="G598" s="12">
        <v>424465.16666666698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7">
        <f t="shared" si="37"/>
        <v>216170.08333333349</v>
      </c>
      <c r="Q598" t="s">
        <v>2040</v>
      </c>
      <c r="R598" t="s">
        <v>2043</v>
      </c>
      <c r="S598" s="11">
        <f t="shared" si="38"/>
        <v>25585.865249999999</v>
      </c>
      <c r="T598" s="11">
        <f t="shared" si="39"/>
        <v>27256.224999999999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14</v>
      </c>
      <c r="G599" s="12">
        <v>425177.66666666698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7">
        <f t="shared" si="37"/>
        <v>286978.33333333349</v>
      </c>
      <c r="Q599" t="s">
        <v>2038</v>
      </c>
      <c r="R599" t="s">
        <v>2039</v>
      </c>
      <c r="S599" s="11">
        <f t="shared" si="38"/>
        <v>25587.217250000002</v>
      </c>
      <c r="T599" s="11">
        <f t="shared" si="39"/>
        <v>27392.525000000001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2">
        <v>425890.16666666698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7">
        <f t="shared" si="37"/>
        <v>300879.08333333349</v>
      </c>
      <c r="Q600" t="s">
        <v>2034</v>
      </c>
      <c r="R600" t="s">
        <v>2035</v>
      </c>
      <c r="S600" s="11">
        <f t="shared" si="38"/>
        <v>25583.775208333333</v>
      </c>
      <c r="T600" s="11">
        <f t="shared" si="39"/>
        <v>27049.420833333334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20</v>
      </c>
      <c r="G601" s="12">
        <v>426602.66666666698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7">
        <f t="shared" si="37"/>
        <v>215857.33333333349</v>
      </c>
      <c r="Q601" t="s">
        <v>2040</v>
      </c>
      <c r="R601" t="s">
        <v>2041</v>
      </c>
      <c r="S601" s="11">
        <f t="shared" si="38"/>
        <v>25585.47825</v>
      </c>
      <c r="T601" s="11">
        <f t="shared" si="39"/>
        <v>27217.625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2">
        <v>427315.16666666698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7">
        <f t="shared" si="37"/>
        <v>213660.08333333349</v>
      </c>
      <c r="Q602" t="s">
        <v>2032</v>
      </c>
      <c r="R602" t="s">
        <v>2033</v>
      </c>
      <c r="S602" s="11">
        <f t="shared" si="38"/>
        <v>25584.916208333332</v>
      </c>
      <c r="T602" s="11">
        <f t="shared" si="39"/>
        <v>27161.820833333335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2">
        <v>428027.66666666698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7">
        <f t="shared" si="37"/>
        <v>220522.83333333349</v>
      </c>
      <c r="Q603" t="s">
        <v>2036</v>
      </c>
      <c r="R603" t="s">
        <v>2045</v>
      </c>
      <c r="S603" s="11">
        <f t="shared" si="38"/>
        <v>25585.220208333332</v>
      </c>
      <c r="T603" s="11">
        <f t="shared" si="39"/>
        <v>27192.720833333333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14</v>
      </c>
      <c r="G604" s="12">
        <v>428740.16666666698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7">
        <f t="shared" si="37"/>
        <v>259958.08333333349</v>
      </c>
      <c r="Q604" t="s">
        <v>2038</v>
      </c>
      <c r="R604" t="s">
        <v>2039</v>
      </c>
      <c r="S604" s="11">
        <f t="shared" si="38"/>
        <v>25585.591208333335</v>
      </c>
      <c r="T604" s="11">
        <f t="shared" si="39"/>
        <v>27229.220833333333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2">
        <v>429452.66666666698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7">
        <f t="shared" si="37"/>
        <v>217897.33333333349</v>
      </c>
      <c r="Q605" t="s">
        <v>2038</v>
      </c>
      <c r="R605" t="s">
        <v>2039</v>
      </c>
      <c r="S605" s="11">
        <f t="shared" si="38"/>
        <v>25587.004208333332</v>
      </c>
      <c r="T605" s="11">
        <f t="shared" si="39"/>
        <v>27372.120833333334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2">
        <v>430165.16666666698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7">
        <f t="shared" si="37"/>
        <v>290801.58333333349</v>
      </c>
      <c r="Q606" t="s">
        <v>2038</v>
      </c>
      <c r="R606" t="s">
        <v>2039</v>
      </c>
      <c r="S606" s="11">
        <f t="shared" si="38"/>
        <v>25583.99625</v>
      </c>
      <c r="T606" s="11">
        <f t="shared" si="39"/>
        <v>27070.724999999999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14</v>
      </c>
      <c r="G607" s="12">
        <v>430877.66666666698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7">
        <f t="shared" si="37"/>
        <v>218527.83333333349</v>
      </c>
      <c r="Q607" t="s">
        <v>2046</v>
      </c>
      <c r="R607" t="s">
        <v>2047</v>
      </c>
      <c r="S607" s="11">
        <f t="shared" si="38"/>
        <v>25585.711208333334</v>
      </c>
      <c r="T607" s="11">
        <f t="shared" si="39"/>
        <v>27244.224999999999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2">
        <v>431590.16666666698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7">
        <f t="shared" si="37"/>
        <v>218997.58333333349</v>
      </c>
      <c r="Q608" t="s">
        <v>2034</v>
      </c>
      <c r="R608" t="s">
        <v>2035</v>
      </c>
      <c r="S608" s="11">
        <f t="shared" si="38"/>
        <v>25585.867249999999</v>
      </c>
      <c r="T608" s="11">
        <f t="shared" si="39"/>
        <v>27256.820833333335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2">
        <v>432302.66666666698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7">
        <f t="shared" si="37"/>
        <v>306484.83333333349</v>
      </c>
      <c r="Q609" t="s">
        <v>2032</v>
      </c>
      <c r="R609" t="s">
        <v>2033</v>
      </c>
      <c r="S609" s="11">
        <f t="shared" si="38"/>
        <v>25585.152208333333</v>
      </c>
      <c r="T609" s="11">
        <f t="shared" si="39"/>
        <v>27184.420833333334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14</v>
      </c>
      <c r="G610" s="12">
        <v>433015.16666666698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7">
        <f t="shared" si="37"/>
        <v>222045.08333333349</v>
      </c>
      <c r="Q610" t="s">
        <v>2034</v>
      </c>
      <c r="R610" t="s">
        <v>2057</v>
      </c>
      <c r="S610" s="11">
        <f t="shared" si="38"/>
        <v>25586.96125</v>
      </c>
      <c r="T610" s="11">
        <f t="shared" si="39"/>
        <v>27365.525000000001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2">
        <v>433727.66666666698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7">
        <f t="shared" si="37"/>
        <v>222884.83333333349</v>
      </c>
      <c r="Q611" t="s">
        <v>2040</v>
      </c>
      <c r="R611" t="s">
        <v>2062</v>
      </c>
      <c r="S611" s="11">
        <f t="shared" si="38"/>
        <v>25586.912250000001</v>
      </c>
      <c r="T611" s="11">
        <f t="shared" si="39"/>
        <v>27361.924999999999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2">
        <v>434440.16666666698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7">
        <f t="shared" si="37"/>
        <v>306898.08333333349</v>
      </c>
      <c r="Q612" t="s">
        <v>2038</v>
      </c>
      <c r="R612" t="s">
        <v>2039</v>
      </c>
      <c r="S612" s="11">
        <f t="shared" si="38"/>
        <v>25584.69025</v>
      </c>
      <c r="T612" s="11">
        <f t="shared" si="39"/>
        <v>27139.424999999999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14</v>
      </c>
      <c r="G613" s="12">
        <v>435152.66666666698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7">
        <f t="shared" si="37"/>
        <v>218144.33333333349</v>
      </c>
      <c r="Q613" t="s">
        <v>2038</v>
      </c>
      <c r="R613" t="s">
        <v>2039</v>
      </c>
      <c r="S613" s="11">
        <f t="shared" si="38"/>
        <v>25584.911208333335</v>
      </c>
      <c r="T613" s="11">
        <f t="shared" si="39"/>
        <v>27161.320833333335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2">
        <v>435865.16666666698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7">
        <f t="shared" si="37"/>
        <v>222255.08333333349</v>
      </c>
      <c r="Q614" t="s">
        <v>2034</v>
      </c>
      <c r="R614" t="s">
        <v>2042</v>
      </c>
      <c r="S614" s="11">
        <f t="shared" si="38"/>
        <v>25583.905208333334</v>
      </c>
      <c r="T614" s="11">
        <f t="shared" si="39"/>
        <v>27061.825000000001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2">
        <v>436577.66666666698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7">
        <f t="shared" si="37"/>
        <v>219245.83333333349</v>
      </c>
      <c r="Q615" t="s">
        <v>2038</v>
      </c>
      <c r="R615" t="s">
        <v>2039</v>
      </c>
      <c r="S615" s="11">
        <f t="shared" si="38"/>
        <v>25586.404208333333</v>
      </c>
      <c r="T615" s="11">
        <f t="shared" si="39"/>
        <v>27310.320833333335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14</v>
      </c>
      <c r="G616" s="12">
        <v>437290.16666666698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7">
        <f t="shared" si="37"/>
        <v>239247.58333333349</v>
      </c>
      <c r="Q616" t="s">
        <v>2038</v>
      </c>
      <c r="R616" t="s">
        <v>2039</v>
      </c>
      <c r="S616" s="11">
        <f t="shared" si="38"/>
        <v>25586.177250000001</v>
      </c>
      <c r="T616" s="11">
        <f t="shared" si="39"/>
        <v>27288.525000000001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2">
        <v>438002.66666666698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7">
        <f t="shared" si="37"/>
        <v>226245.33333333349</v>
      </c>
      <c r="Q617" t="s">
        <v>2038</v>
      </c>
      <c r="R617" t="s">
        <v>2039</v>
      </c>
      <c r="S617" s="11">
        <f t="shared" si="38"/>
        <v>25585.920208333333</v>
      </c>
      <c r="T617" s="11">
        <f t="shared" si="39"/>
        <v>27262.020833333332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14</v>
      </c>
      <c r="G618" s="12">
        <v>438715.16666666698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7">
        <f t="shared" si="37"/>
        <v>225422.08333333349</v>
      </c>
      <c r="Q618" t="s">
        <v>2034</v>
      </c>
      <c r="R618" t="s">
        <v>2044</v>
      </c>
      <c r="S618" s="11">
        <f t="shared" si="38"/>
        <v>25584.968208333332</v>
      </c>
      <c r="T618" s="11">
        <f t="shared" si="39"/>
        <v>27165.920833333334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2">
        <v>439427.66666666698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7">
        <f t="shared" si="37"/>
        <v>221461.83333333349</v>
      </c>
      <c r="Q619" t="s">
        <v>2038</v>
      </c>
      <c r="R619" t="s">
        <v>2039</v>
      </c>
      <c r="S619" s="11">
        <f t="shared" si="38"/>
        <v>25585.225208333333</v>
      </c>
      <c r="T619" s="11">
        <f t="shared" si="39"/>
        <v>27192.520833333332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20</v>
      </c>
      <c r="G620" s="12">
        <v>440140.16666666698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7">
        <f t="shared" si="37"/>
        <v>268588.58333333349</v>
      </c>
      <c r="Q620" t="s">
        <v>2046</v>
      </c>
      <c r="R620" t="s">
        <v>2047</v>
      </c>
      <c r="S620" s="11">
        <f t="shared" si="38"/>
        <v>25584.827208333332</v>
      </c>
      <c r="T620" s="11">
        <f t="shared" si="39"/>
        <v>27153.820833333335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2">
        <v>440852.66666666698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7">
        <f t="shared" si="37"/>
        <v>248304.83333333349</v>
      </c>
      <c r="Q621" t="s">
        <v>2038</v>
      </c>
      <c r="R621" t="s">
        <v>2039</v>
      </c>
      <c r="S621" s="11">
        <f t="shared" si="38"/>
        <v>25584.100208333333</v>
      </c>
      <c r="T621" s="11">
        <f t="shared" si="39"/>
        <v>27079.120833333334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2">
        <v>441565.16666666698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7">
        <f t="shared" si="37"/>
        <v>226545.08333333349</v>
      </c>
      <c r="Q622" t="s">
        <v>2053</v>
      </c>
      <c r="R622" t="s">
        <v>2054</v>
      </c>
      <c r="S622" s="11">
        <f t="shared" si="38"/>
        <v>25585.990208333333</v>
      </c>
      <c r="T622" s="11">
        <f t="shared" si="39"/>
        <v>27268.420833333334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2">
        <v>442277.66666666698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7">
        <f t="shared" si="37"/>
        <v>300473.33333333349</v>
      </c>
      <c r="Q623" t="s">
        <v>2038</v>
      </c>
      <c r="R623" t="s">
        <v>2039</v>
      </c>
      <c r="S623" s="11">
        <f t="shared" si="38"/>
        <v>25586.057208333332</v>
      </c>
      <c r="T623" s="11">
        <f t="shared" si="39"/>
        <v>27275.220833333333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2">
        <v>442990.16666666698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7">
        <f t="shared" si="37"/>
        <v>224453.08333333349</v>
      </c>
      <c r="Q624" t="s">
        <v>2034</v>
      </c>
      <c r="R624" t="s">
        <v>2044</v>
      </c>
      <c r="S624" s="11">
        <f t="shared" si="38"/>
        <v>25586.636208333333</v>
      </c>
      <c r="T624" s="11">
        <f t="shared" si="39"/>
        <v>27335.220833333333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2">
        <v>443702.66666666698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7">
        <f t="shared" si="37"/>
        <v>297254.33333333349</v>
      </c>
      <c r="Q625" t="s">
        <v>2038</v>
      </c>
      <c r="R625" t="s">
        <v>2039</v>
      </c>
      <c r="S625" s="11">
        <f t="shared" si="38"/>
        <v>25585.632208333333</v>
      </c>
      <c r="T625" s="11">
        <f t="shared" si="39"/>
        <v>27232.720833333333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2">
        <v>444415.16666666698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7">
        <f t="shared" si="37"/>
        <v>229332.08333333349</v>
      </c>
      <c r="Q626" t="s">
        <v>2053</v>
      </c>
      <c r="R626" t="s">
        <v>2054</v>
      </c>
      <c r="S626" s="11">
        <f t="shared" si="38"/>
        <v>25585.46025</v>
      </c>
      <c r="T626" s="11">
        <f t="shared" si="39"/>
        <v>27215.625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2">
        <v>445127.66666666698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7">
        <f t="shared" si="37"/>
        <v>225465.33333333349</v>
      </c>
      <c r="Q627" t="s">
        <v>2038</v>
      </c>
      <c r="R627" t="s">
        <v>2039</v>
      </c>
      <c r="S627" s="11">
        <f t="shared" si="38"/>
        <v>25587.288250000001</v>
      </c>
      <c r="T627" s="11">
        <f t="shared" si="39"/>
        <v>27399.224999999999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2">
        <v>445840.16666666698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7">
        <f t="shared" si="37"/>
        <v>229522.58333333349</v>
      </c>
      <c r="Q628" t="s">
        <v>2038</v>
      </c>
      <c r="R628" t="s">
        <v>2039</v>
      </c>
      <c r="S628" s="11">
        <f t="shared" si="38"/>
        <v>25583.880208333332</v>
      </c>
      <c r="T628" s="11">
        <f t="shared" si="39"/>
        <v>27057.920833333334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2">
        <v>446552.66666666698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7">
        <f t="shared" si="37"/>
        <v>228830.33333333349</v>
      </c>
      <c r="Q629" t="s">
        <v>2032</v>
      </c>
      <c r="R629" t="s">
        <v>2033</v>
      </c>
      <c r="S629" s="11">
        <f t="shared" si="38"/>
        <v>25583.776208333333</v>
      </c>
      <c r="T629" s="11">
        <f t="shared" si="39"/>
        <v>27049.020833333332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14</v>
      </c>
      <c r="G630" s="12">
        <v>447265.16666666698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7">
        <f t="shared" si="37"/>
        <v>225074.58333333349</v>
      </c>
      <c r="Q630" t="s">
        <v>2034</v>
      </c>
      <c r="R630" t="s">
        <v>2044</v>
      </c>
      <c r="S630" s="11">
        <f t="shared" si="38"/>
        <v>25583.886208333333</v>
      </c>
      <c r="T630" s="11">
        <f t="shared" si="39"/>
        <v>27057.920833333334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20</v>
      </c>
      <c r="G631" s="12">
        <v>447977.66666666698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7">
        <f t="shared" si="37"/>
        <v>251726.83333333349</v>
      </c>
      <c r="Q631" t="s">
        <v>2038</v>
      </c>
      <c r="R631" t="s">
        <v>2039</v>
      </c>
      <c r="S631" s="11">
        <f t="shared" si="38"/>
        <v>25585.988208333332</v>
      </c>
      <c r="T631" s="11">
        <f t="shared" si="39"/>
        <v>27268.020833333332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14</v>
      </c>
      <c r="G632" s="12">
        <v>448690.16666666698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7">
        <f t="shared" si="37"/>
        <v>227331.58333333349</v>
      </c>
      <c r="Q632" t="s">
        <v>2038</v>
      </c>
      <c r="R632" t="s">
        <v>2039</v>
      </c>
      <c r="S632" s="11">
        <f t="shared" si="38"/>
        <v>25587.017208333335</v>
      </c>
      <c r="T632" s="11">
        <f t="shared" si="39"/>
        <v>27371.820833333335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2">
        <v>449402.66666666698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7">
        <f t="shared" si="37"/>
        <v>316579.33333333349</v>
      </c>
      <c r="Q633" t="s">
        <v>2038</v>
      </c>
      <c r="R633" t="s">
        <v>2039</v>
      </c>
      <c r="S633" s="11">
        <f t="shared" si="38"/>
        <v>25586.981208333335</v>
      </c>
      <c r="T633" s="11">
        <f t="shared" si="39"/>
        <v>27367.520833333332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20</v>
      </c>
      <c r="G634" s="12">
        <v>450115.16666666698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7">
        <f t="shared" si="37"/>
        <v>240508.58333333349</v>
      </c>
      <c r="Q634" t="s">
        <v>2038</v>
      </c>
      <c r="R634" t="s">
        <v>2039</v>
      </c>
      <c r="S634" s="11">
        <f t="shared" si="38"/>
        <v>25585.376208333335</v>
      </c>
      <c r="T634" s="11">
        <f t="shared" si="39"/>
        <v>27208.424999999999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2">
        <v>450827.66666666698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7">
        <f t="shared" si="37"/>
        <v>228198.33333333349</v>
      </c>
      <c r="Q635" t="s">
        <v>2040</v>
      </c>
      <c r="R635" t="s">
        <v>2048</v>
      </c>
      <c r="S635" s="11">
        <f t="shared" si="38"/>
        <v>25585.74625</v>
      </c>
      <c r="T635" s="11">
        <f t="shared" si="39"/>
        <v>27244.025000000001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20</v>
      </c>
      <c r="G636" s="12">
        <v>451540.16666666698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7">
        <f t="shared" si="37"/>
        <v>272182.08333333349</v>
      </c>
      <c r="Q636" t="s">
        <v>2040</v>
      </c>
      <c r="R636" t="s">
        <v>2059</v>
      </c>
      <c r="S636" s="11">
        <f t="shared" si="38"/>
        <v>25586.250208333335</v>
      </c>
      <c r="T636" s="11">
        <f t="shared" si="39"/>
        <v>27295.420833333334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2">
        <v>452252.66666666698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7">
        <f t="shared" si="37"/>
        <v>305421.33333333349</v>
      </c>
      <c r="Q637" t="s">
        <v>2040</v>
      </c>
      <c r="R637" t="s">
        <v>2059</v>
      </c>
      <c r="S637" s="11">
        <f t="shared" si="38"/>
        <v>25584.74525</v>
      </c>
      <c r="T637" s="11">
        <f t="shared" si="39"/>
        <v>27146.720833333333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2">
        <v>452965.16666666698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7">
        <f t="shared" si="37"/>
        <v>290278.08333333349</v>
      </c>
      <c r="Q638" t="s">
        <v>2040</v>
      </c>
      <c r="R638" t="s">
        <v>2048</v>
      </c>
      <c r="S638" s="11">
        <f t="shared" si="38"/>
        <v>25584.357250000001</v>
      </c>
      <c r="T638" s="11">
        <f t="shared" si="39"/>
        <v>27109.224999999999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20</v>
      </c>
      <c r="G639" s="12">
        <v>453677.66666666698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7">
        <f t="shared" si="37"/>
        <v>230213.83333333349</v>
      </c>
      <c r="Q639" t="s">
        <v>2038</v>
      </c>
      <c r="R639" t="s">
        <v>2039</v>
      </c>
      <c r="S639" s="11">
        <f t="shared" si="38"/>
        <v>25586.11925</v>
      </c>
      <c r="T639" s="11">
        <f t="shared" si="39"/>
        <v>27281.724999999999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20</v>
      </c>
      <c r="G640" s="12">
        <v>454390.16666666698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7">
        <f t="shared" si="37"/>
        <v>231854.08333333349</v>
      </c>
      <c r="Q640" t="s">
        <v>2038</v>
      </c>
      <c r="R640" t="s">
        <v>2039</v>
      </c>
      <c r="S640" s="11">
        <f t="shared" si="38"/>
        <v>25583.817208333334</v>
      </c>
      <c r="T640" s="11">
        <f t="shared" si="39"/>
        <v>27051.920833333334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14</v>
      </c>
      <c r="G641" s="12">
        <v>455102.66666666698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7">
        <f t="shared" si="37"/>
        <v>229967.33333333349</v>
      </c>
      <c r="Q641" t="s">
        <v>2040</v>
      </c>
      <c r="R641" t="s">
        <v>2043</v>
      </c>
      <c r="S641" s="11">
        <f t="shared" si="38"/>
        <v>25586.740208333333</v>
      </c>
      <c r="T641" s="11">
        <f t="shared" si="39"/>
        <v>27343.020833333332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20</v>
      </c>
      <c r="G642" s="12">
        <v>455815.16666666698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7">
        <f t="shared" si="37"/>
        <v>237792.08333333349</v>
      </c>
      <c r="Q642" t="s">
        <v>2038</v>
      </c>
      <c r="R642" t="s">
        <v>2039</v>
      </c>
      <c r="S642" s="11">
        <f t="shared" si="38"/>
        <v>25585.81825</v>
      </c>
      <c r="T642" s="11">
        <f t="shared" si="39"/>
        <v>27251.125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2">
        <v>456527.66666666698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7">
        <f t="shared" ref="P643:P706" si="41">AVERAGE(G643,E643)</f>
        <v>233902.33333333349</v>
      </c>
      <c r="Q643" t="s">
        <v>2038</v>
      </c>
      <c r="R643" t="s">
        <v>2039</v>
      </c>
      <c r="S643" s="11">
        <f t="shared" ref="S643:S706" si="42">J643/86400000+DATE(1970,1,1)</f>
        <v>25586.217250000002</v>
      </c>
      <c r="T643" s="11">
        <f t="shared" ref="T643:T706" si="43">K643/864000+DATE(1970,1,1)</f>
        <v>27293.520833333332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14</v>
      </c>
      <c r="G644" s="12">
        <v>457240.16666666698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7">
        <f t="shared" si="41"/>
        <v>235311.08333333349</v>
      </c>
      <c r="Q644" t="s">
        <v>2036</v>
      </c>
      <c r="R644" t="s">
        <v>2045</v>
      </c>
      <c r="S644" s="11">
        <f t="shared" si="42"/>
        <v>25586.882249999999</v>
      </c>
      <c r="T644" s="11">
        <f t="shared" si="43"/>
        <v>27358.125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2">
        <v>457952.66666666698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7">
        <f t="shared" si="41"/>
        <v>245469.33333333349</v>
      </c>
      <c r="Q645" t="s">
        <v>2038</v>
      </c>
      <c r="R645" t="s">
        <v>2039</v>
      </c>
      <c r="S645" s="11">
        <f t="shared" si="42"/>
        <v>25586.22625</v>
      </c>
      <c r="T645" s="11">
        <f t="shared" si="43"/>
        <v>27293.420833333334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2">
        <v>458665.16666666698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7">
        <f t="shared" si="41"/>
        <v>270324.58333333349</v>
      </c>
      <c r="Q646" t="s">
        <v>2038</v>
      </c>
      <c r="R646" t="s">
        <v>2039</v>
      </c>
      <c r="S646" s="11">
        <f t="shared" si="42"/>
        <v>25586.883249999999</v>
      </c>
      <c r="T646" s="11">
        <f t="shared" si="43"/>
        <v>27358.924999999999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20</v>
      </c>
      <c r="G647" s="12">
        <v>459377.66666666698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7">
        <f t="shared" si="41"/>
        <v>318930.33333333349</v>
      </c>
      <c r="Q647" t="s">
        <v>2034</v>
      </c>
      <c r="R647" t="s">
        <v>2035</v>
      </c>
      <c r="S647" s="11">
        <f t="shared" si="42"/>
        <v>25586.800208333334</v>
      </c>
      <c r="T647" s="11">
        <f t="shared" si="43"/>
        <v>27351.120833333334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20</v>
      </c>
      <c r="G648" s="12">
        <v>460090.16666666698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7">
        <f t="shared" si="41"/>
        <v>273769.08333333349</v>
      </c>
      <c r="Q648" t="s">
        <v>2049</v>
      </c>
      <c r="R648" t="s">
        <v>2050</v>
      </c>
      <c r="S648" s="11">
        <f t="shared" si="42"/>
        <v>25584.777208333333</v>
      </c>
      <c r="T648" s="11">
        <f t="shared" si="43"/>
        <v>27147.820833333335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2">
        <v>460802.66666666698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7">
        <f t="shared" si="41"/>
        <v>231332.83333333349</v>
      </c>
      <c r="Q649" t="s">
        <v>2046</v>
      </c>
      <c r="R649" t="s">
        <v>2058</v>
      </c>
      <c r="S649" s="11">
        <f t="shared" si="42"/>
        <v>25586.630208333332</v>
      </c>
      <c r="T649" s="11">
        <f t="shared" si="43"/>
        <v>27334.420833333334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20</v>
      </c>
      <c r="G650" s="12">
        <v>461515.16666666698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7">
        <f t="shared" si="41"/>
        <v>261844.58333333349</v>
      </c>
      <c r="Q650" t="s">
        <v>2032</v>
      </c>
      <c r="R650" t="s">
        <v>2033</v>
      </c>
      <c r="S650" s="11">
        <f t="shared" si="42"/>
        <v>25586.353208333334</v>
      </c>
      <c r="T650" s="11">
        <f t="shared" si="43"/>
        <v>27306.120833333334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20</v>
      </c>
      <c r="G651" s="12">
        <v>462227.66666666698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7">
        <f t="shared" si="41"/>
        <v>260615.33333333349</v>
      </c>
      <c r="Q651" t="s">
        <v>2038</v>
      </c>
      <c r="R651" t="s">
        <v>2039</v>
      </c>
      <c r="S651" s="11">
        <f t="shared" si="42"/>
        <v>25583.902208333333</v>
      </c>
      <c r="T651" s="11">
        <f t="shared" si="43"/>
        <v>27060.320833333335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2">
        <v>462940.16666666698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7">
        <f t="shared" si="41"/>
        <v>231471.08333333349</v>
      </c>
      <c r="Q652" t="s">
        <v>2034</v>
      </c>
      <c r="R652" t="s">
        <v>2057</v>
      </c>
      <c r="S652" s="11">
        <f t="shared" si="42"/>
        <v>25585.259208333333</v>
      </c>
      <c r="T652" s="11">
        <f t="shared" si="43"/>
        <v>27197.620833333334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20</v>
      </c>
      <c r="G653" s="12">
        <v>463652.66666666698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7">
        <f t="shared" si="41"/>
        <v>318845.83333333349</v>
      </c>
      <c r="Q653" t="s">
        <v>2040</v>
      </c>
      <c r="R653" t="s">
        <v>2051</v>
      </c>
      <c r="S653" s="11">
        <f t="shared" si="42"/>
        <v>25585.123250000001</v>
      </c>
      <c r="T653" s="11">
        <f t="shared" si="43"/>
        <v>27182.825000000001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2">
        <v>464365.16666666698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7">
        <f t="shared" si="41"/>
        <v>238524.58333333349</v>
      </c>
      <c r="Q654" t="s">
        <v>2036</v>
      </c>
      <c r="R654" t="s">
        <v>2037</v>
      </c>
      <c r="S654" s="11">
        <f t="shared" si="42"/>
        <v>25586.018208333335</v>
      </c>
      <c r="T654" s="11">
        <f t="shared" si="43"/>
        <v>27275.120833333334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14</v>
      </c>
      <c r="G655" s="12">
        <v>465077.66666666698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7">
        <f t="shared" si="41"/>
        <v>239555.33333333349</v>
      </c>
      <c r="Q655" t="s">
        <v>2036</v>
      </c>
      <c r="R655" t="s">
        <v>2037</v>
      </c>
      <c r="S655" s="11">
        <f t="shared" si="42"/>
        <v>25585.899208333332</v>
      </c>
      <c r="T655" s="11">
        <f t="shared" si="43"/>
        <v>27259.120833333334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2">
        <v>465790.16666666698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7">
        <f t="shared" si="41"/>
        <v>321863.08333333349</v>
      </c>
      <c r="Q656" t="s">
        <v>2034</v>
      </c>
      <c r="R656" t="s">
        <v>2056</v>
      </c>
      <c r="S656" s="11">
        <f t="shared" si="42"/>
        <v>25585.671208333333</v>
      </c>
      <c r="T656" s="11">
        <f t="shared" si="43"/>
        <v>27236.620833333334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2">
        <v>466502.66666666698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7">
        <f t="shared" si="41"/>
        <v>239857.33333333349</v>
      </c>
      <c r="Q657" t="s">
        <v>2053</v>
      </c>
      <c r="R657" t="s">
        <v>2054</v>
      </c>
      <c r="S657" s="11">
        <f t="shared" si="42"/>
        <v>25586.22725</v>
      </c>
      <c r="T657" s="11">
        <f t="shared" si="43"/>
        <v>27293.020833333332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2">
        <v>467215.16666666698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7">
        <f t="shared" si="41"/>
        <v>258547.08333333349</v>
      </c>
      <c r="Q658" t="s">
        <v>2032</v>
      </c>
      <c r="R658" t="s">
        <v>2033</v>
      </c>
      <c r="S658" s="11">
        <f t="shared" si="42"/>
        <v>25586.528249999999</v>
      </c>
      <c r="T658" s="11">
        <f t="shared" si="43"/>
        <v>27322.325000000001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20</v>
      </c>
      <c r="G659" s="12">
        <v>467927.66666666698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7">
        <f t="shared" si="41"/>
        <v>234375.83333333349</v>
      </c>
      <c r="Q659" t="s">
        <v>2040</v>
      </c>
      <c r="R659" t="s">
        <v>2062</v>
      </c>
      <c r="S659" s="11">
        <f t="shared" si="42"/>
        <v>25586.527249999999</v>
      </c>
      <c r="T659" s="11">
        <f t="shared" si="43"/>
        <v>27323.325000000001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14</v>
      </c>
      <c r="G660" s="12">
        <v>468640.16666666698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7">
        <f t="shared" si="41"/>
        <v>250117.08333333349</v>
      </c>
      <c r="Q660" t="s">
        <v>2034</v>
      </c>
      <c r="R660" t="s">
        <v>2035</v>
      </c>
      <c r="S660" s="11">
        <f t="shared" si="42"/>
        <v>25585.677208333334</v>
      </c>
      <c r="T660" s="11">
        <f t="shared" si="43"/>
        <v>27239.020833333332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20</v>
      </c>
      <c r="G661" s="12">
        <v>469352.66666666698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7">
        <f t="shared" si="41"/>
        <v>263181.33333333349</v>
      </c>
      <c r="Q661" t="s">
        <v>2040</v>
      </c>
      <c r="R661" t="s">
        <v>2041</v>
      </c>
      <c r="S661" s="11">
        <f t="shared" si="42"/>
        <v>25584.001250000001</v>
      </c>
      <c r="T661" s="11">
        <f t="shared" si="43"/>
        <v>27069.224999999999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20</v>
      </c>
      <c r="G662" s="12">
        <v>470065.16666666698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7">
        <f t="shared" si="41"/>
        <v>238751.58333333349</v>
      </c>
      <c r="Q662" t="s">
        <v>2038</v>
      </c>
      <c r="R662" t="s">
        <v>2039</v>
      </c>
      <c r="S662" s="11">
        <f t="shared" si="42"/>
        <v>25585.668208333333</v>
      </c>
      <c r="T662" s="11">
        <f t="shared" si="43"/>
        <v>27236.720833333333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2">
        <v>470777.66666666698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7">
        <f t="shared" si="41"/>
        <v>264324.83333333349</v>
      </c>
      <c r="Q663" t="s">
        <v>2034</v>
      </c>
      <c r="R663" t="s">
        <v>2057</v>
      </c>
      <c r="S663" s="11">
        <f t="shared" si="42"/>
        <v>25584.427208333334</v>
      </c>
      <c r="T663" s="11">
        <f t="shared" si="43"/>
        <v>27114.720833333333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20</v>
      </c>
      <c r="G664" s="12">
        <v>471490.16666666698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7">
        <f t="shared" si="41"/>
        <v>240198.08333333349</v>
      </c>
      <c r="Q664" t="s">
        <v>2038</v>
      </c>
      <c r="R664" t="s">
        <v>2039</v>
      </c>
      <c r="S664" s="11">
        <f t="shared" si="42"/>
        <v>25586.874250000001</v>
      </c>
      <c r="T664" s="11">
        <f t="shared" si="43"/>
        <v>27356.825000000001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20</v>
      </c>
      <c r="G665" s="12">
        <v>472202.66666666698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7">
        <f t="shared" si="41"/>
        <v>239963.33333333349</v>
      </c>
      <c r="Q665" t="s">
        <v>2038</v>
      </c>
      <c r="R665" t="s">
        <v>2039</v>
      </c>
      <c r="S665" s="11">
        <f t="shared" si="42"/>
        <v>25583.889208333334</v>
      </c>
      <c r="T665" s="11">
        <f t="shared" si="43"/>
        <v>27060.220833333333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2">
        <v>472915.16666666698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7">
        <f t="shared" si="41"/>
        <v>249743.08333333349</v>
      </c>
      <c r="Q666" t="s">
        <v>2034</v>
      </c>
      <c r="R666" t="s">
        <v>2057</v>
      </c>
      <c r="S666" s="11">
        <f t="shared" si="42"/>
        <v>25584.39025</v>
      </c>
      <c r="T666" s="11">
        <f t="shared" si="43"/>
        <v>27109.025000000001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2">
        <v>473627.66666666698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7">
        <f t="shared" si="41"/>
        <v>242923.33333333349</v>
      </c>
      <c r="Q667" t="s">
        <v>2040</v>
      </c>
      <c r="R667" t="s">
        <v>2041</v>
      </c>
      <c r="S667" s="11">
        <f t="shared" si="42"/>
        <v>25584.164208333332</v>
      </c>
      <c r="T667" s="11">
        <f t="shared" si="43"/>
        <v>27086.820833333335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20</v>
      </c>
      <c r="G668" s="12">
        <v>474340.16666666698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7">
        <f t="shared" si="41"/>
        <v>238162.58333333349</v>
      </c>
      <c r="Q668" t="s">
        <v>2038</v>
      </c>
      <c r="R668" t="s">
        <v>2039</v>
      </c>
      <c r="S668" s="11">
        <f t="shared" si="42"/>
        <v>25584.947208333335</v>
      </c>
      <c r="T668" s="11">
        <f t="shared" si="43"/>
        <v>27164.320833333335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14</v>
      </c>
      <c r="G669" s="12">
        <v>475052.66666666698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7">
        <f t="shared" si="41"/>
        <v>243603.83333333349</v>
      </c>
      <c r="Q669" t="s">
        <v>2063</v>
      </c>
      <c r="R669" t="s">
        <v>2064</v>
      </c>
      <c r="S669" s="11">
        <f t="shared" si="42"/>
        <v>25585.323208333335</v>
      </c>
      <c r="T669" s="11">
        <f t="shared" si="43"/>
        <v>27202.220833333333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20</v>
      </c>
      <c r="G670" s="12">
        <v>475765.16666666698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7">
        <f t="shared" si="41"/>
        <v>240679.08333333349</v>
      </c>
      <c r="Q670" t="s">
        <v>2038</v>
      </c>
      <c r="R670" t="s">
        <v>2039</v>
      </c>
      <c r="S670" s="11">
        <f t="shared" si="42"/>
        <v>25584.553208333335</v>
      </c>
      <c r="T670" s="11">
        <f t="shared" si="43"/>
        <v>27125.520833333332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2">
        <v>476477.66666666698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7">
        <f t="shared" si="41"/>
        <v>325748.83333333349</v>
      </c>
      <c r="Q671" t="s">
        <v>2038</v>
      </c>
      <c r="R671" t="s">
        <v>2039</v>
      </c>
      <c r="S671" s="11">
        <f t="shared" si="42"/>
        <v>25586.343208333332</v>
      </c>
      <c r="T671" s="11">
        <f t="shared" si="43"/>
        <v>27304.220833333333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14</v>
      </c>
      <c r="G672" s="12">
        <v>477190.16666666698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7">
        <f t="shared" si="41"/>
        <v>276572.58333333349</v>
      </c>
      <c r="Q672" t="s">
        <v>2034</v>
      </c>
      <c r="R672" t="s">
        <v>2044</v>
      </c>
      <c r="S672" s="11">
        <f t="shared" si="42"/>
        <v>25585.856250000001</v>
      </c>
      <c r="T672" s="11">
        <f t="shared" si="43"/>
        <v>27255.825000000001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2">
        <v>477902.66666666698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7">
        <f t="shared" si="41"/>
        <v>298514.83333333349</v>
      </c>
      <c r="Q673" t="s">
        <v>2038</v>
      </c>
      <c r="R673" t="s">
        <v>2039</v>
      </c>
      <c r="S673" s="11">
        <f t="shared" si="42"/>
        <v>25583.821208333335</v>
      </c>
      <c r="T673" s="11">
        <f t="shared" si="43"/>
        <v>27051.520833333332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2">
        <v>478615.16666666698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7">
        <f t="shared" si="41"/>
        <v>294652.08333333349</v>
      </c>
      <c r="Q674" t="s">
        <v>2038</v>
      </c>
      <c r="R674" t="s">
        <v>2039</v>
      </c>
      <c r="S674" s="11">
        <f t="shared" si="42"/>
        <v>25586.611208333332</v>
      </c>
      <c r="T674" s="11">
        <f t="shared" si="43"/>
        <v>27331.120833333334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20</v>
      </c>
      <c r="G675" s="12">
        <v>479327.66666666698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7">
        <f t="shared" si="41"/>
        <v>240886.33333333349</v>
      </c>
      <c r="Q675" t="s">
        <v>2034</v>
      </c>
      <c r="R675" t="s">
        <v>2044</v>
      </c>
      <c r="S675" s="11">
        <f t="shared" si="42"/>
        <v>25585.906208333334</v>
      </c>
      <c r="T675" s="11">
        <f t="shared" si="43"/>
        <v>27261.720833333333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20</v>
      </c>
      <c r="G676" s="12">
        <v>480040.16666666698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7">
        <f t="shared" si="41"/>
        <v>268645.08333333349</v>
      </c>
      <c r="Q676" t="s">
        <v>2053</v>
      </c>
      <c r="R676" t="s">
        <v>2054</v>
      </c>
      <c r="S676" s="11">
        <f t="shared" si="42"/>
        <v>25584.205208333333</v>
      </c>
      <c r="T676" s="11">
        <f t="shared" si="43"/>
        <v>27094.220833333333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14</v>
      </c>
      <c r="G677" s="12">
        <v>480752.66666666698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7">
        <f t="shared" si="41"/>
        <v>246340.83333333349</v>
      </c>
      <c r="Q677" t="s">
        <v>2063</v>
      </c>
      <c r="R677" t="s">
        <v>2064</v>
      </c>
      <c r="S677" s="11">
        <f t="shared" si="42"/>
        <v>25587.150208333333</v>
      </c>
      <c r="T677" s="11">
        <f t="shared" si="43"/>
        <v>27384.720833333333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2">
        <v>481465.16666666698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7">
        <f t="shared" si="41"/>
        <v>299839.58333333349</v>
      </c>
      <c r="Q678" t="s">
        <v>2053</v>
      </c>
      <c r="R678" t="s">
        <v>2054</v>
      </c>
      <c r="S678" s="11">
        <f t="shared" si="42"/>
        <v>25584.609208333335</v>
      </c>
      <c r="T678" s="11">
        <f t="shared" si="43"/>
        <v>27130.820833333335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20</v>
      </c>
      <c r="G679" s="12">
        <v>482177.66666666698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7">
        <f t="shared" si="41"/>
        <v>243304.83333333349</v>
      </c>
      <c r="Q679" t="s">
        <v>2046</v>
      </c>
      <c r="R679" t="s">
        <v>2052</v>
      </c>
      <c r="S679" s="11">
        <f t="shared" si="42"/>
        <v>25585.992208333333</v>
      </c>
      <c r="T679" s="11">
        <f t="shared" si="43"/>
        <v>27273.220833333333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14</v>
      </c>
      <c r="G680" s="12">
        <v>482890.16666666698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7">
        <f t="shared" si="41"/>
        <v>250384.58333333349</v>
      </c>
      <c r="Q680" t="s">
        <v>2040</v>
      </c>
      <c r="R680" t="s">
        <v>2043</v>
      </c>
      <c r="S680" s="11">
        <f t="shared" si="42"/>
        <v>25586.915249999998</v>
      </c>
      <c r="T680" s="11">
        <f t="shared" si="43"/>
        <v>27360.724999999999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2">
        <v>483602.66666666698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7">
        <f t="shared" si="41"/>
        <v>249056.83333333349</v>
      </c>
      <c r="Q681" t="s">
        <v>2032</v>
      </c>
      <c r="R681" t="s">
        <v>2033</v>
      </c>
      <c r="S681" s="11">
        <f t="shared" si="42"/>
        <v>25587.187208333333</v>
      </c>
      <c r="T681" s="11">
        <f t="shared" si="43"/>
        <v>27388.220833333333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20</v>
      </c>
      <c r="G682" s="12">
        <v>484315.16666666698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7">
        <f t="shared" si="41"/>
        <v>313068.58333333349</v>
      </c>
      <c r="Q682" t="s">
        <v>2049</v>
      </c>
      <c r="R682" t="s">
        <v>2060</v>
      </c>
      <c r="S682" s="11">
        <f t="shared" si="42"/>
        <v>25587.24425</v>
      </c>
      <c r="T682" s="11">
        <f t="shared" si="43"/>
        <v>27393.625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2">
        <v>485027.66666666698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7">
        <f t="shared" si="41"/>
        <v>322032.33333333349</v>
      </c>
      <c r="Q683" t="s">
        <v>2038</v>
      </c>
      <c r="R683" t="s">
        <v>2039</v>
      </c>
      <c r="S683" s="11">
        <f t="shared" si="42"/>
        <v>25584.329249999999</v>
      </c>
      <c r="T683" s="11">
        <f t="shared" si="43"/>
        <v>27102.525000000001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2">
        <v>485740.16666666698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7">
        <f t="shared" si="41"/>
        <v>246924.58333333349</v>
      </c>
      <c r="Q684" t="s">
        <v>2038</v>
      </c>
      <c r="R684" t="s">
        <v>2039</v>
      </c>
      <c r="S684" s="11">
        <f t="shared" si="42"/>
        <v>25585.05025</v>
      </c>
      <c r="T684" s="11">
        <f t="shared" si="43"/>
        <v>27174.924999999999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2">
        <v>486452.66666666698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7">
        <f t="shared" si="41"/>
        <v>247348.33333333349</v>
      </c>
      <c r="Q685" t="s">
        <v>2038</v>
      </c>
      <c r="R685" t="s">
        <v>2039</v>
      </c>
      <c r="S685" s="11">
        <f t="shared" si="42"/>
        <v>25586.790208333332</v>
      </c>
      <c r="T685" s="11">
        <f t="shared" si="43"/>
        <v>27348.220833333333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14</v>
      </c>
      <c r="G686" s="12">
        <v>487165.16666666698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7">
        <f t="shared" si="41"/>
        <v>247382.58333333349</v>
      </c>
      <c r="Q686" t="s">
        <v>2046</v>
      </c>
      <c r="R686" t="s">
        <v>2047</v>
      </c>
      <c r="S686" s="11">
        <f t="shared" si="42"/>
        <v>25583.789208333332</v>
      </c>
      <c r="T686" s="11">
        <f t="shared" si="43"/>
        <v>27049.920833333334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20</v>
      </c>
      <c r="G687" s="12">
        <v>487877.66666666698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7">
        <f t="shared" si="41"/>
        <v>291189.33333333349</v>
      </c>
      <c r="Q687" t="s">
        <v>2038</v>
      </c>
      <c r="R687" t="s">
        <v>2039</v>
      </c>
      <c r="S687" s="11">
        <f t="shared" si="42"/>
        <v>25585.670208333333</v>
      </c>
      <c r="T687" s="11">
        <f t="shared" si="43"/>
        <v>27238.420833333334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14</v>
      </c>
      <c r="G688" s="12">
        <v>488590.16666666698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7">
        <f t="shared" si="41"/>
        <v>251485.58333333349</v>
      </c>
      <c r="Q688" t="s">
        <v>2036</v>
      </c>
      <c r="R688" t="s">
        <v>2045</v>
      </c>
      <c r="S688" s="11">
        <f t="shared" si="42"/>
        <v>25586.617208333333</v>
      </c>
      <c r="T688" s="11">
        <f t="shared" si="43"/>
        <v>27331.820833333335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2">
        <v>489302.66666666698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7">
        <f t="shared" si="41"/>
        <v>251641.33333333349</v>
      </c>
      <c r="Q689" t="s">
        <v>2038</v>
      </c>
      <c r="R689" t="s">
        <v>2039</v>
      </c>
      <c r="S689" s="11">
        <f t="shared" si="42"/>
        <v>25586.237249999998</v>
      </c>
      <c r="T689" s="11">
        <f t="shared" si="43"/>
        <v>27293.020833333332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2">
        <v>490015.16666666698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7">
        <f t="shared" si="41"/>
        <v>251232.08333333349</v>
      </c>
      <c r="Q690" t="s">
        <v>2040</v>
      </c>
      <c r="R690" t="s">
        <v>2059</v>
      </c>
      <c r="S690" s="11">
        <f t="shared" si="42"/>
        <v>25586.90625</v>
      </c>
      <c r="T690" s="11">
        <f t="shared" si="43"/>
        <v>27361.224999999999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14</v>
      </c>
      <c r="G691" s="12">
        <v>490727.66666666698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7">
        <f t="shared" si="41"/>
        <v>249037.83333333349</v>
      </c>
      <c r="Q691" t="s">
        <v>2036</v>
      </c>
      <c r="R691" t="s">
        <v>2037</v>
      </c>
      <c r="S691" s="11">
        <f t="shared" si="42"/>
        <v>25585.007208333333</v>
      </c>
      <c r="T691" s="11">
        <f t="shared" si="43"/>
        <v>27170.924999999999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2">
        <v>491440.16666666698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7">
        <f t="shared" si="41"/>
        <v>249799.08333333349</v>
      </c>
      <c r="Q692" t="s">
        <v>2040</v>
      </c>
      <c r="R692" t="s">
        <v>2041</v>
      </c>
      <c r="S692" s="11">
        <f t="shared" si="42"/>
        <v>25584.305250000001</v>
      </c>
      <c r="T692" s="11">
        <f t="shared" si="43"/>
        <v>27100.125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2">
        <v>492152.66666666698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7">
        <f t="shared" si="41"/>
        <v>249635.83333333349</v>
      </c>
      <c r="Q693" t="s">
        <v>2040</v>
      </c>
      <c r="R693" t="s">
        <v>2041</v>
      </c>
      <c r="S693" s="11">
        <f t="shared" si="42"/>
        <v>25584.616208333333</v>
      </c>
      <c r="T693" s="11">
        <f t="shared" si="43"/>
        <v>27132.320833333335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2">
        <v>492865.16666666698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7">
        <f t="shared" si="41"/>
        <v>249151.58333333349</v>
      </c>
      <c r="Q694" t="s">
        <v>2034</v>
      </c>
      <c r="R694" t="s">
        <v>2035</v>
      </c>
      <c r="S694" s="11">
        <f t="shared" si="42"/>
        <v>25587.086208333334</v>
      </c>
      <c r="T694" s="11">
        <f t="shared" si="43"/>
        <v>27379.420833333334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20</v>
      </c>
      <c r="G695" s="12">
        <v>493577.66666666698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7">
        <f t="shared" si="41"/>
        <v>304486.83333333349</v>
      </c>
      <c r="Q695" t="s">
        <v>2038</v>
      </c>
      <c r="R695" t="s">
        <v>2039</v>
      </c>
      <c r="S695" s="11">
        <f t="shared" si="42"/>
        <v>25586.456208333333</v>
      </c>
      <c r="T695" s="11">
        <f t="shared" si="43"/>
        <v>27316.320833333335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20</v>
      </c>
      <c r="G696" s="12">
        <v>494290.16666666698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7">
        <f t="shared" si="41"/>
        <v>250973.08333333349</v>
      </c>
      <c r="Q696" t="s">
        <v>2038</v>
      </c>
      <c r="R696" t="s">
        <v>2039</v>
      </c>
      <c r="S696" s="11">
        <f t="shared" si="42"/>
        <v>25586.49725</v>
      </c>
      <c r="T696" s="11">
        <f t="shared" si="43"/>
        <v>27322.424999999999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14</v>
      </c>
      <c r="G697" s="12">
        <v>495002.66666666698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7">
        <f t="shared" si="41"/>
        <v>253662.33333333349</v>
      </c>
      <c r="Q697" t="s">
        <v>2034</v>
      </c>
      <c r="R697" t="s">
        <v>2035</v>
      </c>
      <c r="S697" s="11">
        <f t="shared" si="42"/>
        <v>25585.753250000002</v>
      </c>
      <c r="T697" s="11">
        <f t="shared" si="43"/>
        <v>27245.924999999999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20</v>
      </c>
      <c r="G698" s="12">
        <v>495715.16666666698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7">
        <f t="shared" si="41"/>
        <v>296301.58333333349</v>
      </c>
      <c r="Q698" t="s">
        <v>2038</v>
      </c>
      <c r="R698" t="s">
        <v>2039</v>
      </c>
      <c r="S698" s="11">
        <f t="shared" si="42"/>
        <v>25585.545208333333</v>
      </c>
      <c r="T698" s="11">
        <f t="shared" si="43"/>
        <v>27223.620833333334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2">
        <v>496427.66666666698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7">
        <f t="shared" si="41"/>
        <v>346693.83333333349</v>
      </c>
      <c r="Q699" t="s">
        <v>2034</v>
      </c>
      <c r="R699" t="s">
        <v>2042</v>
      </c>
      <c r="S699" s="11">
        <f t="shared" si="42"/>
        <v>25586.621208333334</v>
      </c>
      <c r="T699" s="11">
        <f t="shared" si="43"/>
        <v>27331.320833333335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14</v>
      </c>
      <c r="G700" s="12">
        <v>497140.16666666698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7">
        <f t="shared" si="41"/>
        <v>342598.58333333349</v>
      </c>
      <c r="Q700" t="s">
        <v>2036</v>
      </c>
      <c r="R700" t="s">
        <v>2045</v>
      </c>
      <c r="S700" s="11">
        <f t="shared" si="42"/>
        <v>25584.302250000001</v>
      </c>
      <c r="T700" s="11">
        <f t="shared" si="43"/>
        <v>27100.625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20</v>
      </c>
      <c r="G701" s="12">
        <v>497852.66666666698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7">
        <f t="shared" si="41"/>
        <v>252048.83333333349</v>
      </c>
      <c r="Q701" t="s">
        <v>2040</v>
      </c>
      <c r="R701" t="s">
        <v>2043</v>
      </c>
      <c r="S701" s="11">
        <f t="shared" si="42"/>
        <v>25587.072208333335</v>
      </c>
      <c r="T701" s="11">
        <f t="shared" si="43"/>
        <v>27376.320833333335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2">
        <v>498565.16666666698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7">
        <f t="shared" si="41"/>
        <v>249284.08333333349</v>
      </c>
      <c r="Q702" t="s">
        <v>2036</v>
      </c>
      <c r="R702" t="s">
        <v>2045</v>
      </c>
      <c r="S702" s="11">
        <f t="shared" si="42"/>
        <v>25583.634249999999</v>
      </c>
      <c r="T702" s="11">
        <f t="shared" si="43"/>
        <v>27033.924999999999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2">
        <v>499277.66666666698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7">
        <f t="shared" si="41"/>
        <v>295145.83333333349</v>
      </c>
      <c r="Q703" t="s">
        <v>2038</v>
      </c>
      <c r="R703" t="s">
        <v>2039</v>
      </c>
      <c r="S703" s="11">
        <f t="shared" si="42"/>
        <v>25584.060208333332</v>
      </c>
      <c r="T703" s="11">
        <f t="shared" si="43"/>
        <v>27075.720833333333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20</v>
      </c>
      <c r="G704" s="12">
        <v>499990.16666666698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7">
        <f t="shared" si="41"/>
        <v>252350.08333333349</v>
      </c>
      <c r="Q704" t="s">
        <v>2036</v>
      </c>
      <c r="R704" t="s">
        <v>2045</v>
      </c>
      <c r="S704" s="11">
        <f t="shared" si="42"/>
        <v>25584.908208333334</v>
      </c>
      <c r="T704" s="11">
        <f t="shared" si="43"/>
        <v>27160.320833333335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14</v>
      </c>
      <c r="G705" s="12">
        <v>500702.66666666698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7">
        <f t="shared" si="41"/>
        <v>349215.33333333349</v>
      </c>
      <c r="Q705" t="s">
        <v>2046</v>
      </c>
      <c r="R705" t="s">
        <v>2058</v>
      </c>
      <c r="S705" s="11">
        <f t="shared" si="42"/>
        <v>25584.451208333332</v>
      </c>
      <c r="T705" s="11">
        <f t="shared" si="43"/>
        <v>27115.820833333335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2">
        <v>501415.16666666698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7">
        <f t="shared" si="41"/>
        <v>256048.58333333349</v>
      </c>
      <c r="Q706" t="s">
        <v>2040</v>
      </c>
      <c r="R706" t="s">
        <v>2048</v>
      </c>
      <c r="S706" s="11">
        <f t="shared" si="42"/>
        <v>25585.986208333332</v>
      </c>
      <c r="T706" s="11">
        <f t="shared" si="43"/>
        <v>27269.120833333334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20</v>
      </c>
      <c r="G707" s="12">
        <v>502127.66666666698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7">
        <f t="shared" ref="P707:P770" si="45">AVERAGE(G707,E707)</f>
        <v>335087.83333333349</v>
      </c>
      <c r="Q707" t="s">
        <v>2046</v>
      </c>
      <c r="R707" t="s">
        <v>2047</v>
      </c>
      <c r="S707" s="11">
        <f t="shared" ref="S707:S770" si="46">J707/86400000+DATE(1970,1,1)</f>
        <v>25585.05025</v>
      </c>
      <c r="T707" s="11">
        <f t="shared" ref="T707:T770" si="47">K707/864000+DATE(1970,1,1)</f>
        <v>27174.424999999999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14</v>
      </c>
      <c r="G708" s="12">
        <v>502840.16666666698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7">
        <f t="shared" si="45"/>
        <v>320713.08333333349</v>
      </c>
      <c r="Q708" t="s">
        <v>2036</v>
      </c>
      <c r="R708" t="s">
        <v>2037</v>
      </c>
      <c r="S708" s="11">
        <f t="shared" si="46"/>
        <v>25586.902249999999</v>
      </c>
      <c r="T708" s="11">
        <f t="shared" si="47"/>
        <v>27360.025000000001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2">
        <v>503552.66666666698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7">
        <f t="shared" si="45"/>
        <v>257565.83333333349</v>
      </c>
      <c r="Q709" t="s">
        <v>2040</v>
      </c>
      <c r="R709" t="s">
        <v>2043</v>
      </c>
      <c r="S709" s="11">
        <f t="shared" si="46"/>
        <v>25586.873250000001</v>
      </c>
      <c r="T709" s="11">
        <f t="shared" si="47"/>
        <v>27359.924999999999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2">
        <v>504265.16666666698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7">
        <f t="shared" si="45"/>
        <v>258142.58333333349</v>
      </c>
      <c r="Q710" t="s">
        <v>2038</v>
      </c>
      <c r="R710" t="s">
        <v>2039</v>
      </c>
      <c r="S710" s="11">
        <f t="shared" si="46"/>
        <v>25586.308208333332</v>
      </c>
      <c r="T710" s="11">
        <f t="shared" si="47"/>
        <v>27300.820833333335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14</v>
      </c>
      <c r="G711" s="12">
        <v>504977.66666666698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7">
        <f t="shared" si="45"/>
        <v>259465.83333333349</v>
      </c>
      <c r="Q711" t="s">
        <v>2038</v>
      </c>
      <c r="R711" t="s">
        <v>2039</v>
      </c>
      <c r="S711" s="11">
        <f t="shared" si="46"/>
        <v>25584.449208333332</v>
      </c>
      <c r="T711" s="11">
        <f t="shared" si="47"/>
        <v>27114.620833333334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2">
        <v>505690.16666666698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7">
        <f t="shared" si="45"/>
        <v>256024.08333333349</v>
      </c>
      <c r="Q712" t="s">
        <v>2038</v>
      </c>
      <c r="R712" t="s">
        <v>2039</v>
      </c>
      <c r="S712" s="11">
        <f t="shared" si="46"/>
        <v>25586.726208333333</v>
      </c>
      <c r="T712" s="11">
        <f t="shared" si="47"/>
        <v>27342.320833333335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20</v>
      </c>
      <c r="G713" s="12">
        <v>506402.66666666698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7">
        <f t="shared" si="45"/>
        <v>253831.33333333349</v>
      </c>
      <c r="Q713" t="s">
        <v>2038</v>
      </c>
      <c r="R713" t="s">
        <v>2039</v>
      </c>
      <c r="S713" s="11">
        <f t="shared" si="46"/>
        <v>25585.824250000001</v>
      </c>
      <c r="T713" s="11">
        <f t="shared" si="47"/>
        <v>27251.625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14</v>
      </c>
      <c r="G714" s="12">
        <v>507115.16666666698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7">
        <f t="shared" si="45"/>
        <v>260920.08333333349</v>
      </c>
      <c r="Q714" t="s">
        <v>2038</v>
      </c>
      <c r="R714" t="s">
        <v>2039</v>
      </c>
      <c r="S714" s="11">
        <f t="shared" si="46"/>
        <v>25585.990208333333</v>
      </c>
      <c r="T714" s="11">
        <f t="shared" si="47"/>
        <v>27272.120833333334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2">
        <v>507827.66666666698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7">
        <f t="shared" si="45"/>
        <v>259500.83333333349</v>
      </c>
      <c r="Q715" t="s">
        <v>2046</v>
      </c>
      <c r="R715" t="s">
        <v>2055</v>
      </c>
      <c r="S715" s="11">
        <f t="shared" si="46"/>
        <v>25586.035208333335</v>
      </c>
      <c r="T715" s="11">
        <f t="shared" si="47"/>
        <v>27273.720833333333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14</v>
      </c>
      <c r="G716" s="12">
        <v>508540.16666666698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7">
        <f t="shared" si="45"/>
        <v>345288.08333333349</v>
      </c>
      <c r="Q716" t="s">
        <v>2034</v>
      </c>
      <c r="R716" t="s">
        <v>2035</v>
      </c>
      <c r="S716" s="11">
        <f t="shared" si="46"/>
        <v>25585.301208333334</v>
      </c>
      <c r="T716" s="11">
        <f t="shared" si="47"/>
        <v>27199.220833333333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20</v>
      </c>
      <c r="G717" s="12">
        <v>509252.66666666698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7">
        <f t="shared" si="45"/>
        <v>269061.33333333349</v>
      </c>
      <c r="Q717" t="s">
        <v>2049</v>
      </c>
      <c r="R717" t="s">
        <v>2060</v>
      </c>
      <c r="S717" s="11">
        <f t="shared" si="46"/>
        <v>25583.828208333332</v>
      </c>
      <c r="T717" s="11">
        <f t="shared" si="47"/>
        <v>27052.320833333335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2">
        <v>509965.16666666698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7">
        <f t="shared" si="45"/>
        <v>260159.08333333349</v>
      </c>
      <c r="Q718" t="s">
        <v>2038</v>
      </c>
      <c r="R718" t="s">
        <v>2039</v>
      </c>
      <c r="S718" s="11">
        <f t="shared" si="46"/>
        <v>25584.896208333332</v>
      </c>
      <c r="T718" s="11">
        <f t="shared" si="47"/>
        <v>27161.420833333334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14</v>
      </c>
      <c r="G719" s="12">
        <v>510677.66666666698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7">
        <f t="shared" si="45"/>
        <v>262272.83333333349</v>
      </c>
      <c r="Q719" t="s">
        <v>2040</v>
      </c>
      <c r="R719" t="s">
        <v>2041</v>
      </c>
      <c r="S719" s="11">
        <f t="shared" si="46"/>
        <v>25584.208208333333</v>
      </c>
      <c r="T719" s="11">
        <f t="shared" si="47"/>
        <v>27091.920833333334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2">
        <v>511390.16666666698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7">
        <f t="shared" si="45"/>
        <v>259853.58333333349</v>
      </c>
      <c r="Q720" t="s">
        <v>2036</v>
      </c>
      <c r="R720" t="s">
        <v>2045</v>
      </c>
      <c r="S720" s="11">
        <f t="shared" si="46"/>
        <v>25584.873208333334</v>
      </c>
      <c r="T720" s="11">
        <f t="shared" si="47"/>
        <v>27158.920833333334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2">
        <v>512102.66666666698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7">
        <f t="shared" si="45"/>
        <v>261329.83333333349</v>
      </c>
      <c r="Q721" t="s">
        <v>2046</v>
      </c>
      <c r="R721" t="s">
        <v>2052</v>
      </c>
      <c r="S721" s="11">
        <f t="shared" si="46"/>
        <v>25584.489208333332</v>
      </c>
      <c r="T721" s="11">
        <f t="shared" si="47"/>
        <v>27119.020833333332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14</v>
      </c>
      <c r="G722" s="12">
        <v>512815.16666666698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7">
        <f t="shared" si="45"/>
        <v>258021.08333333349</v>
      </c>
      <c r="Q722" t="s">
        <v>2038</v>
      </c>
      <c r="R722" t="s">
        <v>2039</v>
      </c>
      <c r="S722" s="11">
        <f t="shared" si="46"/>
        <v>25586.58325</v>
      </c>
      <c r="T722" s="11">
        <f t="shared" si="47"/>
        <v>27328.724999999999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20</v>
      </c>
      <c r="G723" s="12">
        <v>513527.66666666698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7">
        <f t="shared" si="45"/>
        <v>259478.33333333349</v>
      </c>
      <c r="Q723" t="s">
        <v>2034</v>
      </c>
      <c r="R723" t="s">
        <v>2035</v>
      </c>
      <c r="S723" s="11">
        <f t="shared" si="46"/>
        <v>25586.625208333335</v>
      </c>
      <c r="T723" s="11">
        <f t="shared" si="47"/>
        <v>27332.120833333334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2">
        <v>514240.16666666698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7">
        <f t="shared" si="45"/>
        <v>295073.08333333349</v>
      </c>
      <c r="Q724" t="s">
        <v>2040</v>
      </c>
      <c r="R724" t="s">
        <v>2041</v>
      </c>
      <c r="S724" s="11">
        <f t="shared" si="46"/>
        <v>25586.47625</v>
      </c>
      <c r="T724" s="11">
        <f t="shared" si="47"/>
        <v>27319.325000000001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14</v>
      </c>
      <c r="G725" s="12">
        <v>514952.66666666698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7">
        <f t="shared" si="45"/>
        <v>264101.33333333349</v>
      </c>
      <c r="Q725" t="s">
        <v>2038</v>
      </c>
      <c r="R725" t="s">
        <v>2039</v>
      </c>
      <c r="S725" s="11">
        <f t="shared" si="46"/>
        <v>25585.862249999998</v>
      </c>
      <c r="T725" s="11">
        <f t="shared" si="47"/>
        <v>27257.320833333335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2">
        <v>515665.16666666698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7">
        <f t="shared" si="45"/>
        <v>263463.08333333349</v>
      </c>
      <c r="Q726" t="s">
        <v>2038</v>
      </c>
      <c r="R726" t="s">
        <v>2039</v>
      </c>
      <c r="S726" s="11">
        <f t="shared" si="46"/>
        <v>25585.365208333333</v>
      </c>
      <c r="T726" s="11">
        <f t="shared" si="47"/>
        <v>27205.720833333333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20</v>
      </c>
      <c r="G727" s="12">
        <v>516377.66666666698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7">
        <f t="shared" si="45"/>
        <v>306873.33333333349</v>
      </c>
      <c r="Q727" t="s">
        <v>2049</v>
      </c>
      <c r="R727" t="s">
        <v>2060</v>
      </c>
      <c r="S727" s="11">
        <f t="shared" si="46"/>
        <v>25585.38925</v>
      </c>
      <c r="T727" s="11">
        <f t="shared" si="47"/>
        <v>27208.125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14</v>
      </c>
      <c r="G728" s="12">
        <v>517090.16666666698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7">
        <f t="shared" si="45"/>
        <v>282658.58333333349</v>
      </c>
      <c r="Q728" t="s">
        <v>2038</v>
      </c>
      <c r="R728" t="s">
        <v>2039</v>
      </c>
      <c r="S728" s="11">
        <f t="shared" si="46"/>
        <v>25583.907208333334</v>
      </c>
      <c r="T728" s="11">
        <f t="shared" si="47"/>
        <v>27060.320833333335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2">
        <v>517802.66666666698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7">
        <f t="shared" si="45"/>
        <v>266243.83333333349</v>
      </c>
      <c r="Q729" t="s">
        <v>2036</v>
      </c>
      <c r="R729" t="s">
        <v>2037</v>
      </c>
      <c r="S729" s="11">
        <f t="shared" si="46"/>
        <v>25586.916249999998</v>
      </c>
      <c r="T729" s="11">
        <f t="shared" si="47"/>
        <v>27366.420833333334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2">
        <v>518515.16666666698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7">
        <f t="shared" si="45"/>
        <v>259625.08333333349</v>
      </c>
      <c r="Q730" t="s">
        <v>2038</v>
      </c>
      <c r="R730" t="s">
        <v>2039</v>
      </c>
      <c r="S730" s="11">
        <f t="shared" si="46"/>
        <v>25585.946208333335</v>
      </c>
      <c r="T730" s="11">
        <f t="shared" si="47"/>
        <v>27264.720833333333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2">
        <v>519227.66666666698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7">
        <f t="shared" si="45"/>
        <v>264812.33333333349</v>
      </c>
      <c r="Q731" t="s">
        <v>2040</v>
      </c>
      <c r="R731" t="s">
        <v>2043</v>
      </c>
      <c r="S731" s="11">
        <f t="shared" si="46"/>
        <v>25584.740249999999</v>
      </c>
      <c r="T731" s="11">
        <f t="shared" si="47"/>
        <v>27143.224999999999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2">
        <v>519940.16666666698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7">
        <f t="shared" si="45"/>
        <v>319393.58333333349</v>
      </c>
      <c r="Q732" t="s">
        <v>2036</v>
      </c>
      <c r="R732" t="s">
        <v>2045</v>
      </c>
      <c r="S732" s="11">
        <f t="shared" si="46"/>
        <v>25585.578208333332</v>
      </c>
      <c r="T732" s="11">
        <f t="shared" si="47"/>
        <v>27227.420833333334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14</v>
      </c>
      <c r="G733" s="12">
        <v>520652.66666666698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7">
        <f t="shared" si="45"/>
        <v>263936.33333333349</v>
      </c>
      <c r="Q733" t="s">
        <v>2036</v>
      </c>
      <c r="R733" t="s">
        <v>2037</v>
      </c>
      <c r="S733" s="11">
        <f t="shared" si="46"/>
        <v>25586.370208333334</v>
      </c>
      <c r="T733" s="11">
        <f t="shared" si="47"/>
        <v>27306.120833333334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20</v>
      </c>
      <c r="G734" s="12">
        <v>521365.16666666698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7">
        <f t="shared" si="45"/>
        <v>314493.58333333349</v>
      </c>
      <c r="Q734" t="s">
        <v>2034</v>
      </c>
      <c r="R734" t="s">
        <v>2035</v>
      </c>
      <c r="S734" s="11">
        <f t="shared" si="46"/>
        <v>25586.247208333334</v>
      </c>
      <c r="T734" s="11">
        <f t="shared" si="47"/>
        <v>27296.020833333332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2">
        <v>522077.66666666698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7">
        <f t="shared" si="45"/>
        <v>302672.33333333349</v>
      </c>
      <c r="Q735" t="s">
        <v>2034</v>
      </c>
      <c r="R735" t="s">
        <v>2056</v>
      </c>
      <c r="S735" s="11">
        <f t="shared" si="46"/>
        <v>25585.275208333333</v>
      </c>
      <c r="T735" s="11">
        <f t="shared" si="47"/>
        <v>27197.820833333335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14</v>
      </c>
      <c r="G736" s="12">
        <v>522790.16666666698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7">
        <f t="shared" si="45"/>
        <v>268097.08333333349</v>
      </c>
      <c r="Q736" t="s">
        <v>2038</v>
      </c>
      <c r="R736" t="s">
        <v>2039</v>
      </c>
      <c r="S736" s="11">
        <f t="shared" si="46"/>
        <v>25586.19425</v>
      </c>
      <c r="T736" s="11">
        <f t="shared" si="47"/>
        <v>27289.625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2">
        <v>523502.66666666698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7">
        <f t="shared" si="45"/>
        <v>327453.33333333349</v>
      </c>
      <c r="Q737" t="s">
        <v>2053</v>
      </c>
      <c r="R737" t="s">
        <v>2054</v>
      </c>
      <c r="S737" s="11">
        <f t="shared" si="46"/>
        <v>25585.890208333334</v>
      </c>
      <c r="T737" s="11">
        <f t="shared" si="47"/>
        <v>27258.720833333333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20</v>
      </c>
      <c r="G738" s="12">
        <v>524215.16666666698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7">
        <f t="shared" si="45"/>
        <v>263374.08333333349</v>
      </c>
      <c r="Q738" t="s">
        <v>2046</v>
      </c>
      <c r="R738" t="s">
        <v>2047</v>
      </c>
      <c r="S738" s="11">
        <f t="shared" si="46"/>
        <v>25585.486250000002</v>
      </c>
      <c r="T738" s="11">
        <f t="shared" si="47"/>
        <v>27218.025000000001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14</v>
      </c>
      <c r="G739" s="12">
        <v>524927.66666666698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7">
        <f t="shared" si="45"/>
        <v>264977.83333333349</v>
      </c>
      <c r="Q739" t="s">
        <v>2034</v>
      </c>
      <c r="R739" t="s">
        <v>2044</v>
      </c>
      <c r="S739" s="11">
        <f t="shared" si="46"/>
        <v>25586.116249999999</v>
      </c>
      <c r="T739" s="11">
        <f t="shared" si="47"/>
        <v>27281.825000000001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20</v>
      </c>
      <c r="G740" s="12">
        <v>525640.16666666698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7">
        <f t="shared" si="45"/>
        <v>263598.58333333349</v>
      </c>
      <c r="Q740" t="s">
        <v>2038</v>
      </c>
      <c r="R740" t="s">
        <v>2039</v>
      </c>
      <c r="S740" s="11">
        <f t="shared" si="46"/>
        <v>25585.39025</v>
      </c>
      <c r="T740" s="11">
        <f t="shared" si="47"/>
        <v>27210.224999999999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20</v>
      </c>
      <c r="G741" s="12">
        <v>526352.66666666698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7">
        <f t="shared" si="45"/>
        <v>266226.33333333349</v>
      </c>
      <c r="Q741" t="s">
        <v>2034</v>
      </c>
      <c r="R741" t="s">
        <v>2044</v>
      </c>
      <c r="S741" s="11">
        <f t="shared" si="46"/>
        <v>25584.520208333332</v>
      </c>
      <c r="T741" s="11">
        <f t="shared" si="47"/>
        <v>27121.120833333334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2">
        <v>527065.16666666698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7">
        <f t="shared" si="45"/>
        <v>264328.58333333349</v>
      </c>
      <c r="Q742" t="s">
        <v>2038</v>
      </c>
      <c r="R742" t="s">
        <v>2039</v>
      </c>
      <c r="S742" s="11">
        <f t="shared" si="46"/>
        <v>25586.200250000002</v>
      </c>
      <c r="T742" s="11">
        <f t="shared" si="47"/>
        <v>27289.325000000001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2">
        <v>527777.66666666698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7">
        <f t="shared" si="45"/>
        <v>270963.83333333349</v>
      </c>
      <c r="Q743" t="s">
        <v>2038</v>
      </c>
      <c r="R743" t="s">
        <v>2039</v>
      </c>
      <c r="S743" s="11">
        <f t="shared" si="46"/>
        <v>25583.752208333335</v>
      </c>
      <c r="T743" s="11">
        <f t="shared" si="47"/>
        <v>27044.320833333335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14</v>
      </c>
      <c r="G744" s="12">
        <v>528490.16666666698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7">
        <f t="shared" si="45"/>
        <v>271001.58333333349</v>
      </c>
      <c r="Q744" t="s">
        <v>2034</v>
      </c>
      <c r="R744" t="s">
        <v>2042</v>
      </c>
      <c r="S744" s="11">
        <f t="shared" si="46"/>
        <v>25583.628250000002</v>
      </c>
      <c r="T744" s="11">
        <f t="shared" si="47"/>
        <v>27036.025000000001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20</v>
      </c>
      <c r="G745" s="12">
        <v>529202.66666666698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7">
        <f t="shared" si="45"/>
        <v>264853.33333333349</v>
      </c>
      <c r="Q745" t="s">
        <v>2038</v>
      </c>
      <c r="R745" t="s">
        <v>2039</v>
      </c>
      <c r="S745" s="11">
        <f t="shared" si="46"/>
        <v>25585.729208333334</v>
      </c>
      <c r="T745" s="11">
        <f t="shared" si="47"/>
        <v>27242.520833333332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2">
        <v>529915.16666666698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7">
        <f t="shared" si="45"/>
        <v>272077.58333333349</v>
      </c>
      <c r="Q746" t="s">
        <v>2038</v>
      </c>
      <c r="R746" t="s">
        <v>2039</v>
      </c>
      <c r="S746" s="11">
        <f t="shared" si="46"/>
        <v>25586.753208333332</v>
      </c>
      <c r="T746" s="11">
        <f t="shared" si="47"/>
        <v>27344.520833333332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2">
        <v>530627.66666666698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7">
        <f t="shared" si="45"/>
        <v>266359.33333333349</v>
      </c>
      <c r="Q747" t="s">
        <v>2036</v>
      </c>
      <c r="R747" t="s">
        <v>2045</v>
      </c>
      <c r="S747" s="11">
        <f t="shared" si="46"/>
        <v>25583.759208333333</v>
      </c>
      <c r="T747" s="11">
        <f t="shared" si="47"/>
        <v>27047.620833333334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2">
        <v>531340.16666666698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7">
        <f t="shared" si="45"/>
        <v>324960.08333333349</v>
      </c>
      <c r="Q748" t="s">
        <v>2036</v>
      </c>
      <c r="R748" t="s">
        <v>2037</v>
      </c>
      <c r="S748" s="11">
        <f t="shared" si="46"/>
        <v>25584.256208333332</v>
      </c>
      <c r="T748" s="11">
        <f t="shared" si="47"/>
        <v>27095.120833333334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2">
        <v>532052.66666666698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7">
        <f t="shared" si="45"/>
        <v>271633.33333333349</v>
      </c>
      <c r="Q749" t="s">
        <v>2038</v>
      </c>
      <c r="R749" t="s">
        <v>2039</v>
      </c>
      <c r="S749" s="11">
        <f t="shared" si="46"/>
        <v>25583.854208333334</v>
      </c>
      <c r="T749" s="11">
        <f t="shared" si="47"/>
        <v>27055.520833333332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14</v>
      </c>
      <c r="G750" s="12">
        <v>532765.16666666698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7">
        <f t="shared" si="45"/>
        <v>300451.08333333349</v>
      </c>
      <c r="Q750" t="s">
        <v>2040</v>
      </c>
      <c r="R750" t="s">
        <v>2048</v>
      </c>
      <c r="S750" s="11">
        <f t="shared" si="46"/>
        <v>25583.669249999999</v>
      </c>
      <c r="T750" s="11">
        <f t="shared" si="47"/>
        <v>27038.420833333334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2">
        <v>533477.66666666698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7">
        <f t="shared" si="45"/>
        <v>273502.33333333349</v>
      </c>
      <c r="Q751" t="s">
        <v>2036</v>
      </c>
      <c r="R751" t="s">
        <v>2045</v>
      </c>
      <c r="S751" s="11">
        <f t="shared" si="46"/>
        <v>25585.351208333333</v>
      </c>
      <c r="T751" s="11">
        <f t="shared" si="47"/>
        <v>27205.320833333335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20</v>
      </c>
      <c r="G752" s="12">
        <v>534190.16666666698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7">
        <f t="shared" si="45"/>
        <v>267095.58333333349</v>
      </c>
      <c r="Q752" t="s">
        <v>2034</v>
      </c>
      <c r="R752" t="s">
        <v>2042</v>
      </c>
      <c r="S752" s="11">
        <f t="shared" si="46"/>
        <v>25583.791208333332</v>
      </c>
      <c r="T752" s="11">
        <f t="shared" si="47"/>
        <v>27050.620833333334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14</v>
      </c>
      <c r="G753" s="12">
        <v>534902.66666666698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7">
        <f t="shared" si="45"/>
        <v>271632.83333333349</v>
      </c>
      <c r="Q753" t="s">
        <v>2046</v>
      </c>
      <c r="R753" t="s">
        <v>2047</v>
      </c>
      <c r="S753" s="11">
        <f t="shared" si="46"/>
        <v>25585.877208333335</v>
      </c>
      <c r="T753" s="11">
        <f t="shared" si="47"/>
        <v>27258.220833333333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20</v>
      </c>
      <c r="G754" s="12">
        <v>535615.16666666698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7">
        <f t="shared" si="45"/>
        <v>270488.58333333349</v>
      </c>
      <c r="Q754" t="s">
        <v>2038</v>
      </c>
      <c r="R754" t="s">
        <v>2039</v>
      </c>
      <c r="S754" s="11">
        <f t="shared" si="46"/>
        <v>25583.826208333332</v>
      </c>
      <c r="T754" s="11">
        <f t="shared" si="47"/>
        <v>27053.420833333334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2">
        <v>536327.66666666698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7">
        <f t="shared" si="45"/>
        <v>274196.33333333349</v>
      </c>
      <c r="Q755" t="s">
        <v>2053</v>
      </c>
      <c r="R755" t="s">
        <v>2054</v>
      </c>
      <c r="S755" s="11">
        <f t="shared" si="46"/>
        <v>25583.752208333335</v>
      </c>
      <c r="T755" s="11">
        <f t="shared" si="47"/>
        <v>27045.720833333333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14</v>
      </c>
      <c r="G756" s="12">
        <v>537040.16666666698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7">
        <f t="shared" si="45"/>
        <v>327821.58333333349</v>
      </c>
      <c r="Q756" t="s">
        <v>2038</v>
      </c>
      <c r="R756" t="s">
        <v>2039</v>
      </c>
      <c r="S756" s="11">
        <f t="shared" si="46"/>
        <v>25584.641208333334</v>
      </c>
      <c r="T756" s="11">
        <f t="shared" si="47"/>
        <v>27138.424999999999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2">
        <v>537752.66666666698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7">
        <f t="shared" si="45"/>
        <v>272624.33333333349</v>
      </c>
      <c r="Q757" t="s">
        <v>2038</v>
      </c>
      <c r="R757" t="s">
        <v>2039</v>
      </c>
      <c r="S757" s="11">
        <f t="shared" si="46"/>
        <v>25586.527249999999</v>
      </c>
      <c r="T757" s="11">
        <f t="shared" si="47"/>
        <v>27322.924999999999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14</v>
      </c>
      <c r="G758" s="12">
        <v>538465.16666666698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7">
        <f t="shared" si="45"/>
        <v>274251.08333333349</v>
      </c>
      <c r="Q758" t="s">
        <v>2038</v>
      </c>
      <c r="R758" t="s">
        <v>2039</v>
      </c>
      <c r="S758" s="11">
        <f t="shared" si="46"/>
        <v>25585.455249999999</v>
      </c>
      <c r="T758" s="11">
        <f t="shared" si="47"/>
        <v>27215.125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2">
        <v>539177.66666666698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7">
        <f t="shared" si="45"/>
        <v>272436.83333333349</v>
      </c>
      <c r="Q759" t="s">
        <v>2040</v>
      </c>
      <c r="R759" t="s">
        <v>2043</v>
      </c>
      <c r="S759" s="11">
        <f t="shared" si="46"/>
        <v>25584.106208333335</v>
      </c>
      <c r="T759" s="11">
        <f t="shared" si="47"/>
        <v>27080.020833333332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2">
        <v>539890.16666666698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7">
        <f t="shared" si="45"/>
        <v>353447.58333333349</v>
      </c>
      <c r="Q760" t="s">
        <v>2034</v>
      </c>
      <c r="R760" t="s">
        <v>2035</v>
      </c>
      <c r="S760" s="11">
        <f t="shared" si="46"/>
        <v>25585.367208333333</v>
      </c>
      <c r="T760" s="11">
        <f t="shared" si="47"/>
        <v>27206.620833333334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2">
        <v>540602.66666666698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7">
        <f t="shared" si="45"/>
        <v>327608.83333333349</v>
      </c>
      <c r="Q761" t="s">
        <v>2034</v>
      </c>
      <c r="R761" t="s">
        <v>2042</v>
      </c>
      <c r="S761" s="11">
        <f t="shared" si="46"/>
        <v>25586.56725</v>
      </c>
      <c r="T761" s="11">
        <f t="shared" si="47"/>
        <v>27328.724999999999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20</v>
      </c>
      <c r="G762" s="12">
        <v>541315.16666666698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7">
        <f t="shared" si="45"/>
        <v>278953.58333333349</v>
      </c>
      <c r="Q762" t="s">
        <v>2049</v>
      </c>
      <c r="R762" t="s">
        <v>2050</v>
      </c>
      <c r="S762" s="11">
        <f t="shared" si="46"/>
        <v>25587.109208333335</v>
      </c>
      <c r="T762" s="11">
        <f t="shared" si="47"/>
        <v>27382.820833333335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2">
        <v>542027.66666666698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7">
        <f t="shared" si="45"/>
        <v>278223.83333333349</v>
      </c>
      <c r="Q763" t="s">
        <v>2034</v>
      </c>
      <c r="R763" t="s">
        <v>2035</v>
      </c>
      <c r="S763" s="11">
        <f t="shared" si="46"/>
        <v>25586.369208333334</v>
      </c>
      <c r="T763" s="11">
        <f t="shared" si="47"/>
        <v>27306.420833333334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14</v>
      </c>
      <c r="G764" s="12">
        <v>542740.16666666698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7">
        <f t="shared" si="45"/>
        <v>274472.08333333349</v>
      </c>
      <c r="Q764" t="s">
        <v>2034</v>
      </c>
      <c r="R764" t="s">
        <v>2057</v>
      </c>
      <c r="S764" s="11">
        <f t="shared" si="46"/>
        <v>25584.67225</v>
      </c>
      <c r="T764" s="11">
        <f t="shared" si="47"/>
        <v>27137.325000000001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2">
        <v>543452.66666666698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7">
        <f t="shared" si="45"/>
        <v>274895.33333333349</v>
      </c>
      <c r="Q765" t="s">
        <v>2038</v>
      </c>
      <c r="R765" t="s">
        <v>2039</v>
      </c>
      <c r="S765" s="11">
        <f t="shared" si="46"/>
        <v>25584.468208333332</v>
      </c>
      <c r="T765" s="11">
        <f t="shared" si="47"/>
        <v>27119.320833333335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2">
        <v>544165.16666666698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7">
        <f t="shared" si="45"/>
        <v>276087.58333333349</v>
      </c>
      <c r="Q766" t="s">
        <v>2034</v>
      </c>
      <c r="R766" t="s">
        <v>2035</v>
      </c>
      <c r="S766" s="11">
        <f t="shared" si="46"/>
        <v>25584.107208333335</v>
      </c>
      <c r="T766" s="11">
        <f t="shared" si="47"/>
        <v>27080.520833333332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14</v>
      </c>
      <c r="G767" s="12">
        <v>544877.66666666698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7">
        <f t="shared" si="45"/>
        <v>276501.33333333349</v>
      </c>
      <c r="Q767" t="s">
        <v>2034</v>
      </c>
      <c r="R767" t="s">
        <v>2044</v>
      </c>
      <c r="S767" s="11">
        <f t="shared" si="46"/>
        <v>25586.271208333332</v>
      </c>
      <c r="T767" s="11">
        <f t="shared" si="47"/>
        <v>27298.620833333334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20</v>
      </c>
      <c r="G768" s="12">
        <v>545590.16666666698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7">
        <f t="shared" si="45"/>
        <v>279621.58333333349</v>
      </c>
      <c r="Q768" t="s">
        <v>2040</v>
      </c>
      <c r="R768" t="s">
        <v>2062</v>
      </c>
      <c r="S768" s="11">
        <f t="shared" si="46"/>
        <v>25586.793208333333</v>
      </c>
      <c r="T768" s="11">
        <f t="shared" si="47"/>
        <v>27348.420833333334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20</v>
      </c>
      <c r="G769" s="12">
        <v>546302.66666666698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7">
        <f t="shared" si="45"/>
        <v>300837.33333333349</v>
      </c>
      <c r="Q769" t="s">
        <v>2046</v>
      </c>
      <c r="R769" t="s">
        <v>2058</v>
      </c>
      <c r="S769" s="11">
        <f t="shared" si="46"/>
        <v>25585.714208333335</v>
      </c>
      <c r="T769" s="11">
        <f t="shared" si="47"/>
        <v>27244.924999999999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14</v>
      </c>
      <c r="G770" s="12">
        <v>547015.16666666698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7">
        <f t="shared" si="45"/>
        <v>279051.58333333349</v>
      </c>
      <c r="Q770" t="s">
        <v>2038</v>
      </c>
      <c r="R770" t="s">
        <v>2039</v>
      </c>
      <c r="S770" s="11">
        <f t="shared" si="46"/>
        <v>25585.05025</v>
      </c>
      <c r="T770" s="11">
        <f t="shared" si="47"/>
        <v>27175.525000000001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20</v>
      </c>
      <c r="G771" s="12">
        <v>547727.66666666698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7">
        <f t="shared" ref="P771:P834" si="49">AVERAGE(G771,E771)</f>
        <v>328416.83333333349</v>
      </c>
      <c r="Q771" t="s">
        <v>2049</v>
      </c>
      <c r="R771" t="s">
        <v>2050</v>
      </c>
      <c r="S771" s="11">
        <f t="shared" ref="S771:S834" si="50">J771/86400000+DATE(1970,1,1)</f>
        <v>25584.932208333332</v>
      </c>
      <c r="T771" s="11">
        <f t="shared" ref="T771:T834" si="51">K771/864000+DATE(1970,1,1)</f>
        <v>27164.820833333335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14</v>
      </c>
      <c r="G772" s="12">
        <v>548440.16666666698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7">
        <f t="shared" si="49"/>
        <v>280041.08333333349</v>
      </c>
      <c r="Q772" t="s">
        <v>2038</v>
      </c>
      <c r="R772" t="s">
        <v>2039</v>
      </c>
      <c r="S772" s="11">
        <f t="shared" si="50"/>
        <v>25585.174208333334</v>
      </c>
      <c r="T772" s="11">
        <f t="shared" si="51"/>
        <v>27187.120833333334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20</v>
      </c>
      <c r="G773" s="12">
        <v>549152.66666666698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7">
        <f t="shared" si="49"/>
        <v>275960.83333333349</v>
      </c>
      <c r="Q773" t="s">
        <v>2038</v>
      </c>
      <c r="R773" t="s">
        <v>2039</v>
      </c>
      <c r="S773" s="11">
        <f t="shared" si="50"/>
        <v>25586.92225</v>
      </c>
      <c r="T773" s="11">
        <f t="shared" si="51"/>
        <v>27363.924999999999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2">
        <v>549865.16666666698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7">
        <f t="shared" si="49"/>
        <v>359725.58333333349</v>
      </c>
      <c r="Q774" t="s">
        <v>2034</v>
      </c>
      <c r="R774" t="s">
        <v>2044</v>
      </c>
      <c r="S774" s="11">
        <f t="shared" si="50"/>
        <v>25586.936249999999</v>
      </c>
      <c r="T774" s="11">
        <f t="shared" si="51"/>
        <v>27363.025000000001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14</v>
      </c>
      <c r="G775" s="12">
        <v>550577.66666666698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7">
        <f t="shared" si="49"/>
        <v>325881.33333333349</v>
      </c>
      <c r="Q775" t="s">
        <v>2038</v>
      </c>
      <c r="R775" t="s">
        <v>2039</v>
      </c>
      <c r="S775" s="11">
        <f t="shared" si="50"/>
        <v>25586.269208333335</v>
      </c>
      <c r="T775" s="11">
        <f t="shared" si="51"/>
        <v>27296.920833333334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2">
        <v>551290.16666666698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7">
        <f t="shared" si="49"/>
        <v>279032.58333333349</v>
      </c>
      <c r="Q776" t="s">
        <v>2036</v>
      </c>
      <c r="R776" t="s">
        <v>2037</v>
      </c>
      <c r="S776" s="11">
        <f t="shared" si="50"/>
        <v>25585.944208333334</v>
      </c>
      <c r="T776" s="11">
        <f t="shared" si="51"/>
        <v>27267.520833333332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20</v>
      </c>
      <c r="G777" s="12">
        <v>552002.66666666698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7">
        <f t="shared" si="49"/>
        <v>276485.33333333349</v>
      </c>
      <c r="Q777" t="s">
        <v>2034</v>
      </c>
      <c r="R777" t="s">
        <v>2035</v>
      </c>
      <c r="S777" s="11">
        <f t="shared" si="50"/>
        <v>25585.380249999998</v>
      </c>
      <c r="T777" s="11">
        <f t="shared" si="51"/>
        <v>27208.025000000001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2">
        <v>552715.16666666698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7">
        <f t="shared" si="49"/>
        <v>312669.08333333349</v>
      </c>
      <c r="Q778" t="s">
        <v>2038</v>
      </c>
      <c r="R778" t="s">
        <v>2039</v>
      </c>
      <c r="S778" s="11">
        <f t="shared" si="50"/>
        <v>25587.081208333333</v>
      </c>
      <c r="T778" s="11">
        <f t="shared" si="51"/>
        <v>27378.920833333334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20</v>
      </c>
      <c r="G779" s="12">
        <v>553427.66666666698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7">
        <f t="shared" si="49"/>
        <v>299707.33333333349</v>
      </c>
      <c r="Q779" t="s">
        <v>2038</v>
      </c>
      <c r="R779" t="s">
        <v>2039</v>
      </c>
      <c r="S779" s="11">
        <f t="shared" si="50"/>
        <v>25584.240208333333</v>
      </c>
      <c r="T779" s="11">
        <f t="shared" si="51"/>
        <v>27095.920833333334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2">
        <v>554140.16666666698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7">
        <f t="shared" si="49"/>
        <v>282191.58333333349</v>
      </c>
      <c r="Q780" t="s">
        <v>2040</v>
      </c>
      <c r="R780" t="s">
        <v>2048</v>
      </c>
      <c r="S780" s="11">
        <f t="shared" si="50"/>
        <v>25584.199208333332</v>
      </c>
      <c r="T780" s="11">
        <f t="shared" si="51"/>
        <v>27089.420833333334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2">
        <v>554852.66666666698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7">
        <f t="shared" si="49"/>
        <v>321072.83333333349</v>
      </c>
      <c r="Q781" t="s">
        <v>2038</v>
      </c>
      <c r="R781" t="s">
        <v>2039</v>
      </c>
      <c r="S781" s="11">
        <f t="shared" si="50"/>
        <v>25585.661208333335</v>
      </c>
      <c r="T781" s="11">
        <f t="shared" si="51"/>
        <v>27236.020833333332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2">
        <v>555565.16666666698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7">
        <f t="shared" si="49"/>
        <v>280493.08333333349</v>
      </c>
      <c r="Q782" t="s">
        <v>2040</v>
      </c>
      <c r="R782" t="s">
        <v>2043</v>
      </c>
      <c r="S782" s="11">
        <f t="shared" si="50"/>
        <v>25586.004208333332</v>
      </c>
      <c r="T782" s="11">
        <f t="shared" si="51"/>
        <v>27271.320833333335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20</v>
      </c>
      <c r="G783" s="12">
        <v>556277.66666666698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7">
        <f t="shared" si="49"/>
        <v>280345.83333333349</v>
      </c>
      <c r="Q783" t="s">
        <v>2038</v>
      </c>
      <c r="R783" t="s">
        <v>2039</v>
      </c>
      <c r="S783" s="11">
        <f t="shared" si="50"/>
        <v>25583.913208333332</v>
      </c>
      <c r="T783" s="11">
        <f t="shared" si="51"/>
        <v>27065.424999999999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14</v>
      </c>
      <c r="G784" s="12">
        <v>556990.16666666698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7">
        <f t="shared" si="49"/>
        <v>283985.58333333349</v>
      </c>
      <c r="Q784" t="s">
        <v>2040</v>
      </c>
      <c r="R784" t="s">
        <v>2048</v>
      </c>
      <c r="S784" s="11">
        <f t="shared" si="50"/>
        <v>25584.034250000001</v>
      </c>
      <c r="T784" s="11">
        <f t="shared" si="51"/>
        <v>27075.220833333333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2">
        <v>557702.66666666698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7">
        <f t="shared" si="49"/>
        <v>284076.83333333349</v>
      </c>
      <c r="Q785" t="s">
        <v>2034</v>
      </c>
      <c r="R785" t="s">
        <v>2035</v>
      </c>
      <c r="S785" s="11">
        <f t="shared" si="50"/>
        <v>25585.056250000001</v>
      </c>
      <c r="T785" s="11">
        <f t="shared" si="51"/>
        <v>27175.325000000001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14</v>
      </c>
      <c r="G786" s="12">
        <v>558415.16666666698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7">
        <f t="shared" si="49"/>
        <v>330475.08333333349</v>
      </c>
      <c r="Q786" t="s">
        <v>2036</v>
      </c>
      <c r="R786" t="s">
        <v>2037</v>
      </c>
      <c r="S786" s="11">
        <f t="shared" si="50"/>
        <v>25585.866249999999</v>
      </c>
      <c r="T786" s="11">
        <f t="shared" si="51"/>
        <v>27256.720833333333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2">
        <v>559127.66666666698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7">
        <f t="shared" si="49"/>
        <v>286033.33333333349</v>
      </c>
      <c r="Q787" t="s">
        <v>2040</v>
      </c>
      <c r="R787" t="s">
        <v>2048</v>
      </c>
      <c r="S787" s="11">
        <f t="shared" si="50"/>
        <v>25587.013208333334</v>
      </c>
      <c r="T787" s="11">
        <f t="shared" si="51"/>
        <v>27373.720833333333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2">
        <v>559840.16666666698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7">
        <f t="shared" si="49"/>
        <v>285393.08333333349</v>
      </c>
      <c r="Q788" t="s">
        <v>2034</v>
      </c>
      <c r="R788" t="s">
        <v>2057</v>
      </c>
      <c r="S788" s="11">
        <f t="shared" si="50"/>
        <v>25586.617208333333</v>
      </c>
      <c r="T788" s="11">
        <f t="shared" si="51"/>
        <v>27331.420833333334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2">
        <v>560552.66666666698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7">
        <f t="shared" si="49"/>
        <v>310773.33333333349</v>
      </c>
      <c r="Q789" t="s">
        <v>2034</v>
      </c>
      <c r="R789" t="s">
        <v>2035</v>
      </c>
      <c r="S789" s="11">
        <f t="shared" si="50"/>
        <v>25584.115208333333</v>
      </c>
      <c r="T789" s="11">
        <f t="shared" si="51"/>
        <v>27081.420833333334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20</v>
      </c>
      <c r="G790" s="12">
        <v>561265.16666666698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7">
        <f t="shared" si="49"/>
        <v>282219.58333333349</v>
      </c>
      <c r="Q790" t="s">
        <v>2040</v>
      </c>
      <c r="R790" t="s">
        <v>2048</v>
      </c>
      <c r="S790" s="11">
        <f t="shared" si="50"/>
        <v>25584.633208333333</v>
      </c>
      <c r="T790" s="11">
        <f t="shared" si="51"/>
        <v>27134.424999999999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20</v>
      </c>
      <c r="G791" s="12">
        <v>561977.66666666698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7">
        <f t="shared" si="49"/>
        <v>282664.33333333349</v>
      </c>
      <c r="Q791" t="s">
        <v>2038</v>
      </c>
      <c r="R791" t="s">
        <v>2039</v>
      </c>
      <c r="S791" s="11">
        <f t="shared" si="50"/>
        <v>25585.217208333332</v>
      </c>
      <c r="T791" s="11">
        <f t="shared" si="51"/>
        <v>27194.420833333334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14</v>
      </c>
      <c r="G792" s="12">
        <v>562690.16666666698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7">
        <f t="shared" si="49"/>
        <v>309732.08333333349</v>
      </c>
      <c r="Q792" t="s">
        <v>2038</v>
      </c>
      <c r="R792" t="s">
        <v>2039</v>
      </c>
      <c r="S792" s="11">
        <f t="shared" si="50"/>
        <v>25583.65425</v>
      </c>
      <c r="T792" s="11">
        <f t="shared" si="51"/>
        <v>27035.025000000001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20</v>
      </c>
      <c r="G793" s="12">
        <v>563402.66666666698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7">
        <f t="shared" si="49"/>
        <v>281971.33333333349</v>
      </c>
      <c r="Q793" t="s">
        <v>2032</v>
      </c>
      <c r="R793" t="s">
        <v>2033</v>
      </c>
      <c r="S793" s="11">
        <f t="shared" si="50"/>
        <v>25586.146250000002</v>
      </c>
      <c r="T793" s="11">
        <f t="shared" si="51"/>
        <v>27285.224999999999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20</v>
      </c>
      <c r="G794" s="12">
        <v>564115.16666666698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7">
        <f t="shared" si="49"/>
        <v>282397.58333333349</v>
      </c>
      <c r="Q794" t="s">
        <v>2038</v>
      </c>
      <c r="R794" t="s">
        <v>2039</v>
      </c>
      <c r="S794" s="11">
        <f t="shared" si="50"/>
        <v>25584.882208333333</v>
      </c>
      <c r="T794" s="11">
        <f t="shared" si="51"/>
        <v>27160.020833333332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14</v>
      </c>
      <c r="G795" s="12">
        <v>564827.66666666698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7">
        <f t="shared" si="49"/>
        <v>288936.33333333349</v>
      </c>
      <c r="Q795" t="s">
        <v>2046</v>
      </c>
      <c r="R795" t="s">
        <v>2047</v>
      </c>
      <c r="S795" s="11">
        <f t="shared" si="50"/>
        <v>25584.881208333332</v>
      </c>
      <c r="T795" s="11">
        <f t="shared" si="51"/>
        <v>27157.520833333332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2">
        <v>565540.16666666698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7">
        <f t="shared" si="49"/>
        <v>286908.08333333349</v>
      </c>
      <c r="Q796" t="s">
        <v>2034</v>
      </c>
      <c r="R796" t="s">
        <v>2035</v>
      </c>
      <c r="S796" s="11">
        <f t="shared" si="50"/>
        <v>25586.522250000002</v>
      </c>
      <c r="T796" s="11">
        <f t="shared" si="51"/>
        <v>27322.424999999999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20</v>
      </c>
      <c r="G797" s="12">
        <v>566252.66666666698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7">
        <f t="shared" si="49"/>
        <v>283637.33333333349</v>
      </c>
      <c r="Q797" t="s">
        <v>2040</v>
      </c>
      <c r="R797" t="s">
        <v>2043</v>
      </c>
      <c r="S797" s="11">
        <f t="shared" si="50"/>
        <v>25586.106208333335</v>
      </c>
      <c r="T797" s="11">
        <f t="shared" si="51"/>
        <v>27279.920833333334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2">
        <v>566965.16666666698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7">
        <f t="shared" si="49"/>
        <v>285620.08333333349</v>
      </c>
      <c r="Q798" t="s">
        <v>2049</v>
      </c>
      <c r="R798" t="s">
        <v>2060</v>
      </c>
      <c r="S798" s="11">
        <f t="shared" si="50"/>
        <v>25585.290208333332</v>
      </c>
      <c r="T798" s="11">
        <f t="shared" si="51"/>
        <v>27198.720833333333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2">
        <v>567677.66666666698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7">
        <f t="shared" si="49"/>
        <v>288004.83333333349</v>
      </c>
      <c r="Q799" t="s">
        <v>2036</v>
      </c>
      <c r="R799" t="s">
        <v>2037</v>
      </c>
      <c r="S799" s="11">
        <f t="shared" si="50"/>
        <v>25586.895250000001</v>
      </c>
      <c r="T799" s="11">
        <f t="shared" si="51"/>
        <v>27360.825000000001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14</v>
      </c>
      <c r="G800" s="12">
        <v>568390.16666666698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7">
        <f t="shared" si="49"/>
        <v>287399.08333333349</v>
      </c>
      <c r="Q800" t="s">
        <v>2038</v>
      </c>
      <c r="R800" t="s">
        <v>2039</v>
      </c>
      <c r="S800" s="11">
        <f t="shared" si="50"/>
        <v>25584.491208333333</v>
      </c>
      <c r="T800" s="11">
        <f t="shared" si="51"/>
        <v>27120.920833333334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20</v>
      </c>
      <c r="G801" s="12">
        <v>569102.66666666698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7">
        <f t="shared" si="49"/>
        <v>321312.33333333349</v>
      </c>
      <c r="Q801" t="s">
        <v>2038</v>
      </c>
      <c r="R801" t="s">
        <v>2039</v>
      </c>
      <c r="S801" s="11">
        <f t="shared" si="50"/>
        <v>25585.830249999999</v>
      </c>
      <c r="T801" s="11">
        <f t="shared" si="51"/>
        <v>27252.424999999999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20</v>
      </c>
      <c r="G802" s="12">
        <v>569815.16666666698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7">
        <f t="shared" si="49"/>
        <v>284908.08333333349</v>
      </c>
      <c r="Q802" t="s">
        <v>2034</v>
      </c>
      <c r="R802" t="s">
        <v>2035</v>
      </c>
      <c r="S802" s="11">
        <f t="shared" si="50"/>
        <v>25585.598208333333</v>
      </c>
      <c r="T802" s="11">
        <f t="shared" si="51"/>
        <v>27229.220833333333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14</v>
      </c>
      <c r="G803" s="12">
        <v>570527.66666666698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7">
        <f t="shared" si="49"/>
        <v>287597.33333333349</v>
      </c>
      <c r="Q803" t="s">
        <v>2053</v>
      </c>
      <c r="R803" t="s">
        <v>2054</v>
      </c>
      <c r="S803" s="11">
        <f t="shared" si="50"/>
        <v>25587.26125</v>
      </c>
      <c r="T803" s="11">
        <f t="shared" si="51"/>
        <v>27397.325000000001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2">
        <v>571240.16666666698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7">
        <f t="shared" si="49"/>
        <v>291728.08333333349</v>
      </c>
      <c r="Q804" t="s">
        <v>2053</v>
      </c>
      <c r="R804" t="s">
        <v>2054</v>
      </c>
      <c r="S804" s="11">
        <f t="shared" si="50"/>
        <v>25587.081208333333</v>
      </c>
      <c r="T804" s="11">
        <f t="shared" si="51"/>
        <v>27377.320833333335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2">
        <v>571952.66666666698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7">
        <f t="shared" si="49"/>
        <v>289239.83333333349</v>
      </c>
      <c r="Q805" t="s">
        <v>2038</v>
      </c>
      <c r="R805" t="s">
        <v>2039</v>
      </c>
      <c r="S805" s="11">
        <f t="shared" si="50"/>
        <v>25586.92325</v>
      </c>
      <c r="T805" s="11">
        <f t="shared" si="51"/>
        <v>27364.724999999999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14</v>
      </c>
      <c r="G806" s="12">
        <v>572665.16666666698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7">
        <f t="shared" si="49"/>
        <v>289826.08333333349</v>
      </c>
      <c r="Q806" t="s">
        <v>2034</v>
      </c>
      <c r="R806" t="s">
        <v>2035</v>
      </c>
      <c r="S806" s="11">
        <f t="shared" si="50"/>
        <v>25586.53325</v>
      </c>
      <c r="T806" s="11">
        <f t="shared" si="51"/>
        <v>27324.325000000001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20</v>
      </c>
      <c r="G807" s="12">
        <v>573377.66666666698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7">
        <f t="shared" si="49"/>
        <v>289154.83333333349</v>
      </c>
      <c r="Q807" t="s">
        <v>2040</v>
      </c>
      <c r="R807" t="s">
        <v>2041</v>
      </c>
      <c r="S807" s="11">
        <f t="shared" si="50"/>
        <v>25585.38925</v>
      </c>
      <c r="T807" s="11">
        <f t="shared" si="51"/>
        <v>27213.025000000001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2">
        <v>574090.16666666698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7">
        <f t="shared" si="49"/>
        <v>291176.08333333349</v>
      </c>
      <c r="Q808" t="s">
        <v>2040</v>
      </c>
      <c r="R808" t="s">
        <v>2043</v>
      </c>
      <c r="S808" s="11">
        <f t="shared" si="50"/>
        <v>25584.40425</v>
      </c>
      <c r="T808" s="11">
        <f t="shared" si="51"/>
        <v>27111.820833333335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14</v>
      </c>
      <c r="G809" s="12">
        <v>574802.66666666698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7">
        <f t="shared" si="49"/>
        <v>288325.33333333349</v>
      </c>
      <c r="Q809" t="s">
        <v>2038</v>
      </c>
      <c r="R809" t="s">
        <v>2039</v>
      </c>
      <c r="S809" s="11">
        <f t="shared" si="50"/>
        <v>25587.184208333332</v>
      </c>
      <c r="T809" s="11">
        <f t="shared" si="51"/>
        <v>27391.825000000001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20</v>
      </c>
      <c r="G810" s="12">
        <v>575515.16666666698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7">
        <f t="shared" si="49"/>
        <v>288549.08333333349</v>
      </c>
      <c r="Q810" t="s">
        <v>2032</v>
      </c>
      <c r="R810" t="s">
        <v>2033</v>
      </c>
      <c r="S810" s="11">
        <f t="shared" si="50"/>
        <v>25585.938208333333</v>
      </c>
      <c r="T810" s="11">
        <f t="shared" si="51"/>
        <v>27264.520833333332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20</v>
      </c>
      <c r="G811" s="12">
        <v>576227.66666666698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7">
        <f t="shared" si="49"/>
        <v>332381.83333333349</v>
      </c>
      <c r="Q811" t="s">
        <v>2040</v>
      </c>
      <c r="R811" t="s">
        <v>2041</v>
      </c>
      <c r="S811" s="11">
        <f t="shared" si="50"/>
        <v>25584.566208333334</v>
      </c>
      <c r="T811" s="11">
        <f t="shared" si="51"/>
        <v>27125.720833333333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14</v>
      </c>
      <c r="G812" s="12">
        <v>576940.16666666698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7">
        <f t="shared" si="49"/>
        <v>294650.08333333349</v>
      </c>
      <c r="Q812" t="s">
        <v>2038</v>
      </c>
      <c r="R812" t="s">
        <v>2039</v>
      </c>
      <c r="S812" s="11">
        <f t="shared" si="50"/>
        <v>25586.498250000001</v>
      </c>
      <c r="T812" s="11">
        <f t="shared" si="51"/>
        <v>27319.825000000001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20</v>
      </c>
      <c r="G813" s="12">
        <v>577652.66666666698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7">
        <f t="shared" si="49"/>
        <v>324486.33333333349</v>
      </c>
      <c r="Q813" t="s">
        <v>2049</v>
      </c>
      <c r="R813" t="s">
        <v>2050</v>
      </c>
      <c r="S813" s="11">
        <f t="shared" si="50"/>
        <v>25585.809249999998</v>
      </c>
      <c r="T813" s="11">
        <f t="shared" si="51"/>
        <v>27250.125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14</v>
      </c>
      <c r="G814" s="12">
        <v>578365.16666666698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7">
        <f t="shared" si="49"/>
        <v>356502.58333333349</v>
      </c>
      <c r="Q814" t="s">
        <v>2046</v>
      </c>
      <c r="R814" t="s">
        <v>2047</v>
      </c>
      <c r="S814" s="11">
        <f t="shared" si="50"/>
        <v>25586.637208333334</v>
      </c>
      <c r="T814" s="11">
        <f t="shared" si="51"/>
        <v>27333.220833333333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2">
        <v>579077.66666666698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7">
        <f t="shared" si="49"/>
        <v>293369.33333333349</v>
      </c>
      <c r="Q815" t="s">
        <v>2049</v>
      </c>
      <c r="R815" t="s">
        <v>2050</v>
      </c>
      <c r="S815" s="11">
        <f t="shared" si="50"/>
        <v>25584.579208333333</v>
      </c>
      <c r="T815" s="11">
        <f t="shared" si="51"/>
        <v>27127.920833333334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20</v>
      </c>
      <c r="G816" s="12">
        <v>579790.16666666698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7">
        <f t="shared" si="49"/>
        <v>291370.08333333349</v>
      </c>
      <c r="Q816" t="s">
        <v>2034</v>
      </c>
      <c r="R816" t="s">
        <v>2035</v>
      </c>
      <c r="S816" s="11">
        <f t="shared" si="50"/>
        <v>25585.948208333335</v>
      </c>
      <c r="T816" s="11">
        <f t="shared" si="51"/>
        <v>27264.020833333332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14</v>
      </c>
      <c r="G817" s="12">
        <v>580502.66666666698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7">
        <f t="shared" si="49"/>
        <v>296111.83333333349</v>
      </c>
      <c r="Q817" t="s">
        <v>2034</v>
      </c>
      <c r="R817" t="s">
        <v>2035</v>
      </c>
      <c r="S817" s="11">
        <f t="shared" si="50"/>
        <v>25586.499250000001</v>
      </c>
      <c r="T817" s="11">
        <f t="shared" si="51"/>
        <v>27321.525000000001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2">
        <v>581215.16666666698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7">
        <f t="shared" si="49"/>
        <v>297682.58333333349</v>
      </c>
      <c r="Q818" t="s">
        <v>2038</v>
      </c>
      <c r="R818" t="s">
        <v>2039</v>
      </c>
      <c r="S818" s="11">
        <f t="shared" si="50"/>
        <v>25585.111250000002</v>
      </c>
      <c r="T818" s="11">
        <f t="shared" si="51"/>
        <v>27180.325000000001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2">
        <v>581927.66666666698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7">
        <f t="shared" si="49"/>
        <v>385559.83333333349</v>
      </c>
      <c r="Q819" t="s">
        <v>2046</v>
      </c>
      <c r="R819" t="s">
        <v>2047</v>
      </c>
      <c r="S819" s="11">
        <f t="shared" si="50"/>
        <v>25587.020208333332</v>
      </c>
      <c r="T819" s="11">
        <f t="shared" si="51"/>
        <v>27373.820833333335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14</v>
      </c>
      <c r="G820" s="12">
        <v>582640.16666666698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7">
        <f t="shared" si="49"/>
        <v>295152.08333333349</v>
      </c>
      <c r="Q820" t="s">
        <v>2038</v>
      </c>
      <c r="R820" t="s">
        <v>2039</v>
      </c>
      <c r="S820" s="11">
        <f t="shared" si="50"/>
        <v>25586.917249999999</v>
      </c>
      <c r="T820" s="11">
        <f t="shared" si="51"/>
        <v>27362.025000000001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20</v>
      </c>
      <c r="G821" s="12">
        <v>583352.66666666698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7">
        <f t="shared" si="49"/>
        <v>293930.83333333349</v>
      </c>
      <c r="Q821" t="s">
        <v>2049</v>
      </c>
      <c r="R821" t="s">
        <v>2050</v>
      </c>
      <c r="S821" s="11">
        <f t="shared" si="50"/>
        <v>25584.668249999999</v>
      </c>
      <c r="T821" s="11">
        <f t="shared" si="51"/>
        <v>27137.325000000001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2">
        <v>584065.16666666698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7">
        <f t="shared" si="49"/>
        <v>298037.08333333349</v>
      </c>
      <c r="Q822" t="s">
        <v>2034</v>
      </c>
      <c r="R822" t="s">
        <v>2035</v>
      </c>
      <c r="S822" s="11">
        <f t="shared" si="50"/>
        <v>25586.741208333333</v>
      </c>
      <c r="T822" s="11">
        <f t="shared" si="51"/>
        <v>27344.420833333334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14</v>
      </c>
      <c r="G823" s="12">
        <v>584777.66666666698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7">
        <f t="shared" si="49"/>
        <v>299525.33333333349</v>
      </c>
      <c r="Q823" t="s">
        <v>2040</v>
      </c>
      <c r="R823" t="s">
        <v>2041</v>
      </c>
      <c r="S823" s="11">
        <f t="shared" si="50"/>
        <v>25586.22525</v>
      </c>
      <c r="T823" s="11">
        <f t="shared" si="51"/>
        <v>27292.820833333335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2">
        <v>585490.16666666698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7">
        <f t="shared" si="49"/>
        <v>387236.08333333349</v>
      </c>
      <c r="Q824" t="s">
        <v>2034</v>
      </c>
      <c r="R824" t="s">
        <v>2035</v>
      </c>
      <c r="S824" s="11">
        <f t="shared" si="50"/>
        <v>25585.129250000002</v>
      </c>
      <c r="T824" s="11">
        <f t="shared" si="51"/>
        <v>27183.620833333334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2">
        <v>586202.66666666698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7">
        <f t="shared" si="49"/>
        <v>300421.33333333349</v>
      </c>
      <c r="Q825" t="s">
        <v>2034</v>
      </c>
      <c r="R825" t="s">
        <v>2035</v>
      </c>
      <c r="S825" s="11">
        <f t="shared" si="50"/>
        <v>25585.323208333335</v>
      </c>
      <c r="T825" s="11">
        <f t="shared" si="51"/>
        <v>27203.820833333335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14</v>
      </c>
      <c r="G826" s="12">
        <v>586915.16666666698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7">
        <f t="shared" si="49"/>
        <v>347215.58333333349</v>
      </c>
      <c r="Q826" t="s">
        <v>2046</v>
      </c>
      <c r="R826" t="s">
        <v>2047</v>
      </c>
      <c r="S826" s="11">
        <f t="shared" si="50"/>
        <v>25583.779208333333</v>
      </c>
      <c r="T826" s="11">
        <f t="shared" si="51"/>
        <v>27050.120833333334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2">
        <v>587627.66666666698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7">
        <f t="shared" si="49"/>
        <v>300788.83333333349</v>
      </c>
      <c r="Q827" t="s">
        <v>2040</v>
      </c>
      <c r="R827" t="s">
        <v>2051</v>
      </c>
      <c r="S827" s="11">
        <f t="shared" si="50"/>
        <v>25586.372208333334</v>
      </c>
      <c r="T827" s="11">
        <f t="shared" si="51"/>
        <v>27307.420833333334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14</v>
      </c>
      <c r="G828" s="12">
        <v>588340.16666666698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7">
        <f t="shared" si="49"/>
        <v>300568.58333333349</v>
      </c>
      <c r="Q828" t="s">
        <v>2038</v>
      </c>
      <c r="R828" t="s">
        <v>2039</v>
      </c>
      <c r="S828" s="11">
        <f t="shared" si="50"/>
        <v>25583.956249999999</v>
      </c>
      <c r="T828" s="11">
        <f t="shared" si="51"/>
        <v>27067.424999999999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2">
        <v>589052.66666666698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7">
        <f t="shared" si="49"/>
        <v>297593.33333333349</v>
      </c>
      <c r="Q829" t="s">
        <v>2040</v>
      </c>
      <c r="R829" t="s">
        <v>2043</v>
      </c>
      <c r="S829" s="11">
        <f t="shared" si="50"/>
        <v>25584.097208333333</v>
      </c>
      <c r="T829" s="11">
        <f t="shared" si="51"/>
        <v>27079.920833333334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20</v>
      </c>
      <c r="G830" s="12">
        <v>589765.16666666698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7">
        <f t="shared" si="49"/>
        <v>297332.08333333349</v>
      </c>
      <c r="Q830" t="s">
        <v>2038</v>
      </c>
      <c r="R830" t="s">
        <v>2039</v>
      </c>
      <c r="S830" s="11">
        <f t="shared" si="50"/>
        <v>25586.771208333332</v>
      </c>
      <c r="T830" s="11">
        <f t="shared" si="51"/>
        <v>27348.620833333334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2">
        <v>590477.66666666698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7">
        <f t="shared" si="49"/>
        <v>297703.33333333349</v>
      </c>
      <c r="Q831" t="s">
        <v>2038</v>
      </c>
      <c r="R831" t="s">
        <v>2039</v>
      </c>
      <c r="S831" s="11">
        <f t="shared" si="50"/>
        <v>25585.595208333332</v>
      </c>
      <c r="T831" s="11">
        <f t="shared" si="51"/>
        <v>27230.020833333332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20</v>
      </c>
      <c r="G832" s="12">
        <v>591190.16666666698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7">
        <f t="shared" si="49"/>
        <v>296307.08333333349</v>
      </c>
      <c r="Q832" t="s">
        <v>2038</v>
      </c>
      <c r="R832" t="s">
        <v>2039</v>
      </c>
      <c r="S832" s="11">
        <f t="shared" si="50"/>
        <v>25586.534250000001</v>
      </c>
      <c r="T832" s="11">
        <f t="shared" si="51"/>
        <v>27328.325000000001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2">
        <v>591902.66666666698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7">
        <f t="shared" si="49"/>
        <v>348859.83333333349</v>
      </c>
      <c r="Q833" t="s">
        <v>2053</v>
      </c>
      <c r="R833" t="s">
        <v>2054</v>
      </c>
      <c r="S833" s="11">
        <f t="shared" si="50"/>
        <v>25584.425208333334</v>
      </c>
      <c r="T833" s="11">
        <f t="shared" si="51"/>
        <v>27114.920833333334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14</v>
      </c>
      <c r="G834" s="12">
        <v>592615.16666666698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7">
        <f t="shared" si="49"/>
        <v>364385.58333333349</v>
      </c>
      <c r="Q834" t="s">
        <v>2046</v>
      </c>
      <c r="R834" t="s">
        <v>2058</v>
      </c>
      <c r="S834" s="11">
        <f t="shared" si="50"/>
        <v>25585.730208333334</v>
      </c>
      <c r="T834" s="11">
        <f t="shared" si="51"/>
        <v>27245.424999999999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2">
        <v>593327.66666666698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7">
        <f t="shared" ref="P835:P898" si="53">AVERAGE(G835,E835)</f>
        <v>302025.33333333349</v>
      </c>
      <c r="Q835" t="s">
        <v>2046</v>
      </c>
      <c r="R835" t="s">
        <v>2058</v>
      </c>
      <c r="S835" s="11">
        <f t="shared" ref="S835:S898" si="54">J835/86400000+DATE(1970,1,1)</f>
        <v>25584.019250000001</v>
      </c>
      <c r="T835" s="11">
        <f t="shared" ref="T835:T898" si="55">K835/864000+DATE(1970,1,1)</f>
        <v>27072.025000000001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2">
        <v>594040.16666666698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7">
        <f t="shared" si="53"/>
        <v>302634.08333333349</v>
      </c>
      <c r="Q836" t="s">
        <v>2038</v>
      </c>
      <c r="R836" t="s">
        <v>2039</v>
      </c>
      <c r="S836" s="11">
        <f t="shared" si="54"/>
        <v>25584.879208333332</v>
      </c>
      <c r="T836" s="11">
        <f t="shared" si="55"/>
        <v>27157.520833333332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2">
        <v>594752.66666666698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7">
        <f t="shared" si="53"/>
        <v>336053.83333333349</v>
      </c>
      <c r="Q837" t="s">
        <v>2036</v>
      </c>
      <c r="R837" t="s">
        <v>2037</v>
      </c>
      <c r="S837" s="11">
        <f t="shared" si="54"/>
        <v>25585.49425</v>
      </c>
      <c r="T837" s="11">
        <f t="shared" si="55"/>
        <v>27219.025000000001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20</v>
      </c>
      <c r="G838" s="12">
        <v>595465.16666666698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7">
        <f t="shared" si="53"/>
        <v>300775.58333333349</v>
      </c>
      <c r="Q838" t="s">
        <v>2034</v>
      </c>
      <c r="R838" t="s">
        <v>2044</v>
      </c>
      <c r="S838" s="11">
        <f t="shared" si="54"/>
        <v>25583.645250000001</v>
      </c>
      <c r="T838" s="11">
        <f t="shared" si="55"/>
        <v>27034.625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2">
        <v>596177.66666666698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7">
        <f t="shared" si="53"/>
        <v>373568.83333333349</v>
      </c>
      <c r="Q839" t="s">
        <v>2034</v>
      </c>
      <c r="R839" t="s">
        <v>2057</v>
      </c>
      <c r="S839" s="11">
        <f t="shared" si="54"/>
        <v>25584.060208333332</v>
      </c>
      <c r="T839" s="11">
        <f t="shared" si="55"/>
        <v>27080.420833333334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14</v>
      </c>
      <c r="G840" s="12">
        <v>596890.16666666698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7">
        <f t="shared" si="53"/>
        <v>302890.08333333349</v>
      </c>
      <c r="Q840" t="s">
        <v>2038</v>
      </c>
      <c r="R840" t="s">
        <v>2039</v>
      </c>
      <c r="S840" s="11">
        <f t="shared" si="54"/>
        <v>25586.801208333334</v>
      </c>
      <c r="T840" s="11">
        <f t="shared" si="55"/>
        <v>27350.020833333332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2">
        <v>597602.66666666698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7">
        <f t="shared" si="53"/>
        <v>306123.33333333349</v>
      </c>
      <c r="Q841" t="s">
        <v>2040</v>
      </c>
      <c r="R841" t="s">
        <v>2041</v>
      </c>
      <c r="S841" s="11">
        <f t="shared" si="54"/>
        <v>25585.146208333332</v>
      </c>
      <c r="T841" s="11">
        <f t="shared" si="55"/>
        <v>27188.120833333334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14</v>
      </c>
      <c r="G842" s="12">
        <v>598315.16666666698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7">
        <f t="shared" si="53"/>
        <v>357449.08333333349</v>
      </c>
      <c r="Q842" t="s">
        <v>2038</v>
      </c>
      <c r="R842" t="s">
        <v>2039</v>
      </c>
      <c r="S842" s="11">
        <f t="shared" si="54"/>
        <v>25585.267208333335</v>
      </c>
      <c r="T842" s="11">
        <f t="shared" si="55"/>
        <v>27195.920833333334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2">
        <v>599027.66666666698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7">
        <f t="shared" si="53"/>
        <v>306009.33333333349</v>
      </c>
      <c r="Q843" t="s">
        <v>2036</v>
      </c>
      <c r="R843" t="s">
        <v>2037</v>
      </c>
      <c r="S843" s="11">
        <f t="shared" si="54"/>
        <v>25585.85025</v>
      </c>
      <c r="T843" s="11">
        <f t="shared" si="55"/>
        <v>27255.625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2">
        <v>599740.16666666698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7">
        <f t="shared" si="53"/>
        <v>304093.58333333349</v>
      </c>
      <c r="Q844" t="s">
        <v>2036</v>
      </c>
      <c r="R844" t="s">
        <v>2045</v>
      </c>
      <c r="S844" s="11">
        <f t="shared" si="54"/>
        <v>25586.697208333335</v>
      </c>
      <c r="T844" s="11">
        <f t="shared" si="55"/>
        <v>27339.020833333332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2">
        <v>600452.66666666698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7">
        <f t="shared" si="53"/>
        <v>301577.83333333349</v>
      </c>
      <c r="Q845" t="s">
        <v>2053</v>
      </c>
      <c r="R845" t="s">
        <v>2054</v>
      </c>
      <c r="S845" s="11">
        <f t="shared" si="54"/>
        <v>25586.769208333335</v>
      </c>
      <c r="T845" s="11">
        <f t="shared" si="55"/>
        <v>27346.520833333332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20</v>
      </c>
      <c r="G846" s="12">
        <v>601165.16666666698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7">
        <f t="shared" si="53"/>
        <v>304956.08333333349</v>
      </c>
      <c r="Q846" t="s">
        <v>2040</v>
      </c>
      <c r="R846" t="s">
        <v>2041</v>
      </c>
      <c r="S846" s="11">
        <f t="shared" si="54"/>
        <v>25584.361250000002</v>
      </c>
      <c r="T846" s="11">
        <f t="shared" si="55"/>
        <v>27105.424999999999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2">
        <v>601877.66666666698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7">
        <f t="shared" si="53"/>
        <v>369982.33333333349</v>
      </c>
      <c r="Q847" t="s">
        <v>2036</v>
      </c>
      <c r="R847" t="s">
        <v>2037</v>
      </c>
      <c r="S847" s="11">
        <f t="shared" si="54"/>
        <v>25586.666208333332</v>
      </c>
      <c r="T847" s="11">
        <f t="shared" si="55"/>
        <v>27339.320833333335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14</v>
      </c>
      <c r="G848" s="12">
        <v>602590.16666666698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7">
        <f t="shared" si="53"/>
        <v>303837.58333333349</v>
      </c>
      <c r="Q848" t="s">
        <v>2036</v>
      </c>
      <c r="R848" t="s">
        <v>2037</v>
      </c>
      <c r="S848" s="11">
        <f t="shared" si="54"/>
        <v>25586.733208333335</v>
      </c>
      <c r="T848" s="11">
        <f t="shared" si="55"/>
        <v>27345.920833333334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2">
        <v>603302.66666666698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7">
        <f t="shared" si="53"/>
        <v>307238.33333333349</v>
      </c>
      <c r="Q849" t="s">
        <v>2032</v>
      </c>
      <c r="R849" t="s">
        <v>2033</v>
      </c>
      <c r="S849" s="11">
        <f t="shared" si="54"/>
        <v>25586.538250000001</v>
      </c>
      <c r="T849" s="11">
        <f t="shared" si="55"/>
        <v>27323.125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2">
        <v>604015.16666666698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7">
        <f t="shared" si="53"/>
        <v>307423.08333333349</v>
      </c>
      <c r="Q850" t="s">
        <v>2040</v>
      </c>
      <c r="R850" t="s">
        <v>2043</v>
      </c>
      <c r="S850" s="11">
        <f t="shared" si="54"/>
        <v>25583.772208333332</v>
      </c>
      <c r="T850" s="11">
        <f t="shared" si="55"/>
        <v>27047.120833333334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14</v>
      </c>
      <c r="G851" s="12">
        <v>604727.66666666698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7">
        <f t="shared" si="53"/>
        <v>306822.33333333349</v>
      </c>
      <c r="Q851" t="s">
        <v>2034</v>
      </c>
      <c r="R851" t="s">
        <v>2044</v>
      </c>
      <c r="S851" s="11">
        <f t="shared" si="54"/>
        <v>25584.379250000002</v>
      </c>
      <c r="T851" s="11">
        <f t="shared" si="55"/>
        <v>27107.224999999999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20</v>
      </c>
      <c r="G852" s="12">
        <v>605440.16666666698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7">
        <f t="shared" si="53"/>
        <v>302720.58333333349</v>
      </c>
      <c r="Q852" t="s">
        <v>2034</v>
      </c>
      <c r="R852" t="s">
        <v>2035</v>
      </c>
      <c r="S852" s="11">
        <f t="shared" si="54"/>
        <v>25584.29725</v>
      </c>
      <c r="T852" s="11">
        <f t="shared" si="55"/>
        <v>27100.224999999999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2">
        <v>606152.66666666698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7">
        <f t="shared" si="53"/>
        <v>309310.33333333349</v>
      </c>
      <c r="Q853" t="s">
        <v>2034</v>
      </c>
      <c r="R853" t="s">
        <v>2042</v>
      </c>
      <c r="S853" s="11">
        <f t="shared" si="54"/>
        <v>25584.462208333334</v>
      </c>
      <c r="T853" s="11">
        <f t="shared" si="55"/>
        <v>27118.520833333332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2">
        <v>606865.16666666698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7">
        <f t="shared" si="53"/>
        <v>304685.08333333349</v>
      </c>
      <c r="Q854" t="s">
        <v>2049</v>
      </c>
      <c r="R854" t="s">
        <v>2050</v>
      </c>
      <c r="S854" s="11">
        <f t="shared" si="54"/>
        <v>25584.171208333333</v>
      </c>
      <c r="T854" s="11">
        <f t="shared" si="55"/>
        <v>27087.120833333334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2">
        <v>607577.66666666698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7">
        <f t="shared" si="53"/>
        <v>359539.83333333349</v>
      </c>
      <c r="Q855" t="s">
        <v>2034</v>
      </c>
      <c r="R855" t="s">
        <v>2044</v>
      </c>
      <c r="S855" s="11">
        <f t="shared" si="54"/>
        <v>25584.145208333332</v>
      </c>
      <c r="T855" s="11">
        <f t="shared" si="55"/>
        <v>27084.020833333332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14</v>
      </c>
      <c r="G856" s="12">
        <v>608290.16666666698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7">
        <f t="shared" si="53"/>
        <v>401299.58333333349</v>
      </c>
      <c r="Q856" t="s">
        <v>2046</v>
      </c>
      <c r="R856" t="s">
        <v>2052</v>
      </c>
      <c r="S856" s="11">
        <f t="shared" si="54"/>
        <v>25587.218250000002</v>
      </c>
      <c r="T856" s="11">
        <f t="shared" si="55"/>
        <v>27393.525000000001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2">
        <v>609002.66666666698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7">
        <f t="shared" si="53"/>
        <v>316479.33333333349</v>
      </c>
      <c r="Q857" t="s">
        <v>2038</v>
      </c>
      <c r="R857" t="s">
        <v>2039</v>
      </c>
      <c r="S857" s="11">
        <f t="shared" si="54"/>
        <v>25584.143208333335</v>
      </c>
      <c r="T857" s="11">
        <f t="shared" si="55"/>
        <v>27086.420833333334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2">
        <v>609715.16666666698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7">
        <f t="shared" si="53"/>
        <v>309136.58333333349</v>
      </c>
      <c r="Q858" t="s">
        <v>2032</v>
      </c>
      <c r="R858" t="s">
        <v>2033</v>
      </c>
      <c r="S858" s="11">
        <f t="shared" si="54"/>
        <v>25584.454208333333</v>
      </c>
      <c r="T858" s="11">
        <f t="shared" si="55"/>
        <v>27116.120833333334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14</v>
      </c>
      <c r="G859" s="12">
        <v>610427.66666666698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7">
        <f t="shared" si="53"/>
        <v>308920.33333333349</v>
      </c>
      <c r="Q859" t="s">
        <v>2040</v>
      </c>
      <c r="R859" t="s">
        <v>2051</v>
      </c>
      <c r="S859" s="11">
        <f t="shared" si="54"/>
        <v>25584.375250000001</v>
      </c>
      <c r="T859" s="11">
        <f t="shared" si="55"/>
        <v>27108.825000000001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20</v>
      </c>
      <c r="G860" s="12">
        <v>611140.16666666698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7">
        <f t="shared" si="53"/>
        <v>306959.08333333349</v>
      </c>
      <c r="Q860" t="s">
        <v>2032</v>
      </c>
      <c r="R860" t="s">
        <v>2033</v>
      </c>
      <c r="S860" s="11">
        <f t="shared" si="54"/>
        <v>25586.642208333335</v>
      </c>
      <c r="T860" s="11">
        <f t="shared" si="55"/>
        <v>27333.920833333334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20</v>
      </c>
      <c r="G861" s="12">
        <v>611852.66666666698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7">
        <f t="shared" si="53"/>
        <v>307223.33333333349</v>
      </c>
      <c r="Q861" t="s">
        <v>2038</v>
      </c>
      <c r="R861" t="s">
        <v>2039</v>
      </c>
      <c r="S861" s="11">
        <f t="shared" si="54"/>
        <v>25584.76525</v>
      </c>
      <c r="T861" s="11">
        <f t="shared" si="55"/>
        <v>27147.320833333335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14</v>
      </c>
      <c r="G862" s="12">
        <v>612565.16666666698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7">
        <f t="shared" si="53"/>
        <v>308799.08333333349</v>
      </c>
      <c r="Q862" t="s">
        <v>2036</v>
      </c>
      <c r="R862" t="s">
        <v>2045</v>
      </c>
      <c r="S862" s="11">
        <f t="shared" si="54"/>
        <v>25586.946250000001</v>
      </c>
      <c r="T862" s="11">
        <f t="shared" si="55"/>
        <v>27364.625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2">
        <v>613277.66666666698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7">
        <f t="shared" si="53"/>
        <v>311297.33333333349</v>
      </c>
      <c r="Q863" t="s">
        <v>2038</v>
      </c>
      <c r="R863" t="s">
        <v>2039</v>
      </c>
      <c r="S863" s="11">
        <f t="shared" si="54"/>
        <v>25583.689208333333</v>
      </c>
      <c r="T863" s="11">
        <f t="shared" si="55"/>
        <v>27038.720833333333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2">
        <v>613990.16666666698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7">
        <f t="shared" si="53"/>
        <v>310275.08333333349</v>
      </c>
      <c r="Q864" t="s">
        <v>2038</v>
      </c>
      <c r="R864" t="s">
        <v>2039</v>
      </c>
      <c r="S864" s="11">
        <f t="shared" si="54"/>
        <v>25584.187208333333</v>
      </c>
      <c r="T864" s="11">
        <f t="shared" si="55"/>
        <v>27088.120833333334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14</v>
      </c>
      <c r="G865" s="12">
        <v>614702.66666666698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7">
        <f t="shared" si="53"/>
        <v>310058.83333333349</v>
      </c>
      <c r="Q865" t="s">
        <v>2040</v>
      </c>
      <c r="R865" t="s">
        <v>2059</v>
      </c>
      <c r="S865" s="11">
        <f t="shared" si="54"/>
        <v>25585.603208333334</v>
      </c>
      <c r="T865" s="11">
        <f t="shared" si="55"/>
        <v>27231.620833333334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2">
        <v>615415.16666666698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7">
        <f t="shared" si="53"/>
        <v>314996.08333333349</v>
      </c>
      <c r="Q866" t="s">
        <v>2040</v>
      </c>
      <c r="R866" t="s">
        <v>2051</v>
      </c>
      <c r="S866" s="11">
        <f t="shared" si="54"/>
        <v>25586.032208333334</v>
      </c>
      <c r="T866" s="11">
        <f t="shared" si="55"/>
        <v>27272.720833333333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2">
        <v>616127.66666666698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7">
        <f t="shared" si="53"/>
        <v>383321.33333333349</v>
      </c>
      <c r="Q867" t="s">
        <v>2038</v>
      </c>
      <c r="R867" t="s">
        <v>2039</v>
      </c>
      <c r="S867" s="11">
        <f t="shared" si="54"/>
        <v>25585.328208333332</v>
      </c>
      <c r="T867" s="11">
        <f t="shared" si="55"/>
        <v>27202.720833333333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14</v>
      </c>
      <c r="G868" s="12">
        <v>616840.16666666698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7">
        <f t="shared" si="53"/>
        <v>347942.58333333349</v>
      </c>
      <c r="Q868" t="s">
        <v>2053</v>
      </c>
      <c r="R868" t="s">
        <v>2054</v>
      </c>
      <c r="S868" s="11">
        <f t="shared" si="54"/>
        <v>25584.102208333334</v>
      </c>
      <c r="T868" s="11">
        <f t="shared" si="55"/>
        <v>27079.320833333335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2">
        <v>617552.66666666698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7">
        <f t="shared" si="53"/>
        <v>312674.83333333349</v>
      </c>
      <c r="Q869" t="s">
        <v>2032</v>
      </c>
      <c r="R869" t="s">
        <v>2033</v>
      </c>
      <c r="S869" s="11">
        <f t="shared" si="54"/>
        <v>25586.813208333333</v>
      </c>
      <c r="T869" s="11">
        <f t="shared" si="55"/>
        <v>27350.920833333334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14</v>
      </c>
      <c r="G870" s="12">
        <v>618265.16666666698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7">
        <f t="shared" si="53"/>
        <v>315602.08333333349</v>
      </c>
      <c r="Q870" t="s">
        <v>2038</v>
      </c>
      <c r="R870" t="s">
        <v>2039</v>
      </c>
      <c r="S870" s="11">
        <f t="shared" si="54"/>
        <v>25584.990208333333</v>
      </c>
      <c r="T870" s="11">
        <f t="shared" si="55"/>
        <v>27169.120833333334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20</v>
      </c>
      <c r="G871" s="12">
        <v>618977.66666666698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7">
        <f t="shared" si="53"/>
        <v>328676.83333333349</v>
      </c>
      <c r="Q871" t="s">
        <v>2040</v>
      </c>
      <c r="R871" t="s">
        <v>2043</v>
      </c>
      <c r="S871" s="11">
        <f t="shared" si="54"/>
        <v>25583.781208333334</v>
      </c>
      <c r="T871" s="11">
        <f t="shared" si="55"/>
        <v>27048.520833333332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20</v>
      </c>
      <c r="G872" s="12">
        <v>619690.16666666698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7">
        <f t="shared" si="53"/>
        <v>313305.08333333349</v>
      </c>
      <c r="Q872" t="s">
        <v>2038</v>
      </c>
      <c r="R872" t="s">
        <v>2039</v>
      </c>
      <c r="S872" s="11">
        <f t="shared" si="54"/>
        <v>25585.671208333333</v>
      </c>
      <c r="T872" s="11">
        <f t="shared" si="55"/>
        <v>27238.620833333334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14</v>
      </c>
      <c r="G873" s="12">
        <v>620402.66666666698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7">
        <f t="shared" si="53"/>
        <v>407657.33333333349</v>
      </c>
      <c r="Q873" t="s">
        <v>2038</v>
      </c>
      <c r="R873" t="s">
        <v>2039</v>
      </c>
      <c r="S873" s="11">
        <f t="shared" si="54"/>
        <v>25586.471208333332</v>
      </c>
      <c r="T873" s="11">
        <f t="shared" si="55"/>
        <v>27317.924999999999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2">
        <v>621115.16666666698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7">
        <f t="shared" si="53"/>
        <v>314553.58333333349</v>
      </c>
      <c r="Q874" t="s">
        <v>2040</v>
      </c>
      <c r="R874" t="s">
        <v>2062</v>
      </c>
      <c r="S874" s="11">
        <f t="shared" si="54"/>
        <v>25586.777208333333</v>
      </c>
      <c r="T874" s="11">
        <f t="shared" si="55"/>
        <v>27347.220833333333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2">
        <v>621827.66666666698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7">
        <f t="shared" si="53"/>
        <v>350547.83333333349</v>
      </c>
      <c r="Q875" t="s">
        <v>2053</v>
      </c>
      <c r="R875" t="s">
        <v>2054</v>
      </c>
      <c r="S875" s="11">
        <f t="shared" si="54"/>
        <v>25585.078249999999</v>
      </c>
      <c r="T875" s="11">
        <f t="shared" si="55"/>
        <v>27177.325000000001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14</v>
      </c>
      <c r="G876" s="12">
        <v>622540.16666666698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7">
        <f t="shared" si="53"/>
        <v>381004.08333333349</v>
      </c>
      <c r="Q876" t="s">
        <v>2053</v>
      </c>
      <c r="R876" t="s">
        <v>2054</v>
      </c>
      <c r="S876" s="11">
        <f t="shared" si="54"/>
        <v>25583.722208333333</v>
      </c>
      <c r="T876" s="11">
        <f t="shared" si="55"/>
        <v>27045.020833333332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20</v>
      </c>
      <c r="G877" s="12">
        <v>623252.66666666698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7">
        <f t="shared" si="53"/>
        <v>314358.83333333349</v>
      </c>
      <c r="Q877" t="s">
        <v>2034</v>
      </c>
      <c r="R877" t="s">
        <v>2035</v>
      </c>
      <c r="S877" s="11">
        <f t="shared" si="54"/>
        <v>25583.987249999998</v>
      </c>
      <c r="T877" s="11">
        <f t="shared" si="55"/>
        <v>27067.825000000001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20</v>
      </c>
      <c r="G878" s="12">
        <v>623965.16666666698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7">
        <f t="shared" si="53"/>
        <v>313038.08333333349</v>
      </c>
      <c r="Q878" t="s">
        <v>2053</v>
      </c>
      <c r="R878" t="s">
        <v>2054</v>
      </c>
      <c r="S878" s="11">
        <f t="shared" si="54"/>
        <v>25587.055208333335</v>
      </c>
      <c r="T878" s="11">
        <f t="shared" si="55"/>
        <v>27376.920833333334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2">
        <v>624677.66666666698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7">
        <f t="shared" si="53"/>
        <v>375652.83333333349</v>
      </c>
      <c r="Q879" t="s">
        <v>2032</v>
      </c>
      <c r="R879" t="s">
        <v>2033</v>
      </c>
      <c r="S879" s="11">
        <f t="shared" si="54"/>
        <v>25586.008208333333</v>
      </c>
      <c r="T879" s="11">
        <f t="shared" si="55"/>
        <v>27269.920833333334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20</v>
      </c>
      <c r="G880" s="12">
        <v>625390.16666666698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7">
        <f t="shared" si="53"/>
        <v>313201.08333333349</v>
      </c>
      <c r="Q880" t="s">
        <v>2034</v>
      </c>
      <c r="R880" t="s">
        <v>2056</v>
      </c>
      <c r="S880" s="11">
        <f t="shared" si="54"/>
        <v>25587.276249999999</v>
      </c>
      <c r="T880" s="11">
        <f t="shared" si="55"/>
        <v>27399.025000000001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2">
        <v>626102.66666666698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7">
        <f t="shared" si="53"/>
        <v>315770.33333333349</v>
      </c>
      <c r="Q881" t="s">
        <v>2046</v>
      </c>
      <c r="R881" t="s">
        <v>2047</v>
      </c>
      <c r="S881" s="11">
        <f t="shared" si="54"/>
        <v>25586.219249999998</v>
      </c>
      <c r="T881" s="11">
        <f t="shared" si="55"/>
        <v>27291.825000000001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14</v>
      </c>
      <c r="G882" s="12">
        <v>626815.16666666698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7">
        <f t="shared" si="53"/>
        <v>409958.08333333349</v>
      </c>
      <c r="Q882" t="s">
        <v>2034</v>
      </c>
      <c r="R882" t="s">
        <v>2042</v>
      </c>
      <c r="S882" s="11">
        <f t="shared" si="54"/>
        <v>25587.098208333333</v>
      </c>
      <c r="T882" s="11">
        <f t="shared" si="55"/>
        <v>27379.020833333332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20</v>
      </c>
      <c r="G883" s="12">
        <v>627527.66666666698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7">
        <f t="shared" si="53"/>
        <v>329596.33333333349</v>
      </c>
      <c r="Q883" t="s">
        <v>2038</v>
      </c>
      <c r="R883" t="s">
        <v>2039</v>
      </c>
      <c r="S883" s="11">
        <f t="shared" si="54"/>
        <v>25585.625208333335</v>
      </c>
      <c r="T883" s="11">
        <f t="shared" si="55"/>
        <v>27234.420833333334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14</v>
      </c>
      <c r="G884" s="12">
        <v>628240.16666666698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7">
        <f t="shared" si="53"/>
        <v>315600.08333333349</v>
      </c>
      <c r="Q884" t="s">
        <v>2038</v>
      </c>
      <c r="R884" t="s">
        <v>2039</v>
      </c>
      <c r="S884" s="11">
        <f t="shared" si="54"/>
        <v>25585.456249999999</v>
      </c>
      <c r="T884" s="11">
        <f t="shared" si="55"/>
        <v>27215.025000000001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2">
        <v>628952.66666666698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7">
        <f t="shared" si="53"/>
        <v>318520.83333333349</v>
      </c>
      <c r="Q885" t="s">
        <v>2040</v>
      </c>
      <c r="R885" t="s">
        <v>2051</v>
      </c>
      <c r="S885" s="11">
        <f t="shared" si="54"/>
        <v>25583.754208333332</v>
      </c>
      <c r="T885" s="11">
        <f t="shared" si="55"/>
        <v>27048.020833333332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20</v>
      </c>
      <c r="G886" s="12">
        <v>629665.16666666698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7">
        <f t="shared" si="53"/>
        <v>369519.58333333349</v>
      </c>
      <c r="Q886" t="s">
        <v>2038</v>
      </c>
      <c r="R886" t="s">
        <v>2039</v>
      </c>
      <c r="S886" s="11">
        <f t="shared" si="54"/>
        <v>25585.194208333334</v>
      </c>
      <c r="T886" s="11">
        <f t="shared" si="55"/>
        <v>27188.620833333334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14</v>
      </c>
      <c r="G887" s="12">
        <v>630377.66666666698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7">
        <f t="shared" si="53"/>
        <v>316253.33333333349</v>
      </c>
      <c r="Q887" t="s">
        <v>2038</v>
      </c>
      <c r="R887" t="s">
        <v>2039</v>
      </c>
      <c r="S887" s="11">
        <f t="shared" si="54"/>
        <v>25583.766208333334</v>
      </c>
      <c r="T887" s="11">
        <f t="shared" si="55"/>
        <v>27049.420833333334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20</v>
      </c>
      <c r="G888" s="12">
        <v>631090.16666666698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7">
        <f t="shared" si="53"/>
        <v>379417.58333333349</v>
      </c>
      <c r="Q888" t="s">
        <v>2034</v>
      </c>
      <c r="R888" t="s">
        <v>2044</v>
      </c>
      <c r="S888" s="11">
        <f t="shared" si="54"/>
        <v>25583.847208333333</v>
      </c>
      <c r="T888" s="11">
        <f t="shared" si="55"/>
        <v>27055.520833333332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20</v>
      </c>
      <c r="G889" s="12">
        <v>631802.66666666698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7">
        <f t="shared" si="53"/>
        <v>317045.83333333349</v>
      </c>
      <c r="Q889" t="s">
        <v>2038</v>
      </c>
      <c r="R889" t="s">
        <v>2039</v>
      </c>
      <c r="S889" s="11">
        <f t="shared" si="54"/>
        <v>25585.633208333333</v>
      </c>
      <c r="T889" s="11">
        <f t="shared" si="55"/>
        <v>27237.020833333332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14</v>
      </c>
      <c r="G890" s="12">
        <v>632515.16666666698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7">
        <f t="shared" si="53"/>
        <v>322344.58333333349</v>
      </c>
      <c r="Q890" t="s">
        <v>2038</v>
      </c>
      <c r="R890" t="s">
        <v>2039</v>
      </c>
      <c r="S890" s="11">
        <f t="shared" si="54"/>
        <v>25586.267208333335</v>
      </c>
      <c r="T890" s="11">
        <f t="shared" si="55"/>
        <v>27297.620833333334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2">
        <v>633227.66666666698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7">
        <f t="shared" si="53"/>
        <v>321367.83333333349</v>
      </c>
      <c r="Q891" t="s">
        <v>2034</v>
      </c>
      <c r="R891" t="s">
        <v>2042</v>
      </c>
      <c r="S891" s="11">
        <f t="shared" si="54"/>
        <v>25585.141208333334</v>
      </c>
      <c r="T891" s="11">
        <f t="shared" si="55"/>
        <v>27183.820833333335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2">
        <v>633940.16666666698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7">
        <f t="shared" si="53"/>
        <v>394894.58333333349</v>
      </c>
      <c r="Q892" t="s">
        <v>2034</v>
      </c>
      <c r="R892" t="s">
        <v>2044</v>
      </c>
      <c r="S892" s="11">
        <f t="shared" si="54"/>
        <v>25587.071208333335</v>
      </c>
      <c r="T892" s="11">
        <f t="shared" si="55"/>
        <v>27376.220833333333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14</v>
      </c>
      <c r="G893" s="12">
        <v>634652.66666666698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7">
        <f t="shared" si="53"/>
        <v>321205.33333333349</v>
      </c>
      <c r="Q893" t="s">
        <v>2040</v>
      </c>
      <c r="R893" t="s">
        <v>2041</v>
      </c>
      <c r="S893" s="11">
        <f t="shared" si="54"/>
        <v>25584.311249999999</v>
      </c>
      <c r="T893" s="11">
        <f t="shared" si="55"/>
        <v>27104.525000000001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2">
        <v>635365.16666666698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7">
        <f t="shared" si="53"/>
        <v>324600.08333333349</v>
      </c>
      <c r="Q894" t="s">
        <v>2046</v>
      </c>
      <c r="R894" t="s">
        <v>2058</v>
      </c>
      <c r="S894" s="11">
        <f t="shared" si="54"/>
        <v>25583.750208333335</v>
      </c>
      <c r="T894" s="11">
        <f t="shared" si="55"/>
        <v>27048.120833333334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2">
        <v>636077.66666666698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7">
        <f t="shared" si="53"/>
        <v>323423.83333333349</v>
      </c>
      <c r="Q895" t="s">
        <v>2040</v>
      </c>
      <c r="R895" t="s">
        <v>2041</v>
      </c>
      <c r="S895" s="11">
        <f t="shared" si="54"/>
        <v>25585.601208333333</v>
      </c>
      <c r="T895" s="11">
        <f t="shared" si="55"/>
        <v>27229.520833333332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14</v>
      </c>
      <c r="G896" s="12">
        <v>636790.16666666698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7">
        <f t="shared" si="53"/>
        <v>319999.08333333349</v>
      </c>
      <c r="Q896" t="s">
        <v>2040</v>
      </c>
      <c r="R896" t="s">
        <v>2059</v>
      </c>
      <c r="S896" s="11">
        <f t="shared" si="54"/>
        <v>25584.897208333332</v>
      </c>
      <c r="T896" s="11">
        <f t="shared" si="55"/>
        <v>27161.720833333333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20</v>
      </c>
      <c r="G897" s="12">
        <v>637502.66666666698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7">
        <f t="shared" si="53"/>
        <v>324305.33333333349</v>
      </c>
      <c r="Q897" t="s">
        <v>2038</v>
      </c>
      <c r="R897" t="s">
        <v>2039</v>
      </c>
      <c r="S897" s="11">
        <f t="shared" si="54"/>
        <v>25586.56525</v>
      </c>
      <c r="T897" s="11">
        <f t="shared" si="55"/>
        <v>27326.424999999999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14</v>
      </c>
      <c r="G898" s="12">
        <v>638215.16666666698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7">
        <f t="shared" si="53"/>
        <v>395776.58333333349</v>
      </c>
      <c r="Q898" t="s">
        <v>2032</v>
      </c>
      <c r="R898" t="s">
        <v>2033</v>
      </c>
      <c r="S898" s="11">
        <f t="shared" si="54"/>
        <v>25584.169208333333</v>
      </c>
      <c r="T898" s="11">
        <f t="shared" si="55"/>
        <v>27086.220833333333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20</v>
      </c>
      <c r="G899" s="12">
        <v>638927.66666666698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7">
        <f t="shared" ref="P899:P962" si="57">AVERAGE(G899,E899)</f>
        <v>320682.33333333349</v>
      </c>
      <c r="Q899" t="s">
        <v>2038</v>
      </c>
      <c r="R899" t="s">
        <v>2039</v>
      </c>
      <c r="S899" s="11">
        <f t="shared" ref="S899:S962" si="58">J899/86400000+DATE(1970,1,1)</f>
        <v>25587.014208333334</v>
      </c>
      <c r="T899" s="11">
        <f t="shared" ref="T899:T962" si="59">K899/864000+DATE(1970,1,1)</f>
        <v>27370.620833333334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20</v>
      </c>
      <c r="G900" s="12">
        <v>639640.16666666698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7">
        <f t="shared" si="57"/>
        <v>366815.58333333349</v>
      </c>
      <c r="Q900" t="s">
        <v>2040</v>
      </c>
      <c r="R900" t="s">
        <v>2041</v>
      </c>
      <c r="S900" s="11">
        <f t="shared" si="58"/>
        <v>25587.24625</v>
      </c>
      <c r="T900" s="11">
        <f t="shared" si="59"/>
        <v>27394.224999999999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14</v>
      </c>
      <c r="G901" s="12">
        <v>640352.66666666698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7">
        <f t="shared" si="57"/>
        <v>326486.33333333349</v>
      </c>
      <c r="Q901" t="s">
        <v>2034</v>
      </c>
      <c r="R901" t="s">
        <v>2057</v>
      </c>
      <c r="S901" s="11">
        <f t="shared" si="58"/>
        <v>25584.985208333332</v>
      </c>
      <c r="T901" s="11">
        <f t="shared" si="59"/>
        <v>27169.320833333335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20</v>
      </c>
      <c r="G902" s="12">
        <v>641065.16666666698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7">
        <f t="shared" si="57"/>
        <v>320533.58333333349</v>
      </c>
      <c r="Q902" t="s">
        <v>2036</v>
      </c>
      <c r="R902" t="s">
        <v>2037</v>
      </c>
      <c r="S902" s="11">
        <f t="shared" si="58"/>
        <v>25585.332208333333</v>
      </c>
      <c r="T902" s="11">
        <f t="shared" si="59"/>
        <v>27202.320833333335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2">
        <v>641777.66666666698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7">
        <f t="shared" si="57"/>
        <v>325261.83333333349</v>
      </c>
      <c r="Q903" t="s">
        <v>2034</v>
      </c>
      <c r="R903" t="s">
        <v>2035</v>
      </c>
      <c r="S903" s="11">
        <f t="shared" si="58"/>
        <v>25586.729208333334</v>
      </c>
      <c r="T903" s="11">
        <f t="shared" si="59"/>
        <v>27345.220833333333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14</v>
      </c>
      <c r="G904" s="12">
        <v>642490.16666666698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7">
        <f t="shared" si="57"/>
        <v>323012.08333333349</v>
      </c>
      <c r="Q904" t="s">
        <v>2036</v>
      </c>
      <c r="R904" t="s">
        <v>2037</v>
      </c>
      <c r="S904" s="11">
        <f t="shared" si="58"/>
        <v>25585.830249999999</v>
      </c>
      <c r="T904" s="11">
        <f t="shared" si="59"/>
        <v>27256.224999999999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20</v>
      </c>
      <c r="G905" s="12">
        <v>643202.66666666698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7">
        <f t="shared" si="57"/>
        <v>321955.83333333349</v>
      </c>
      <c r="Q905" t="s">
        <v>2046</v>
      </c>
      <c r="R905" t="s">
        <v>2047</v>
      </c>
      <c r="S905" s="11">
        <f t="shared" si="58"/>
        <v>25584.465208333335</v>
      </c>
      <c r="T905" s="11">
        <f t="shared" si="59"/>
        <v>27117.020833333332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20</v>
      </c>
      <c r="G906" s="12">
        <v>643915.16666666698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7">
        <f t="shared" si="57"/>
        <v>322355.08333333349</v>
      </c>
      <c r="Q906" t="s">
        <v>2046</v>
      </c>
      <c r="R906" t="s">
        <v>2055</v>
      </c>
      <c r="S906" s="11">
        <f t="shared" si="58"/>
        <v>25584.617208333333</v>
      </c>
      <c r="T906" s="11">
        <f t="shared" si="59"/>
        <v>27131.120833333334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14</v>
      </c>
      <c r="G907" s="12">
        <v>644627.66666666698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7">
        <f t="shared" si="57"/>
        <v>328791.33333333349</v>
      </c>
      <c r="Q907" t="s">
        <v>2038</v>
      </c>
      <c r="R907" t="s">
        <v>2039</v>
      </c>
      <c r="S907" s="11">
        <f t="shared" si="58"/>
        <v>25584.967208333332</v>
      </c>
      <c r="T907" s="11">
        <f t="shared" si="59"/>
        <v>27166.020833333332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2">
        <v>645340.16666666698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7">
        <f t="shared" si="57"/>
        <v>327152.08333333349</v>
      </c>
      <c r="Q908" t="s">
        <v>2040</v>
      </c>
      <c r="R908" t="s">
        <v>2041</v>
      </c>
      <c r="S908" s="11">
        <f t="shared" si="58"/>
        <v>25586.299208333334</v>
      </c>
      <c r="T908" s="11">
        <f t="shared" si="59"/>
        <v>27302.520833333332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20</v>
      </c>
      <c r="G909" s="12">
        <v>646052.66666666698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7">
        <f t="shared" si="57"/>
        <v>323947.83333333349</v>
      </c>
      <c r="Q909" t="s">
        <v>2038</v>
      </c>
      <c r="R909" t="s">
        <v>2039</v>
      </c>
      <c r="S909" s="11">
        <f t="shared" si="58"/>
        <v>25584.091208333335</v>
      </c>
      <c r="T909" s="11">
        <f t="shared" si="59"/>
        <v>27078.820833333335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14</v>
      </c>
      <c r="G910" s="12">
        <v>646765.16666666698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7">
        <f t="shared" si="57"/>
        <v>384357.58333333349</v>
      </c>
      <c r="Q910" t="s">
        <v>2049</v>
      </c>
      <c r="R910" t="s">
        <v>2050</v>
      </c>
      <c r="S910" s="11">
        <f t="shared" si="58"/>
        <v>25584.462208333334</v>
      </c>
      <c r="T910" s="11">
        <f t="shared" si="59"/>
        <v>27116.320833333335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2">
        <v>647477.66666666698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7">
        <f t="shared" si="57"/>
        <v>328049.33333333349</v>
      </c>
      <c r="Q911" t="s">
        <v>2038</v>
      </c>
      <c r="R911" t="s">
        <v>2039</v>
      </c>
      <c r="S911" s="11">
        <f t="shared" si="58"/>
        <v>25586.686208333333</v>
      </c>
      <c r="T911" s="11">
        <f t="shared" si="59"/>
        <v>27340.320833333335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14</v>
      </c>
      <c r="G912" s="12">
        <v>648190.16666666698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7">
        <f t="shared" si="57"/>
        <v>339202.58333333349</v>
      </c>
      <c r="Q912" t="s">
        <v>2038</v>
      </c>
      <c r="R912" t="s">
        <v>2039</v>
      </c>
      <c r="S912" s="11">
        <f t="shared" si="58"/>
        <v>25585.457249999999</v>
      </c>
      <c r="T912" s="11">
        <f t="shared" si="59"/>
        <v>27214.825000000001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2">
        <v>648902.66666666698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7">
        <f t="shared" si="57"/>
        <v>330220.83333333349</v>
      </c>
      <c r="Q913" t="s">
        <v>2036</v>
      </c>
      <c r="R913" t="s">
        <v>2037</v>
      </c>
      <c r="S913" s="11">
        <f t="shared" si="58"/>
        <v>25587.148208333332</v>
      </c>
      <c r="T913" s="11">
        <f t="shared" si="59"/>
        <v>27384.020833333332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2">
        <v>649615.16666666698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7">
        <f t="shared" si="57"/>
        <v>331962.58333333349</v>
      </c>
      <c r="Q914" t="s">
        <v>2040</v>
      </c>
      <c r="R914" t="s">
        <v>2043</v>
      </c>
      <c r="S914" s="11">
        <f t="shared" si="58"/>
        <v>25584.588208333334</v>
      </c>
      <c r="T914" s="11">
        <f t="shared" si="59"/>
        <v>27129.120833333334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2">
        <v>650327.66666666698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7">
        <f t="shared" si="57"/>
        <v>342931.83333333349</v>
      </c>
      <c r="Q915" t="s">
        <v>2040</v>
      </c>
      <c r="R915" t="s">
        <v>2043</v>
      </c>
      <c r="S915" s="11">
        <f t="shared" si="58"/>
        <v>25587.028208333333</v>
      </c>
      <c r="T915" s="11">
        <f t="shared" si="59"/>
        <v>27373.120833333334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20</v>
      </c>
      <c r="G916" s="12">
        <v>651040.16666666698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7">
        <f t="shared" si="57"/>
        <v>327358.08333333349</v>
      </c>
      <c r="Q916" t="s">
        <v>2038</v>
      </c>
      <c r="R916" t="s">
        <v>2039</v>
      </c>
      <c r="S916" s="11">
        <f t="shared" si="58"/>
        <v>25584.921208333333</v>
      </c>
      <c r="T916" s="11">
        <f t="shared" si="59"/>
        <v>27162.320833333335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2">
        <v>651752.66666666698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7">
        <f t="shared" si="57"/>
        <v>423844.33333333349</v>
      </c>
      <c r="Q917" t="s">
        <v>2040</v>
      </c>
      <c r="R917" t="s">
        <v>2059</v>
      </c>
      <c r="S917" s="11">
        <f t="shared" si="58"/>
        <v>25586.407208333334</v>
      </c>
      <c r="T917" s="11">
        <f t="shared" si="59"/>
        <v>27310.620833333334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2">
        <v>652465.16666666698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7">
        <f t="shared" si="57"/>
        <v>326904.08333333349</v>
      </c>
      <c r="Q918" t="s">
        <v>2053</v>
      </c>
      <c r="R918" t="s">
        <v>2054</v>
      </c>
      <c r="S918" s="11">
        <f t="shared" si="58"/>
        <v>25585.42225</v>
      </c>
      <c r="T918" s="11">
        <f t="shared" si="59"/>
        <v>27212.125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20</v>
      </c>
      <c r="G919" s="12">
        <v>653177.66666666698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7">
        <f t="shared" si="57"/>
        <v>327637.33333333349</v>
      </c>
      <c r="Q919" t="s">
        <v>2040</v>
      </c>
      <c r="R919" t="s">
        <v>2051</v>
      </c>
      <c r="S919" s="11">
        <f t="shared" si="58"/>
        <v>25584.153208333333</v>
      </c>
      <c r="T919" s="11">
        <f t="shared" si="59"/>
        <v>27086.720833333333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2">
        <v>653890.16666666698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7">
        <f t="shared" si="57"/>
        <v>331455.58333333349</v>
      </c>
      <c r="Q920" t="s">
        <v>2046</v>
      </c>
      <c r="R920" t="s">
        <v>2055</v>
      </c>
      <c r="S920" s="11">
        <f t="shared" si="58"/>
        <v>25584.548208333334</v>
      </c>
      <c r="T920" s="11">
        <f t="shared" si="59"/>
        <v>27124.920833333334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2">
        <v>654602.66666666698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7">
        <f t="shared" si="57"/>
        <v>337758.83333333349</v>
      </c>
      <c r="Q921" t="s">
        <v>2038</v>
      </c>
      <c r="R921" t="s">
        <v>2039</v>
      </c>
      <c r="S921" s="11">
        <f t="shared" si="58"/>
        <v>25586.453208333332</v>
      </c>
      <c r="T921" s="11">
        <f t="shared" si="59"/>
        <v>27317.525000000001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2">
        <v>655315.16666666698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7">
        <f t="shared" si="57"/>
        <v>332495.58333333349</v>
      </c>
      <c r="Q922" t="s">
        <v>2040</v>
      </c>
      <c r="R922" t="s">
        <v>2048</v>
      </c>
      <c r="S922" s="11">
        <f t="shared" si="58"/>
        <v>25586.934249999998</v>
      </c>
      <c r="T922" s="11">
        <f t="shared" si="59"/>
        <v>27364.424999999999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20</v>
      </c>
      <c r="G923" s="12">
        <v>656027.66666666698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7">
        <f t="shared" si="57"/>
        <v>328618.83333333349</v>
      </c>
      <c r="Q923" t="s">
        <v>2036</v>
      </c>
      <c r="R923" t="s">
        <v>2037</v>
      </c>
      <c r="S923" s="11">
        <f t="shared" si="58"/>
        <v>25584.382249999999</v>
      </c>
      <c r="T923" s="11">
        <f t="shared" si="59"/>
        <v>27108.625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14</v>
      </c>
      <c r="G924" s="12">
        <v>656740.16666666698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7">
        <f t="shared" si="57"/>
        <v>373590.08333333349</v>
      </c>
      <c r="Q924" t="s">
        <v>2034</v>
      </c>
      <c r="R924" t="s">
        <v>2061</v>
      </c>
      <c r="S924" s="11">
        <f t="shared" si="58"/>
        <v>25586.874250000001</v>
      </c>
      <c r="T924" s="11">
        <f t="shared" si="59"/>
        <v>27357.325000000001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2">
        <v>657452.66666666698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7">
        <f t="shared" si="57"/>
        <v>330748.33333333349</v>
      </c>
      <c r="Q925" t="s">
        <v>2038</v>
      </c>
      <c r="R925" t="s">
        <v>2039</v>
      </c>
      <c r="S925" s="11">
        <f t="shared" si="58"/>
        <v>25583.804208333335</v>
      </c>
      <c r="T925" s="11">
        <f t="shared" si="59"/>
        <v>27049.520833333332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14</v>
      </c>
      <c r="G926" s="12">
        <v>658165.16666666698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7">
        <f t="shared" si="57"/>
        <v>425228.58333333349</v>
      </c>
      <c r="Q926" t="s">
        <v>2038</v>
      </c>
      <c r="R926" t="s">
        <v>2039</v>
      </c>
      <c r="S926" s="11">
        <f t="shared" si="58"/>
        <v>25587.200208333332</v>
      </c>
      <c r="T926" s="11">
        <f t="shared" si="59"/>
        <v>27390.125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2">
        <v>658877.66666666698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7">
        <f t="shared" si="57"/>
        <v>332799.83333333349</v>
      </c>
      <c r="Q927" t="s">
        <v>2038</v>
      </c>
      <c r="R927" t="s">
        <v>2039</v>
      </c>
      <c r="S927" s="11">
        <f t="shared" si="58"/>
        <v>25586.431208333332</v>
      </c>
      <c r="T927" s="11">
        <f t="shared" si="59"/>
        <v>27313.320833333335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20</v>
      </c>
      <c r="G928" s="12">
        <v>659590.16666666698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7">
        <f t="shared" si="57"/>
        <v>330583.58333333349</v>
      </c>
      <c r="Q928" t="s">
        <v>2032</v>
      </c>
      <c r="R928" t="s">
        <v>2033</v>
      </c>
      <c r="S928" s="11">
        <f t="shared" si="58"/>
        <v>25585.933208333332</v>
      </c>
      <c r="T928" s="11">
        <f t="shared" si="59"/>
        <v>27262.720833333333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2">
        <v>660302.66666666698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7">
        <f t="shared" si="57"/>
        <v>331801.83333333349</v>
      </c>
      <c r="Q929" t="s">
        <v>2038</v>
      </c>
      <c r="R929" t="s">
        <v>2039</v>
      </c>
      <c r="S929" s="11">
        <f t="shared" si="58"/>
        <v>25584.533208333334</v>
      </c>
      <c r="T929" s="11">
        <f t="shared" si="59"/>
        <v>27125.220833333333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2">
        <v>661015.16666666698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7">
        <f t="shared" si="57"/>
        <v>428700.58333333349</v>
      </c>
      <c r="Q930" t="s">
        <v>2036</v>
      </c>
      <c r="R930" t="s">
        <v>2037</v>
      </c>
      <c r="S930" s="11">
        <f t="shared" si="58"/>
        <v>25585.06825</v>
      </c>
      <c r="T930" s="11">
        <f t="shared" si="59"/>
        <v>27176.724999999999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2">
        <v>661727.66666666698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7">
        <f t="shared" si="57"/>
        <v>336839.83333333349</v>
      </c>
      <c r="Q931" t="s">
        <v>2038</v>
      </c>
      <c r="R931" t="s">
        <v>2039</v>
      </c>
      <c r="S931" s="11">
        <f t="shared" si="58"/>
        <v>25586.289208333332</v>
      </c>
      <c r="T931" s="11">
        <f t="shared" si="59"/>
        <v>27299.320833333335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14</v>
      </c>
      <c r="G932" s="12">
        <v>662440.16666666698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7">
        <f t="shared" si="57"/>
        <v>333185.08333333349</v>
      </c>
      <c r="Q932" t="s">
        <v>2038</v>
      </c>
      <c r="R932" t="s">
        <v>2039</v>
      </c>
      <c r="S932" s="11">
        <f t="shared" si="58"/>
        <v>25585.491249999999</v>
      </c>
      <c r="T932" s="11">
        <f t="shared" si="59"/>
        <v>27218.825000000001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20</v>
      </c>
      <c r="G933" s="12">
        <v>663152.66666666698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7">
        <f t="shared" si="57"/>
        <v>334440.83333333349</v>
      </c>
      <c r="Q933" t="s">
        <v>2038</v>
      </c>
      <c r="R933" t="s">
        <v>2039</v>
      </c>
      <c r="S933" s="11">
        <f t="shared" si="58"/>
        <v>25585.249208333335</v>
      </c>
      <c r="T933" s="11">
        <f t="shared" si="59"/>
        <v>27194.120833333334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2">
        <v>663865.16666666698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7">
        <f t="shared" si="57"/>
        <v>334374.08333333349</v>
      </c>
      <c r="Q934" t="s">
        <v>2034</v>
      </c>
      <c r="R934" t="s">
        <v>2035</v>
      </c>
      <c r="S934" s="11">
        <f t="shared" si="58"/>
        <v>25585.140208333334</v>
      </c>
      <c r="T934" s="11">
        <f t="shared" si="59"/>
        <v>27183.320833333335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14</v>
      </c>
      <c r="G935" s="12">
        <v>664577.66666666698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7">
        <f t="shared" si="57"/>
        <v>419796.33333333349</v>
      </c>
      <c r="Q935" t="s">
        <v>2038</v>
      </c>
      <c r="R935" t="s">
        <v>2039</v>
      </c>
      <c r="S935" s="11">
        <f t="shared" si="58"/>
        <v>25584.803208333335</v>
      </c>
      <c r="T935" s="11">
        <f t="shared" si="59"/>
        <v>27150.620833333334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2">
        <v>665290.16666666698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7">
        <f t="shared" si="57"/>
        <v>338285.08333333349</v>
      </c>
      <c r="Q936" t="s">
        <v>2038</v>
      </c>
      <c r="R936" t="s">
        <v>2039</v>
      </c>
      <c r="S936" s="11">
        <f t="shared" si="58"/>
        <v>25585.85325</v>
      </c>
      <c r="T936" s="11">
        <f t="shared" si="59"/>
        <v>27254.924999999999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2">
        <v>666002.66666666698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7">
        <f t="shared" si="57"/>
        <v>338007.33333333349</v>
      </c>
      <c r="Q937" t="s">
        <v>2038</v>
      </c>
      <c r="R937" t="s">
        <v>2039</v>
      </c>
      <c r="S937" s="11">
        <f t="shared" si="58"/>
        <v>25585.640208333334</v>
      </c>
      <c r="T937" s="11">
        <f t="shared" si="59"/>
        <v>27233.720833333333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2">
        <v>666715.16666666698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7">
        <f t="shared" si="57"/>
        <v>334202.58333333349</v>
      </c>
      <c r="Q938" t="s">
        <v>2038</v>
      </c>
      <c r="R938" t="s">
        <v>2039</v>
      </c>
      <c r="S938" s="11">
        <f t="shared" si="58"/>
        <v>25587.099208333333</v>
      </c>
      <c r="T938" s="11">
        <f t="shared" si="59"/>
        <v>27379.220833333333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20</v>
      </c>
      <c r="G939" s="12">
        <v>667427.66666666698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7">
        <f t="shared" si="57"/>
        <v>376159.33333333349</v>
      </c>
      <c r="Q939" t="s">
        <v>2040</v>
      </c>
      <c r="R939" t="s">
        <v>2041</v>
      </c>
      <c r="S939" s="11">
        <f t="shared" si="58"/>
        <v>25585.76525</v>
      </c>
      <c r="T939" s="11">
        <f t="shared" si="59"/>
        <v>27246.424999999999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14</v>
      </c>
      <c r="G940" s="12">
        <v>668140.16666666698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7">
        <f t="shared" si="57"/>
        <v>339116.58333333349</v>
      </c>
      <c r="Q940" t="s">
        <v>2046</v>
      </c>
      <c r="R940" t="s">
        <v>2052</v>
      </c>
      <c r="S940" s="11">
        <f t="shared" si="58"/>
        <v>25586.694208333334</v>
      </c>
      <c r="T940" s="11">
        <f t="shared" si="59"/>
        <v>27342.020833333332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20</v>
      </c>
      <c r="G941" s="12">
        <v>668852.66666666698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7">
        <f t="shared" si="57"/>
        <v>336345.83333333349</v>
      </c>
      <c r="Q941" t="s">
        <v>2049</v>
      </c>
      <c r="R941" t="s">
        <v>2050</v>
      </c>
      <c r="S941" s="11">
        <f t="shared" si="58"/>
        <v>25584.101208333333</v>
      </c>
      <c r="T941" s="11">
        <f t="shared" si="59"/>
        <v>27080.820833333335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20</v>
      </c>
      <c r="G942" s="12">
        <v>669565.16666666698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7">
        <f t="shared" si="57"/>
        <v>337863.08333333349</v>
      </c>
      <c r="Q942" t="s">
        <v>2036</v>
      </c>
      <c r="R942" t="s">
        <v>2037</v>
      </c>
      <c r="S942" s="11">
        <f t="shared" si="58"/>
        <v>25584.67525</v>
      </c>
      <c r="T942" s="11">
        <f t="shared" si="59"/>
        <v>27138.724999999999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2">
        <v>670277.66666666698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7">
        <f t="shared" si="57"/>
        <v>337946.33333333349</v>
      </c>
      <c r="Q943" t="s">
        <v>2038</v>
      </c>
      <c r="R943" t="s">
        <v>2039</v>
      </c>
      <c r="S943" s="11">
        <f t="shared" si="58"/>
        <v>25583.983250000001</v>
      </c>
      <c r="T943" s="11">
        <f t="shared" si="59"/>
        <v>27070.825000000001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20</v>
      </c>
      <c r="G944" s="12">
        <v>670990.16666666698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7">
        <f t="shared" si="57"/>
        <v>338597.58333333349</v>
      </c>
      <c r="Q944" t="s">
        <v>2038</v>
      </c>
      <c r="R944" t="s">
        <v>2039</v>
      </c>
      <c r="S944" s="11">
        <f t="shared" si="58"/>
        <v>25583.999250000001</v>
      </c>
      <c r="T944" s="11">
        <f t="shared" si="59"/>
        <v>27069.224999999999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2">
        <v>671702.66666666698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7">
        <f t="shared" si="57"/>
        <v>341835.83333333349</v>
      </c>
      <c r="Q945" t="s">
        <v>2032</v>
      </c>
      <c r="R945" t="s">
        <v>2033</v>
      </c>
      <c r="S945" s="11">
        <f t="shared" si="58"/>
        <v>25585.337208333334</v>
      </c>
      <c r="T945" s="11">
        <f t="shared" si="59"/>
        <v>27206.220833333333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2">
        <v>672415.16666666698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7">
        <f t="shared" si="57"/>
        <v>340278.58333333349</v>
      </c>
      <c r="Q946" t="s">
        <v>2053</v>
      </c>
      <c r="R946" t="s">
        <v>2054</v>
      </c>
      <c r="S946" s="11">
        <f t="shared" si="58"/>
        <v>25586.207249999999</v>
      </c>
      <c r="T946" s="11">
        <f t="shared" si="59"/>
        <v>27291.625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20</v>
      </c>
      <c r="G947" s="12">
        <v>673127.66666666698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7">
        <f t="shared" si="57"/>
        <v>364466.33333333349</v>
      </c>
      <c r="Q947" t="s">
        <v>2053</v>
      </c>
      <c r="R947" t="s">
        <v>2054</v>
      </c>
      <c r="S947" s="11">
        <f t="shared" si="58"/>
        <v>25584.435208333332</v>
      </c>
      <c r="T947" s="11">
        <f t="shared" si="59"/>
        <v>27114.020833333332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20</v>
      </c>
      <c r="G948" s="12">
        <v>673840.16666666698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7">
        <f t="shared" si="57"/>
        <v>344539.08333333349</v>
      </c>
      <c r="Q948" t="s">
        <v>2038</v>
      </c>
      <c r="R948" t="s">
        <v>2039</v>
      </c>
      <c r="S948" s="11">
        <f t="shared" si="58"/>
        <v>25584.141208333334</v>
      </c>
      <c r="T948" s="11">
        <f t="shared" si="59"/>
        <v>27083.320833333335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2">
        <v>674552.66666666698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7">
        <f t="shared" si="57"/>
        <v>337756.83333333349</v>
      </c>
      <c r="Q949" t="s">
        <v>2038</v>
      </c>
      <c r="R949" t="s">
        <v>2039</v>
      </c>
      <c r="S949" s="11">
        <f t="shared" si="58"/>
        <v>25585.339208333335</v>
      </c>
      <c r="T949" s="11">
        <f t="shared" si="59"/>
        <v>27203.620833333334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20</v>
      </c>
      <c r="G950" s="12">
        <v>675265.16666666698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7">
        <f t="shared" si="57"/>
        <v>340591.58333333349</v>
      </c>
      <c r="Q950" t="s">
        <v>2040</v>
      </c>
      <c r="R950" t="s">
        <v>2041</v>
      </c>
      <c r="S950" s="11">
        <f t="shared" si="58"/>
        <v>25585.416249999998</v>
      </c>
      <c r="T950" s="11">
        <f t="shared" si="59"/>
        <v>27211.625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2">
        <v>675977.66666666698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7">
        <f t="shared" si="57"/>
        <v>342748.83333333349</v>
      </c>
      <c r="Q951" t="s">
        <v>2036</v>
      </c>
      <c r="R951" t="s">
        <v>2037</v>
      </c>
      <c r="S951" s="11">
        <f t="shared" si="58"/>
        <v>25585.543208333333</v>
      </c>
      <c r="T951" s="11">
        <f t="shared" si="59"/>
        <v>27225.220833333333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2">
        <v>676690.16666666698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7">
        <f t="shared" si="57"/>
        <v>338347.58333333349</v>
      </c>
      <c r="Q952" t="s">
        <v>2038</v>
      </c>
      <c r="R952" t="s">
        <v>2039</v>
      </c>
      <c r="S952" s="11">
        <f t="shared" si="58"/>
        <v>25587.002208333335</v>
      </c>
      <c r="T952" s="11">
        <f t="shared" si="59"/>
        <v>27369.720833333333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2">
        <v>677402.66666666698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7">
        <f t="shared" si="57"/>
        <v>418229.33333333349</v>
      </c>
      <c r="Q953" t="s">
        <v>2034</v>
      </c>
      <c r="R953" t="s">
        <v>2035</v>
      </c>
      <c r="S953" s="11">
        <f t="shared" si="58"/>
        <v>25586.161250000001</v>
      </c>
      <c r="T953" s="11">
        <f t="shared" si="59"/>
        <v>27285.224999999999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14</v>
      </c>
      <c r="G954" s="12">
        <v>678115.16666666698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7">
        <f t="shared" si="57"/>
        <v>390051.08333333349</v>
      </c>
      <c r="Q954" t="s">
        <v>2040</v>
      </c>
      <c r="R954" t="s">
        <v>2041</v>
      </c>
      <c r="S954" s="11">
        <f t="shared" si="58"/>
        <v>25586.022208333332</v>
      </c>
      <c r="T954" s="11">
        <f t="shared" si="59"/>
        <v>27272.620833333334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20</v>
      </c>
      <c r="G955" s="12">
        <v>678827.66666666698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7">
        <f t="shared" si="57"/>
        <v>340403.83333333349</v>
      </c>
      <c r="Q955" t="s">
        <v>2040</v>
      </c>
      <c r="R955" t="s">
        <v>2062</v>
      </c>
      <c r="S955" s="11">
        <f t="shared" si="58"/>
        <v>25585.789250000002</v>
      </c>
      <c r="T955" s="11">
        <f t="shared" si="59"/>
        <v>27251.525000000001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2">
        <v>679540.16666666698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7">
        <f t="shared" si="57"/>
        <v>417962.08333333349</v>
      </c>
      <c r="Q956" t="s">
        <v>2036</v>
      </c>
      <c r="R956" t="s">
        <v>2037</v>
      </c>
      <c r="S956" s="11">
        <f t="shared" si="58"/>
        <v>25584.605208333334</v>
      </c>
      <c r="T956" s="11">
        <f t="shared" si="59"/>
        <v>27131.920833333334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14</v>
      </c>
      <c r="G957" s="12">
        <v>680252.66666666698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7">
        <f t="shared" si="57"/>
        <v>344007.83333333349</v>
      </c>
      <c r="Q957" t="s">
        <v>2038</v>
      </c>
      <c r="R957" t="s">
        <v>2039</v>
      </c>
      <c r="S957" s="11">
        <f t="shared" si="58"/>
        <v>25584.669249999999</v>
      </c>
      <c r="T957" s="11">
        <f t="shared" si="59"/>
        <v>27136.125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20</v>
      </c>
      <c r="G958" s="12">
        <v>680965.16666666698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7">
        <f t="shared" si="57"/>
        <v>358331.58333333349</v>
      </c>
      <c r="Q958" t="s">
        <v>2040</v>
      </c>
      <c r="R958" t="s">
        <v>2062</v>
      </c>
      <c r="S958" s="11">
        <f t="shared" si="58"/>
        <v>25585.791249999998</v>
      </c>
      <c r="T958" s="11">
        <f t="shared" si="59"/>
        <v>27248.525000000001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2">
        <v>681677.66666666698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7">
        <f t="shared" si="57"/>
        <v>347055.83333333349</v>
      </c>
      <c r="Q959" t="s">
        <v>2038</v>
      </c>
      <c r="R959" t="s">
        <v>2039</v>
      </c>
      <c r="S959" s="11">
        <f t="shared" si="58"/>
        <v>25584.38625</v>
      </c>
      <c r="T959" s="11">
        <f t="shared" si="59"/>
        <v>27107.924999999999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14</v>
      </c>
      <c r="G960" s="12">
        <v>682390.16666666698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7">
        <f t="shared" si="57"/>
        <v>345235.58333333349</v>
      </c>
      <c r="Q960" t="s">
        <v>2040</v>
      </c>
      <c r="R960" t="s">
        <v>2048</v>
      </c>
      <c r="S960" s="11">
        <f t="shared" si="58"/>
        <v>25583.781208333334</v>
      </c>
      <c r="T960" s="11">
        <f t="shared" si="59"/>
        <v>27049.320833333335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20</v>
      </c>
      <c r="G961" s="12">
        <v>683102.66666666698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7">
        <f t="shared" si="57"/>
        <v>344866.83333333349</v>
      </c>
      <c r="Q961" t="s">
        <v>2046</v>
      </c>
      <c r="R961" t="s">
        <v>2058</v>
      </c>
      <c r="S961" s="11">
        <f t="shared" si="58"/>
        <v>25583.788208333332</v>
      </c>
      <c r="T961" s="11">
        <f t="shared" si="59"/>
        <v>27050.620833333334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20</v>
      </c>
      <c r="G962" s="12">
        <v>683815.16666666698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7">
        <f t="shared" si="57"/>
        <v>344246.58333333349</v>
      </c>
      <c r="Q962" t="s">
        <v>2036</v>
      </c>
      <c r="R962" t="s">
        <v>2037</v>
      </c>
      <c r="S962" s="11">
        <f t="shared" si="58"/>
        <v>25585.839250000001</v>
      </c>
      <c r="T962" s="11">
        <f t="shared" si="59"/>
        <v>27256.620833333334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14</v>
      </c>
      <c r="G963" s="12">
        <v>684527.66666666698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0" si="60">E963/D963</f>
        <v>1.1929824561403508</v>
      </c>
      <c r="P963" s="7">
        <f t="shared" ref="P963:P1001" si="61">AVERAGE(G963,E963)</f>
        <v>345663.83333333349</v>
      </c>
      <c r="Q963" t="s">
        <v>2046</v>
      </c>
      <c r="R963" t="s">
        <v>2058</v>
      </c>
      <c r="S963" s="11">
        <f t="shared" ref="S963:S1001" si="62">J963/86400000+DATE(1970,1,1)</f>
        <v>25584.022250000002</v>
      </c>
      <c r="T963" s="11">
        <f t="shared" ref="T963:T1001" si="63">K963/864000+DATE(1970,1,1)</f>
        <v>27071.625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2">
        <v>685240.16666666698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7">
        <f t="shared" si="61"/>
        <v>347948.58333333349</v>
      </c>
      <c r="Q964" t="s">
        <v>2032</v>
      </c>
      <c r="R964" t="s">
        <v>2033</v>
      </c>
      <c r="S964" s="11">
        <f t="shared" si="62"/>
        <v>25585.023249999998</v>
      </c>
      <c r="T964" s="11">
        <f t="shared" si="63"/>
        <v>27173.424999999999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20</v>
      </c>
      <c r="G965" s="12">
        <v>685952.66666666698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7">
        <f t="shared" si="61"/>
        <v>345474.83333333349</v>
      </c>
      <c r="Q965" t="s">
        <v>2053</v>
      </c>
      <c r="R965" t="s">
        <v>2054</v>
      </c>
      <c r="S965" s="11">
        <f t="shared" si="62"/>
        <v>25584.038250000001</v>
      </c>
      <c r="T965" s="11">
        <f t="shared" si="63"/>
        <v>27073.424999999999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14</v>
      </c>
      <c r="G966" s="12">
        <v>686665.16666666698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7">
        <f t="shared" si="61"/>
        <v>349914.58333333349</v>
      </c>
      <c r="Q966" t="s">
        <v>2038</v>
      </c>
      <c r="R966" t="s">
        <v>2039</v>
      </c>
      <c r="S966" s="11">
        <f t="shared" si="62"/>
        <v>25585.566208333334</v>
      </c>
      <c r="T966" s="11">
        <f t="shared" si="63"/>
        <v>27226.120833333334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2">
        <v>687377.66666666698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7">
        <f t="shared" si="61"/>
        <v>347939.33333333349</v>
      </c>
      <c r="Q967" t="s">
        <v>2034</v>
      </c>
      <c r="R967" t="s">
        <v>2035</v>
      </c>
      <c r="S967" s="11">
        <f t="shared" si="62"/>
        <v>25583.634249999999</v>
      </c>
      <c r="T967" s="11">
        <f t="shared" si="63"/>
        <v>27036.424999999999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14</v>
      </c>
      <c r="G968" s="12">
        <v>688090.16666666698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7">
        <f t="shared" si="61"/>
        <v>350779.08333333349</v>
      </c>
      <c r="Q968" t="s">
        <v>2038</v>
      </c>
      <c r="R968" t="s">
        <v>2039</v>
      </c>
      <c r="S968" s="11">
        <f t="shared" si="62"/>
        <v>25586.332208333333</v>
      </c>
      <c r="T968" s="11">
        <f t="shared" si="63"/>
        <v>27302.420833333334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2">
        <v>688802.66666666698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7">
        <f t="shared" si="61"/>
        <v>404970.33333333349</v>
      </c>
      <c r="Q969" t="s">
        <v>2034</v>
      </c>
      <c r="R969" t="s">
        <v>2061</v>
      </c>
      <c r="S969" s="11">
        <f t="shared" si="62"/>
        <v>25584.436208333333</v>
      </c>
      <c r="T969" s="11">
        <f t="shared" si="63"/>
        <v>27116.320833333335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2">
        <v>689515.16666666698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7">
        <f t="shared" si="61"/>
        <v>348816.08333333349</v>
      </c>
      <c r="Q970" t="s">
        <v>2032</v>
      </c>
      <c r="R970" t="s">
        <v>2033</v>
      </c>
      <c r="S970" s="11">
        <f t="shared" si="62"/>
        <v>25583.97525</v>
      </c>
      <c r="T970" s="11">
        <f t="shared" si="63"/>
        <v>27068.025000000001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14</v>
      </c>
      <c r="G971" s="12">
        <v>690227.66666666698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7">
        <f t="shared" si="61"/>
        <v>349388.83333333349</v>
      </c>
      <c r="Q971" t="s">
        <v>2038</v>
      </c>
      <c r="R971" t="s">
        <v>2039</v>
      </c>
      <c r="S971" s="11">
        <f t="shared" si="62"/>
        <v>25587.252250000001</v>
      </c>
      <c r="T971" s="11">
        <f t="shared" si="63"/>
        <v>27394.924999999999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20</v>
      </c>
      <c r="G972" s="12">
        <v>690940.16666666698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7">
        <f t="shared" si="61"/>
        <v>374299.58333333349</v>
      </c>
      <c r="Q972" t="s">
        <v>2038</v>
      </c>
      <c r="R972" t="s">
        <v>2039</v>
      </c>
      <c r="S972" s="11">
        <f t="shared" si="62"/>
        <v>25584.103208333334</v>
      </c>
      <c r="T972" s="11">
        <f t="shared" si="63"/>
        <v>27079.420833333334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20</v>
      </c>
      <c r="G973" s="12">
        <v>691652.66666666698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7">
        <f t="shared" si="61"/>
        <v>346533.33333333349</v>
      </c>
      <c r="Q973" t="s">
        <v>2040</v>
      </c>
      <c r="R973" t="s">
        <v>2059</v>
      </c>
      <c r="S973" s="11">
        <f t="shared" si="62"/>
        <v>25584.986208333332</v>
      </c>
      <c r="T973" s="11">
        <f t="shared" si="63"/>
        <v>27168.220833333333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14</v>
      </c>
      <c r="G974" s="12">
        <v>692365.16666666698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7">
        <f t="shared" si="61"/>
        <v>394944.58333333349</v>
      </c>
      <c r="Q974" t="s">
        <v>2036</v>
      </c>
      <c r="R974" t="s">
        <v>2037</v>
      </c>
      <c r="S974" s="11">
        <f t="shared" si="62"/>
        <v>25585.223208333333</v>
      </c>
      <c r="T974" s="11">
        <f t="shared" si="63"/>
        <v>27192.220833333333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20</v>
      </c>
      <c r="G975" s="12">
        <v>693077.66666666698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7">
        <f t="shared" si="61"/>
        <v>359626.83333333349</v>
      </c>
      <c r="Q975" t="s">
        <v>2038</v>
      </c>
      <c r="R975" t="s">
        <v>2039</v>
      </c>
      <c r="S975" s="11">
        <f t="shared" si="62"/>
        <v>25583.953249999999</v>
      </c>
      <c r="T975" s="11">
        <f t="shared" si="63"/>
        <v>27064.525000000001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2">
        <v>693790.16666666698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7">
        <f t="shared" si="61"/>
        <v>348390.58333333349</v>
      </c>
      <c r="Q976" t="s">
        <v>2034</v>
      </c>
      <c r="R976" t="s">
        <v>2044</v>
      </c>
      <c r="S976" s="11">
        <f t="shared" si="62"/>
        <v>25584.843208333332</v>
      </c>
      <c r="T976" s="11">
        <f t="shared" si="63"/>
        <v>27153.420833333334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14</v>
      </c>
      <c r="G977" s="12">
        <v>694502.66666666698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7">
        <f t="shared" si="61"/>
        <v>351434.33333333349</v>
      </c>
      <c r="Q977" t="s">
        <v>2038</v>
      </c>
      <c r="R977" t="s">
        <v>2039</v>
      </c>
      <c r="S977" s="11">
        <f t="shared" si="62"/>
        <v>25585.768250000001</v>
      </c>
      <c r="T977" s="11">
        <f t="shared" si="63"/>
        <v>27249.724999999999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2">
        <v>695215.16666666698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7">
        <f t="shared" si="61"/>
        <v>354050.58333333349</v>
      </c>
      <c r="Q978" t="s">
        <v>2038</v>
      </c>
      <c r="R978" t="s">
        <v>2039</v>
      </c>
      <c r="S978" s="11">
        <f t="shared" si="62"/>
        <v>25584.002250000001</v>
      </c>
      <c r="T978" s="11">
        <f t="shared" si="63"/>
        <v>27069.825000000001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20</v>
      </c>
      <c r="G979" s="12">
        <v>695927.66666666698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7">
        <f t="shared" si="61"/>
        <v>350552.33333333349</v>
      </c>
      <c r="Q979" t="s">
        <v>2032</v>
      </c>
      <c r="R979" t="s">
        <v>2033</v>
      </c>
      <c r="S979" s="11">
        <f t="shared" si="62"/>
        <v>25586.56925</v>
      </c>
      <c r="T979" s="11">
        <f t="shared" si="63"/>
        <v>27329.125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14</v>
      </c>
      <c r="G980" s="12">
        <v>696640.16666666698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7">
        <f t="shared" si="61"/>
        <v>352640.58333333349</v>
      </c>
      <c r="Q980" t="s">
        <v>2049</v>
      </c>
      <c r="R980" t="s">
        <v>2050</v>
      </c>
      <c r="S980" s="11">
        <f t="shared" si="62"/>
        <v>25586.117249999999</v>
      </c>
      <c r="T980" s="11">
        <f t="shared" si="63"/>
        <v>27282.924999999999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2">
        <v>697352.66666666698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7">
        <f t="shared" si="61"/>
        <v>391798.33333333349</v>
      </c>
      <c r="Q981" t="s">
        <v>2038</v>
      </c>
      <c r="R981" t="s">
        <v>2039</v>
      </c>
      <c r="S981" s="11">
        <f t="shared" si="62"/>
        <v>25585.509208333333</v>
      </c>
      <c r="T981" s="11">
        <f t="shared" si="63"/>
        <v>27220.520833333332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2">
        <v>698065.16666666698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7">
        <f t="shared" si="61"/>
        <v>388347.58333333349</v>
      </c>
      <c r="Q982" t="s">
        <v>2046</v>
      </c>
      <c r="R982" t="s">
        <v>2047</v>
      </c>
      <c r="S982" s="11">
        <f t="shared" si="62"/>
        <v>25585.738208333332</v>
      </c>
      <c r="T982" s="11">
        <f t="shared" si="63"/>
        <v>27243.325000000001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2">
        <v>698777.66666666698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7">
        <f t="shared" si="61"/>
        <v>355359.33333333349</v>
      </c>
      <c r="Q983" t="s">
        <v>2036</v>
      </c>
      <c r="R983" t="s">
        <v>2037</v>
      </c>
      <c r="S983" s="11">
        <f t="shared" si="62"/>
        <v>25586.525249999999</v>
      </c>
      <c r="T983" s="11">
        <f t="shared" si="63"/>
        <v>27324.825000000001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20</v>
      </c>
      <c r="G984" s="12">
        <v>699490.16666666698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7">
        <f t="shared" si="61"/>
        <v>352802.58333333349</v>
      </c>
      <c r="Q984" t="s">
        <v>2040</v>
      </c>
      <c r="R984" t="s">
        <v>2041</v>
      </c>
      <c r="S984" s="11">
        <f t="shared" si="62"/>
        <v>25584.174208333334</v>
      </c>
      <c r="T984" s="11">
        <f t="shared" si="63"/>
        <v>27086.620833333334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14</v>
      </c>
      <c r="G985" s="12">
        <v>700202.66666666698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7">
        <f t="shared" si="61"/>
        <v>444303.33333333349</v>
      </c>
      <c r="Q985" t="s">
        <v>2040</v>
      </c>
      <c r="R985" t="s">
        <v>2041</v>
      </c>
      <c r="S985" s="11">
        <f t="shared" si="62"/>
        <v>25587.112208333332</v>
      </c>
      <c r="T985" s="11">
        <f t="shared" si="63"/>
        <v>27381.720833333333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2">
        <v>700915.16666666698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7">
        <f t="shared" si="61"/>
        <v>355412.58333333349</v>
      </c>
      <c r="Q986" t="s">
        <v>2038</v>
      </c>
      <c r="R986" t="s">
        <v>2039</v>
      </c>
      <c r="S986" s="11">
        <f t="shared" si="62"/>
        <v>25587.147208333332</v>
      </c>
      <c r="T986" s="11">
        <f t="shared" si="63"/>
        <v>27386.320833333335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20</v>
      </c>
      <c r="G987" s="12">
        <v>701627.66666666698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7">
        <f t="shared" si="61"/>
        <v>408075.33333333349</v>
      </c>
      <c r="Q987" t="s">
        <v>2034</v>
      </c>
      <c r="R987" t="s">
        <v>2035</v>
      </c>
      <c r="S987" s="11">
        <f t="shared" si="62"/>
        <v>25585.045249999999</v>
      </c>
      <c r="T987" s="11">
        <f t="shared" si="63"/>
        <v>27176.125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2">
        <v>702340.16666666698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7">
        <f t="shared" si="61"/>
        <v>352742.08333333349</v>
      </c>
      <c r="Q988" t="s">
        <v>2034</v>
      </c>
      <c r="R988" t="s">
        <v>2035</v>
      </c>
      <c r="S988" s="11">
        <f t="shared" si="62"/>
        <v>25584.069208333334</v>
      </c>
      <c r="T988" s="11">
        <f t="shared" si="63"/>
        <v>27077.320833333335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2">
        <v>703052.66666666698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7">
        <f t="shared" si="61"/>
        <v>358246.83333333349</v>
      </c>
      <c r="Q989" t="s">
        <v>2040</v>
      </c>
      <c r="R989" t="s">
        <v>2041</v>
      </c>
      <c r="S989" s="11">
        <f t="shared" si="62"/>
        <v>25586.283208333334</v>
      </c>
      <c r="T989" s="11">
        <f t="shared" si="63"/>
        <v>27298.720833333333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20</v>
      </c>
      <c r="G990" s="12">
        <v>703765.16666666698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7">
        <f t="shared" si="61"/>
        <v>354332.08333333349</v>
      </c>
      <c r="Q990" t="s">
        <v>2046</v>
      </c>
      <c r="R990" t="s">
        <v>2055</v>
      </c>
      <c r="S990" s="11">
        <f t="shared" si="62"/>
        <v>25586.117249999999</v>
      </c>
      <c r="T990" s="11">
        <f t="shared" si="63"/>
        <v>27282.825000000001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14</v>
      </c>
      <c r="G991" s="12">
        <v>704477.66666666698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7">
        <f t="shared" si="61"/>
        <v>358233.83333333349</v>
      </c>
      <c r="Q991" t="s">
        <v>2046</v>
      </c>
      <c r="R991" t="s">
        <v>2058</v>
      </c>
      <c r="S991" s="11">
        <f t="shared" si="62"/>
        <v>25587.002208333335</v>
      </c>
      <c r="T991" s="11">
        <f t="shared" si="63"/>
        <v>27369.720833333333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20</v>
      </c>
      <c r="G992" s="12">
        <v>705190.16666666698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7">
        <f t="shared" si="61"/>
        <v>356014.58333333349</v>
      </c>
      <c r="Q992" t="s">
        <v>2040</v>
      </c>
      <c r="R992" t="s">
        <v>2043</v>
      </c>
      <c r="S992" s="11">
        <f t="shared" si="62"/>
        <v>25585.863249999999</v>
      </c>
      <c r="T992" s="11">
        <f t="shared" si="63"/>
        <v>27257.520833333332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2">
        <v>705902.66666666698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7">
        <f t="shared" si="61"/>
        <v>358496.83333333349</v>
      </c>
      <c r="Q993" t="s">
        <v>2034</v>
      </c>
      <c r="R993" t="s">
        <v>2035</v>
      </c>
      <c r="S993" s="11">
        <f t="shared" si="62"/>
        <v>25585.338208333334</v>
      </c>
      <c r="T993" s="11">
        <f t="shared" si="63"/>
        <v>27203.220833333333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14</v>
      </c>
      <c r="G994" s="12">
        <v>706615.16666666698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7">
        <f t="shared" si="61"/>
        <v>359919.08333333349</v>
      </c>
      <c r="Q994" t="s">
        <v>2040</v>
      </c>
      <c r="R994" t="s">
        <v>2043</v>
      </c>
      <c r="S994" s="11">
        <f t="shared" si="62"/>
        <v>25586.658208333334</v>
      </c>
      <c r="T994" s="11">
        <f t="shared" si="63"/>
        <v>27336.220833333333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20</v>
      </c>
      <c r="G995" s="12">
        <v>707327.66666666698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7">
        <f t="shared" si="61"/>
        <v>357467.83333333349</v>
      </c>
      <c r="Q995" t="s">
        <v>2053</v>
      </c>
      <c r="R995" t="s">
        <v>2054</v>
      </c>
      <c r="S995" s="11">
        <f t="shared" si="62"/>
        <v>25585.793249999999</v>
      </c>
      <c r="T995" s="11">
        <f t="shared" si="63"/>
        <v>27250.025000000001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2">
        <v>708040.16666666698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7">
        <f t="shared" si="61"/>
        <v>391056.58333333349</v>
      </c>
      <c r="Q996" t="s">
        <v>2046</v>
      </c>
      <c r="R996" t="s">
        <v>2058</v>
      </c>
      <c r="S996" s="11">
        <f t="shared" si="62"/>
        <v>25585.360208333332</v>
      </c>
      <c r="T996" s="11">
        <f t="shared" si="63"/>
        <v>27205.620833333334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2">
        <v>708752.66666666698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7">
        <f t="shared" si="61"/>
        <v>430984.33333333349</v>
      </c>
      <c r="Q997" t="s">
        <v>2032</v>
      </c>
      <c r="R997" t="s">
        <v>2033</v>
      </c>
      <c r="S997" s="11">
        <f t="shared" si="62"/>
        <v>25586.839208333335</v>
      </c>
      <c r="T997" s="11">
        <f t="shared" si="63"/>
        <v>27355.825000000001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20</v>
      </c>
      <c r="G998" s="12">
        <v>709465.16666666698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7">
        <f t="shared" si="61"/>
        <v>357139.58333333349</v>
      </c>
      <c r="Q998" t="s">
        <v>2038</v>
      </c>
      <c r="R998" t="s">
        <v>2039</v>
      </c>
      <c r="S998" s="11">
        <f t="shared" si="62"/>
        <v>25584.707249999999</v>
      </c>
      <c r="T998" s="11">
        <f t="shared" si="63"/>
        <v>27142.724999999999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14</v>
      </c>
      <c r="G999" s="12">
        <v>710177.66666666698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7">
        <f t="shared" si="61"/>
        <v>357390.33333333349</v>
      </c>
      <c r="Q999" t="s">
        <v>2038</v>
      </c>
      <c r="R999" t="s">
        <v>2039</v>
      </c>
      <c r="S999" s="11">
        <f t="shared" si="62"/>
        <v>25585.090250000001</v>
      </c>
      <c r="T999" s="11">
        <f t="shared" si="63"/>
        <v>27178.525000000001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20</v>
      </c>
      <c r="G1000" s="12">
        <v>710890.16666666698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7">
        <f t="shared" si="61"/>
        <v>374356.58333333349</v>
      </c>
      <c r="Q1000" t="s">
        <v>2034</v>
      </c>
      <c r="R1000" t="s">
        <v>2044</v>
      </c>
      <c r="S1000" s="11">
        <f t="shared" si="62"/>
        <v>25583.651249999999</v>
      </c>
      <c r="T1000" s="11">
        <f t="shared" si="63"/>
        <v>27035.525000000001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20</v>
      </c>
      <c r="G1001" s="12">
        <v>711602.66666666698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>E1001/D1001</f>
        <v>0.56542754275427543</v>
      </c>
      <c r="P1001" s="7">
        <f t="shared" si="61"/>
        <v>387210.83333333349</v>
      </c>
      <c r="Q1001" t="s">
        <v>2032</v>
      </c>
      <c r="R1001" t="s">
        <v>2033</v>
      </c>
      <c r="S1001" s="11">
        <f t="shared" si="62"/>
        <v>25585.981208333335</v>
      </c>
      <c r="T1001" s="11">
        <f t="shared" si="63"/>
        <v>27267.820833333335</v>
      </c>
    </row>
    <row r="1002" spans="1:20" x14ac:dyDescent="0.2">
      <c r="F1002" t="s">
        <v>14</v>
      </c>
      <c r="G1002" s="12">
        <v>712315.16666666698</v>
      </c>
    </row>
  </sheetData>
  <conditionalFormatting sqref="F2:F1003">
    <cfRule type="expression" dxfId="3" priority="7">
      <formula>F2="live"</formula>
    </cfRule>
    <cfRule type="expression" dxfId="2" priority="8">
      <formula>F2="successful"</formula>
    </cfRule>
    <cfRule type="expression" dxfId="1" priority="13">
      <formula>F2="failed"</formula>
    </cfRule>
  </conditionalFormatting>
  <conditionalFormatting sqref="F2:F1004">
    <cfRule type="expression" dxfId="0" priority="6">
      <formula>F2="canceled"</formula>
    </cfRule>
  </conditionalFormatting>
  <conditionalFormatting sqref="O2:O1001">
    <cfRule type="colorScale" priority="1">
      <colorScale>
        <cfvo type="percent" val="0"/>
        <cfvo type="percent" val="1"/>
        <cfvo type="percent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6487-6F5B-4FA1-8C7C-8445A5916E5E}">
  <dimension ref="A2:D10"/>
  <sheetViews>
    <sheetView workbookViewId="0">
      <selection activeCell="B34" sqref="B34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9.1640625" bestFit="1" customWidth="1"/>
    <col min="4" max="4" width="11" bestFit="1" customWidth="1"/>
  </cols>
  <sheetData>
    <row r="2" spans="1:4" x14ac:dyDescent="0.2">
      <c r="A2" s="8" t="s">
        <v>2031</v>
      </c>
      <c r="B2" t="s">
        <v>2070</v>
      </c>
    </row>
    <row r="4" spans="1:4" x14ac:dyDescent="0.2">
      <c r="A4" s="8" t="s">
        <v>2068</v>
      </c>
      <c r="B4" s="8" t="s">
        <v>2069</v>
      </c>
    </row>
    <row r="5" spans="1:4" x14ac:dyDescent="0.2">
      <c r="A5" s="8" t="s">
        <v>2065</v>
      </c>
      <c r="B5" t="s">
        <v>14</v>
      </c>
      <c r="C5" t="s">
        <v>20</v>
      </c>
      <c r="D5" t="s">
        <v>2066</v>
      </c>
    </row>
    <row r="6" spans="1:4" x14ac:dyDescent="0.2">
      <c r="A6" s="9" t="s">
        <v>2074</v>
      </c>
      <c r="B6">
        <v>1</v>
      </c>
      <c r="D6">
        <v>1</v>
      </c>
    </row>
    <row r="7" spans="1:4" x14ac:dyDescent="0.2">
      <c r="A7" s="9" t="s">
        <v>2075</v>
      </c>
      <c r="B7">
        <v>49</v>
      </c>
      <c r="C7">
        <v>96</v>
      </c>
      <c r="D7">
        <v>145</v>
      </c>
    </row>
    <row r="8" spans="1:4" x14ac:dyDescent="0.2">
      <c r="A8" s="9" t="s">
        <v>2076</v>
      </c>
      <c r="B8">
        <v>288</v>
      </c>
      <c r="C8">
        <v>523</v>
      </c>
      <c r="D8">
        <v>811</v>
      </c>
    </row>
    <row r="9" spans="1:4" x14ac:dyDescent="0.2">
      <c r="A9" s="9" t="s">
        <v>2077</v>
      </c>
      <c r="B9">
        <v>20</v>
      </c>
      <c r="C9">
        <v>24</v>
      </c>
      <c r="D9">
        <v>44</v>
      </c>
    </row>
    <row r="10" spans="1:4" x14ac:dyDescent="0.2">
      <c r="A10" s="9" t="s">
        <v>2066</v>
      </c>
      <c r="B10">
        <v>358</v>
      </c>
      <c r="C10">
        <v>643</v>
      </c>
      <c r="D10">
        <v>1001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6D86-2F10-4DDF-8550-B3E081CEBD44}">
  <dimension ref="A1:F14"/>
  <sheetViews>
    <sheetView workbookViewId="0">
      <selection activeCell="B1" sqref="B1"/>
    </sheetView>
  </sheetViews>
  <sheetFormatPr baseColWidth="10" defaultColWidth="8.83203125" defaultRowHeight="16" x14ac:dyDescent="0.2"/>
  <cols>
    <col min="1" max="1" width="16.5" bestFit="1" customWidth="1"/>
    <col min="2" max="2" width="16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8" t="s">
        <v>6</v>
      </c>
      <c r="B1" t="s">
        <v>2071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9" t="s">
        <v>2040</v>
      </c>
      <c r="B5">
        <v>7</v>
      </c>
      <c r="C5">
        <v>68</v>
      </c>
      <c r="D5">
        <v>2</v>
      </c>
      <c r="E5">
        <v>101</v>
      </c>
      <c r="F5">
        <v>178</v>
      </c>
    </row>
    <row r="6" spans="1:6" x14ac:dyDescent="0.2">
      <c r="A6" s="9" t="s">
        <v>2032</v>
      </c>
      <c r="B6">
        <v>3</v>
      </c>
      <c r="C6">
        <v>17</v>
      </c>
      <c r="E6">
        <v>26</v>
      </c>
      <c r="F6">
        <v>46</v>
      </c>
    </row>
    <row r="7" spans="1:6" x14ac:dyDescent="0.2">
      <c r="A7" s="9" t="s">
        <v>2049</v>
      </c>
      <c r="B7">
        <v>2</v>
      </c>
      <c r="C7">
        <v>12</v>
      </c>
      <c r="E7">
        <v>34</v>
      </c>
      <c r="F7">
        <v>48</v>
      </c>
    </row>
    <row r="8" spans="1:6" x14ac:dyDescent="0.2">
      <c r="A8" s="9" t="s">
        <v>2063</v>
      </c>
      <c r="B8">
        <v>1</v>
      </c>
      <c r="C8">
        <v>1</v>
      </c>
      <c r="E8">
        <v>2</v>
      </c>
      <c r="F8">
        <v>4</v>
      </c>
    </row>
    <row r="9" spans="1:6" x14ac:dyDescent="0.2">
      <c r="A9" s="9" t="s">
        <v>2034</v>
      </c>
      <c r="B9">
        <v>7</v>
      </c>
      <c r="C9">
        <v>63</v>
      </c>
      <c r="D9">
        <v>1</v>
      </c>
      <c r="E9">
        <v>104</v>
      </c>
      <c r="F9">
        <v>175</v>
      </c>
    </row>
    <row r="10" spans="1:6" x14ac:dyDescent="0.2">
      <c r="A10" s="9" t="s">
        <v>2053</v>
      </c>
      <c r="B10">
        <v>1</v>
      </c>
      <c r="C10">
        <v>14</v>
      </c>
      <c r="E10">
        <v>27</v>
      </c>
      <c r="F10">
        <v>42</v>
      </c>
    </row>
    <row r="11" spans="1:6" x14ac:dyDescent="0.2">
      <c r="A11" s="9" t="s">
        <v>2046</v>
      </c>
      <c r="B11">
        <v>4</v>
      </c>
      <c r="C11">
        <v>20</v>
      </c>
      <c r="E11">
        <v>43</v>
      </c>
      <c r="F11">
        <v>67</v>
      </c>
    </row>
    <row r="12" spans="1:6" x14ac:dyDescent="0.2">
      <c r="A12" s="9" t="s">
        <v>2036</v>
      </c>
      <c r="B12">
        <v>3</v>
      </c>
      <c r="C12">
        <v>32</v>
      </c>
      <c r="D12">
        <v>1</v>
      </c>
      <c r="E12">
        <v>60</v>
      </c>
      <c r="F12">
        <v>96</v>
      </c>
    </row>
    <row r="13" spans="1:6" x14ac:dyDescent="0.2">
      <c r="A13" s="9" t="s">
        <v>2038</v>
      </c>
      <c r="B13">
        <v>23</v>
      </c>
      <c r="C13">
        <v>113</v>
      </c>
      <c r="D13">
        <v>4</v>
      </c>
      <c r="E13">
        <v>204</v>
      </c>
      <c r="F13">
        <v>344</v>
      </c>
    </row>
    <row r="14" spans="1:6" x14ac:dyDescent="0.2">
      <c r="A14" s="9" t="s">
        <v>2066</v>
      </c>
      <c r="B14">
        <v>51</v>
      </c>
      <c r="C14">
        <v>340</v>
      </c>
      <c r="D14">
        <v>8</v>
      </c>
      <c r="E14">
        <v>601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36C8-27CC-4231-B902-6D23662E25C2}">
  <dimension ref="A2:F30"/>
  <sheetViews>
    <sheetView workbookViewId="0">
      <selection activeCell="S22" sqref="S22:S23"/>
    </sheetView>
  </sheetViews>
  <sheetFormatPr baseColWidth="10" defaultColWidth="8.83203125" defaultRowHeight="16" x14ac:dyDescent="0.2"/>
  <cols>
    <col min="1" max="1" width="16.5" bestFit="1" customWidth="1"/>
    <col min="2" max="2" width="16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2" spans="1:6" x14ac:dyDescent="0.2">
      <c r="A2" s="8" t="s">
        <v>6</v>
      </c>
      <c r="B2" t="s">
        <v>2071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9" t="s">
        <v>2048</v>
      </c>
      <c r="C6">
        <v>16</v>
      </c>
      <c r="D6">
        <v>1</v>
      </c>
      <c r="E6">
        <v>17</v>
      </c>
      <c r="F6">
        <v>34</v>
      </c>
    </row>
    <row r="7" spans="1:6" x14ac:dyDescent="0.2">
      <c r="A7" s="9" t="s">
        <v>2064</v>
      </c>
      <c r="B7">
        <v>1</v>
      </c>
      <c r="C7">
        <v>1</v>
      </c>
      <c r="E7">
        <v>2</v>
      </c>
      <c r="F7">
        <v>4</v>
      </c>
    </row>
    <row r="8" spans="1:6" x14ac:dyDescent="0.2">
      <c r="A8" s="9" t="s">
        <v>2041</v>
      </c>
      <c r="B8">
        <v>2</v>
      </c>
      <c r="C8">
        <v>22</v>
      </c>
      <c r="D8">
        <v>1</v>
      </c>
      <c r="E8">
        <v>35</v>
      </c>
      <c r="F8">
        <v>60</v>
      </c>
    </row>
    <row r="9" spans="1:6" x14ac:dyDescent="0.2">
      <c r="A9" s="9" t="s">
        <v>2043</v>
      </c>
      <c r="B9">
        <v>5</v>
      </c>
      <c r="C9">
        <v>13</v>
      </c>
      <c r="E9">
        <v>19</v>
      </c>
      <c r="F9">
        <v>37</v>
      </c>
    </row>
    <row r="10" spans="1:6" x14ac:dyDescent="0.2">
      <c r="A10" s="9" t="s">
        <v>2042</v>
      </c>
      <c r="C10">
        <v>6</v>
      </c>
      <c r="E10">
        <v>12</v>
      </c>
      <c r="F10">
        <v>18</v>
      </c>
    </row>
    <row r="11" spans="1:6" x14ac:dyDescent="0.2">
      <c r="A11" s="9" t="s">
        <v>2052</v>
      </c>
      <c r="B11">
        <v>2</v>
      </c>
      <c r="C11">
        <v>9</v>
      </c>
      <c r="E11">
        <v>6</v>
      </c>
      <c r="F11">
        <v>17</v>
      </c>
    </row>
    <row r="12" spans="1:6" x14ac:dyDescent="0.2">
      <c r="A12" s="9" t="s">
        <v>2033</v>
      </c>
      <c r="B12">
        <v>3</v>
      </c>
      <c r="C12">
        <v>17</v>
      </c>
      <c r="E12">
        <v>26</v>
      </c>
      <c r="F12">
        <v>46</v>
      </c>
    </row>
    <row r="13" spans="1:6" x14ac:dyDescent="0.2">
      <c r="A13" s="9" t="s">
        <v>2044</v>
      </c>
      <c r="B13">
        <v>1</v>
      </c>
      <c r="C13">
        <v>19</v>
      </c>
      <c r="E13">
        <v>25</v>
      </c>
      <c r="F13">
        <v>45</v>
      </c>
    </row>
    <row r="14" spans="1:6" x14ac:dyDescent="0.2">
      <c r="A14" s="9" t="s">
        <v>2057</v>
      </c>
      <c r="B14">
        <v>1</v>
      </c>
      <c r="C14">
        <v>7</v>
      </c>
      <c r="E14">
        <v>9</v>
      </c>
      <c r="F14">
        <v>17</v>
      </c>
    </row>
    <row r="15" spans="1:6" x14ac:dyDescent="0.2">
      <c r="A15" s="9" t="s">
        <v>2056</v>
      </c>
      <c r="B15">
        <v>1</v>
      </c>
      <c r="C15">
        <v>2</v>
      </c>
      <c r="E15">
        <v>4</v>
      </c>
      <c r="F15">
        <v>7</v>
      </c>
    </row>
    <row r="16" spans="1:6" x14ac:dyDescent="0.2">
      <c r="A16" s="9" t="s">
        <v>2060</v>
      </c>
      <c r="C16">
        <v>3</v>
      </c>
      <c r="E16">
        <v>10</v>
      </c>
      <c r="F16">
        <v>13</v>
      </c>
    </row>
    <row r="17" spans="1:6" x14ac:dyDescent="0.2">
      <c r="A17" s="9" t="s">
        <v>2047</v>
      </c>
      <c r="C17">
        <v>4</v>
      </c>
      <c r="E17">
        <v>17</v>
      </c>
      <c r="F17">
        <v>21</v>
      </c>
    </row>
    <row r="18" spans="1:6" x14ac:dyDescent="0.2">
      <c r="A18" s="9" t="s">
        <v>2054</v>
      </c>
      <c r="B18">
        <v>1</v>
      </c>
      <c r="C18">
        <v>14</v>
      </c>
      <c r="E18">
        <v>27</v>
      </c>
      <c r="F18">
        <v>42</v>
      </c>
    </row>
    <row r="19" spans="1:6" x14ac:dyDescent="0.2">
      <c r="A19" s="9" t="s">
        <v>2039</v>
      </c>
      <c r="B19">
        <v>23</v>
      </c>
      <c r="C19">
        <v>113</v>
      </c>
      <c r="D19">
        <v>4</v>
      </c>
      <c r="E19">
        <v>204</v>
      </c>
      <c r="F19">
        <v>344</v>
      </c>
    </row>
    <row r="20" spans="1:6" x14ac:dyDescent="0.2">
      <c r="A20" s="9" t="s">
        <v>2055</v>
      </c>
      <c r="C20">
        <v>2</v>
      </c>
      <c r="E20">
        <v>6</v>
      </c>
      <c r="F20">
        <v>8</v>
      </c>
    </row>
    <row r="21" spans="1:6" x14ac:dyDescent="0.2">
      <c r="A21" s="9" t="s">
        <v>2035</v>
      </c>
      <c r="B21">
        <v>4</v>
      </c>
      <c r="C21">
        <v>28</v>
      </c>
      <c r="D21">
        <v>1</v>
      </c>
      <c r="E21">
        <v>52</v>
      </c>
      <c r="F21">
        <v>85</v>
      </c>
    </row>
    <row r="22" spans="1:6" x14ac:dyDescent="0.2">
      <c r="A22" s="9" t="s">
        <v>2062</v>
      </c>
      <c r="C22">
        <v>6</v>
      </c>
      <c r="E22">
        <v>8</v>
      </c>
      <c r="F22">
        <v>14</v>
      </c>
    </row>
    <row r="23" spans="1:6" x14ac:dyDescent="0.2">
      <c r="A23" s="9" t="s">
        <v>2051</v>
      </c>
      <c r="C23">
        <v>2</v>
      </c>
      <c r="E23">
        <v>14</v>
      </c>
      <c r="F23">
        <v>16</v>
      </c>
    </row>
    <row r="24" spans="1:6" x14ac:dyDescent="0.2">
      <c r="A24" s="9" t="s">
        <v>2059</v>
      </c>
      <c r="C24">
        <v>9</v>
      </c>
      <c r="E24">
        <v>8</v>
      </c>
      <c r="F24">
        <v>17</v>
      </c>
    </row>
    <row r="25" spans="1:6" x14ac:dyDescent="0.2">
      <c r="A25" s="9" t="s">
        <v>2058</v>
      </c>
      <c r="B25">
        <v>2</v>
      </c>
      <c r="C25">
        <v>5</v>
      </c>
      <c r="E25">
        <v>14</v>
      </c>
      <c r="F25">
        <v>21</v>
      </c>
    </row>
    <row r="26" spans="1:6" x14ac:dyDescent="0.2">
      <c r="A26" s="9" t="s">
        <v>2050</v>
      </c>
      <c r="B26">
        <v>2</v>
      </c>
      <c r="C26">
        <v>9</v>
      </c>
      <c r="E26">
        <v>24</v>
      </c>
      <c r="F26">
        <v>35</v>
      </c>
    </row>
    <row r="27" spans="1:6" x14ac:dyDescent="0.2">
      <c r="A27" s="9" t="s">
        <v>2045</v>
      </c>
      <c r="B27">
        <v>2</v>
      </c>
      <c r="C27">
        <v>12</v>
      </c>
      <c r="E27">
        <v>31</v>
      </c>
      <c r="F27">
        <v>45</v>
      </c>
    </row>
    <row r="28" spans="1:6" x14ac:dyDescent="0.2">
      <c r="A28" s="9" t="s">
        <v>2037</v>
      </c>
      <c r="B28">
        <v>1</v>
      </c>
      <c r="C28">
        <v>20</v>
      </c>
      <c r="D28">
        <v>1</v>
      </c>
      <c r="E28">
        <v>29</v>
      </c>
      <c r="F28">
        <v>51</v>
      </c>
    </row>
    <row r="29" spans="1:6" x14ac:dyDescent="0.2">
      <c r="A29" s="9" t="s">
        <v>2061</v>
      </c>
      <c r="C29">
        <v>1</v>
      </c>
      <c r="E29">
        <v>2</v>
      </c>
      <c r="F29">
        <v>3</v>
      </c>
    </row>
    <row r="30" spans="1:6" x14ac:dyDescent="0.2">
      <c r="A30" s="9" t="s">
        <v>2066</v>
      </c>
      <c r="B30">
        <v>51</v>
      </c>
      <c r="C30">
        <v>340</v>
      </c>
      <c r="D30">
        <v>8</v>
      </c>
      <c r="E30">
        <v>601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586B-041F-4263-BB7D-9DC5768EBF7D}">
  <dimension ref="A1:H12"/>
  <sheetViews>
    <sheetView workbookViewId="0">
      <selection activeCell="B40" sqref="B40"/>
    </sheetView>
  </sheetViews>
  <sheetFormatPr baseColWidth="10" defaultColWidth="8.83203125" defaultRowHeight="16" x14ac:dyDescent="0.2"/>
  <cols>
    <col min="1" max="1" width="25.6640625" customWidth="1"/>
    <col min="2" max="2" width="19.1640625" customWidth="1"/>
    <col min="3" max="3" width="15.1640625" customWidth="1"/>
    <col min="4" max="4" width="16" customWidth="1"/>
    <col min="5" max="5" width="20.6640625" customWidth="1"/>
    <col min="6" max="6" width="22" customWidth="1"/>
    <col min="7" max="7" width="20.5" customWidth="1"/>
    <col min="8" max="8" width="18.1640625" customWidth="1"/>
  </cols>
  <sheetData>
    <row r="1" spans="1:8" x14ac:dyDescent="0.2">
      <c r="A1" s="10" t="s">
        <v>2078</v>
      </c>
      <c r="B1" s="10" t="s">
        <v>2079</v>
      </c>
      <c r="C1" s="10" t="s">
        <v>2080</v>
      </c>
      <c r="D1" s="10" t="s">
        <v>2081</v>
      </c>
      <c r="E1" s="10" t="s">
        <v>2082</v>
      </c>
      <c r="F1" s="10" t="s">
        <v>2085</v>
      </c>
      <c r="G1" s="10" t="s">
        <v>2083</v>
      </c>
      <c r="H1" s="10" t="s">
        <v>2084</v>
      </c>
    </row>
    <row r="2" spans="1:8" ht="15.75" customHeight="1" x14ac:dyDescent="0.2">
      <c r="A2" t="s">
        <v>2086</v>
      </c>
      <c r="B2">
        <f>COUNTIFS(Crowdfunding!F2:F1001,Crowdfunding!F3,Crowdfunding!D2:D1001,"&lt;1000")</f>
        <v>27</v>
      </c>
      <c r="C2">
        <f>COUNTIFS(Crowdfunding!F2:F1001,"failed",Crowdfunding!D2:D1001,"&lt;1000")</f>
        <v>24</v>
      </c>
      <c r="D2">
        <f>COUNTIFS(Crowdfunding!F2:F1001,"canceled",Crowdfunding!D2:D1001,"&gt;1000")</f>
        <v>0</v>
      </c>
      <c r="E2">
        <f>B2+C2+D2</f>
        <v>51</v>
      </c>
      <c r="F2" s="5">
        <f>B2/E2</f>
        <v>0.52941176470588236</v>
      </c>
      <c r="G2" s="5">
        <f>C2/E2</f>
        <v>0.47058823529411764</v>
      </c>
      <c r="H2" s="5">
        <f>D2/E2</f>
        <v>0</v>
      </c>
    </row>
    <row r="3" spans="1:8" x14ac:dyDescent="0.2">
      <c r="A3" t="s">
        <v>2087</v>
      </c>
      <c r="B3">
        <f>COUNTIFS(Crowdfunding!F2:F1001,Crowdfunding!F3,Crowdfunding!D2:D1001,"&gt;=1000",Crowdfunding!D2:D1001,"&lt;4999")</f>
        <v>140</v>
      </c>
      <c r="C3">
        <f>COUNTIFS(Crowdfunding!F2:F1001,"failed",Crowdfunding!D3:D1002,"&gt;1000",Crowdfunding!D2:D1001,"&gt;4999")</f>
        <v>234</v>
      </c>
      <c r="D3">
        <f>COUNTIFS(Crowdfunding!F2:F1001,"canceled",Crowdfunding!D2:D1001,"&gt;1000",Crowdfunding!D2:D1001,"&lt;4999")</f>
        <v>0</v>
      </c>
      <c r="E3">
        <f t="shared" ref="E3:E12" si="0">B3+C3+D3</f>
        <v>374</v>
      </c>
      <c r="F3" s="5">
        <f t="shared" ref="F3:F12" si="1">B3/E3</f>
        <v>0.37433155080213903</v>
      </c>
      <c r="G3" s="5">
        <f t="shared" ref="G3:G12" si="2">C3/E3</f>
        <v>0.62566844919786091</v>
      </c>
      <c r="H3" s="5">
        <f t="shared" ref="H3:H12" si="3">D3/E3</f>
        <v>0</v>
      </c>
    </row>
    <row r="4" spans="1:8" x14ac:dyDescent="0.2">
      <c r="A4" t="s">
        <v>2096</v>
      </c>
      <c r="B4">
        <f>COUNTIFS(Crowdfunding!F2:F1001,Crowdfunding!F3,Crowdfunding!D2:D1001,"&gt;=5000",Crowdfunding!D2:D1001,"&lt;=9999")</f>
        <v>221</v>
      </c>
      <c r="C4">
        <f>COUNTIFS(Crowdfunding!F2:F1001,"failed",Crowdfunding!D2:D1001,"&gt;5000",Crowdfunding!D2:D1001,"&lt;9999")</f>
        <v>93</v>
      </c>
      <c r="D4">
        <f>COUNTIFS(Crowdfunding!F2:F1001,"canceled",Crowdfunding!D2:D1001,"&gt;5000",Crowdfunding!D2:D1001,"&lt;9999")</f>
        <v>0</v>
      </c>
      <c r="E4">
        <f t="shared" si="0"/>
        <v>314</v>
      </c>
      <c r="F4" s="5">
        <f t="shared" si="1"/>
        <v>0.70382165605095537</v>
      </c>
      <c r="G4" s="5">
        <f t="shared" si="2"/>
        <v>0.29617834394904458</v>
      </c>
      <c r="H4" s="5">
        <f t="shared" si="3"/>
        <v>0</v>
      </c>
    </row>
    <row r="5" spans="1:8" x14ac:dyDescent="0.2">
      <c r="A5" t="s">
        <v>2088</v>
      </c>
      <c r="B5">
        <f>COUNTIFS(Crowdfunding!F2:F1001,Crowdfunding!F3,Crowdfunding!D2:D1001,"&gt;=10000",Crowdfunding!D2:D1001,"&lt;=14999")</f>
        <v>8</v>
      </c>
      <c r="C5">
        <f>COUNTIFS(Crowdfunding!F2:F1001,"failed",Crowdfunding!D2:D1001,"&gt;10000",Crowdfunding!D2:D1001,"&lt;14999")</f>
        <v>0</v>
      </c>
      <c r="D5">
        <f>COUNTIFS(Crowdfunding!F2:F1001,"canceled",Crowdfunding!D2:D1001,"&gt;10000",Crowdfunding!D2:D1001,"&lt;14999")</f>
        <v>0</v>
      </c>
      <c r="E5">
        <f t="shared" si="0"/>
        <v>8</v>
      </c>
      <c r="F5" s="5">
        <f t="shared" si="1"/>
        <v>1</v>
      </c>
      <c r="G5" s="5">
        <f t="shared" si="2"/>
        <v>0</v>
      </c>
      <c r="H5" s="5">
        <f t="shared" si="3"/>
        <v>0</v>
      </c>
    </row>
    <row r="6" spans="1:8" x14ac:dyDescent="0.2">
      <c r="A6" t="s">
        <v>2089</v>
      </c>
      <c r="B6">
        <f>COUNTIFS(Crowdfunding!F2:F1001,Crowdfunding!F3,Crowdfunding!D2:D1001,"&gt;=15000",Crowdfunding!D2:D1001,"&lt;=19000")</f>
        <v>6</v>
      </c>
      <c r="C6">
        <f>COUNTIFS(Crowdfunding!F2:F1001,"failed",Crowdfunding!D2:D1001,"&gt;15000",Crowdfunding!D2:D1001,"&lt;19999")</f>
        <v>4</v>
      </c>
      <c r="D6">
        <f>COUNTIFS(Crowdfunding!F2:F1001,"canceled",Crowdfunding!D2:D1001,"&gt;15000",Crowdfunding!D2:D1001,"&lt;19999")</f>
        <v>0</v>
      </c>
      <c r="E6">
        <f t="shared" si="0"/>
        <v>10</v>
      </c>
      <c r="F6" s="5">
        <f t="shared" si="1"/>
        <v>0.6</v>
      </c>
      <c r="G6" s="5">
        <f t="shared" si="2"/>
        <v>0.4</v>
      </c>
      <c r="H6" s="5">
        <f t="shared" si="3"/>
        <v>0</v>
      </c>
    </row>
    <row r="7" spans="1:8" x14ac:dyDescent="0.2">
      <c r="A7" t="s">
        <v>2090</v>
      </c>
      <c r="B7">
        <f>COUNTIFS(Crowdfunding!F2:F1001,Crowdfunding!F3,Crowdfunding!D2:D1001,"&gt;=20000",Crowdfunding!D2:D1001,"&lt;=24999")</f>
        <v>4</v>
      </c>
      <c r="C7">
        <f>COUNTIFS(Crowdfunding!F2:F1001,"failed",Crowdfunding!D2:D1001,"&gt;20000",Crowdfunding!D2:D1001,"&lt;24999")</f>
        <v>2</v>
      </c>
      <c r="D7">
        <f>COUNTIFS(Crowdfunding!F2:F1001,"canceled",Crowdfunding!D2:D1001,"&gt;20000",Crowdfunding!D2:D1001,"&lt;24999")</f>
        <v>0</v>
      </c>
      <c r="E7">
        <f t="shared" si="0"/>
        <v>6</v>
      </c>
      <c r="F7" s="5">
        <f t="shared" si="1"/>
        <v>0.66666666666666663</v>
      </c>
      <c r="G7" s="5">
        <f t="shared" si="2"/>
        <v>0.33333333333333331</v>
      </c>
      <c r="H7" s="5">
        <f t="shared" si="3"/>
        <v>0</v>
      </c>
    </row>
    <row r="8" spans="1:8" x14ac:dyDescent="0.2">
      <c r="A8" t="s">
        <v>2092</v>
      </c>
      <c r="B8">
        <f>COUNTIFS(Crowdfunding!F2:F1001,Crowdfunding!F3,Crowdfunding!D2:D1001,"&gt;=30000",Crowdfunding!D2:D1001,"&lt;=34999")</f>
        <v>4</v>
      </c>
      <c r="C8">
        <f>COUNTIFS(Crowdfunding!F2:F1001,"failed",Crowdfunding!D2:D1001,"&gt;30000",Crowdfunding!D2:D1001,"&lt;34999")</f>
        <v>3</v>
      </c>
      <c r="D8">
        <f>COUNTIFS(Crowdfunding!F2:F1001,"canceled",Crowdfunding!D2:D1001,"&gt;30000",Crowdfunding!D2:D1001,"&lt;34999")</f>
        <v>0</v>
      </c>
      <c r="E8">
        <f t="shared" si="0"/>
        <v>7</v>
      </c>
      <c r="F8" s="5">
        <f t="shared" si="1"/>
        <v>0.5714285714285714</v>
      </c>
      <c r="G8" s="5">
        <f t="shared" si="2"/>
        <v>0.42857142857142855</v>
      </c>
      <c r="H8" s="5">
        <f t="shared" si="3"/>
        <v>0</v>
      </c>
    </row>
    <row r="9" spans="1:8" x14ac:dyDescent="0.2">
      <c r="A9" t="s">
        <v>2091</v>
      </c>
      <c r="B9">
        <f>COUNTIFS(Crowdfunding!F2:F1001,Crowdfunding!F3,Crowdfunding!D2:D1001,"&gt;35000",Crowdfunding!D2:D1001,"&lt;39999")</f>
        <v>4</v>
      </c>
      <c r="C9">
        <f>COUNTIFS(Crowdfunding!F2:F1001,"failed",Crowdfunding!D2:D1001,"&gt;35000",Crowdfunding!D2:D1001,"&lt;39999")</f>
        <v>7</v>
      </c>
      <c r="D9">
        <f>COUNTIFS(Crowdfunding!F2:F1001,"canceled",Crowdfunding!D2:D1001,"&gt;35000",Crowdfunding!D2:D1001,"&lt;39999")</f>
        <v>0</v>
      </c>
      <c r="E9">
        <f t="shared" si="0"/>
        <v>11</v>
      </c>
      <c r="F9" s="5">
        <f t="shared" si="1"/>
        <v>0.36363636363636365</v>
      </c>
      <c r="G9" s="5">
        <f t="shared" si="2"/>
        <v>0.63636363636363635</v>
      </c>
      <c r="H9" s="5">
        <f t="shared" si="3"/>
        <v>0</v>
      </c>
    </row>
    <row r="10" spans="1:8" x14ac:dyDescent="0.2">
      <c r="A10" t="s">
        <v>2093</v>
      </c>
      <c r="B10">
        <f>COUNTIFS(Crowdfunding!F2:F1001,Crowdfunding!F3,Crowdfunding!D2:D1001,"&gt;40000",Crowdfunding!D2:D1001,"&lt;44999")</f>
        <v>7</v>
      </c>
      <c r="C10">
        <f>COUNTIFS(Crowdfunding!F2:F1001,"failed",Crowdfunding!D2:D1001,"&gt;40000",Crowdfunding!D2:D1001,"&lt;44999")</f>
        <v>8</v>
      </c>
      <c r="D10">
        <f>COUNTIFS(Crowdfunding!F2:F1001,"canceled",Crowdfunding!D2:D1001,"&gt;40000",Crowdfunding!D2:D1001,"&lt;44999")</f>
        <v>0</v>
      </c>
      <c r="E10">
        <f t="shared" si="0"/>
        <v>15</v>
      </c>
      <c r="F10" s="5">
        <f t="shared" si="1"/>
        <v>0.46666666666666667</v>
      </c>
      <c r="G10" s="5">
        <f t="shared" si="2"/>
        <v>0.53333333333333333</v>
      </c>
      <c r="H10" s="5">
        <f t="shared" si="3"/>
        <v>0</v>
      </c>
    </row>
    <row r="11" spans="1:8" x14ac:dyDescent="0.2">
      <c r="A11" t="s">
        <v>2094</v>
      </c>
      <c r="B11">
        <f>COUNTIFS(Crowdfunding!F2:F1001,Crowdfunding!F3,Crowdfunding!D2:D1001,"&gt;45000",Crowdfunding!D2:D1001,"&lt;49999")</f>
        <v>6</v>
      </c>
      <c r="C11">
        <f>COUNTIFS(Crowdfunding!F2:F1001,"failed",Crowdfunding!D2:D1001,"&gt;45000",Crowdfunding!D2:D1001,"&lt;44999")</f>
        <v>0</v>
      </c>
      <c r="D11">
        <f>COUNTIFS(Crowdfunding!F2:F1001,"canceled",Crowdfunding!D2:D1001,"&gt;45000",Crowdfunding!D2:D1001,"&lt;49999")</f>
        <v>0</v>
      </c>
      <c r="E11">
        <f t="shared" si="0"/>
        <v>6</v>
      </c>
      <c r="F11" s="5">
        <f t="shared" si="1"/>
        <v>1</v>
      </c>
      <c r="G11" s="5">
        <f t="shared" si="2"/>
        <v>0</v>
      </c>
      <c r="H11" s="5">
        <f t="shared" si="3"/>
        <v>0</v>
      </c>
    </row>
    <row r="12" spans="1:8" x14ac:dyDescent="0.2">
      <c r="A12" t="s">
        <v>2095</v>
      </c>
      <c r="B12">
        <f>COUNTIFS(Crowdfunding!F2:F1001,Crowdfunding!F3,Crowdfunding!D2:D1001,"&gt;=50000")</f>
        <v>205</v>
      </c>
      <c r="C12">
        <f>COUNTIFS(Crowdfunding!F3:F1002,"failed",Crowdfunding!D3:D1002,"&gt;=50000")</f>
        <v>108</v>
      </c>
      <c r="D12">
        <f>COUNTIFS(Crowdfunding!F2:F1001,"canceled",Crowdfunding!D2:D1001,"&gt;=50000")</f>
        <v>0</v>
      </c>
      <c r="E12">
        <f t="shared" si="0"/>
        <v>313</v>
      </c>
      <c r="F12" s="5">
        <f t="shared" si="1"/>
        <v>0.65495207667731625</v>
      </c>
      <c r="G12" s="5">
        <f t="shared" si="2"/>
        <v>0.34504792332268369</v>
      </c>
      <c r="H12" s="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Sheet13</vt:lpstr>
      <vt:lpstr>Sheet2</vt:lpstr>
      <vt:lpstr>Sheet4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Jenny Posso</cp:lastModifiedBy>
  <dcterms:created xsi:type="dcterms:W3CDTF">2021-09-29T18:52:28Z</dcterms:created>
  <dcterms:modified xsi:type="dcterms:W3CDTF">2024-02-27T01:40:08Z</dcterms:modified>
</cp:coreProperties>
</file>