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Des\"/>
    </mc:Choice>
  </mc:AlternateContent>
  <xr:revisionPtr revIDLastSave="0" documentId="13_ncr:1_{E3663884-1720-4DDF-A8CA-33FBFDE02956}" xr6:coauthVersionLast="47" xr6:coauthVersionMax="47" xr10:uidLastSave="{00000000-0000-0000-0000-000000000000}"/>
  <bookViews>
    <workbookView xWindow="-108" yWindow="-108" windowWidth="23256" windowHeight="12456" xr2:uid="{129349D0-232B-486D-8C39-E441E0B67D9A}"/>
  </bookViews>
  <sheets>
    <sheet name="raw data" sheetId="1" r:id="rId1"/>
    <sheet name="Sensitivity Report 1" sheetId="4" r:id="rId2"/>
    <sheet name="LP Model" sheetId="2" r:id="rId3"/>
    <sheet name="Answer Report 1" sheetId="6" r:id="rId4"/>
    <sheet name="ILP" sheetId="5" r:id="rId5"/>
    <sheet name="Risk classification" sheetId="3" r:id="rId6"/>
    <sheet name="NLP MIN RISK" sheetId="9" r:id="rId7"/>
    <sheet name="NLP MAX" sheetId="10" r:id="rId8"/>
    <sheet name="Max Sharpe" sheetId="12" r:id="rId9"/>
  </sheets>
  <definedNames>
    <definedName name="solver_adj" localSheetId="4" hidden="1">ILP!$F$3:$F$8</definedName>
    <definedName name="solver_adj" localSheetId="2" hidden="1">'LP Model'!$D$21:$K$21</definedName>
    <definedName name="solver_adj" localSheetId="8" hidden="1">'Max Sharpe'!$D$20:$K$20</definedName>
    <definedName name="solver_adj" localSheetId="7" hidden="1">'NLP MAX'!$D$20:$K$20</definedName>
    <definedName name="solver_adj" localSheetId="6" hidden="1">'NLP MIN RISK'!$D$20:$K$20</definedName>
    <definedName name="solver_cvg" localSheetId="4" hidden="1">0.0001</definedName>
    <definedName name="solver_cvg" localSheetId="2" hidden="1">0.0001</definedName>
    <definedName name="solver_cvg" localSheetId="8" hidden="1">0.0001</definedName>
    <definedName name="solver_cvg" localSheetId="7" hidden="1">0.0001</definedName>
    <definedName name="solver_cvg" localSheetId="6" hidden="1">0.0001</definedName>
    <definedName name="solver_drv" localSheetId="4" hidden="1">2</definedName>
    <definedName name="solver_drv" localSheetId="2" hidden="1">2</definedName>
    <definedName name="solver_drv" localSheetId="8" hidden="1">2</definedName>
    <definedName name="solver_drv" localSheetId="7" hidden="1">2</definedName>
    <definedName name="solver_drv" localSheetId="6" hidden="1">2</definedName>
    <definedName name="solver_eng" localSheetId="4" hidden="1">1</definedName>
    <definedName name="solver_eng" localSheetId="2" hidden="1">2</definedName>
    <definedName name="solver_eng" localSheetId="8" hidden="1">1</definedName>
    <definedName name="solver_eng" localSheetId="7" hidden="1">1</definedName>
    <definedName name="solver_eng" localSheetId="6" hidden="1">1</definedName>
    <definedName name="solver_est" localSheetId="4" hidden="1">1</definedName>
    <definedName name="solver_est" localSheetId="2" hidden="1">1</definedName>
    <definedName name="solver_est" localSheetId="8" hidden="1">1</definedName>
    <definedName name="solver_est" localSheetId="7" hidden="1">1</definedName>
    <definedName name="solver_est" localSheetId="6" hidden="1">1</definedName>
    <definedName name="solver_itr" localSheetId="4" hidden="1">2147483647</definedName>
    <definedName name="solver_itr" localSheetId="2" hidden="1">2147483647</definedName>
    <definedName name="solver_itr" localSheetId="8" hidden="1">2147483647</definedName>
    <definedName name="solver_itr" localSheetId="7" hidden="1">2147483647</definedName>
    <definedName name="solver_itr" localSheetId="6" hidden="1">2147483647</definedName>
    <definedName name="solver_lhs1" localSheetId="4" hidden="1">ILP!$D$28</definedName>
    <definedName name="solver_lhs1" localSheetId="2" hidden="1">'LP Model'!$E$40</definedName>
    <definedName name="solver_lhs1" localSheetId="8" hidden="1">'Max Sharpe'!$B$56</definedName>
    <definedName name="solver_lhs1" localSheetId="7" hidden="1">'NLP MAX'!$B$54</definedName>
    <definedName name="solver_lhs1" localSheetId="6" hidden="1">'NLP MIN RISK'!$B$54</definedName>
    <definedName name="solver_lhs2" localSheetId="4" hidden="1">ILP!$D$29</definedName>
    <definedName name="solver_lhs2" localSheetId="2" hidden="1">'LP Model'!$E$42</definedName>
    <definedName name="solver_lhs2" localSheetId="7" hidden="1">'NLP MAX'!$B$56</definedName>
    <definedName name="solver_lhs2" localSheetId="6" hidden="1">'NLP MIN RISK'!$B$56</definedName>
    <definedName name="solver_lhs3" localSheetId="4" hidden="1">ILP!$D$30</definedName>
    <definedName name="solver_lhs3" localSheetId="2" hidden="1">'LP Model'!$E$44</definedName>
    <definedName name="solver_lhs4" localSheetId="4" hidden="1">ILP!$F$3:$F$8</definedName>
    <definedName name="solver_lhs4" localSheetId="2" hidden="1">'LP Model'!$E$46</definedName>
    <definedName name="solver_lhs5" localSheetId="2" hidden="1">'LP Model'!$E$48</definedName>
    <definedName name="solver_mip" localSheetId="4" hidden="1">2147483647</definedName>
    <definedName name="solver_mip" localSheetId="2" hidden="1">2147483647</definedName>
    <definedName name="solver_mip" localSheetId="8" hidden="1">2147483647</definedName>
    <definedName name="solver_mip" localSheetId="7" hidden="1">2147483647</definedName>
    <definedName name="solver_mip" localSheetId="6" hidden="1">2147483647</definedName>
    <definedName name="solver_mni" localSheetId="4" hidden="1">30</definedName>
    <definedName name="solver_mni" localSheetId="2" hidden="1">30</definedName>
    <definedName name="solver_mni" localSheetId="8" hidden="1">30</definedName>
    <definedName name="solver_mni" localSheetId="7" hidden="1">30</definedName>
    <definedName name="solver_mni" localSheetId="6" hidden="1">30</definedName>
    <definedName name="solver_mrt" localSheetId="4" hidden="1">0.075</definedName>
    <definedName name="solver_mrt" localSheetId="2" hidden="1">0.075</definedName>
    <definedName name="solver_mrt" localSheetId="8" hidden="1">0.075</definedName>
    <definedName name="solver_mrt" localSheetId="7" hidden="1">0.075</definedName>
    <definedName name="solver_mrt" localSheetId="6" hidden="1">0.075</definedName>
    <definedName name="solver_msl" localSheetId="4" hidden="1">2</definedName>
    <definedName name="solver_msl" localSheetId="2" hidden="1">2</definedName>
    <definedName name="solver_msl" localSheetId="8" hidden="1">2</definedName>
    <definedName name="solver_msl" localSheetId="7" hidden="1">2</definedName>
    <definedName name="solver_msl" localSheetId="6" hidden="1">2</definedName>
    <definedName name="solver_neg" localSheetId="4" hidden="1">1</definedName>
    <definedName name="solver_neg" localSheetId="2" hidden="1">1</definedName>
    <definedName name="solver_neg" localSheetId="8" hidden="1">1</definedName>
    <definedName name="solver_neg" localSheetId="7" hidden="1">1</definedName>
    <definedName name="solver_neg" localSheetId="6" hidden="1">1</definedName>
    <definedName name="solver_nod" localSheetId="4" hidden="1">2147483647</definedName>
    <definedName name="solver_nod" localSheetId="2" hidden="1">2147483647</definedName>
    <definedName name="solver_nod" localSheetId="8" hidden="1">2147483647</definedName>
    <definedName name="solver_nod" localSheetId="7" hidden="1">2147483647</definedName>
    <definedName name="solver_nod" localSheetId="6" hidden="1">2147483647</definedName>
    <definedName name="solver_num" localSheetId="4" hidden="1">4</definedName>
    <definedName name="solver_num" localSheetId="2" hidden="1">5</definedName>
    <definedName name="solver_num" localSheetId="8" hidden="1">1</definedName>
    <definedName name="solver_num" localSheetId="7" hidden="1">2</definedName>
    <definedName name="solver_num" localSheetId="6" hidden="1">2</definedName>
    <definedName name="solver_nwt" localSheetId="4" hidden="1">1</definedName>
    <definedName name="solver_nwt" localSheetId="2" hidden="1">1</definedName>
    <definedName name="solver_nwt" localSheetId="8" hidden="1">1</definedName>
    <definedName name="solver_nwt" localSheetId="7" hidden="1">1</definedName>
    <definedName name="solver_nwt" localSheetId="6" hidden="1">1</definedName>
    <definedName name="solver_opt" localSheetId="4" hidden="1">ILP!$F$19</definedName>
    <definedName name="solver_opt" localSheetId="2" hidden="1">'LP Model'!$F$23</definedName>
    <definedName name="solver_opt" localSheetId="8" hidden="1">'Max Sharpe'!$D$52</definedName>
    <definedName name="solver_opt" localSheetId="7" hidden="1">'NLP MAX'!$D$49</definedName>
    <definedName name="solver_opt" localSheetId="6" hidden="1">'NLP MIN RISK'!$D$49</definedName>
    <definedName name="solver_pre" localSheetId="4" hidden="1">0.000001</definedName>
    <definedName name="solver_pre" localSheetId="2" hidden="1">0.000001</definedName>
    <definedName name="solver_pre" localSheetId="8" hidden="1">0.000001</definedName>
    <definedName name="solver_pre" localSheetId="7" hidden="1">0.000001</definedName>
    <definedName name="solver_pre" localSheetId="6" hidden="1">0.000001</definedName>
    <definedName name="solver_rbv" localSheetId="4" hidden="1">2</definedName>
    <definedName name="solver_rbv" localSheetId="2" hidden="1">2</definedName>
    <definedName name="solver_rbv" localSheetId="8" hidden="1">2</definedName>
    <definedName name="solver_rbv" localSheetId="7" hidden="1">2</definedName>
    <definedName name="solver_rbv" localSheetId="6" hidden="1">2</definedName>
    <definedName name="solver_rel1" localSheetId="4" hidden="1">1</definedName>
    <definedName name="solver_rel1" localSheetId="2" hidden="1">1</definedName>
    <definedName name="solver_rel1" localSheetId="8" hidden="1">2</definedName>
    <definedName name="solver_rel1" localSheetId="7" hidden="1">3</definedName>
    <definedName name="solver_rel1" localSheetId="6" hidden="1">3</definedName>
    <definedName name="solver_rel2" localSheetId="4" hidden="1">3</definedName>
    <definedName name="solver_rel2" localSheetId="2" hidden="1">1</definedName>
    <definedName name="solver_rel2" localSheetId="7" hidden="1">2</definedName>
    <definedName name="solver_rel2" localSheetId="6" hidden="1">2</definedName>
    <definedName name="solver_rel3" localSheetId="4" hidden="1">1</definedName>
    <definedName name="solver_rel3" localSheetId="2" hidden="1">3</definedName>
    <definedName name="solver_rel4" localSheetId="4" hidden="1">5</definedName>
    <definedName name="solver_rel4" localSheetId="2" hidden="1">1</definedName>
    <definedName name="solver_rel5" localSheetId="2" hidden="1">2</definedName>
    <definedName name="solver_rhs1" localSheetId="4" hidden="1">ILP!$F$28</definedName>
    <definedName name="solver_rhs1" localSheetId="2" hidden="1">'LP Model'!$G$40</definedName>
    <definedName name="solver_rhs1" localSheetId="8" hidden="1">'Max Sharpe'!$D$56</definedName>
    <definedName name="solver_rhs1" localSheetId="7" hidden="1">'NLP MAX'!$D$54</definedName>
    <definedName name="solver_rhs1" localSheetId="6" hidden="1">'NLP MIN RISK'!$D$54</definedName>
    <definedName name="solver_rhs2" localSheetId="4" hidden="1">ILP!$F$29</definedName>
    <definedName name="solver_rhs2" localSheetId="2" hidden="1">'LP Model'!$G$42</definedName>
    <definedName name="solver_rhs2" localSheetId="7" hidden="1">'NLP MAX'!$D$56</definedName>
    <definedName name="solver_rhs2" localSheetId="6" hidden="1">'NLP MIN RISK'!$D$56</definedName>
    <definedName name="solver_rhs3" localSheetId="4" hidden="1">ILP!$F$30</definedName>
    <definedName name="solver_rhs3" localSheetId="2" hidden="1">'LP Model'!$G$44</definedName>
    <definedName name="solver_rhs4" localSheetId="4" hidden="1">"binary"</definedName>
    <definedName name="solver_rhs4" localSheetId="2" hidden="1">'LP Model'!$G$46</definedName>
    <definedName name="solver_rhs5" localSheetId="2" hidden="1">'LP Model'!$G$48</definedName>
    <definedName name="solver_rlx" localSheetId="4" hidden="1">2</definedName>
    <definedName name="solver_rlx" localSheetId="2" hidden="1">2</definedName>
    <definedName name="solver_rlx" localSheetId="8" hidden="1">2</definedName>
    <definedName name="solver_rlx" localSheetId="7" hidden="1">2</definedName>
    <definedName name="solver_rlx" localSheetId="6" hidden="1">2</definedName>
    <definedName name="solver_rsd" localSheetId="4" hidden="1">0</definedName>
    <definedName name="solver_rsd" localSheetId="2" hidden="1">0</definedName>
    <definedName name="solver_rsd" localSheetId="8" hidden="1">0</definedName>
    <definedName name="solver_rsd" localSheetId="7" hidden="1">0</definedName>
    <definedName name="solver_rsd" localSheetId="6" hidden="1">0</definedName>
    <definedName name="solver_scl" localSheetId="4" hidden="1">2</definedName>
    <definedName name="solver_scl" localSheetId="2" hidden="1">2</definedName>
    <definedName name="solver_scl" localSheetId="8" hidden="1">2</definedName>
    <definedName name="solver_scl" localSheetId="7" hidden="1">2</definedName>
    <definedName name="solver_scl" localSheetId="6" hidden="1">2</definedName>
    <definedName name="solver_sho" localSheetId="4" hidden="1">2</definedName>
    <definedName name="solver_sho" localSheetId="2" hidden="1">2</definedName>
    <definedName name="solver_sho" localSheetId="8" hidden="1">2</definedName>
    <definedName name="solver_sho" localSheetId="7" hidden="1">2</definedName>
    <definedName name="solver_sho" localSheetId="6" hidden="1">2</definedName>
    <definedName name="solver_ssz" localSheetId="4" hidden="1">100</definedName>
    <definedName name="solver_ssz" localSheetId="2" hidden="1">100</definedName>
    <definedName name="solver_ssz" localSheetId="8" hidden="1">100</definedName>
    <definedName name="solver_ssz" localSheetId="7" hidden="1">100</definedName>
    <definedName name="solver_ssz" localSheetId="6" hidden="1">100</definedName>
    <definedName name="solver_tim" localSheetId="4" hidden="1">2147483647</definedName>
    <definedName name="solver_tim" localSheetId="2" hidden="1">2147483647</definedName>
    <definedName name="solver_tim" localSheetId="8" hidden="1">2147483647</definedName>
    <definedName name="solver_tim" localSheetId="7" hidden="1">2147483647</definedName>
    <definedName name="solver_tim" localSheetId="6" hidden="1">2147483647</definedName>
    <definedName name="solver_tol" localSheetId="4" hidden="1">0.01</definedName>
    <definedName name="solver_tol" localSheetId="2" hidden="1">0.01</definedName>
    <definedName name="solver_tol" localSheetId="8" hidden="1">0.01</definedName>
    <definedName name="solver_tol" localSheetId="7" hidden="1">0.01</definedName>
    <definedName name="solver_tol" localSheetId="6" hidden="1">0.01</definedName>
    <definedName name="solver_typ" localSheetId="4" hidden="1">1</definedName>
    <definedName name="solver_typ" localSheetId="2" hidden="1">1</definedName>
    <definedName name="solver_typ" localSheetId="8" hidden="1">1</definedName>
    <definedName name="solver_typ" localSheetId="7" hidden="1">1</definedName>
    <definedName name="solver_typ" localSheetId="6" hidden="1">2</definedName>
    <definedName name="solver_val" localSheetId="4" hidden="1">0</definedName>
    <definedName name="solver_val" localSheetId="2" hidden="1">0</definedName>
    <definedName name="solver_val" localSheetId="8" hidden="1">0</definedName>
    <definedName name="solver_val" localSheetId="7" hidden="1">0</definedName>
    <definedName name="solver_val" localSheetId="6" hidden="1">0</definedName>
    <definedName name="solver_ver" localSheetId="4" hidden="1">3</definedName>
    <definedName name="solver_ver" localSheetId="2" hidden="1">3</definedName>
    <definedName name="solver_ver" localSheetId="8" hidden="1">3</definedName>
    <definedName name="solver_ver" localSheetId="7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2" l="1"/>
  <c r="K33" i="12"/>
  <c r="J33" i="12"/>
  <c r="I33" i="12"/>
  <c r="H33" i="12"/>
  <c r="G33" i="12"/>
  <c r="F33" i="12"/>
  <c r="E33" i="12"/>
  <c r="D33" i="12"/>
  <c r="B33" i="12"/>
  <c r="K32" i="12"/>
  <c r="J32" i="12"/>
  <c r="I32" i="12"/>
  <c r="H32" i="12"/>
  <c r="G32" i="12"/>
  <c r="F32" i="12"/>
  <c r="E32" i="12"/>
  <c r="D32" i="12"/>
  <c r="B32" i="12"/>
  <c r="K31" i="12"/>
  <c r="J31" i="12"/>
  <c r="I31" i="12"/>
  <c r="H31" i="12"/>
  <c r="G31" i="12"/>
  <c r="F31" i="12"/>
  <c r="E31" i="12"/>
  <c r="D31" i="12"/>
  <c r="B31" i="12"/>
  <c r="K30" i="12"/>
  <c r="J30" i="12"/>
  <c r="I30" i="12"/>
  <c r="H30" i="12"/>
  <c r="G30" i="12"/>
  <c r="F30" i="12"/>
  <c r="E30" i="12"/>
  <c r="D30" i="12"/>
  <c r="B30" i="12"/>
  <c r="K29" i="12"/>
  <c r="J29" i="12"/>
  <c r="I29" i="12"/>
  <c r="H29" i="12"/>
  <c r="G29" i="12"/>
  <c r="F29" i="12"/>
  <c r="E29" i="12"/>
  <c r="D29" i="12"/>
  <c r="B29" i="12"/>
  <c r="K28" i="12"/>
  <c r="J28" i="12"/>
  <c r="I28" i="12"/>
  <c r="H28" i="12"/>
  <c r="G28" i="12"/>
  <c r="F28" i="12"/>
  <c r="E28" i="12"/>
  <c r="D28" i="12"/>
  <c r="B28" i="12"/>
  <c r="K27" i="12"/>
  <c r="J27" i="12"/>
  <c r="I27" i="12"/>
  <c r="H27" i="12"/>
  <c r="G27" i="12"/>
  <c r="F27" i="12"/>
  <c r="E27" i="12"/>
  <c r="D27" i="12"/>
  <c r="B27" i="12"/>
  <c r="K26" i="12"/>
  <c r="J26" i="12"/>
  <c r="I26" i="12"/>
  <c r="H26" i="12"/>
  <c r="G26" i="12"/>
  <c r="F26" i="12"/>
  <c r="E26" i="12"/>
  <c r="D26" i="12"/>
  <c r="B26" i="12"/>
  <c r="K24" i="12"/>
  <c r="J24" i="12"/>
  <c r="I24" i="12"/>
  <c r="H24" i="12"/>
  <c r="G24" i="12"/>
  <c r="F24" i="12"/>
  <c r="E24" i="12"/>
  <c r="D24" i="12"/>
  <c r="D48" i="12"/>
  <c r="D49" i="10"/>
  <c r="B56" i="10"/>
  <c r="K33" i="10"/>
  <c r="J33" i="10"/>
  <c r="I33" i="10"/>
  <c r="H33" i="10"/>
  <c r="G33" i="10"/>
  <c r="F33" i="10"/>
  <c r="E33" i="10"/>
  <c r="D33" i="10"/>
  <c r="B33" i="10"/>
  <c r="K32" i="10"/>
  <c r="J32" i="10"/>
  <c r="I32" i="10"/>
  <c r="H32" i="10"/>
  <c r="G32" i="10"/>
  <c r="F32" i="10"/>
  <c r="E32" i="10"/>
  <c r="D32" i="10"/>
  <c r="B32" i="10"/>
  <c r="K31" i="10"/>
  <c r="J31" i="10"/>
  <c r="I31" i="10"/>
  <c r="H31" i="10"/>
  <c r="G31" i="10"/>
  <c r="F31" i="10"/>
  <c r="E31" i="10"/>
  <c r="D31" i="10"/>
  <c r="B31" i="10"/>
  <c r="K30" i="10"/>
  <c r="J30" i="10"/>
  <c r="I30" i="10"/>
  <c r="H30" i="10"/>
  <c r="G30" i="10"/>
  <c r="F30" i="10"/>
  <c r="E30" i="10"/>
  <c r="D30" i="10"/>
  <c r="B30" i="10"/>
  <c r="K29" i="10"/>
  <c r="J29" i="10"/>
  <c r="I29" i="10"/>
  <c r="H29" i="10"/>
  <c r="G29" i="10"/>
  <c r="F29" i="10"/>
  <c r="E29" i="10"/>
  <c r="D29" i="10"/>
  <c r="B29" i="10"/>
  <c r="K28" i="10"/>
  <c r="J28" i="10"/>
  <c r="I28" i="10"/>
  <c r="H28" i="10"/>
  <c r="G28" i="10"/>
  <c r="F28" i="10"/>
  <c r="E28" i="10"/>
  <c r="D28" i="10"/>
  <c r="B28" i="10"/>
  <c r="K27" i="10"/>
  <c r="J27" i="10"/>
  <c r="I27" i="10"/>
  <c r="H27" i="10"/>
  <c r="G27" i="10"/>
  <c r="F27" i="10"/>
  <c r="E27" i="10"/>
  <c r="D27" i="10"/>
  <c r="B27" i="10"/>
  <c r="K26" i="10"/>
  <c r="J26" i="10"/>
  <c r="I26" i="10"/>
  <c r="H26" i="10"/>
  <c r="G26" i="10"/>
  <c r="F26" i="10"/>
  <c r="E26" i="10"/>
  <c r="D26" i="10"/>
  <c r="B26" i="10"/>
  <c r="K24" i="10"/>
  <c r="J24" i="10"/>
  <c r="I24" i="10"/>
  <c r="H24" i="10"/>
  <c r="G24" i="10"/>
  <c r="F24" i="10"/>
  <c r="E24" i="10"/>
  <c r="D24" i="10"/>
  <c r="D45" i="9"/>
  <c r="B54" i="9" s="1"/>
  <c r="B56" i="9"/>
  <c r="K33" i="9"/>
  <c r="J33" i="9"/>
  <c r="I33" i="9"/>
  <c r="H33" i="9"/>
  <c r="G33" i="9"/>
  <c r="F33" i="9"/>
  <c r="E33" i="9"/>
  <c r="D33" i="9"/>
  <c r="B33" i="9"/>
  <c r="K32" i="9"/>
  <c r="J32" i="9"/>
  <c r="I32" i="9"/>
  <c r="H32" i="9"/>
  <c r="G32" i="9"/>
  <c r="F32" i="9"/>
  <c r="E32" i="9"/>
  <c r="D32" i="9"/>
  <c r="B32" i="9"/>
  <c r="K31" i="9"/>
  <c r="J31" i="9"/>
  <c r="I31" i="9"/>
  <c r="H31" i="9"/>
  <c r="G31" i="9"/>
  <c r="F31" i="9"/>
  <c r="E31" i="9"/>
  <c r="D31" i="9"/>
  <c r="B31" i="9"/>
  <c r="K30" i="9"/>
  <c r="J30" i="9"/>
  <c r="I30" i="9"/>
  <c r="H30" i="9"/>
  <c r="G30" i="9"/>
  <c r="F30" i="9"/>
  <c r="E30" i="9"/>
  <c r="D30" i="9"/>
  <c r="B30" i="9"/>
  <c r="K29" i="9"/>
  <c r="J29" i="9"/>
  <c r="I29" i="9"/>
  <c r="H29" i="9"/>
  <c r="G29" i="9"/>
  <c r="F29" i="9"/>
  <c r="E29" i="9"/>
  <c r="D29" i="9"/>
  <c r="B29" i="9"/>
  <c r="K28" i="9"/>
  <c r="J28" i="9"/>
  <c r="I28" i="9"/>
  <c r="H28" i="9"/>
  <c r="G28" i="9"/>
  <c r="F28" i="9"/>
  <c r="E28" i="9"/>
  <c r="D28" i="9"/>
  <c r="B28" i="9"/>
  <c r="K27" i="9"/>
  <c r="J27" i="9"/>
  <c r="I27" i="9"/>
  <c r="H27" i="9"/>
  <c r="G27" i="9"/>
  <c r="F27" i="9"/>
  <c r="E27" i="9"/>
  <c r="D27" i="9"/>
  <c r="B27" i="9"/>
  <c r="K26" i="9"/>
  <c r="J26" i="9"/>
  <c r="I26" i="9"/>
  <c r="H26" i="9"/>
  <c r="G26" i="9"/>
  <c r="F26" i="9"/>
  <c r="E26" i="9"/>
  <c r="D26" i="9"/>
  <c r="B26" i="9"/>
  <c r="K24" i="9"/>
  <c r="J24" i="9"/>
  <c r="I24" i="9"/>
  <c r="H24" i="9"/>
  <c r="G24" i="9"/>
  <c r="F24" i="9"/>
  <c r="E24" i="9"/>
  <c r="D24" i="9"/>
  <c r="H36" i="12" l="1"/>
  <c r="G41" i="12"/>
  <c r="K37" i="12"/>
  <c r="G39" i="12"/>
  <c r="G40" i="12"/>
  <c r="G42" i="12"/>
  <c r="I42" i="12"/>
  <c r="G37" i="12"/>
  <c r="G38" i="12"/>
  <c r="G43" i="12"/>
  <c r="G36" i="12"/>
  <c r="H37" i="12"/>
  <c r="H42" i="12"/>
  <c r="I36" i="12"/>
  <c r="I37" i="12"/>
  <c r="I38" i="12"/>
  <c r="I39" i="12"/>
  <c r="I40" i="12"/>
  <c r="I41" i="12"/>
  <c r="I43" i="12"/>
  <c r="J36" i="12"/>
  <c r="J37" i="12"/>
  <c r="J38" i="12"/>
  <c r="J39" i="12"/>
  <c r="J40" i="12"/>
  <c r="J41" i="12"/>
  <c r="J42" i="12"/>
  <c r="J43" i="12"/>
  <c r="H39" i="12"/>
  <c r="K36" i="12"/>
  <c r="K43" i="12"/>
  <c r="D36" i="12"/>
  <c r="D37" i="12"/>
  <c r="D38" i="12"/>
  <c r="D39" i="12"/>
  <c r="D40" i="12"/>
  <c r="D41" i="12"/>
  <c r="D42" i="12"/>
  <c r="D43" i="12"/>
  <c r="H43" i="12"/>
  <c r="K38" i="12"/>
  <c r="K41" i="12"/>
  <c r="E36" i="12"/>
  <c r="E37" i="12"/>
  <c r="E38" i="12"/>
  <c r="E39" i="12"/>
  <c r="E40" i="12"/>
  <c r="E41" i="12"/>
  <c r="E42" i="12"/>
  <c r="E43" i="12"/>
  <c r="H38" i="12"/>
  <c r="H41" i="12"/>
  <c r="K39" i="12"/>
  <c r="K42" i="12"/>
  <c r="F36" i="12"/>
  <c r="F37" i="12"/>
  <c r="F38" i="12"/>
  <c r="F39" i="12"/>
  <c r="F40" i="12"/>
  <c r="F41" i="12"/>
  <c r="F42" i="12"/>
  <c r="F43" i="12"/>
  <c r="H40" i="12"/>
  <c r="K40" i="12"/>
  <c r="D43" i="10"/>
  <c r="H41" i="10"/>
  <c r="G36" i="10"/>
  <c r="G38" i="10"/>
  <c r="G39" i="10"/>
  <c r="G40" i="10"/>
  <c r="G41" i="10"/>
  <c r="G42" i="10"/>
  <c r="G43" i="10"/>
  <c r="G37" i="10"/>
  <c r="H36" i="10"/>
  <c r="H39" i="10"/>
  <c r="H43" i="10"/>
  <c r="I36" i="10"/>
  <c r="I37" i="10"/>
  <c r="I38" i="10"/>
  <c r="I39" i="10"/>
  <c r="I40" i="10"/>
  <c r="I41" i="10"/>
  <c r="I42" i="10"/>
  <c r="I43" i="10"/>
  <c r="H37" i="10"/>
  <c r="H40" i="10"/>
  <c r="H42" i="10"/>
  <c r="J36" i="10"/>
  <c r="J37" i="10"/>
  <c r="J38" i="10"/>
  <c r="J39" i="10"/>
  <c r="J40" i="10"/>
  <c r="J41" i="10"/>
  <c r="J42" i="10"/>
  <c r="J43" i="10"/>
  <c r="H38" i="10"/>
  <c r="K36" i="10"/>
  <c r="K37" i="10"/>
  <c r="K38" i="10"/>
  <c r="K39" i="10"/>
  <c r="K40" i="10"/>
  <c r="K41" i="10"/>
  <c r="K42" i="10"/>
  <c r="K43" i="10"/>
  <c r="D36" i="10"/>
  <c r="D37" i="10"/>
  <c r="D38" i="10"/>
  <c r="D39" i="10"/>
  <c r="D40" i="10"/>
  <c r="D41" i="10"/>
  <c r="D42" i="10"/>
  <c r="E36" i="10"/>
  <c r="E37" i="10"/>
  <c r="E38" i="10"/>
  <c r="E39" i="10"/>
  <c r="E40" i="10"/>
  <c r="E41" i="10"/>
  <c r="E42" i="10"/>
  <c r="E43" i="10"/>
  <c r="F36" i="10"/>
  <c r="F37" i="10"/>
  <c r="F38" i="10"/>
  <c r="F39" i="10"/>
  <c r="F40" i="10"/>
  <c r="F41" i="10"/>
  <c r="F42" i="10"/>
  <c r="F43" i="10"/>
  <c r="I40" i="9"/>
  <c r="G36" i="9"/>
  <c r="G37" i="9"/>
  <c r="G40" i="9"/>
  <c r="G42" i="9"/>
  <c r="G43" i="9"/>
  <c r="G38" i="9"/>
  <c r="G39" i="9"/>
  <c r="G41" i="9"/>
  <c r="J38" i="9"/>
  <c r="I43" i="9"/>
  <c r="J37" i="9"/>
  <c r="J40" i="9"/>
  <c r="H36" i="9"/>
  <c r="H37" i="9"/>
  <c r="H38" i="9"/>
  <c r="H39" i="9"/>
  <c r="H40" i="9"/>
  <c r="H41" i="9"/>
  <c r="H42" i="9"/>
  <c r="H43" i="9"/>
  <c r="I42" i="9"/>
  <c r="J43" i="9"/>
  <c r="K36" i="9"/>
  <c r="K37" i="9"/>
  <c r="K38" i="9"/>
  <c r="K39" i="9"/>
  <c r="K40" i="9"/>
  <c r="K41" i="9"/>
  <c r="K42" i="9"/>
  <c r="K43" i="9"/>
  <c r="I38" i="9"/>
  <c r="J42" i="9"/>
  <c r="D36" i="9"/>
  <c r="D37" i="9"/>
  <c r="D38" i="9"/>
  <c r="D39" i="9"/>
  <c r="D40" i="9"/>
  <c r="D41" i="9"/>
  <c r="D42" i="9"/>
  <c r="D43" i="9"/>
  <c r="I37" i="9"/>
  <c r="I39" i="9"/>
  <c r="J39" i="9"/>
  <c r="E36" i="9"/>
  <c r="E37" i="9"/>
  <c r="E38" i="9"/>
  <c r="E39" i="9"/>
  <c r="E40" i="9"/>
  <c r="E41" i="9"/>
  <c r="E42" i="9"/>
  <c r="E43" i="9"/>
  <c r="I41" i="9"/>
  <c r="J36" i="9"/>
  <c r="J41" i="9"/>
  <c r="F36" i="9"/>
  <c r="F37" i="9"/>
  <c r="F38" i="9"/>
  <c r="F39" i="9"/>
  <c r="F40" i="9"/>
  <c r="F41" i="9"/>
  <c r="F42" i="9"/>
  <c r="F43" i="9"/>
  <c r="I36" i="9"/>
  <c r="D45" i="12" l="1"/>
  <c r="D52" i="12" s="1"/>
  <c r="D45" i="10"/>
  <c r="B54" i="10" s="1"/>
  <c r="D49" i="9"/>
  <c r="D37" i="5" l="1"/>
  <c r="D36" i="5"/>
  <c r="D35" i="5"/>
  <c r="D34" i="5"/>
  <c r="D30" i="5"/>
  <c r="D29" i="5"/>
  <c r="D28" i="5"/>
  <c r="F19" i="5"/>
  <c r="F23" i="2"/>
  <c r="E48" i="2"/>
  <c r="E46" i="2"/>
  <c r="E44" i="2"/>
  <c r="E42" i="2"/>
  <c r="E40" i="2"/>
  <c r="P6" i="1"/>
  <c r="Q6" i="1"/>
  <c r="R6" i="1"/>
  <c r="S6" i="1"/>
  <c r="T6" i="1"/>
  <c r="U6" i="1"/>
  <c r="V6" i="1"/>
  <c r="O6" i="1"/>
  <c r="O7" i="1"/>
  <c r="O8" i="1"/>
  <c r="O9" i="1"/>
  <c r="O10" i="1"/>
  <c r="P7" i="1" l="1"/>
  <c r="Q7" i="1"/>
  <c r="R7" i="1"/>
  <c r="P51" i="1" s="1"/>
  <c r="S7" i="1"/>
  <c r="T7" i="1"/>
  <c r="U7" i="1"/>
  <c r="V7" i="1"/>
  <c r="P8" i="1"/>
  <c r="Q8" i="1"/>
  <c r="R8" i="1"/>
  <c r="S8" i="1"/>
  <c r="Q51" i="1" s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M50" i="1" s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N51" i="1"/>
  <c r="S51" i="1"/>
  <c r="T51" i="1"/>
  <c r="F11" i="2" l="1"/>
  <c r="M58" i="1"/>
  <c r="K16" i="2"/>
  <c r="R63" i="1"/>
  <c r="O50" i="1"/>
  <c r="L57" i="1"/>
  <c r="E10" i="2"/>
  <c r="O51" i="1"/>
  <c r="Q62" i="1"/>
  <c r="J15" i="2"/>
  <c r="D9" i="2"/>
  <c r="K56" i="1"/>
  <c r="R51" i="1"/>
  <c r="P61" i="1"/>
  <c r="R50" i="1"/>
  <c r="I14" i="2"/>
  <c r="O60" i="1"/>
  <c r="H13" i="2"/>
  <c r="N59" i="1"/>
  <c r="G12" i="2"/>
  <c r="Q50" i="1"/>
  <c r="N50" i="1"/>
  <c r="P50" i="1"/>
  <c r="M51" i="1"/>
  <c r="T50" i="1"/>
  <c r="S50" i="1"/>
</calcChain>
</file>

<file path=xl/sharedStrings.xml><?xml version="1.0" encoding="utf-8"?>
<sst xmlns="http://schemas.openxmlformats.org/spreadsheetml/2006/main" count="421" uniqueCount="156">
  <si>
    <t>Date</t>
  </si>
  <si>
    <t>CAR</t>
  </si>
  <si>
    <t>BHP</t>
  </si>
  <si>
    <t>ORA</t>
  </si>
  <si>
    <t>IRE</t>
  </si>
  <si>
    <t>TLS</t>
  </si>
  <si>
    <t>LLC</t>
  </si>
  <si>
    <t>BWP</t>
  </si>
  <si>
    <t>MONTHLY RETURNS</t>
  </si>
  <si>
    <t>Average Return over 36months</t>
  </si>
  <si>
    <t>Standard deviation</t>
  </si>
  <si>
    <t>Covariance</t>
  </si>
  <si>
    <t>PORTFOLIO OPTIMISATION MODELS</t>
  </si>
  <si>
    <t>INPUTS</t>
  </si>
  <si>
    <t>Stock</t>
  </si>
  <si>
    <t>Mean</t>
  </si>
  <si>
    <t>Cov</t>
  </si>
  <si>
    <t>DECISION VARIABLES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</si>
  <si>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</si>
  <si>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</si>
  <si>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</si>
  <si>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</si>
  <si>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</si>
  <si>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</si>
  <si>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</si>
  <si>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</si>
  <si>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Investment weights</t>
  </si>
  <si>
    <t>CALCULATED VARIABLES</t>
  </si>
  <si>
    <t>Average portfolio return</t>
  </si>
  <si>
    <t>CONSTRAINTS</t>
  </si>
  <si>
    <t>LHS</t>
  </si>
  <si>
    <t>RHS</t>
  </si>
  <si>
    <t>=</t>
  </si>
  <si>
    <t>(Portfolio = 100% of total investment)</t>
  </si>
  <si>
    <t>Risk Classification</t>
  </si>
  <si>
    <t>C1</t>
  </si>
  <si>
    <t>C2</t>
  </si>
  <si>
    <t>C3</t>
  </si>
  <si>
    <t>C4</t>
  </si>
  <si>
    <t>R1</t>
  </si>
  <si>
    <t>R2</t>
  </si>
  <si>
    <t>R3</t>
  </si>
  <si>
    <t>Basic Materials (C1)</t>
  </si>
  <si>
    <t>Technology (C2)</t>
  </si>
  <si>
    <t>Telecom &amp; Utilities (C3)</t>
  </si>
  <si>
    <t>Real Estate (C4)</t>
  </si>
  <si>
    <t xml:space="preserve">Total </t>
  </si>
  <si>
    <t xml:space="preserve">at least two Investment </t>
  </si>
  <si>
    <t>Total</t>
  </si>
  <si>
    <t>Two Investments</t>
  </si>
  <si>
    <t>AGL</t>
  </si>
  <si>
    <t>Category</t>
  </si>
  <si>
    <t>Name</t>
  </si>
  <si>
    <t>SD</t>
  </si>
  <si>
    <t>Group</t>
  </si>
  <si>
    <t>Contraints</t>
  </si>
  <si>
    <t>≤</t>
  </si>
  <si>
    <t>no more than 10% in R1</t>
  </si>
  <si>
    <t>high‐risk investments shouldn’t exceed 30% of the portfolio</t>
  </si>
  <si>
    <t xml:space="preserve">≥ </t>
  </si>
  <si>
    <t>at least 25% should be in the Technology category</t>
  </si>
  <si>
    <t>no more than 20% in the Real Estate category</t>
  </si>
  <si>
    <t>Microsoft Excel 16.0 Sensitivity Report</t>
  </si>
  <si>
    <t>Worksheet: [Book1.xlsx]LP Model</t>
  </si>
  <si>
    <t>Report Created: 7/04/2024 11:41:44 PM</t>
  </si>
  <si>
    <t>Variable Cells</t>
  </si>
  <si>
    <t>Cell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</si>
  <si>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</si>
  <si>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</si>
  <si>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</si>
  <si>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</si>
  <si>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</si>
  <si>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</si>
  <si>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</si>
  <si>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</si>
  <si>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</si>
  <si>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</si>
  <si>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</si>
  <si>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</si>
  <si>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</si>
  <si>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</si>
  <si>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$D$21</t>
  </si>
  <si>
    <t>Investment weights stock 1</t>
  </si>
  <si>
    <t>$E$21</t>
  </si>
  <si>
    <t>Investment weights stock 2</t>
  </si>
  <si>
    <t>$F$21</t>
  </si>
  <si>
    <t>Investment weights stock 3</t>
  </si>
  <si>
    <t>$G$21</t>
  </si>
  <si>
    <t>Investment weights stock 4</t>
  </si>
  <si>
    <t>$H$21</t>
  </si>
  <si>
    <t>Investment weights stock 5</t>
  </si>
  <si>
    <t>$I$21</t>
  </si>
  <si>
    <t>Investment weights stock 6</t>
  </si>
  <si>
    <t>$J$21</t>
  </si>
  <si>
    <t>Investment weights stock 7</t>
  </si>
  <si>
    <t>$K$21</t>
  </si>
  <si>
    <t>Investment weights stock 8</t>
  </si>
  <si>
    <t>$E$40</t>
  </si>
  <si>
    <t>$E$42</t>
  </si>
  <si>
    <t>$E$44</t>
  </si>
  <si>
    <t>$E$46</t>
  </si>
  <si>
    <t>$E$48</t>
  </si>
  <si>
    <t>Return</t>
  </si>
  <si>
    <t>Risk</t>
  </si>
  <si>
    <t>Weights</t>
  </si>
  <si>
    <t>Microsoft Excel 16.0 Answer Report</t>
  </si>
  <si>
    <t>Worksheet: [Book1.xlsx]ILP</t>
  </si>
  <si>
    <t>Report Created: 8/04/2024 12:54:12 AM</t>
  </si>
  <si>
    <t>Result: Solver found a solution.  All Constraints and optimality conditions are satisfied.</t>
  </si>
  <si>
    <t>Solver Engine</t>
  </si>
  <si>
    <t>Engine: GRG Nonlinear</t>
  </si>
  <si>
    <t>Solution Time: 0.234 Seconds.</t>
  </si>
  <si>
    <t>Iterations: 7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</si>
  <si>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</si>
  <si>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</si>
  <si>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</si>
  <si>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</si>
  <si>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</si>
  <si>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</si>
  <si>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</si>
  <si>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</si>
  <si>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</si>
  <si>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</si>
  <si>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</si>
  <si>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</si>
  <si>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$F$19</t>
  </si>
  <si>
    <t>Average portfolio return Weights</t>
  </si>
  <si>
    <t>$F$3</t>
  </si>
  <si>
    <t>R2 Weights</t>
  </si>
  <si>
    <t>$F$4</t>
  </si>
  <si>
    <t>$F$5</t>
  </si>
  <si>
    <t>R3 Weights</t>
  </si>
  <si>
    <t>$F$6</t>
  </si>
  <si>
    <t>R1 Weights</t>
  </si>
  <si>
    <t>$F$7</t>
  </si>
  <si>
    <t>$F$8</t>
  </si>
  <si>
    <t>$D$28</t>
  </si>
  <si>
    <t>R1 LHS</t>
  </si>
  <si>
    <t>$D$28&lt;=$F$28</t>
  </si>
  <si>
    <t>Not Binding</t>
  </si>
  <si>
    <t>$D$29</t>
  </si>
  <si>
    <t>R2 LHS</t>
  </si>
  <si>
    <t>$D$29&gt;=$F$29</t>
  </si>
  <si>
    <t>Binding</t>
  </si>
  <si>
    <t>$D$30</t>
  </si>
  <si>
    <t>R3 LHS</t>
  </si>
  <si>
    <t>$D$30&lt;=$F$30</t>
  </si>
  <si>
    <t>$F$3:$F$8=Binary</t>
  </si>
  <si>
    <t>Binary</t>
  </si>
  <si>
    <t>Portfolio variance terms</t>
  </si>
  <si>
    <t>OBJECTIVE FUNCTION</t>
  </si>
  <si>
    <t>Standard deviation of portfolio return</t>
  </si>
  <si>
    <t>≥</t>
  </si>
  <si>
    <t>(Minimum expected return of 1%)</t>
  </si>
  <si>
    <t>average portfolio return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</si>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</sst>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color rgb="FF00B0F0"/>
      <name val="Aptos Narrow"/>
      <family val="2"/>
      <scheme val="minor"/>
    </font>
    <font>
      <b/>
      <sz val="12"/>
      <color rgb="FF00B0F0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0"/>
      <color rgb="FFFFFFFF"/>
      <name val="Calibri"/>
      <family val="2"/>
    </font>
    <font>
      <b/>
      <sz val="10"/>
      <color rgb="FF373636"/>
      <name val="Calibri"/>
      <family val="2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indexed="18"/>
      <name val="Aptos Narrow"/>
      <family val="2"/>
      <scheme val="minor"/>
    </font>
    <font>
      <sz val="11"/>
      <color rgb="FF000000"/>
      <name val="Calibri"/>
      <family val="2"/>
    </font>
    <font>
      <sz val="10"/>
      <color rgb="FF373636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D9B"/>
        <bgColor indexed="64"/>
      </patternFill>
    </fill>
    <fill>
      <patternFill patternType="solid">
        <fgColor rgb="FFCBD7D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ECEF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0" fillId="0" borderId="4" xfId="0" applyBorder="1"/>
    <xf numFmtId="0" fontId="9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0" fillId="4" borderId="4" xfId="0" applyFont="1" applyFill="1" applyBorder="1" applyAlignment="1">
      <alignment horizontal="center" vertical="center" wrapText="1" readingOrder="1"/>
    </xf>
    <xf numFmtId="164" fontId="11" fillId="5" borderId="4" xfId="0" applyNumberFormat="1" applyFont="1" applyFill="1" applyBorder="1" applyAlignment="1">
      <alignment horizontal="center" vertical="center" wrapText="1" readingOrder="1"/>
    </xf>
    <xf numFmtId="0" fontId="12" fillId="0" borderId="0" xfId="0" applyFont="1"/>
    <xf numFmtId="0" fontId="2" fillId="0" borderId="0" xfId="0" applyFont="1"/>
    <xf numFmtId="9" fontId="1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wrapText="1"/>
    </xf>
    <xf numFmtId="10" fontId="2" fillId="6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0" fontId="2" fillId="6" borderId="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9" fontId="1" fillId="2" borderId="4" xfId="1" applyFont="1" applyFill="1" applyBorder="1" applyAlignment="1">
      <alignment horizontal="center"/>
    </xf>
    <xf numFmtId="164" fontId="11" fillId="7" borderId="4" xfId="0" applyNumberFormat="1" applyFont="1" applyFill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0" fontId="2" fillId="0" borderId="4" xfId="0" applyFont="1" applyBorder="1"/>
    <xf numFmtId="0" fontId="2" fillId="9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13" borderId="4" xfId="0" applyFill="1" applyBorder="1"/>
    <xf numFmtId="0" fontId="0" fillId="13" borderId="10" xfId="0" applyFill="1" applyBorder="1"/>
    <xf numFmtId="0" fontId="0" fillId="0" borderId="11" xfId="0" applyBorder="1"/>
    <xf numFmtId="0" fontId="0" fillId="7" borderId="4" xfId="0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12" xfId="0" applyBorder="1"/>
    <xf numFmtId="0" fontId="0" fillId="14" borderId="4" xfId="0" applyFill="1" applyBorder="1"/>
    <xf numFmtId="0" fontId="2" fillId="15" borderId="0" xfId="0" applyFont="1" applyFill="1" applyAlignment="1">
      <alignment horizontal="center"/>
    </xf>
    <xf numFmtId="0" fontId="0" fillId="7" borderId="0" xfId="0" applyFill="1"/>
    <xf numFmtId="0" fontId="14" fillId="0" borderId="13" xfId="0" applyFont="1" applyBorder="1" applyAlignment="1">
      <alignment horizontal="center"/>
    </xf>
    <xf numFmtId="165" fontId="0" fillId="0" borderId="0" xfId="1" applyNumberFormat="1" applyFont="1"/>
    <xf numFmtId="164" fontId="16" fillId="5" borderId="4" xfId="0" applyNumberFormat="1" applyFont="1" applyFill="1" applyBorder="1" applyAlignment="1">
      <alignment horizontal="right" vertical="center" indent="1" readingOrder="1"/>
    </xf>
    <xf numFmtId="164" fontId="16" fillId="16" borderId="4" xfId="0" applyNumberFormat="1" applyFont="1" applyFill="1" applyBorder="1" applyAlignment="1">
      <alignment horizontal="right" vertical="center" indent="1" readingOrder="1"/>
    </xf>
    <xf numFmtId="0" fontId="17" fillId="0" borderId="0" xfId="0" applyFont="1"/>
    <xf numFmtId="9" fontId="18" fillId="2" borderId="4" xfId="1" applyFont="1" applyFill="1" applyBorder="1" applyAlignment="1">
      <alignment horizontal="center"/>
    </xf>
    <xf numFmtId="9" fontId="18" fillId="2" borderId="4" xfId="0" applyNumberFormat="1" applyFont="1" applyFill="1" applyBorder="1"/>
    <xf numFmtId="164" fontId="16" fillId="5" borderId="4" xfId="0" applyNumberFormat="1" applyFont="1" applyFill="1" applyBorder="1" applyAlignment="1">
      <alignment horizontal="right" vertical="center" wrapText="1" indent="1" readingOrder="1"/>
    </xf>
    <xf numFmtId="10" fontId="2" fillId="6" borderId="4" xfId="1" applyNumberFormat="1" applyFont="1" applyFill="1" applyBorder="1" applyAlignment="1">
      <alignment horizontal="center"/>
    </xf>
    <xf numFmtId="10" fontId="1" fillId="2" borderId="4" xfId="1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textRotation="90"/>
    </xf>
    <xf numFmtId="0" fontId="5" fillId="8" borderId="4" xfId="0" applyFont="1" applyFill="1" applyBorder="1" applyAlignment="1">
      <alignment horizontal="center" vertical="center" textRotation="90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2F2B-CE4D-4822-B674-3904A85DF99D}">
  <dimension ref="C2:W66"/>
  <sheetViews>
    <sheetView tabSelected="1" topLeftCell="A43" workbookViewId="0">
      <selection activeCell="R50" sqref="R50"/>
    </sheetView>
  </sheetViews>
  <sheetFormatPr defaultRowHeight="14.4" x14ac:dyDescent="0.3"/>
  <cols>
    <col min="3" max="3" width="9.33203125" bestFit="1" customWidth="1"/>
    <col min="4" max="4" width="10.5546875" bestFit="1" customWidth="1"/>
  </cols>
  <sheetData>
    <row r="2" spans="3:22" x14ac:dyDescent="0.3">
      <c r="Q2" s="4" t="s">
        <v>8</v>
      </c>
    </row>
    <row r="5" spans="3:22" x14ac:dyDescent="0.3">
      <c r="C5" s="3" t="s">
        <v>0</v>
      </c>
      <c r="D5" s="3" t="s">
        <v>2</v>
      </c>
      <c r="E5" s="3" t="s">
        <v>3</v>
      </c>
      <c r="F5" s="3" t="s">
        <v>1</v>
      </c>
      <c r="G5" s="3" t="s">
        <v>4</v>
      </c>
      <c r="H5" s="3" t="s">
        <v>5</v>
      </c>
      <c r="I5" s="3" t="s">
        <v>50</v>
      </c>
      <c r="J5" s="3" t="s">
        <v>6</v>
      </c>
      <c r="K5" s="3" t="s">
        <v>7</v>
      </c>
      <c r="O5" s="3" t="s">
        <v>2</v>
      </c>
      <c r="P5" s="3" t="s">
        <v>3</v>
      </c>
      <c r="Q5" s="3" t="s">
        <v>1</v>
      </c>
      <c r="R5" s="3" t="s">
        <v>4</v>
      </c>
      <c r="S5" s="3" t="s">
        <v>5</v>
      </c>
      <c r="T5" s="3" t="s">
        <v>50</v>
      </c>
      <c r="U5" s="3" t="s">
        <v>6</v>
      </c>
      <c r="V5" s="3" t="s">
        <v>7</v>
      </c>
    </row>
    <row r="6" spans="3:22" x14ac:dyDescent="0.3">
      <c r="C6" s="1">
        <v>44228</v>
      </c>
      <c r="D6" s="2">
        <v>38.795062999999999</v>
      </c>
      <c r="E6" s="2">
        <v>2.326603</v>
      </c>
      <c r="F6" s="2">
        <v>18.695361999999999</v>
      </c>
      <c r="G6">
        <v>9.84</v>
      </c>
      <c r="H6">
        <v>3.12</v>
      </c>
      <c r="I6">
        <v>11.45</v>
      </c>
      <c r="J6">
        <v>11.9</v>
      </c>
      <c r="K6">
        <v>4.3</v>
      </c>
      <c r="O6" s="5">
        <f>(D6-D7)/D7</f>
        <v>-0.11190382763906923</v>
      </c>
      <c r="P6" s="5">
        <f t="shared" ref="P6:V6" si="0">(E6-E7)/E7</f>
        <v>-0.15878378500528426</v>
      </c>
      <c r="Q6" s="5">
        <f t="shared" si="0"/>
        <v>4.031827168613987E-2</v>
      </c>
      <c r="R6" s="5">
        <f t="shared" si="0"/>
        <v>5.8064516129032163E-2</v>
      </c>
      <c r="S6" s="5">
        <f t="shared" si="0"/>
        <v>3.2154340836013607E-3</v>
      </c>
      <c r="T6" s="5">
        <f t="shared" si="0"/>
        <v>0.22198505869797228</v>
      </c>
      <c r="U6" s="5">
        <f t="shared" si="0"/>
        <v>-0.11194029850746269</v>
      </c>
      <c r="V6" s="5">
        <f t="shared" si="0"/>
        <v>0.1256544502617801</v>
      </c>
    </row>
    <row r="7" spans="3:22" x14ac:dyDescent="0.3">
      <c r="C7" s="1">
        <v>44256</v>
      </c>
      <c r="D7" s="2">
        <v>43.683402999999998</v>
      </c>
      <c r="E7" s="2">
        <v>2.7657609999999999</v>
      </c>
      <c r="F7" s="2">
        <v>17.97081</v>
      </c>
      <c r="G7">
        <v>9.3000000000000007</v>
      </c>
      <c r="H7">
        <v>3.11</v>
      </c>
      <c r="I7">
        <v>9.3699999999999992</v>
      </c>
      <c r="J7">
        <v>13.4</v>
      </c>
      <c r="K7">
        <v>3.82</v>
      </c>
      <c r="O7" s="5">
        <f t="shared" ref="O7:O10" si="1">(D7-D8)/D8</f>
        <v>7.8241798114457903E-2</v>
      </c>
      <c r="P7" s="5">
        <f t="shared" ref="P7:P41" si="2">(E7-E8)/E8</f>
        <v>-2.631603034945813E-2</v>
      </c>
      <c r="Q7" s="5">
        <f t="shared" ref="Q7:Q41" si="3">(F7-F8)/F8</f>
        <v>5.484054899011636E-2</v>
      </c>
      <c r="R7" s="5">
        <f t="shared" ref="R7:R41" si="4">(G7-G8)/G8</f>
        <v>1.086956521739146E-2</v>
      </c>
      <c r="S7" s="5">
        <f t="shared" ref="S7:S41" si="5">(H7-H8)/H8</f>
        <v>-8.797653958944289E-2</v>
      </c>
      <c r="T7" s="5">
        <f t="shared" ref="T7:T41" si="6">(I7-I8)/I8</f>
        <v>-3.4020618556701042E-2</v>
      </c>
      <c r="U7" s="5">
        <f t="shared" ref="U7:U41" si="7">(J7-J8)/J8</f>
        <v>3.7151702786377742E-2</v>
      </c>
      <c r="V7" s="5">
        <f t="shared" ref="V7:V41" si="8">(K7-K8)/K8</f>
        <v>-3.2911392405063376E-2</v>
      </c>
    </row>
    <row r="8" spans="3:22" x14ac:dyDescent="0.3">
      <c r="C8" s="1">
        <v>44287</v>
      </c>
      <c r="D8" s="2">
        <v>40.513550000000002</v>
      </c>
      <c r="E8" s="2">
        <v>2.8405119999999999</v>
      </c>
      <c r="F8" s="2">
        <v>17.036518000000001</v>
      </c>
      <c r="G8">
        <v>9.1999999999999993</v>
      </c>
      <c r="H8">
        <v>3.41</v>
      </c>
      <c r="I8">
        <v>9.6999999999999993</v>
      </c>
      <c r="J8">
        <v>12.92</v>
      </c>
      <c r="K8">
        <v>3.95</v>
      </c>
      <c r="O8" s="5">
        <f t="shared" si="1"/>
        <v>-4.0691548930021922E-2</v>
      </c>
      <c r="P8" s="5">
        <f t="shared" si="2"/>
        <v>-3.4920410574142711E-2</v>
      </c>
      <c r="Q8" s="5">
        <f t="shared" si="3"/>
        <v>-8.8730242292179129E-2</v>
      </c>
      <c r="R8" s="5">
        <f t="shared" si="4"/>
        <v>-8.3665338645418322E-2</v>
      </c>
      <c r="S8" s="5">
        <f t="shared" si="5"/>
        <v>2.9411764705883033E-3</v>
      </c>
      <c r="T8" s="5">
        <f t="shared" si="6"/>
        <v>7.7777777777777696E-2</v>
      </c>
      <c r="U8" s="5">
        <f t="shared" si="7"/>
        <v>1.8124507486209647E-2</v>
      </c>
      <c r="V8" s="5">
        <f t="shared" si="8"/>
        <v>-4.8192771084337387E-2</v>
      </c>
    </row>
    <row r="9" spans="3:22" x14ac:dyDescent="0.3">
      <c r="C9" s="1">
        <v>44317</v>
      </c>
      <c r="D9" s="2">
        <v>42.232036999999998</v>
      </c>
      <c r="E9" s="2">
        <v>2.9432930000000002</v>
      </c>
      <c r="F9" s="2">
        <v>18.695361999999999</v>
      </c>
      <c r="G9">
        <v>10.039999999999999</v>
      </c>
      <c r="H9">
        <v>3.4</v>
      </c>
      <c r="I9">
        <v>9</v>
      </c>
      <c r="J9">
        <v>12.69</v>
      </c>
      <c r="K9">
        <v>4.1500000000000004</v>
      </c>
      <c r="O9" s="5">
        <f t="shared" si="1"/>
        <v>-1.3313941981873294E-2</v>
      </c>
      <c r="P9" s="5">
        <f t="shared" si="2"/>
        <v>-3.164628770824188E-3</v>
      </c>
      <c r="Q9" s="5">
        <f t="shared" si="3"/>
        <v>1.0170182417694804E-2</v>
      </c>
      <c r="R9" s="5">
        <f t="shared" si="4"/>
        <v>-4.9242424242424365E-2</v>
      </c>
      <c r="S9" s="5">
        <f t="shared" si="5"/>
        <v>-3.4090909090909123E-2</v>
      </c>
      <c r="T9" s="5">
        <f t="shared" si="6"/>
        <v>0.10565110565110557</v>
      </c>
      <c r="U9" s="5">
        <f t="shared" si="7"/>
        <v>3.7612428454619713E-2</v>
      </c>
      <c r="V9" s="5">
        <f t="shared" si="8"/>
        <v>-2.1226415094339587E-2</v>
      </c>
    </row>
    <row r="10" spans="3:22" x14ac:dyDescent="0.3">
      <c r="C10" s="1">
        <v>44348</v>
      </c>
      <c r="D10" s="2">
        <v>42.801898999999999</v>
      </c>
      <c r="E10" s="2">
        <v>2.9526370000000002</v>
      </c>
      <c r="F10" s="2">
        <v>18.507141000000001</v>
      </c>
      <c r="G10">
        <v>10.56</v>
      </c>
      <c r="H10">
        <v>3.52</v>
      </c>
      <c r="I10">
        <v>8.14</v>
      </c>
      <c r="J10">
        <v>12.23</v>
      </c>
      <c r="K10">
        <v>4.24</v>
      </c>
      <c r="O10" s="5">
        <f t="shared" si="1"/>
        <v>-1.2733602988110663E-2</v>
      </c>
      <c r="P10" s="5">
        <f t="shared" si="2"/>
        <v>-5.1051235392009307E-2</v>
      </c>
      <c r="Q10" s="5">
        <f t="shared" si="3"/>
        <v>-2.8484346863984249E-2</v>
      </c>
      <c r="R10" s="5">
        <f t="shared" si="4"/>
        <v>-0.17884914463452559</v>
      </c>
      <c r="S10" s="5">
        <f t="shared" si="5"/>
        <v>-6.8783068783068724E-2</v>
      </c>
      <c r="T10" s="5">
        <f t="shared" si="6"/>
        <v>-7.3170731707315516E-3</v>
      </c>
      <c r="U10" s="5">
        <f t="shared" si="7"/>
        <v>0.16034155597722974</v>
      </c>
      <c r="V10" s="5">
        <f t="shared" si="8"/>
        <v>-4.6948356807510741E-3</v>
      </c>
    </row>
    <row r="11" spans="3:22" x14ac:dyDescent="0.3">
      <c r="C11" s="1">
        <v>44378</v>
      </c>
      <c r="D11" s="2">
        <v>43.353951000000002</v>
      </c>
      <c r="E11" s="2">
        <v>3.1114820000000001</v>
      </c>
      <c r="F11" s="2">
        <v>19.049761</v>
      </c>
      <c r="G11">
        <v>12.86</v>
      </c>
      <c r="H11">
        <v>3.78</v>
      </c>
      <c r="I11">
        <v>8.1999999999999993</v>
      </c>
      <c r="J11">
        <v>10.54</v>
      </c>
      <c r="K11">
        <v>4.26</v>
      </c>
      <c r="O11" s="5">
        <f t="shared" ref="O11:O41" si="9">(D11-D12)/D12</f>
        <v>-9.0246652050805246E-2</v>
      </c>
      <c r="P11" s="5">
        <f t="shared" si="2"/>
        <v>-7.7562295663228129E-2</v>
      </c>
      <c r="Q11" s="5">
        <f t="shared" si="3"/>
        <v>-0.10758048448447141</v>
      </c>
      <c r="R11" s="5">
        <f t="shared" si="4"/>
        <v>-7.7474892395982792E-2</v>
      </c>
      <c r="S11" s="5">
        <f t="shared" si="5"/>
        <v>-2.6385224274406943E-3</v>
      </c>
      <c r="T11" s="5">
        <f t="shared" si="6"/>
        <v>0.13416320885200536</v>
      </c>
      <c r="U11" s="5">
        <f t="shared" si="7"/>
        <v>-0.13888888888888898</v>
      </c>
      <c r="V11" s="5">
        <f t="shared" si="8"/>
        <v>2.898550724637684E-2</v>
      </c>
    </row>
    <row r="12" spans="3:22" x14ac:dyDescent="0.3">
      <c r="C12" s="1">
        <v>44409</v>
      </c>
      <c r="D12" s="2">
        <v>47.654620999999999</v>
      </c>
      <c r="E12" s="2">
        <v>3.3731080000000002</v>
      </c>
      <c r="F12" s="2">
        <v>21.346195000000002</v>
      </c>
      <c r="G12">
        <v>13.94</v>
      </c>
      <c r="H12">
        <v>3.79</v>
      </c>
      <c r="I12">
        <v>7.23</v>
      </c>
      <c r="J12">
        <v>12.24</v>
      </c>
      <c r="K12">
        <v>4.1399999999999997</v>
      </c>
      <c r="O12" s="5">
        <f t="shared" si="9"/>
        <v>0.18459491354190549</v>
      </c>
      <c r="P12" s="5">
        <f t="shared" si="2"/>
        <v>6.1764846604601825E-2</v>
      </c>
      <c r="Q12" s="5">
        <f t="shared" si="3"/>
        <v>-0.11703410386357127</v>
      </c>
      <c r="R12" s="5">
        <f t="shared" si="4"/>
        <v>-4.4551062371487343E-2</v>
      </c>
      <c r="S12" s="5">
        <f t="shared" si="5"/>
        <v>-1.0443864229765022E-2</v>
      </c>
      <c r="T12" s="5">
        <f t="shared" si="6"/>
        <v>0.12093023255813957</v>
      </c>
      <c r="U12" s="5">
        <f t="shared" si="7"/>
        <v>2.4267782426778323E-2</v>
      </c>
      <c r="V12" s="5">
        <f t="shared" si="8"/>
        <v>2.4752475247524663E-2</v>
      </c>
    </row>
    <row r="13" spans="3:22" x14ac:dyDescent="0.3">
      <c r="C13" s="1">
        <v>44440</v>
      </c>
      <c r="D13" s="2">
        <v>40.228622000000001</v>
      </c>
      <c r="E13" s="2">
        <v>3.1768879999999999</v>
      </c>
      <c r="F13" s="2">
        <v>24.175560000000001</v>
      </c>
      <c r="G13">
        <v>14.59</v>
      </c>
      <c r="H13">
        <v>3.83</v>
      </c>
      <c r="I13">
        <v>6.45</v>
      </c>
      <c r="J13">
        <v>11.95</v>
      </c>
      <c r="K13">
        <v>4.04</v>
      </c>
      <c r="O13" s="5">
        <f t="shared" si="9"/>
        <v>0.2171337149933108</v>
      </c>
      <c r="P13" s="5">
        <f t="shared" si="2"/>
        <v>0.11111118883295641</v>
      </c>
      <c r="Q13" s="5">
        <f t="shared" si="3"/>
        <v>-3.9919736178314043E-3</v>
      </c>
      <c r="R13" s="5">
        <f t="shared" si="4"/>
        <v>0.27423580786026208</v>
      </c>
      <c r="S13" s="5">
        <f t="shared" si="5"/>
        <v>-1.5424164524421607E-2</v>
      </c>
      <c r="T13" s="5">
        <f t="shared" si="6"/>
        <v>0.12173913043478264</v>
      </c>
      <c r="U13" s="5">
        <f t="shared" si="7"/>
        <v>0.11162790697674412</v>
      </c>
      <c r="V13" s="5">
        <f t="shared" si="8"/>
        <v>2.278481012658224E-2</v>
      </c>
    </row>
    <row r="14" spans="3:22" x14ac:dyDescent="0.3">
      <c r="C14" s="1">
        <v>44470</v>
      </c>
      <c r="D14" s="2">
        <v>33.051932999999998</v>
      </c>
      <c r="E14" s="2">
        <v>2.8591989999999998</v>
      </c>
      <c r="F14" s="2">
        <v>24.272455000000001</v>
      </c>
      <c r="G14">
        <v>11.45</v>
      </c>
      <c r="H14">
        <v>3.89</v>
      </c>
      <c r="I14">
        <v>5.75</v>
      </c>
      <c r="J14">
        <v>10.75</v>
      </c>
      <c r="K14">
        <v>3.95</v>
      </c>
      <c r="O14" s="5">
        <f t="shared" si="9"/>
        <v>1.2823992026338991E-2</v>
      </c>
      <c r="P14" s="5">
        <f t="shared" si="2"/>
        <v>-8.6567210907781703E-2</v>
      </c>
      <c r="Q14" s="5">
        <f t="shared" si="3"/>
        <v>-1.261335136348688E-2</v>
      </c>
      <c r="R14" s="5">
        <f t="shared" si="4"/>
        <v>-7.3624595469255677E-2</v>
      </c>
      <c r="S14" s="5">
        <f t="shared" si="5"/>
        <v>5.1679586563307539E-3</v>
      </c>
      <c r="T14" s="5">
        <f t="shared" si="6"/>
        <v>0</v>
      </c>
      <c r="U14" s="5">
        <f t="shared" si="7"/>
        <v>1.4150943396226448E-2</v>
      </c>
      <c r="V14" s="5">
        <f t="shared" si="8"/>
        <v>-7.494145199063218E-2</v>
      </c>
    </row>
    <row r="15" spans="3:22" x14ac:dyDescent="0.3">
      <c r="C15" s="1">
        <v>44501</v>
      </c>
      <c r="D15" s="2">
        <v>32.633442000000002</v>
      </c>
      <c r="E15" s="2">
        <v>3.130169</v>
      </c>
      <c r="F15" s="2">
        <v>24.582522999999998</v>
      </c>
      <c r="G15">
        <v>12.36</v>
      </c>
      <c r="H15">
        <v>3.87</v>
      </c>
      <c r="I15">
        <v>5.75</v>
      </c>
      <c r="J15">
        <v>10.6</v>
      </c>
      <c r="K15">
        <v>4.2699999999999996</v>
      </c>
      <c r="O15" s="5">
        <f t="shared" si="9"/>
        <v>-6.932453006630257E-2</v>
      </c>
      <c r="P15" s="5">
        <f t="shared" si="2"/>
        <v>1.515153480679108E-2</v>
      </c>
      <c r="Q15" s="5">
        <f t="shared" si="3"/>
        <v>1.5612426217628473E-2</v>
      </c>
      <c r="R15" s="5">
        <f t="shared" si="4"/>
        <v>-1.0408326661329126E-2</v>
      </c>
      <c r="S15" s="5">
        <f t="shared" si="5"/>
        <v>-4.6798029556650127E-2</v>
      </c>
      <c r="T15" s="5">
        <f t="shared" si="6"/>
        <v>9.108159392789382E-2</v>
      </c>
      <c r="U15" s="5">
        <f t="shared" si="7"/>
        <v>8.563273073263546E-3</v>
      </c>
      <c r="V15" s="5">
        <f t="shared" si="8"/>
        <v>4.146341463414633E-2</v>
      </c>
    </row>
    <row r="16" spans="3:22" x14ac:dyDescent="0.3">
      <c r="C16" s="1">
        <v>44531</v>
      </c>
      <c r="D16" s="2">
        <v>35.064255000000003</v>
      </c>
      <c r="E16" s="2">
        <v>3.08345</v>
      </c>
      <c r="F16" s="2">
        <v>24.204630000000002</v>
      </c>
      <c r="G16">
        <v>12.49</v>
      </c>
      <c r="H16">
        <v>4.0599999999999996</v>
      </c>
      <c r="I16">
        <v>5.27</v>
      </c>
      <c r="J16">
        <v>10.51</v>
      </c>
      <c r="K16">
        <v>4.0999999999999996</v>
      </c>
      <c r="O16" s="5">
        <f t="shared" si="9"/>
        <v>-5.1084355021335785E-2</v>
      </c>
      <c r="P16" s="5">
        <f t="shared" si="2"/>
        <v>-5.7142927035408651E-2</v>
      </c>
      <c r="Q16" s="5">
        <f t="shared" si="3"/>
        <v>-4.3841496356372012E-3</v>
      </c>
      <c r="R16" s="5">
        <f t="shared" si="4"/>
        <v>-7.9999999999998291E-4</v>
      </c>
      <c r="S16" s="5">
        <f t="shared" si="5"/>
        <v>-2.8708133971291894E-2</v>
      </c>
      <c r="T16" s="5">
        <f t="shared" si="6"/>
        <v>-0.1416938110749186</v>
      </c>
      <c r="U16" s="5">
        <f t="shared" si="7"/>
        <v>-1.6838166510757691E-2</v>
      </c>
      <c r="V16" s="5">
        <f t="shared" si="8"/>
        <v>-1.2048192771084508E-2</v>
      </c>
    </row>
    <row r="17" spans="3:22" x14ac:dyDescent="0.3">
      <c r="C17" s="1">
        <v>44562</v>
      </c>
      <c r="D17" s="2">
        <v>36.951920000000001</v>
      </c>
      <c r="E17" s="2">
        <v>3.2703259999999998</v>
      </c>
      <c r="F17" s="2">
        <v>24.311214</v>
      </c>
      <c r="G17">
        <v>12.5</v>
      </c>
      <c r="H17">
        <v>4.18</v>
      </c>
      <c r="I17">
        <v>6.14</v>
      </c>
      <c r="J17">
        <v>10.69</v>
      </c>
      <c r="K17">
        <v>4.1500000000000004</v>
      </c>
      <c r="O17" s="5">
        <f t="shared" si="9"/>
        <v>-8.6707805602893664E-2</v>
      </c>
      <c r="P17" s="5">
        <f t="shared" si="2"/>
        <v>1.4492771606464422E-2</v>
      </c>
      <c r="Q17" s="5">
        <f t="shared" si="3"/>
        <v>9.4677144903971652E-2</v>
      </c>
      <c r="R17" s="5">
        <f t="shared" si="4"/>
        <v>8.2251082251082186E-2</v>
      </c>
      <c r="S17" s="5">
        <f t="shared" si="5"/>
        <v>6.6326530612244847E-2</v>
      </c>
      <c r="T17" s="5">
        <f t="shared" si="6"/>
        <v>-0.13884992987377281</v>
      </c>
      <c r="U17" s="5">
        <f t="shared" si="7"/>
        <v>6.051587301587296E-2</v>
      </c>
      <c r="V17" s="5">
        <f t="shared" si="8"/>
        <v>4.5340050377833792E-2</v>
      </c>
    </row>
    <row r="18" spans="3:22" x14ac:dyDescent="0.3">
      <c r="C18" s="1">
        <v>44593</v>
      </c>
      <c r="D18" s="2">
        <v>40.460129000000002</v>
      </c>
      <c r="E18" s="2">
        <v>3.2236069999999999</v>
      </c>
      <c r="F18" s="2">
        <v>22.208570000000002</v>
      </c>
      <c r="G18">
        <v>11.55</v>
      </c>
      <c r="H18">
        <v>3.92</v>
      </c>
      <c r="I18">
        <v>7.13</v>
      </c>
      <c r="J18">
        <v>10.08</v>
      </c>
      <c r="K18">
        <v>3.97</v>
      </c>
      <c r="O18" s="5">
        <f t="shared" si="9"/>
        <v>-3.4218881299624984E-2</v>
      </c>
      <c r="P18" s="5">
        <f t="shared" si="2"/>
        <v>-7.506700412856189E-2</v>
      </c>
      <c r="Q18" s="5">
        <f t="shared" si="3"/>
        <v>9.6126244758392543E-2</v>
      </c>
      <c r="R18" s="5">
        <f t="shared" si="4"/>
        <v>0.10104861773117259</v>
      </c>
      <c r="S18" s="5">
        <f t="shared" si="5"/>
        <v>-1.5075376884422124E-2</v>
      </c>
      <c r="T18" s="5">
        <f t="shared" si="6"/>
        <v>-5.1861702127659538E-2</v>
      </c>
      <c r="U18" s="5">
        <f t="shared" si="7"/>
        <v>-2.420135527589545E-2</v>
      </c>
      <c r="V18" s="5">
        <f t="shared" si="8"/>
        <v>-7.4999999999999512E-3</v>
      </c>
    </row>
    <row r="19" spans="3:22" x14ac:dyDescent="0.3">
      <c r="C19" s="1">
        <v>44621</v>
      </c>
      <c r="D19" s="2">
        <v>41.893684</v>
      </c>
      <c r="E19" s="2">
        <v>3.485233</v>
      </c>
      <c r="F19" s="2">
        <v>20.260960000000001</v>
      </c>
      <c r="G19">
        <v>10.49</v>
      </c>
      <c r="H19">
        <v>3.98</v>
      </c>
      <c r="I19">
        <v>7.52</v>
      </c>
      <c r="J19">
        <v>10.33</v>
      </c>
      <c r="K19">
        <v>4</v>
      </c>
      <c r="O19" s="5">
        <f t="shared" si="9"/>
        <v>-0.10551327098525486</v>
      </c>
      <c r="P19" s="5">
        <f t="shared" si="2"/>
        <v>3.3240856800315854E-2</v>
      </c>
      <c r="Q19" s="5">
        <f t="shared" si="3"/>
        <v>1.1611006565174161E-2</v>
      </c>
      <c r="R19" s="5">
        <f t="shared" si="4"/>
        <v>-0.12364243943191315</v>
      </c>
      <c r="S19" s="5">
        <f t="shared" si="5"/>
        <v>5.0505050505050553E-3</v>
      </c>
      <c r="T19" s="5">
        <f t="shared" si="6"/>
        <v>-2.3376623376623454E-2</v>
      </c>
      <c r="U19" s="5">
        <f t="shared" si="7"/>
        <v>-7.0207020702070147E-2</v>
      </c>
      <c r="V19" s="5">
        <f t="shared" si="8"/>
        <v>-4.9751243781093468E-3</v>
      </c>
    </row>
    <row r="20" spans="3:22" x14ac:dyDescent="0.3">
      <c r="C20" s="1">
        <v>44652</v>
      </c>
      <c r="D20" s="2">
        <v>46.835445</v>
      </c>
      <c r="E20" s="2">
        <v>3.3731080000000002</v>
      </c>
      <c r="F20" s="2">
        <v>20.028410000000001</v>
      </c>
      <c r="G20">
        <v>11.97</v>
      </c>
      <c r="H20">
        <v>3.96</v>
      </c>
      <c r="I20">
        <v>7.7</v>
      </c>
      <c r="J20">
        <v>11.11</v>
      </c>
      <c r="K20">
        <v>4.0199999999999996</v>
      </c>
      <c r="O20" s="5">
        <f t="shared" si="9"/>
        <v>9.9728211100727424E-2</v>
      </c>
      <c r="P20" s="5">
        <f t="shared" si="2"/>
        <v>-8.6075988465363892E-2</v>
      </c>
      <c r="Q20" s="5">
        <f t="shared" si="3"/>
        <v>-1.6650803194454545E-2</v>
      </c>
      <c r="R20" s="5">
        <f t="shared" si="4"/>
        <v>0.10833333333333332</v>
      </c>
      <c r="S20" s="5">
        <f t="shared" si="5"/>
        <v>-2.5188916876574888E-3</v>
      </c>
      <c r="T20" s="5">
        <f t="shared" si="6"/>
        <v>-9.0909090909090953E-2</v>
      </c>
      <c r="U20" s="5">
        <f t="shared" si="7"/>
        <v>-9.0834697217676036E-2</v>
      </c>
      <c r="V20" s="5">
        <f t="shared" si="8"/>
        <v>-2.898550724637684E-2</v>
      </c>
    </row>
    <row r="21" spans="3:22" x14ac:dyDescent="0.3">
      <c r="C21" s="1">
        <v>44682</v>
      </c>
      <c r="D21" s="2">
        <v>42.588200000000001</v>
      </c>
      <c r="E21" s="2">
        <v>3.6907969999999999</v>
      </c>
      <c r="F21" s="2">
        <v>20.367546000000001</v>
      </c>
      <c r="G21">
        <v>10.8</v>
      </c>
      <c r="H21">
        <v>3.97</v>
      </c>
      <c r="I21">
        <v>8.4700000000000006</v>
      </c>
      <c r="J21">
        <v>12.22</v>
      </c>
      <c r="K21">
        <v>4.1399999999999997</v>
      </c>
      <c r="O21" s="5">
        <f t="shared" si="9"/>
        <v>-4.3176771205426755E-2</v>
      </c>
      <c r="P21" s="5">
        <f t="shared" si="2"/>
        <v>1.2820526893222361E-2</v>
      </c>
      <c r="Q21" s="5">
        <f t="shared" si="3"/>
        <v>9.1214863588932934E-3</v>
      </c>
      <c r="R21" s="5">
        <f t="shared" si="4"/>
        <v>2.7592768791627111E-2</v>
      </c>
      <c r="S21" s="5">
        <f t="shared" si="5"/>
        <v>1.5345268542199501E-2</v>
      </c>
      <c r="T21" s="5">
        <f t="shared" si="6"/>
        <v>-3.3105022831050129E-2</v>
      </c>
      <c r="U21" s="5">
        <f t="shared" si="7"/>
        <v>0.13043478260869565</v>
      </c>
      <c r="V21" s="5">
        <f t="shared" si="8"/>
        <v>0</v>
      </c>
    </row>
    <row r="22" spans="3:22" x14ac:dyDescent="0.3">
      <c r="C22" s="1">
        <v>44713</v>
      </c>
      <c r="D22" s="2">
        <v>44.509998000000003</v>
      </c>
      <c r="E22" s="2">
        <v>3.6440779999999999</v>
      </c>
      <c r="F22" s="2">
        <v>20.183443</v>
      </c>
      <c r="G22">
        <v>10.51</v>
      </c>
      <c r="H22">
        <v>3.91</v>
      </c>
      <c r="I22">
        <v>8.76</v>
      </c>
      <c r="J22">
        <v>10.81</v>
      </c>
      <c r="K22">
        <v>4.1399999999999997</v>
      </c>
      <c r="O22" s="5">
        <f t="shared" si="9"/>
        <v>9.0129704132760086E-2</v>
      </c>
      <c r="P22" s="5">
        <f t="shared" si="2"/>
        <v>6.2670558764948911E-2</v>
      </c>
      <c r="Q22" s="5">
        <f t="shared" si="3"/>
        <v>9.9701921556572357E-2</v>
      </c>
      <c r="R22" s="5">
        <f t="shared" si="4"/>
        <v>-0.10629251700680273</v>
      </c>
      <c r="S22" s="5">
        <f t="shared" si="5"/>
        <v>5.1413881748072028E-3</v>
      </c>
      <c r="T22" s="5">
        <f t="shared" si="6"/>
        <v>5.2884615384615322E-2</v>
      </c>
      <c r="U22" s="5">
        <f t="shared" si="7"/>
        <v>0.17755991285403058</v>
      </c>
      <c r="V22" s="5">
        <f t="shared" si="8"/>
        <v>5.8823529411764587E-2</v>
      </c>
    </row>
    <row r="23" spans="3:22" x14ac:dyDescent="0.3">
      <c r="C23" s="1">
        <v>44743</v>
      </c>
      <c r="D23" s="2">
        <v>40.830002</v>
      </c>
      <c r="E23" s="2">
        <v>3.4291700000000001</v>
      </c>
      <c r="F23" s="2">
        <v>18.353558</v>
      </c>
      <c r="G23">
        <v>11.76</v>
      </c>
      <c r="H23">
        <v>3.89</v>
      </c>
      <c r="I23">
        <v>8.32</v>
      </c>
      <c r="J23">
        <v>9.18</v>
      </c>
      <c r="K23">
        <v>3.91</v>
      </c>
      <c r="O23" s="5">
        <f t="shared" si="9"/>
        <v>4.3978546561530475E-2</v>
      </c>
      <c r="P23" s="5">
        <f t="shared" si="2"/>
        <v>3.3802676780085965E-2</v>
      </c>
      <c r="Q23" s="5">
        <f t="shared" si="3"/>
        <v>-0.10628013772012299</v>
      </c>
      <c r="R23" s="5">
        <f t="shared" si="4"/>
        <v>2.2608695652173893E-2</v>
      </c>
      <c r="S23" s="5">
        <f t="shared" si="5"/>
        <v>-2.5641025641025095E-3</v>
      </c>
      <c r="T23" s="5">
        <f t="shared" si="6"/>
        <v>-7.1599045346062637E-3</v>
      </c>
      <c r="U23" s="5">
        <f t="shared" si="7"/>
        <v>-0.10873786407766999</v>
      </c>
      <c r="V23" s="5">
        <f t="shared" si="8"/>
        <v>-8.430913348946123E-2</v>
      </c>
    </row>
    <row r="24" spans="3:22" x14ac:dyDescent="0.3">
      <c r="C24" s="1">
        <v>44774</v>
      </c>
      <c r="D24" s="2">
        <v>39.110000999999997</v>
      </c>
      <c r="E24" s="2">
        <v>3.3170449999999998</v>
      </c>
      <c r="F24" s="2">
        <v>20.536142000000002</v>
      </c>
      <c r="G24">
        <v>11.5</v>
      </c>
      <c r="H24">
        <v>3.9</v>
      </c>
      <c r="I24">
        <v>8.3800000000000008</v>
      </c>
      <c r="J24">
        <v>10.3</v>
      </c>
      <c r="K24">
        <v>4.2699999999999996</v>
      </c>
      <c r="O24" s="5">
        <f t="shared" si="9"/>
        <v>4.293335999999992E-2</v>
      </c>
      <c r="P24" s="5">
        <f t="shared" si="2"/>
        <v>8.2316968718298827E-2</v>
      </c>
      <c r="Q24" s="5">
        <f t="shared" si="3"/>
        <v>-7.9181503119085103E-2</v>
      </c>
      <c r="R24" s="5">
        <f t="shared" si="4"/>
        <v>3.4172661870503669E-2</v>
      </c>
      <c r="S24" s="5">
        <f t="shared" si="5"/>
        <v>-5.1020408163265354E-3</v>
      </c>
      <c r="T24" s="5">
        <f t="shared" si="6"/>
        <v>0.11288180610889781</v>
      </c>
      <c r="U24" s="5">
        <f t="shared" si="7"/>
        <v>1.4778325123152743E-2</v>
      </c>
      <c r="V24" s="5">
        <f t="shared" si="8"/>
        <v>7.828282828282819E-2</v>
      </c>
    </row>
    <row r="25" spans="3:22" x14ac:dyDescent="0.3">
      <c r="C25" s="1">
        <v>44805</v>
      </c>
      <c r="D25" s="2">
        <v>37.5</v>
      </c>
      <c r="E25" s="2">
        <v>3.0647630000000001</v>
      </c>
      <c r="F25" s="2">
        <v>22.302052</v>
      </c>
      <c r="G25">
        <v>11.12</v>
      </c>
      <c r="H25">
        <v>3.92</v>
      </c>
      <c r="I25">
        <v>7.53</v>
      </c>
      <c r="J25">
        <v>10.15</v>
      </c>
      <c r="K25">
        <v>3.96</v>
      </c>
      <c r="O25" s="5">
        <f t="shared" si="9"/>
        <v>-3.9446745915810731E-2</v>
      </c>
      <c r="P25" s="5">
        <f t="shared" si="2"/>
        <v>0.10437731184946163</v>
      </c>
      <c r="Q25" s="5">
        <f t="shared" si="3"/>
        <v>0.19765581786995831</v>
      </c>
      <c r="R25" s="5">
        <f t="shared" si="4"/>
        <v>0.26363636363636345</v>
      </c>
      <c r="S25" s="5">
        <f t="shared" si="5"/>
        <v>1.5544041450777216E-2</v>
      </c>
      <c r="T25" s="5">
        <f t="shared" si="6"/>
        <v>0.10898379970544922</v>
      </c>
      <c r="U25" s="5">
        <f t="shared" si="7"/>
        <v>0.15340909090909086</v>
      </c>
      <c r="V25" s="5">
        <f t="shared" si="8"/>
        <v>6.7385444743935305E-2</v>
      </c>
    </row>
    <row r="26" spans="3:22" x14ac:dyDescent="0.3">
      <c r="C26" s="1">
        <v>44835</v>
      </c>
      <c r="D26" s="2">
        <v>39.040000999999997</v>
      </c>
      <c r="E26" s="2">
        <v>2.7751049999999999</v>
      </c>
      <c r="F26" s="2">
        <v>18.621420000000001</v>
      </c>
      <c r="G26">
        <v>8.8000000000000007</v>
      </c>
      <c r="H26">
        <v>3.86</v>
      </c>
      <c r="I26">
        <v>6.79</v>
      </c>
      <c r="J26">
        <v>8.8000000000000007</v>
      </c>
      <c r="K26">
        <v>3.71</v>
      </c>
      <c r="O26" s="5">
        <f t="shared" si="9"/>
        <v>4.217837806135534E-2</v>
      </c>
      <c r="P26" s="5">
        <f t="shared" si="2"/>
        <v>-2.3026482549624853E-2</v>
      </c>
      <c r="Q26" s="5">
        <f t="shared" si="3"/>
        <v>-7.0792061915858628E-2</v>
      </c>
      <c r="R26" s="5">
        <f t="shared" si="4"/>
        <v>-0.13555992141453821</v>
      </c>
      <c r="S26" s="5">
        <f t="shared" si="5"/>
        <v>-1.0256410256410265E-2</v>
      </c>
      <c r="T26" s="5">
        <f t="shared" si="6"/>
        <v>-4.3988269794721768E-3</v>
      </c>
      <c r="U26" s="5">
        <f t="shared" si="7"/>
        <v>1.3824884792626843E-2</v>
      </c>
      <c r="V26" s="5">
        <f t="shared" si="8"/>
        <v>-9.0686274509803946E-2</v>
      </c>
    </row>
    <row r="27" spans="3:22" x14ac:dyDescent="0.3">
      <c r="C27" s="1">
        <v>44866</v>
      </c>
      <c r="D27" s="2">
        <v>37.459999000000003</v>
      </c>
      <c r="E27" s="2">
        <v>2.8405119999999999</v>
      </c>
      <c r="F27" s="2">
        <v>20.040099999999999</v>
      </c>
      <c r="G27">
        <v>10.18</v>
      </c>
      <c r="H27">
        <v>3.9</v>
      </c>
      <c r="I27">
        <v>6.82</v>
      </c>
      <c r="J27">
        <v>8.68</v>
      </c>
      <c r="K27">
        <v>4.08</v>
      </c>
      <c r="O27" s="5">
        <f t="shared" si="9"/>
        <v>-0.18917752837278071</v>
      </c>
      <c r="P27" s="5">
        <f t="shared" si="2"/>
        <v>-2.8753958652892011E-2</v>
      </c>
      <c r="Q27" s="5">
        <f t="shared" si="3"/>
        <v>-0.1326749659390522</v>
      </c>
      <c r="R27" s="5">
        <f t="shared" si="4"/>
        <v>4.9484536082474273E-2</v>
      </c>
      <c r="S27" s="5">
        <f t="shared" si="5"/>
        <v>-2.5000000000000022E-2</v>
      </c>
      <c r="T27" s="5">
        <f t="shared" si="6"/>
        <v>-0.15384615384615385</v>
      </c>
      <c r="U27" s="5">
        <f t="shared" si="7"/>
        <v>0.12289780077619654</v>
      </c>
      <c r="V27" s="5">
        <f t="shared" si="8"/>
        <v>-9.7087378640776777E-3</v>
      </c>
    </row>
    <row r="28" spans="3:22" x14ac:dyDescent="0.3">
      <c r="C28" s="1">
        <v>44896</v>
      </c>
      <c r="D28" s="2">
        <v>46.200001</v>
      </c>
      <c r="E28" s="2">
        <v>2.9246059999999998</v>
      </c>
      <c r="F28" s="2">
        <v>23.105640000000001</v>
      </c>
      <c r="G28">
        <v>9.6999999999999993</v>
      </c>
      <c r="H28">
        <v>4</v>
      </c>
      <c r="I28">
        <v>8.06</v>
      </c>
      <c r="J28">
        <v>7.73</v>
      </c>
      <c r="K28">
        <v>4.12</v>
      </c>
      <c r="O28" s="5">
        <f t="shared" si="9"/>
        <v>1.2491781448788491E-2</v>
      </c>
      <c r="P28" s="5">
        <f t="shared" si="2"/>
        <v>8.3045007045369865E-2</v>
      </c>
      <c r="Q28" s="5">
        <f t="shared" si="3"/>
        <v>0.1218689834128704</v>
      </c>
      <c r="R28" s="5">
        <f t="shared" si="4"/>
        <v>1.5706806282722363E-2</v>
      </c>
      <c r="S28" s="5">
        <f t="shared" si="5"/>
        <v>2.5062656641603475E-3</v>
      </c>
      <c r="T28" s="5">
        <f t="shared" si="6"/>
        <v>-1.2391573729863428E-3</v>
      </c>
      <c r="U28" s="5">
        <f t="shared" si="7"/>
        <v>-1.4030612244897886E-2</v>
      </c>
      <c r="V28" s="5">
        <f t="shared" si="8"/>
        <v>5.3708439897698197E-2</v>
      </c>
    </row>
    <row r="29" spans="3:22" x14ac:dyDescent="0.3">
      <c r="C29" s="1">
        <v>44927</v>
      </c>
      <c r="D29" s="2">
        <v>45.630001</v>
      </c>
      <c r="E29" s="2">
        <v>2.7003550000000001</v>
      </c>
      <c r="F29" s="2">
        <v>20.595666999999999</v>
      </c>
      <c r="G29">
        <v>9.5500000000000007</v>
      </c>
      <c r="H29">
        <v>3.99</v>
      </c>
      <c r="I29">
        <v>8.07</v>
      </c>
      <c r="J29">
        <v>7.84</v>
      </c>
      <c r="K29">
        <v>3.91</v>
      </c>
      <c r="O29" s="5">
        <f t="shared" si="9"/>
        <v>-8.7034793917566966E-2</v>
      </c>
      <c r="P29" s="5">
        <f t="shared" si="2"/>
        <v>-3.9866950164978883E-2</v>
      </c>
      <c r="Q29" s="5">
        <f t="shared" si="3"/>
        <v>-8.707125542675237E-2</v>
      </c>
      <c r="R29" s="5">
        <f t="shared" si="4"/>
        <v>-3.6326942482341008E-2</v>
      </c>
      <c r="S29" s="5">
        <f t="shared" si="5"/>
        <v>-2.4449877750611162E-2</v>
      </c>
      <c r="T29" s="5">
        <f t="shared" si="6"/>
        <v>5.6282722513089085E-2</v>
      </c>
      <c r="U29" s="5">
        <f t="shared" si="7"/>
        <v>-9.7813578826237021E-2</v>
      </c>
      <c r="V29" s="5">
        <f t="shared" si="8"/>
        <v>-7.614213197969494E-3</v>
      </c>
    </row>
    <row r="30" spans="3:22" x14ac:dyDescent="0.3">
      <c r="C30" s="1">
        <v>44958</v>
      </c>
      <c r="D30" s="2">
        <v>49.98</v>
      </c>
      <c r="E30" s="2">
        <v>2.8124799999999999</v>
      </c>
      <c r="F30" s="2">
        <v>22.559994</v>
      </c>
      <c r="G30">
        <v>9.91</v>
      </c>
      <c r="H30">
        <v>4.09</v>
      </c>
      <c r="I30">
        <v>7.64</v>
      </c>
      <c r="J30">
        <v>8.69</v>
      </c>
      <c r="K30">
        <v>3.94</v>
      </c>
      <c r="O30" s="5">
        <f t="shared" si="9"/>
        <v>0.10233789148654594</v>
      </c>
      <c r="P30" s="5">
        <f t="shared" si="2"/>
        <v>-0.11470596382371681</v>
      </c>
      <c r="Q30" s="5">
        <f t="shared" si="3"/>
        <v>1.6540002414283113E-2</v>
      </c>
      <c r="R30" s="5">
        <f t="shared" si="4"/>
        <v>7.8346028291621406E-2</v>
      </c>
      <c r="S30" s="5">
        <f t="shared" si="5"/>
        <v>9.8765432098765517E-3</v>
      </c>
      <c r="T30" s="5">
        <f t="shared" si="6"/>
        <v>0.11046511627906974</v>
      </c>
      <c r="U30" s="5">
        <f t="shared" si="7"/>
        <v>0.14492753623188401</v>
      </c>
      <c r="V30" s="5">
        <f t="shared" si="8"/>
        <v>2.0725388601036288E-2</v>
      </c>
    </row>
    <row r="31" spans="3:22" x14ac:dyDescent="0.3">
      <c r="C31" s="1">
        <v>44986</v>
      </c>
      <c r="D31" s="2">
        <v>45.34</v>
      </c>
      <c r="E31" s="2">
        <v>3.1768879999999999</v>
      </c>
      <c r="F31" s="2">
        <v>22.192923</v>
      </c>
      <c r="G31">
        <v>9.19</v>
      </c>
      <c r="H31">
        <v>4.05</v>
      </c>
      <c r="I31">
        <v>6.88</v>
      </c>
      <c r="J31">
        <v>7.59</v>
      </c>
      <c r="K31">
        <v>3.86</v>
      </c>
      <c r="O31" s="5">
        <f t="shared" si="9"/>
        <v>-4.3056162029207146E-2</v>
      </c>
      <c r="P31" s="5">
        <f t="shared" si="2"/>
        <v>-5.8480849774813796E-3</v>
      </c>
      <c r="Q31" s="5">
        <f t="shared" si="3"/>
        <v>-1.3647866666666649E-2</v>
      </c>
      <c r="R31" s="5">
        <f t="shared" si="4"/>
        <v>-8.1000000000000044E-2</v>
      </c>
      <c r="S31" s="5">
        <f t="shared" si="5"/>
        <v>-4.0284360189573445E-2</v>
      </c>
      <c r="T31" s="5">
        <f t="shared" si="6"/>
        <v>-0.14745972738537799</v>
      </c>
      <c r="U31" s="5">
        <f t="shared" si="7"/>
        <v>4.4016506189821225E-2</v>
      </c>
      <c r="V31" s="5">
        <f t="shared" si="8"/>
        <v>1.5789473684210541E-2</v>
      </c>
    </row>
    <row r="32" spans="3:22" x14ac:dyDescent="0.3">
      <c r="C32" s="1">
        <v>45017</v>
      </c>
      <c r="D32" s="2">
        <v>47.380001</v>
      </c>
      <c r="E32" s="2">
        <v>3.195576</v>
      </c>
      <c r="F32" s="2">
        <v>22.5</v>
      </c>
      <c r="G32">
        <v>10</v>
      </c>
      <c r="H32">
        <v>4.22</v>
      </c>
      <c r="I32">
        <v>8.07</v>
      </c>
      <c r="J32">
        <v>7.27</v>
      </c>
      <c r="K32">
        <v>3.8</v>
      </c>
      <c r="O32" s="5">
        <f t="shared" si="9"/>
        <v>6.7117091571302162E-2</v>
      </c>
      <c r="P32" s="5">
        <f t="shared" si="2"/>
        <v>-1.4409237900931271E-2</v>
      </c>
      <c r="Q32" s="5">
        <f t="shared" si="3"/>
        <v>-5.4621809017723053E-2</v>
      </c>
      <c r="R32" s="5">
        <f t="shared" si="4"/>
        <v>-3.1945788964182001E-2</v>
      </c>
      <c r="S32" s="5">
        <f t="shared" si="5"/>
        <v>-3.4324942791762098E-2</v>
      </c>
      <c r="T32" s="5">
        <f t="shared" si="6"/>
        <v>-4.497041420118332E-2</v>
      </c>
      <c r="U32" s="5">
        <f t="shared" si="7"/>
        <v>-3.0666666666666724E-2</v>
      </c>
      <c r="V32" s="5">
        <f t="shared" si="8"/>
        <v>-2.5641025641025664E-2</v>
      </c>
    </row>
    <row r="33" spans="3:22" x14ac:dyDescent="0.3">
      <c r="C33" s="1">
        <v>45047</v>
      </c>
      <c r="D33" s="2">
        <v>44.400002000000001</v>
      </c>
      <c r="E33" s="2">
        <v>3.2422949999999999</v>
      </c>
      <c r="F33" s="2">
        <v>23.799999</v>
      </c>
      <c r="G33">
        <v>10.33</v>
      </c>
      <c r="H33">
        <v>4.37</v>
      </c>
      <c r="I33">
        <v>8.4499999999999993</v>
      </c>
      <c r="J33">
        <v>7.5</v>
      </c>
      <c r="K33">
        <v>3.9</v>
      </c>
      <c r="O33" s="5">
        <f t="shared" si="9"/>
        <v>5.7646545974273558E-2</v>
      </c>
      <c r="P33" s="5">
        <f t="shared" si="2"/>
        <v>6.1162151573973915E-2</v>
      </c>
      <c r="Q33" s="5">
        <f t="shared" si="3"/>
        <v>2.277606360120327E-2</v>
      </c>
      <c r="R33" s="5">
        <f t="shared" si="4"/>
        <v>2.9126213592232386E-3</v>
      </c>
      <c r="S33" s="5">
        <f t="shared" si="5"/>
        <v>2.2935779816513273E-3</v>
      </c>
      <c r="T33" s="5">
        <f t="shared" si="6"/>
        <v>-9.5289079229122123E-2</v>
      </c>
      <c r="U33" s="5">
        <f t="shared" si="7"/>
        <v>-5.4224464060529602E-2</v>
      </c>
      <c r="V33" s="5">
        <f t="shared" si="8"/>
        <v>5.4054054054053981E-2</v>
      </c>
    </row>
    <row r="34" spans="3:22" x14ac:dyDescent="0.3">
      <c r="C34" s="1">
        <v>45078</v>
      </c>
      <c r="D34" s="2">
        <v>41.98</v>
      </c>
      <c r="E34" s="2">
        <v>3.0554190000000001</v>
      </c>
      <c r="F34" s="2">
        <v>23.27</v>
      </c>
      <c r="G34">
        <v>10.3</v>
      </c>
      <c r="H34">
        <v>4.3600000000000003</v>
      </c>
      <c r="I34">
        <v>9.34</v>
      </c>
      <c r="J34">
        <v>7.93</v>
      </c>
      <c r="K34">
        <v>3.7</v>
      </c>
      <c r="O34" s="5">
        <f t="shared" si="9"/>
        <v>-6.2527893312369215E-2</v>
      </c>
      <c r="P34" s="5">
        <f t="shared" si="2"/>
        <v>-1.2084542326453018E-2</v>
      </c>
      <c r="Q34" s="5">
        <f t="shared" si="3"/>
        <v>-2.5544347803364727E-2</v>
      </c>
      <c r="R34" s="5">
        <f t="shared" si="4"/>
        <v>4.8780487804878743E-3</v>
      </c>
      <c r="S34" s="5">
        <f t="shared" si="5"/>
        <v>1.1600928074246106E-2</v>
      </c>
      <c r="T34" s="5">
        <f t="shared" si="6"/>
        <v>-0.1446886446886447</v>
      </c>
      <c r="U34" s="5">
        <f t="shared" si="7"/>
        <v>2.1907216494845352E-2</v>
      </c>
      <c r="V34" s="5">
        <f t="shared" si="8"/>
        <v>1.3698630136986375E-2</v>
      </c>
    </row>
    <row r="35" spans="3:22" x14ac:dyDescent="0.3">
      <c r="C35" s="1">
        <v>45108</v>
      </c>
      <c r="D35" s="2">
        <v>44.779998999999997</v>
      </c>
      <c r="E35" s="2">
        <v>3.092794</v>
      </c>
      <c r="F35" s="2">
        <v>23.879999000000002</v>
      </c>
      <c r="G35">
        <v>10.25</v>
      </c>
      <c r="H35">
        <v>4.3099999999999996</v>
      </c>
      <c r="I35">
        <v>10.92</v>
      </c>
      <c r="J35">
        <v>7.76</v>
      </c>
      <c r="K35">
        <v>3.65</v>
      </c>
      <c r="O35" s="5">
        <f t="shared" si="9"/>
        <v>-3.5952679527391264E-2</v>
      </c>
      <c r="P35" s="5">
        <f t="shared" si="2"/>
        <v>-8.8154207432937448E-2</v>
      </c>
      <c r="Q35" s="5">
        <f t="shared" si="3"/>
        <v>-4.9741346985330157E-2</v>
      </c>
      <c r="R35" s="5">
        <f t="shared" si="4"/>
        <v>-1.2524084778420113E-2</v>
      </c>
      <c r="S35" s="5">
        <f t="shared" si="5"/>
        <v>1.4117647058823438E-2</v>
      </c>
      <c r="T35" s="5">
        <f t="shared" si="6"/>
        <v>-0.116504854368932</v>
      </c>
      <c r="U35" s="5">
        <f t="shared" si="7"/>
        <v>-9.7674418604651148E-2</v>
      </c>
      <c r="V35" s="5">
        <f t="shared" si="8"/>
        <v>-1.3513513513513585E-2</v>
      </c>
    </row>
    <row r="36" spans="3:22" x14ac:dyDescent="0.3">
      <c r="C36" s="1">
        <v>45139</v>
      </c>
      <c r="D36" s="2">
        <v>46.450001</v>
      </c>
      <c r="E36" s="2">
        <v>3.3917950000000001</v>
      </c>
      <c r="F36" s="2">
        <v>25.129999000000002</v>
      </c>
      <c r="G36">
        <v>10.38</v>
      </c>
      <c r="H36">
        <v>4.25</v>
      </c>
      <c r="I36">
        <v>12.36</v>
      </c>
      <c r="J36">
        <v>8.6</v>
      </c>
      <c r="K36">
        <v>3.7</v>
      </c>
      <c r="O36" s="5">
        <f t="shared" si="9"/>
        <v>4.6171146568867262E-2</v>
      </c>
      <c r="P36" s="5">
        <f t="shared" si="2"/>
        <v>3.1249790970789493E-2</v>
      </c>
      <c r="Q36" s="5">
        <f t="shared" si="3"/>
        <v>-0.12224939302303153</v>
      </c>
      <c r="R36" s="5">
        <f t="shared" si="4"/>
        <v>0.60681114551083604</v>
      </c>
      <c r="S36" s="5">
        <f t="shared" si="5"/>
        <v>6.25E-2</v>
      </c>
      <c r="T36" s="5">
        <f t="shared" si="6"/>
        <v>0.12670920692798529</v>
      </c>
      <c r="U36" s="5">
        <f t="shared" si="7"/>
        <v>0.10115236875800257</v>
      </c>
      <c r="V36" s="5">
        <f t="shared" si="8"/>
        <v>-5.3763440860215101E-3</v>
      </c>
    </row>
    <row r="37" spans="3:22" x14ac:dyDescent="0.3">
      <c r="C37" s="1">
        <v>45170</v>
      </c>
      <c r="D37" s="2">
        <v>44.400002000000001</v>
      </c>
      <c r="E37" s="2">
        <v>3.2890139999999999</v>
      </c>
      <c r="F37" s="2">
        <v>28.629999000000002</v>
      </c>
      <c r="G37">
        <v>6.46</v>
      </c>
      <c r="H37">
        <v>4</v>
      </c>
      <c r="I37">
        <v>10.97</v>
      </c>
      <c r="J37">
        <v>7.81</v>
      </c>
      <c r="K37">
        <v>3.72</v>
      </c>
      <c r="O37" s="5">
        <f t="shared" si="9"/>
        <v>3.3898757062147036E-3</v>
      </c>
      <c r="P37" s="5">
        <f t="shared" si="2"/>
        <v>0.20919632352941164</v>
      </c>
      <c r="Q37" s="5">
        <f t="shared" si="3"/>
        <v>2.2499964285714342E-2</v>
      </c>
      <c r="R37" s="5">
        <f t="shared" si="4"/>
        <v>0.10996563573883156</v>
      </c>
      <c r="S37" s="5">
        <f t="shared" si="5"/>
        <v>3.3591731266149845E-2</v>
      </c>
      <c r="T37" s="5">
        <f t="shared" si="6"/>
        <v>4.4761904761904822E-2</v>
      </c>
      <c r="U37" s="5">
        <f t="shared" si="7"/>
        <v>8.3217753120665691E-2</v>
      </c>
      <c r="V37" s="5">
        <f t="shared" si="8"/>
        <v>0.11377245508982047</v>
      </c>
    </row>
    <row r="38" spans="3:22" x14ac:dyDescent="0.3">
      <c r="C38" s="1">
        <v>45200</v>
      </c>
      <c r="D38" s="2">
        <v>44.25</v>
      </c>
      <c r="E38" s="2">
        <v>2.72</v>
      </c>
      <c r="F38" s="2">
        <v>28</v>
      </c>
      <c r="G38">
        <v>5.82</v>
      </c>
      <c r="H38">
        <v>3.87</v>
      </c>
      <c r="I38">
        <v>10.5</v>
      </c>
      <c r="J38">
        <v>7.21</v>
      </c>
      <c r="K38">
        <v>3.34</v>
      </c>
      <c r="O38" s="5">
        <f t="shared" si="9"/>
        <v>-1.0067136240108816E-2</v>
      </c>
      <c r="P38" s="5">
        <f t="shared" si="2"/>
        <v>9.6774193548387177E-2</v>
      </c>
      <c r="Q38" s="5">
        <f t="shared" si="3"/>
        <v>9.7367472051929169E-3</v>
      </c>
      <c r="R38" s="5">
        <f t="shared" si="4"/>
        <v>0.15476190476190482</v>
      </c>
      <c r="S38" s="5">
        <f t="shared" si="5"/>
        <v>1.5748031496063006E-2</v>
      </c>
      <c r="T38" s="5">
        <f t="shared" si="6"/>
        <v>-2.3255813953488372E-2</v>
      </c>
      <c r="U38" s="5">
        <f t="shared" si="7"/>
        <v>0.17235772357723569</v>
      </c>
      <c r="V38" s="5">
        <f t="shared" si="8"/>
        <v>2.7692307692307648E-2</v>
      </c>
    </row>
    <row r="39" spans="3:22" x14ac:dyDescent="0.3">
      <c r="C39" s="1">
        <v>45231</v>
      </c>
      <c r="D39" s="2">
        <v>44.700001</v>
      </c>
      <c r="E39" s="2">
        <v>2.48</v>
      </c>
      <c r="F39" s="2">
        <v>27.73</v>
      </c>
      <c r="G39">
        <v>5.04</v>
      </c>
      <c r="H39">
        <v>3.81</v>
      </c>
      <c r="I39">
        <v>10.75</v>
      </c>
      <c r="J39">
        <v>6.15</v>
      </c>
      <c r="K39">
        <v>3.25</v>
      </c>
      <c r="O39" s="5">
        <f t="shared" si="9"/>
        <v>-2.7203481453678315E-2</v>
      </c>
      <c r="P39" s="5">
        <f t="shared" si="2"/>
        <v>-2.7450980392156803E-2</v>
      </c>
      <c r="Q39" s="5">
        <f t="shared" si="3"/>
        <v>-1.7363537114228847E-2</v>
      </c>
      <c r="R39" s="5">
        <f t="shared" si="4"/>
        <v>-0.30482758620689654</v>
      </c>
      <c r="S39" s="5">
        <f t="shared" si="5"/>
        <v>0</v>
      </c>
      <c r="T39" s="5">
        <f t="shared" si="6"/>
        <v>0.13516367476240754</v>
      </c>
      <c r="U39" s="5">
        <f t="shared" si="7"/>
        <v>-5.3846153846153794E-2</v>
      </c>
      <c r="V39" s="5">
        <f t="shared" si="8"/>
        <v>-5.2478134110787215E-2</v>
      </c>
    </row>
    <row r="40" spans="3:22" x14ac:dyDescent="0.3">
      <c r="C40" s="1">
        <v>45261</v>
      </c>
      <c r="D40" s="2">
        <v>45.950001</v>
      </c>
      <c r="E40" s="2">
        <v>2.5499999999999998</v>
      </c>
      <c r="F40" s="2">
        <v>28.219999000000001</v>
      </c>
      <c r="G40">
        <v>7.25</v>
      </c>
      <c r="H40">
        <v>3.81</v>
      </c>
      <c r="I40">
        <v>9.4700000000000006</v>
      </c>
      <c r="J40">
        <v>6.5</v>
      </c>
      <c r="K40">
        <v>3.43</v>
      </c>
      <c r="O40" s="5">
        <f t="shared" si="9"/>
        <v>-8.8474489188652972E-2</v>
      </c>
      <c r="P40" s="5">
        <f t="shared" si="2"/>
        <v>-1.9230769230769332E-2</v>
      </c>
      <c r="Q40" s="5">
        <f t="shared" si="3"/>
        <v>-9.3770073659925235E-2</v>
      </c>
      <c r="R40" s="5">
        <f t="shared" si="4"/>
        <v>-0.11042944785276078</v>
      </c>
      <c r="S40" s="5">
        <f t="shared" si="5"/>
        <v>-3.7878787878787859E-2</v>
      </c>
      <c r="T40" s="5">
        <f t="shared" si="6"/>
        <v>-1.0548523206750828E-3</v>
      </c>
      <c r="U40" s="5">
        <f t="shared" si="7"/>
        <v>-0.12985274431057561</v>
      </c>
      <c r="V40" s="5">
        <f t="shared" si="8"/>
        <v>-2.8328611898016897E-2</v>
      </c>
    </row>
    <row r="41" spans="3:22" x14ac:dyDescent="0.3">
      <c r="C41" s="1">
        <v>45292</v>
      </c>
      <c r="D41" s="2">
        <v>50.41</v>
      </c>
      <c r="E41" s="2">
        <v>2.6</v>
      </c>
      <c r="F41" s="2">
        <v>31.139999</v>
      </c>
      <c r="G41">
        <v>8.15</v>
      </c>
      <c r="H41">
        <v>3.96</v>
      </c>
      <c r="I41">
        <v>9.48</v>
      </c>
      <c r="J41">
        <v>7.47</v>
      </c>
      <c r="K41">
        <v>3.53</v>
      </c>
      <c r="O41" s="5">
        <f t="shared" si="9"/>
        <v>6.6426909244763979E-2</v>
      </c>
      <c r="P41" s="5">
        <f t="shared" si="2"/>
        <v>-6.4748201438848824E-2</v>
      </c>
      <c r="Q41" s="5">
        <f t="shared" si="3"/>
        <v>-4.828856820633972E-2</v>
      </c>
      <c r="R41" s="5">
        <f t="shared" si="4"/>
        <v>7.4165636588381335E-3</v>
      </c>
      <c r="S41" s="5">
        <f t="shared" si="5"/>
        <v>-1.4925373134328263E-2</v>
      </c>
      <c r="T41" s="5">
        <f t="shared" si="6"/>
        <v>8.9655172413793241E-2</v>
      </c>
      <c r="U41" s="5">
        <f t="shared" si="7"/>
        <v>2.049180327868845E-2</v>
      </c>
      <c r="V41" s="5">
        <f t="shared" si="8"/>
        <v>3.5190615835777025E-2</v>
      </c>
    </row>
    <row r="42" spans="3:22" x14ac:dyDescent="0.3">
      <c r="C42" s="1">
        <v>45323</v>
      </c>
      <c r="D42" s="2">
        <v>47.27</v>
      </c>
      <c r="E42" s="2">
        <v>2.78</v>
      </c>
      <c r="F42" s="2">
        <v>32.720001000000003</v>
      </c>
      <c r="G42">
        <v>8.09</v>
      </c>
      <c r="H42">
        <v>4.0199999999999996</v>
      </c>
      <c r="I42">
        <v>8.6999999999999993</v>
      </c>
      <c r="J42">
        <v>7.32</v>
      </c>
      <c r="K42">
        <v>3.41</v>
      </c>
      <c r="O42" s="5"/>
    </row>
    <row r="48" spans="3:22" x14ac:dyDescent="0.3">
      <c r="M48" s="3" t="s">
        <v>2</v>
      </c>
      <c r="N48" s="3" t="s">
        <v>3</v>
      </c>
      <c r="O48" s="3" t="s">
        <v>1</v>
      </c>
      <c r="P48" s="3" t="s">
        <v>4</v>
      </c>
      <c r="Q48" s="3" t="s">
        <v>5</v>
      </c>
      <c r="R48" s="3" t="s">
        <v>50</v>
      </c>
      <c r="S48" s="3" t="s">
        <v>6</v>
      </c>
      <c r="T48" s="3" t="s">
        <v>7</v>
      </c>
    </row>
    <row r="50" spans="9:23" ht="15.6" x14ac:dyDescent="0.3">
      <c r="J50" s="11"/>
      <c r="K50" s="11"/>
      <c r="L50" s="12" t="s">
        <v>9</v>
      </c>
      <c r="M50" s="6">
        <f>AVERAGE(O6:O41)</f>
        <v>-2.0703399220872946E-3</v>
      </c>
      <c r="N50" s="6">
        <f t="shared" ref="N50:T50" si="10">AVERAGE(P6:P41)</f>
        <v>-2.2709496349381693E-3</v>
      </c>
      <c r="O50" s="6">
        <f t="shared" si="10"/>
        <v>-1.2706653046369205E-2</v>
      </c>
      <c r="P50" s="6">
        <f t="shared" si="10"/>
        <v>1.5331449732822331E-2</v>
      </c>
      <c r="Q50" s="6">
        <f t="shared" si="10"/>
        <v>-6.5632324537485262E-3</v>
      </c>
      <c r="R50" s="6">
        <f>AVERAGE(T6:T41)</f>
        <v>1.2503189609880526E-2</v>
      </c>
      <c r="S50" s="6">
        <f t="shared" si="10"/>
        <v>1.7599298571336824E-2</v>
      </c>
      <c r="T50" s="6">
        <f t="shared" si="10"/>
        <v>7.6381165656469741E-3</v>
      </c>
    </row>
    <row r="51" spans="9:23" x14ac:dyDescent="0.3">
      <c r="J51" s="65" t="s">
        <v>10</v>
      </c>
      <c r="K51" s="66"/>
      <c r="M51" s="5">
        <f>_xlfn.STDEV.P(O6:O41)</f>
        <v>8.3066417047784905E-2</v>
      </c>
      <c r="N51" s="5">
        <f t="shared" ref="N51:T51" si="11">_xlfn.STDEV.P(P6:P41)</f>
        <v>7.3466788062079666E-2</v>
      </c>
      <c r="O51" s="5">
        <f t="shared" si="11"/>
        <v>7.4105442759251114E-2</v>
      </c>
      <c r="P51" s="5">
        <f t="shared" si="11"/>
        <v>0.14889751103659496</v>
      </c>
      <c r="Q51" s="5">
        <f t="shared" si="11"/>
        <v>2.9908644076773898E-2</v>
      </c>
      <c r="R51" s="5">
        <f>_xlfn.STDEV.P(T6:T41)</f>
        <v>9.839767399830833E-2</v>
      </c>
      <c r="S51" s="5">
        <f t="shared" si="11"/>
        <v>9.0308455304742255E-2</v>
      </c>
      <c r="T51" s="5">
        <f t="shared" si="11"/>
        <v>4.8778928533606297E-2</v>
      </c>
    </row>
    <row r="54" spans="9:23" ht="15" thickBot="1" x14ac:dyDescent="0.35"/>
    <row r="55" spans="9:23" x14ac:dyDescent="0.3">
      <c r="I55" s="67" t="s">
        <v>11</v>
      </c>
      <c r="J55" s="8"/>
      <c r="K55" s="8" t="s">
        <v>2</v>
      </c>
      <c r="L55" s="8" t="s">
        <v>3</v>
      </c>
      <c r="M55" s="8" t="s">
        <v>1</v>
      </c>
      <c r="N55" s="8" t="s">
        <v>4</v>
      </c>
      <c r="O55" s="8" t="s">
        <v>5</v>
      </c>
      <c r="P55" s="8" t="s">
        <v>50</v>
      </c>
      <c r="Q55" s="8" t="s">
        <v>6</v>
      </c>
      <c r="R55" s="8" t="s">
        <v>7</v>
      </c>
    </row>
    <row r="56" spans="9:23" ht="15" thickBot="1" x14ac:dyDescent="0.35">
      <c r="I56" s="68"/>
      <c r="J56" t="s">
        <v>2</v>
      </c>
      <c r="K56" s="9">
        <f>VARP('raw data'!$O$6:$O$41)</f>
        <v>6.90002964115653E-3</v>
      </c>
      <c r="L56" s="9">
        <v>1.6515347217722172E-3</v>
      </c>
      <c r="M56" s="9">
        <v>4.5744359257893556E-5</v>
      </c>
      <c r="N56" s="9">
        <v>2.7182220006766538E-3</v>
      </c>
      <c r="O56" s="9">
        <v>-8.1940358563266689E-5</v>
      </c>
      <c r="P56" s="9">
        <v>2.0877073844356719E-3</v>
      </c>
      <c r="Q56" s="9">
        <v>1.7323685991061167E-3</v>
      </c>
      <c r="R56" s="10">
        <v>-1.6348583346068371E-4</v>
      </c>
    </row>
    <row r="57" spans="9:23" ht="15" thickBot="1" x14ac:dyDescent="0.35">
      <c r="I57" s="68"/>
      <c r="J57" t="s">
        <v>3</v>
      </c>
      <c r="K57" s="9">
        <v>1.6515347217722172E-3</v>
      </c>
      <c r="L57" s="9">
        <f>VARP('raw data'!$P$6:$P$41)</f>
        <v>5.3973689481585322E-3</v>
      </c>
      <c r="M57" s="9">
        <v>1.1688103830850046E-3</v>
      </c>
      <c r="N57" s="9">
        <v>3.1522556471265477E-3</v>
      </c>
      <c r="O57" s="9">
        <v>5.5324496903639555E-4</v>
      </c>
      <c r="P57" s="9">
        <v>4.1917330187875946E-4</v>
      </c>
      <c r="Q57" s="9">
        <v>2.6594804141774962E-3</v>
      </c>
      <c r="R57" s="10">
        <v>1.2886372686403869E-3</v>
      </c>
    </row>
    <row r="58" spans="9:23" ht="15" thickBot="1" x14ac:dyDescent="0.35">
      <c r="I58" s="68"/>
      <c r="J58" t="s">
        <v>1</v>
      </c>
      <c r="K58" s="9">
        <v>4.5744359257893556E-5</v>
      </c>
      <c r="L58" s="9">
        <v>1.1688103830850046E-3</v>
      </c>
      <c r="M58" s="9">
        <f>VARP('raw data'!$Q$6:$Q$41)</f>
        <v>5.4916166465446429E-3</v>
      </c>
      <c r="N58" s="9">
        <v>1.2226433104526968E-3</v>
      </c>
      <c r="O58" s="9">
        <v>2.651292781295364E-4</v>
      </c>
      <c r="P58" s="9">
        <v>-2.8878817199482761E-4</v>
      </c>
      <c r="Q58" s="9">
        <v>2.0703692892889165E-3</v>
      </c>
      <c r="R58" s="10">
        <v>1.5495445412252408E-3</v>
      </c>
    </row>
    <row r="59" spans="9:23" ht="15" thickBot="1" x14ac:dyDescent="0.35">
      <c r="I59" s="68"/>
      <c r="J59" t="s">
        <v>4</v>
      </c>
      <c r="K59" s="9">
        <v>2.7182220006766538E-3</v>
      </c>
      <c r="L59" s="9">
        <v>3.1522556471265477E-3</v>
      </c>
      <c r="M59" s="9">
        <v>1.2226433104526968E-3</v>
      </c>
      <c r="N59" s="9">
        <f>VARP('raw data'!$R$6:$R$41)</f>
        <v>2.2170468792892917E-2</v>
      </c>
      <c r="O59" s="9">
        <v>2.0601043566705886E-3</v>
      </c>
      <c r="P59" s="9">
        <v>1.8189432956910712E-3</v>
      </c>
      <c r="Q59" s="9">
        <v>4.4861214904476279E-3</v>
      </c>
      <c r="R59" s="10">
        <v>2.1326240116595319E-3</v>
      </c>
    </row>
    <row r="60" spans="9:23" ht="15" thickBot="1" x14ac:dyDescent="0.35">
      <c r="I60" s="68"/>
      <c r="J60" t="s">
        <v>5</v>
      </c>
      <c r="K60" s="9">
        <v>-8.1940358563266689E-5</v>
      </c>
      <c r="L60" s="9">
        <v>5.5324496903639555E-4</v>
      </c>
      <c r="M60" s="9">
        <v>2.651292781295364E-4</v>
      </c>
      <c r="N60" s="9">
        <v>2.0601043566705886E-3</v>
      </c>
      <c r="O60" s="9">
        <f>VARP('raw data'!$S$6:$S$41)</f>
        <v>8.9452699051114238E-4</v>
      </c>
      <c r="P60" s="9">
        <v>2.2192590686646838E-4</v>
      </c>
      <c r="Q60" s="9">
        <v>3.2285855721870903E-4</v>
      </c>
      <c r="R60" s="10">
        <v>3.9388255135010703E-4</v>
      </c>
    </row>
    <row r="61" spans="9:23" ht="15" thickBot="1" x14ac:dyDescent="0.35">
      <c r="I61" s="68"/>
      <c r="J61" t="s">
        <v>50</v>
      </c>
      <c r="K61" s="9">
        <v>2.0877073844356719E-3</v>
      </c>
      <c r="L61" s="9">
        <v>4.1917330187875946E-4</v>
      </c>
      <c r="M61" s="9">
        <v>-2.8878817199482761E-4</v>
      </c>
      <c r="N61" s="9">
        <v>1.8189432956910712E-3</v>
      </c>
      <c r="O61" s="9">
        <v>2.2192590686646838E-4</v>
      </c>
      <c r="P61" s="9">
        <f>VARP('raw data'!$T$6:$T$41)</f>
        <v>9.6821022482773637E-3</v>
      </c>
      <c r="Q61" s="9">
        <v>1.4637790012330093E-4</v>
      </c>
      <c r="R61" s="10">
        <v>1.3419595905132253E-3</v>
      </c>
    </row>
    <row r="62" spans="9:23" ht="15" thickBot="1" x14ac:dyDescent="0.35">
      <c r="I62" s="68"/>
      <c r="J62" t="s">
        <v>6</v>
      </c>
      <c r="K62" s="9">
        <v>1.7323685991061167E-3</v>
      </c>
      <c r="L62" s="9">
        <v>2.6594804141774962E-3</v>
      </c>
      <c r="M62" s="9">
        <v>2.0703692892889165E-3</v>
      </c>
      <c r="N62" s="9">
        <v>4.4861214904476279E-3</v>
      </c>
      <c r="O62" s="9">
        <v>3.2285855721870903E-4</v>
      </c>
      <c r="P62" s="9">
        <v>1.4637790012330093E-4</v>
      </c>
      <c r="Q62" s="9">
        <f>VARP('raw data'!$U$6:$U$41)</f>
        <v>8.1556170995286288E-3</v>
      </c>
      <c r="R62" s="10">
        <v>9.6439623858134095E-4</v>
      </c>
    </row>
    <row r="63" spans="9:23" ht="15" thickBot="1" x14ac:dyDescent="0.35">
      <c r="I63" s="68"/>
      <c r="J63" s="7" t="s">
        <v>7</v>
      </c>
      <c r="K63" s="10">
        <v>-1.6348583346068371E-4</v>
      </c>
      <c r="L63" s="10">
        <v>1.2886372686403869E-3</v>
      </c>
      <c r="M63" s="10">
        <v>1.5495445412252408E-3</v>
      </c>
      <c r="N63" s="10">
        <v>2.1326240116595319E-3</v>
      </c>
      <c r="O63" s="10">
        <v>3.9388255135010703E-4</v>
      </c>
      <c r="P63" s="10">
        <v>1.3419595905132253E-3</v>
      </c>
      <c r="Q63" s="10">
        <v>9.6439623858134095E-4</v>
      </c>
      <c r="R63" s="10">
        <f>VARP('raw data'!$V$6:$V$41)</f>
        <v>2.3793838688866706E-3</v>
      </c>
    </row>
    <row r="64" spans="9:23" x14ac:dyDescent="0.3">
      <c r="W64" s="4"/>
    </row>
    <row r="65" spans="11:18" x14ac:dyDescent="0.3">
      <c r="K65" s="9"/>
      <c r="L65" s="9"/>
      <c r="M65" s="9"/>
      <c r="N65" s="9"/>
      <c r="O65" s="9"/>
      <c r="P65" s="9"/>
      <c r="Q65" s="9"/>
      <c r="R65" s="9"/>
    </row>
    <row r="66" spans="11:18" x14ac:dyDescent="0.3">
      <c r="K66" s="9"/>
      <c r="L66" s="9"/>
      <c r="M66" s="9"/>
      <c r="N66" s="9"/>
      <c r="O66" s="9"/>
      <c r="P66" s="9"/>
      <c r="Q66" s="9"/>
      <c r="R66" s="9"/>
    </row>
  </sheetData>
  <mergeCells count="2">
    <mergeCell ref="J51:K51"/>
    <mergeCell ref="I55:I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BCBB-17A3-473D-8224-CB7D65B8FF34}">
  <dimension ref="A1:H25"/>
  <sheetViews>
    <sheetView showGridLines="0" topLeftCell="A12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22.5546875" bestFit="1" customWidth="1"/>
    <col min="4" max="4" width="5.6640625" bestFit="1" customWidth="1"/>
    <col min="5" max="6" width="12.6640625" bestFit="1" customWidth="1"/>
    <col min="7" max="8" width="12" bestFit="1" customWidth="1"/>
  </cols>
  <sheetData>
    <row r="1" spans="1:8" x14ac:dyDescent="0.3">
      <c r="A1" s="20" t="s">
        <v>62</v>
      </c>
    </row>
    <row r="2" spans="1:8" x14ac:dyDescent="0.3">
      <c r="A2" s="20" t="s">
        <v>63</v>
      </c>
    </row>
    <row r="3" spans="1:8" x14ac:dyDescent="0.3">
      <c r="A3" s="20" t="s">
        <v>64</v>
      </c>
    </row>
    <row r="6" spans="1:8" ht="15" thickBot="1" x14ac:dyDescent="0.35">
      <c r="A6" t="s">
        <v>65</v>
      </c>
    </row>
    <row r="7" spans="1:8" x14ac:dyDescent="0.3">
      <c r="B7" s="42"/>
      <c r="C7" s="42"/>
      <c r="D7" s="42" t="s">
        <v>67</v>
      </c>
      <c r="E7" s="42" t="s">
        <v>69</v>
      </c>
      <c r="F7" s="42" t="s">
        <v>71</v>
      </c>
      <c r="G7" s="42" t="s">
        <v>73</v>
      </c>
      <c r="H7" s="42" t="s">
        <v>73</v>
      </c>
    </row>
    <row r="8" spans="1:8" ht="15" thickBot="1" x14ac:dyDescent="0.35">
      <c r="B8" s="43" t="s">
        <v>66</v>
      </c>
      <c r="C8" s="43" t="s">
        <v>52</v>
      </c>
      <c r="D8" s="43" t="s">
        <v>68</v>
      </c>
      <c r="E8" s="43" t="s">
        <v>70</v>
      </c>
      <c r="F8" s="43" t="s">
        <v>72</v>
      </c>
      <c r="G8" s="43" t="s">
        <v>74</v>
      </c>
      <c r="H8" s="43" t="s">
        <v>75</v>
      </c>
    </row>
    <row r="9" spans="1:8" x14ac:dyDescent="0.3">
      <c r="B9" s="40" t="s">
        <v>81</v>
      </c>
      <c r="C9" s="40" t="s">
        <v>82</v>
      </c>
      <c r="D9" s="40">
        <v>0.6</v>
      </c>
      <c r="E9" s="40">
        <v>0</v>
      </c>
      <c r="F9" s="40">
        <v>-2.0703399220872946E-3</v>
      </c>
      <c r="G9" s="40">
        <v>9.7084564877342686E-3</v>
      </c>
      <c r="H9" s="40">
        <v>2.0060971285087471E-4</v>
      </c>
    </row>
    <row r="10" spans="1:8" x14ac:dyDescent="0.3">
      <c r="B10" s="40" t="s">
        <v>83</v>
      </c>
      <c r="C10" s="40" t="s">
        <v>84</v>
      </c>
      <c r="D10" s="40">
        <v>0</v>
      </c>
      <c r="E10" s="40">
        <v>-2.0060971285087471E-4</v>
      </c>
      <c r="F10" s="40">
        <v>-2.2709496349381693E-3</v>
      </c>
      <c r="G10" s="40">
        <v>2.0060971285087471E-4</v>
      </c>
      <c r="H10" s="40">
        <v>1E+30</v>
      </c>
    </row>
    <row r="11" spans="1:8" x14ac:dyDescent="0.3">
      <c r="B11" s="40" t="s">
        <v>85</v>
      </c>
      <c r="C11" s="40" t="s">
        <v>86</v>
      </c>
      <c r="D11" s="40">
        <v>0</v>
      </c>
      <c r="E11" s="40">
        <v>-8.3684642857674227E-3</v>
      </c>
      <c r="F11" s="40">
        <v>-1.2706653046369207E-2</v>
      </c>
      <c r="G11" s="40">
        <v>8.3684642857674227E-3</v>
      </c>
      <c r="H11" s="40">
        <v>1E+30</v>
      </c>
    </row>
    <row r="12" spans="1:8" x14ac:dyDescent="0.3">
      <c r="B12" s="40" t="s">
        <v>87</v>
      </c>
      <c r="C12" s="40" t="s">
        <v>88</v>
      </c>
      <c r="D12" s="40">
        <v>0.25</v>
      </c>
      <c r="E12" s="40">
        <v>0</v>
      </c>
      <c r="F12" s="40">
        <v>1.5331449732822331E-2</v>
      </c>
      <c r="G12" s="40">
        <v>2.2678488385144899E-3</v>
      </c>
      <c r="H12" s="40">
        <v>8.3684642857674227E-3</v>
      </c>
    </row>
    <row r="13" spans="1:8" x14ac:dyDescent="0.3">
      <c r="B13" s="40" t="s">
        <v>89</v>
      </c>
      <c r="C13" s="40" t="s">
        <v>90</v>
      </c>
      <c r="D13" s="40">
        <v>0</v>
      </c>
      <c r="E13" s="40">
        <v>-1.4201349019395501E-2</v>
      </c>
      <c r="F13" s="40">
        <v>-6.563232453748527E-3</v>
      </c>
      <c r="G13" s="40">
        <v>1.4201349019395501E-2</v>
      </c>
      <c r="H13" s="40">
        <v>1E+30</v>
      </c>
    </row>
    <row r="14" spans="1:8" x14ac:dyDescent="0.3">
      <c r="B14" s="40" t="s">
        <v>91</v>
      </c>
      <c r="C14" s="40" t="s">
        <v>92</v>
      </c>
      <c r="D14" s="40">
        <v>0</v>
      </c>
      <c r="E14" s="40">
        <v>-5.0961089614562968E-3</v>
      </c>
      <c r="F14" s="40">
        <v>1.2503189609880526E-2</v>
      </c>
      <c r="G14" s="40">
        <v>5.0961089614562968E-3</v>
      </c>
      <c r="H14" s="40">
        <v>1E+30</v>
      </c>
    </row>
    <row r="15" spans="1:8" x14ac:dyDescent="0.3">
      <c r="B15" s="40" t="s">
        <v>93</v>
      </c>
      <c r="C15" s="40" t="s">
        <v>94</v>
      </c>
      <c r="D15" s="40">
        <v>4.9999999999999989E-2</v>
      </c>
      <c r="E15" s="40">
        <v>0</v>
      </c>
      <c r="F15" s="40">
        <v>1.7599298571336824E-2</v>
      </c>
      <c r="G15" s="40">
        <v>8.3684642857674227E-3</v>
      </c>
      <c r="H15" s="40">
        <v>2.2678488385144899E-3</v>
      </c>
    </row>
    <row r="16" spans="1:8" ht="15" thickBot="1" x14ac:dyDescent="0.35">
      <c r="B16" s="41" t="s">
        <v>95</v>
      </c>
      <c r="C16" s="41" t="s">
        <v>96</v>
      </c>
      <c r="D16" s="41">
        <v>0.1</v>
      </c>
      <c r="E16" s="41">
        <v>0</v>
      </c>
      <c r="F16" s="41">
        <v>7.6381165656469741E-3</v>
      </c>
      <c r="G16" s="41">
        <v>1E+30</v>
      </c>
      <c r="H16" s="41">
        <v>9.7084564877342686E-3</v>
      </c>
    </row>
    <row r="18" spans="1:8" ht="15" thickBot="1" x14ac:dyDescent="0.35">
      <c r="A18" t="s">
        <v>76</v>
      </c>
    </row>
    <row r="19" spans="1:8" x14ac:dyDescent="0.3">
      <c r="B19" s="42"/>
      <c r="C19" s="42"/>
      <c r="D19" s="42" t="s">
        <v>67</v>
      </c>
      <c r="E19" s="42" t="s">
        <v>77</v>
      </c>
      <c r="F19" s="42" t="s">
        <v>79</v>
      </c>
      <c r="G19" s="42" t="s">
        <v>73</v>
      </c>
      <c r="H19" s="42" t="s">
        <v>73</v>
      </c>
    </row>
    <row r="20" spans="1:8" ht="15" thickBot="1" x14ac:dyDescent="0.35">
      <c r="B20" s="43" t="s">
        <v>66</v>
      </c>
      <c r="C20" s="43" t="s">
        <v>52</v>
      </c>
      <c r="D20" s="43" t="s">
        <v>68</v>
      </c>
      <c r="E20" s="43" t="s">
        <v>78</v>
      </c>
      <c r="F20" s="43" t="s">
        <v>80</v>
      </c>
      <c r="G20" s="43" t="s">
        <v>74</v>
      </c>
      <c r="H20" s="43" t="s">
        <v>75</v>
      </c>
    </row>
    <row r="21" spans="1:8" x14ac:dyDescent="0.3">
      <c r="B21" s="40" t="s">
        <v>97</v>
      </c>
      <c r="C21" s="40" t="s">
        <v>30</v>
      </c>
      <c r="D21" s="40">
        <v>0.1</v>
      </c>
      <c r="E21" s="40">
        <v>9.7084564877342686E-3</v>
      </c>
      <c r="F21" s="40">
        <v>0.1</v>
      </c>
      <c r="G21" s="40">
        <v>5.0000000000000017E-2</v>
      </c>
      <c r="H21" s="40">
        <v>0.1</v>
      </c>
    </row>
    <row r="22" spans="1:8" x14ac:dyDescent="0.3">
      <c r="B22" s="40" t="s">
        <v>98</v>
      </c>
      <c r="C22" s="40" t="s">
        <v>30</v>
      </c>
      <c r="D22" s="40">
        <v>0.3</v>
      </c>
      <c r="E22" s="40">
        <v>1.9669638493424117E-2</v>
      </c>
      <c r="F22" s="40">
        <v>0.3</v>
      </c>
      <c r="G22" s="40">
        <v>5.0000000000000017E-2</v>
      </c>
      <c r="H22" s="40">
        <v>4.9999999999999989E-2</v>
      </c>
    </row>
    <row r="23" spans="1:8" x14ac:dyDescent="0.3">
      <c r="B23" s="40" t="s">
        <v>99</v>
      </c>
      <c r="C23" s="40" t="s">
        <v>30</v>
      </c>
      <c r="D23" s="40">
        <v>0.25</v>
      </c>
      <c r="E23" s="40">
        <v>-2.2678488385144899E-3</v>
      </c>
      <c r="F23" s="40">
        <v>0.25</v>
      </c>
      <c r="G23" s="40">
        <v>4.9999999999999989E-2</v>
      </c>
      <c r="H23" s="40">
        <v>5.0000000000000017E-2</v>
      </c>
    </row>
    <row r="24" spans="1:8" x14ac:dyDescent="0.3">
      <c r="B24" s="40" t="s">
        <v>100</v>
      </c>
      <c r="C24" s="40" t="s">
        <v>30</v>
      </c>
      <c r="D24" s="40">
        <v>0.15</v>
      </c>
      <c r="E24" s="40">
        <v>0</v>
      </c>
      <c r="F24" s="40">
        <v>0.2</v>
      </c>
      <c r="G24" s="40">
        <v>1E+30</v>
      </c>
      <c r="H24" s="40">
        <v>5.0000000000000017E-2</v>
      </c>
    </row>
    <row r="25" spans="1:8" ht="15" thickBot="1" x14ac:dyDescent="0.35">
      <c r="B25" s="41" t="s">
        <v>101</v>
      </c>
      <c r="C25" s="41" t="s">
        <v>30</v>
      </c>
      <c r="D25" s="41">
        <v>0.99999999999999989</v>
      </c>
      <c r="E25" s="41">
        <v>-2.0703399220872946E-3</v>
      </c>
      <c r="F25" s="41">
        <v>1</v>
      </c>
      <c r="G25" s="41">
        <v>1E+30</v>
      </c>
      <c r="H25" s="41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C29F-98FB-458E-BCD4-52F4204299F0}">
  <dimension ref="B1:T55"/>
  <sheetViews>
    <sheetView workbookViewId="0">
      <selection activeCell="D9" sqref="D9:K16"/>
    </sheetView>
  </sheetViews>
  <sheetFormatPr defaultColWidth="6.77734375" defaultRowHeight="14.4" x14ac:dyDescent="0.3"/>
  <cols>
    <col min="1" max="1" width="3.44140625" style="15" customWidth="1"/>
    <col min="2" max="2" width="9.88671875" style="15" customWidth="1"/>
    <col min="3" max="3" width="10.109375" style="15" customWidth="1"/>
    <col min="4" max="12" width="7.5546875" style="15" customWidth="1"/>
    <col min="13" max="16" width="6.77734375" style="15"/>
    <col min="17" max="17" width="8.109375" style="15" bestFit="1" customWidth="1"/>
    <col min="18" max="18" width="5.88671875" style="15" bestFit="1" customWidth="1"/>
    <col min="19" max="19" width="12" style="15" bestFit="1" customWidth="1"/>
    <col min="20" max="20" width="6" style="15" bestFit="1" customWidth="1"/>
    <col min="21" max="16384" width="6.77734375" style="15"/>
  </cols>
  <sheetData>
    <row r="1" spans="2:20" ht="23.4" x14ac:dyDescent="0.3">
      <c r="B1" s="14" t="s">
        <v>12</v>
      </c>
    </row>
    <row r="3" spans="2:20" x14ac:dyDescent="0.3">
      <c r="C3" s="16" t="s">
        <v>13</v>
      </c>
    </row>
    <row r="4" spans="2:20" x14ac:dyDescent="0.3">
      <c r="D4" s="3" t="s">
        <v>2</v>
      </c>
      <c r="E4" s="3" t="s">
        <v>3</v>
      </c>
      <c r="F4" s="3" t="s">
        <v>1</v>
      </c>
      <c r="G4" s="3" t="s">
        <v>4</v>
      </c>
      <c r="H4" s="3" t="s">
        <v>5</v>
      </c>
      <c r="I4" s="3" t="s">
        <v>50</v>
      </c>
      <c r="J4" s="3" t="s">
        <v>6</v>
      </c>
      <c r="K4" s="3" t="s">
        <v>7</v>
      </c>
    </row>
    <row r="5" spans="2:20" x14ac:dyDescent="0.3">
      <c r="C5" s="17" t="s">
        <v>14</v>
      </c>
      <c r="D5" s="17">
        <v>1</v>
      </c>
      <c r="E5" s="17">
        <v>2</v>
      </c>
      <c r="F5" s="17">
        <v>3</v>
      </c>
      <c r="G5" s="17">
        <v>4</v>
      </c>
      <c r="H5" s="17">
        <v>5</v>
      </c>
      <c r="I5" s="17">
        <v>6</v>
      </c>
      <c r="J5" s="17">
        <v>7</v>
      </c>
      <c r="K5" s="17">
        <v>8</v>
      </c>
    </row>
    <row r="6" spans="2:20" x14ac:dyDescent="0.3">
      <c r="C6" s="17" t="s">
        <v>15</v>
      </c>
      <c r="D6" s="18">
        <v>-2.0703399220872946E-3</v>
      </c>
      <c r="E6" s="18">
        <v>-2.2709496349381693E-3</v>
      </c>
      <c r="F6" s="18">
        <v>-1.2706653046369205E-2</v>
      </c>
      <c r="G6" s="18">
        <v>1.5331449732822331E-2</v>
      </c>
      <c r="H6" s="18">
        <v>-6.5632324537485262E-3</v>
      </c>
      <c r="I6" s="18">
        <v>1.2503189609880526E-2</v>
      </c>
      <c r="J6" s="18">
        <v>1.7599298571336824E-2</v>
      </c>
      <c r="K6" s="18">
        <v>7.6381165656469741E-3</v>
      </c>
    </row>
    <row r="7" spans="2:20" ht="15.6" x14ac:dyDescent="0.3">
      <c r="G7" s="19"/>
      <c r="H7" s="19"/>
      <c r="I7" s="19"/>
      <c r="J7" s="19"/>
      <c r="K7" s="19"/>
    </row>
    <row r="8" spans="2:20" x14ac:dyDescent="0.3">
      <c r="C8" s="17" t="s">
        <v>16</v>
      </c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</row>
    <row r="9" spans="2:20" ht="15" thickBot="1" x14ac:dyDescent="0.35">
      <c r="C9" s="17">
        <v>1</v>
      </c>
      <c r="D9" s="9">
        <f>VARP('raw data'!$O$6:$O$41)</f>
        <v>6.90002964115653E-3</v>
      </c>
      <c r="E9" s="9">
        <v>1.6515347217722172E-3</v>
      </c>
      <c r="F9" s="9">
        <v>4.5744359257893556E-5</v>
      </c>
      <c r="G9" s="9">
        <v>2.7182220006766538E-3</v>
      </c>
      <c r="H9" s="9">
        <v>-8.1940358563266689E-5</v>
      </c>
      <c r="I9" s="9">
        <v>2.0877073844356719E-3</v>
      </c>
      <c r="J9" s="9">
        <v>1.7323685991061167E-3</v>
      </c>
      <c r="K9" s="10">
        <v>-1.6348583346068371E-4</v>
      </c>
      <c r="Q9" t="s">
        <v>51</v>
      </c>
      <c r="R9" t="s">
        <v>52</v>
      </c>
      <c r="S9" t="s">
        <v>53</v>
      </c>
      <c r="T9" t="s">
        <v>103</v>
      </c>
    </row>
    <row r="10" spans="2:20" ht="15" thickBot="1" x14ac:dyDescent="0.35">
      <c r="C10" s="17">
        <v>2</v>
      </c>
      <c r="D10" s="9">
        <v>1.6515347217722172E-3</v>
      </c>
      <c r="E10" s="9">
        <f>VARP('raw data'!$P$6:$P$41)</f>
        <v>5.3973689481585322E-3</v>
      </c>
      <c r="F10" s="9">
        <v>1.1688103830850046E-3</v>
      </c>
      <c r="G10" s="9">
        <v>3.1522556471265477E-3</v>
      </c>
      <c r="H10" s="9">
        <v>5.5324496903639555E-4</v>
      </c>
      <c r="I10" s="9">
        <v>4.1917330187875946E-4</v>
      </c>
      <c r="J10" s="9">
        <v>2.6594804141774962E-3</v>
      </c>
      <c r="K10" s="10">
        <v>1.2886372686403869E-3</v>
      </c>
      <c r="Q10" t="s">
        <v>37</v>
      </c>
      <c r="R10" t="s">
        <v>5</v>
      </c>
      <c r="S10">
        <v>2.9908644076773898E-2</v>
      </c>
      <c r="T10" t="s">
        <v>39</v>
      </c>
    </row>
    <row r="11" spans="2:20" ht="15" thickBot="1" x14ac:dyDescent="0.35">
      <c r="C11" s="17">
        <v>3</v>
      </c>
      <c r="D11" s="9">
        <v>4.5744359257893556E-5</v>
      </c>
      <c r="E11" s="9">
        <v>1.1688103830850046E-3</v>
      </c>
      <c r="F11" s="9">
        <f>VARP('raw data'!$Q$6:$Q$41)</f>
        <v>5.4916166465446429E-3</v>
      </c>
      <c r="G11" s="9">
        <v>1.2226433104526968E-3</v>
      </c>
      <c r="H11" s="9">
        <v>2.651292781295364E-4</v>
      </c>
      <c r="I11" s="9">
        <v>-2.8878817199482761E-4</v>
      </c>
      <c r="J11" s="9">
        <v>2.0703692892889165E-3</v>
      </c>
      <c r="K11" s="10">
        <v>1.5495445412252408E-3</v>
      </c>
      <c r="Q11" t="s">
        <v>38</v>
      </c>
      <c r="R11" t="s">
        <v>7</v>
      </c>
      <c r="S11">
        <v>4.8778928533606297E-2</v>
      </c>
      <c r="T11" t="s">
        <v>39</v>
      </c>
    </row>
    <row r="12" spans="2:20" ht="15" thickBot="1" x14ac:dyDescent="0.35">
      <c r="C12" s="17">
        <v>4</v>
      </c>
      <c r="D12" s="9">
        <v>2.7182220006766538E-3</v>
      </c>
      <c r="E12" s="9">
        <v>3.1522556471265477E-3</v>
      </c>
      <c r="F12" s="9">
        <v>1.2226433104526968E-3</v>
      </c>
      <c r="G12" s="9">
        <f>VARP('raw data'!$R$6:$R$41)</f>
        <v>2.2170468792892917E-2</v>
      </c>
      <c r="H12" s="9">
        <v>2.0601043566705886E-3</v>
      </c>
      <c r="I12" s="9">
        <v>1.8189432956910712E-3</v>
      </c>
      <c r="J12" s="9">
        <v>4.4861214904476279E-3</v>
      </c>
      <c r="K12" s="10">
        <v>2.1326240116595319E-3</v>
      </c>
      <c r="Q12" t="s">
        <v>35</v>
      </c>
      <c r="R12" t="s">
        <v>3</v>
      </c>
      <c r="S12">
        <v>7.3466788062079666E-2</v>
      </c>
      <c r="T12" t="s">
        <v>40</v>
      </c>
    </row>
    <row r="13" spans="2:20" ht="15" thickBot="1" x14ac:dyDescent="0.35">
      <c r="C13" s="17">
        <v>5</v>
      </c>
      <c r="D13" s="9">
        <v>-8.1940358563266689E-5</v>
      </c>
      <c r="E13" s="9">
        <v>5.5324496903639555E-4</v>
      </c>
      <c r="F13" s="9">
        <v>2.651292781295364E-4</v>
      </c>
      <c r="G13" s="9">
        <v>2.0601043566705886E-3</v>
      </c>
      <c r="H13" s="9">
        <f>VARP('raw data'!$S$6:$S$41)</f>
        <v>8.9452699051114238E-4</v>
      </c>
      <c r="I13" s="9">
        <v>2.2192590686646838E-4</v>
      </c>
      <c r="J13" s="9">
        <v>3.2285855721870903E-4</v>
      </c>
      <c r="K13" s="10">
        <v>3.9388255135010703E-4</v>
      </c>
      <c r="Q13" t="s">
        <v>35</v>
      </c>
      <c r="R13" t="s">
        <v>2</v>
      </c>
      <c r="S13">
        <v>8.3066417047784905E-2</v>
      </c>
      <c r="T13" t="s">
        <v>40</v>
      </c>
    </row>
    <row r="14" spans="2:20" ht="15" thickBot="1" x14ac:dyDescent="0.35">
      <c r="C14" s="17">
        <v>6</v>
      </c>
      <c r="D14" s="9">
        <v>2.0877073844356719E-3</v>
      </c>
      <c r="E14" s="9">
        <v>4.1917330187875946E-4</v>
      </c>
      <c r="F14" s="9">
        <v>-2.8878817199482761E-4</v>
      </c>
      <c r="G14" s="9">
        <v>1.8189432956910712E-3</v>
      </c>
      <c r="H14" s="9">
        <v>2.2192590686646838E-4</v>
      </c>
      <c r="I14" s="9">
        <f>VARP('raw data'!$T$6:$T$41)</f>
        <v>9.6821022482773637E-3</v>
      </c>
      <c r="J14" s="9">
        <v>1.4637790012330093E-4</v>
      </c>
      <c r="K14" s="10">
        <v>1.3419595905132253E-3</v>
      </c>
      <c r="Q14" t="s">
        <v>36</v>
      </c>
      <c r="R14" t="s">
        <v>1</v>
      </c>
      <c r="S14">
        <v>7.4105442759251114E-2</v>
      </c>
      <c r="T14" t="s">
        <v>40</v>
      </c>
    </row>
    <row r="15" spans="2:20" ht="15" thickBot="1" x14ac:dyDescent="0.35">
      <c r="C15" s="17">
        <v>7</v>
      </c>
      <c r="D15" s="9">
        <v>1.7323685991061167E-3</v>
      </c>
      <c r="E15" s="9">
        <v>2.6594804141774962E-3</v>
      </c>
      <c r="F15" s="9">
        <v>2.0703692892889165E-3</v>
      </c>
      <c r="G15" s="9">
        <v>4.4861214904476279E-3</v>
      </c>
      <c r="H15" s="9">
        <v>3.2285855721870903E-4</v>
      </c>
      <c r="I15" s="9">
        <v>1.4637790012330093E-4</v>
      </c>
      <c r="J15" s="9">
        <f>VARP('raw data'!$U$6:$U$41)</f>
        <v>8.1556170995286288E-3</v>
      </c>
      <c r="K15" s="10">
        <v>9.6439623858134095E-4</v>
      </c>
      <c r="Q15" t="s">
        <v>36</v>
      </c>
      <c r="R15" t="s">
        <v>4</v>
      </c>
      <c r="S15">
        <v>0.14889751103659496</v>
      </c>
      <c r="T15" t="s">
        <v>41</v>
      </c>
    </row>
    <row r="16" spans="2:20" ht="15" thickBot="1" x14ac:dyDescent="0.35">
      <c r="C16" s="17">
        <v>8</v>
      </c>
      <c r="D16" s="10">
        <v>-1.6348583346068371E-4</v>
      </c>
      <c r="E16" s="10">
        <v>1.2886372686403869E-3</v>
      </c>
      <c r="F16" s="10">
        <v>1.5495445412252408E-3</v>
      </c>
      <c r="G16" s="10">
        <v>2.1326240116595319E-3</v>
      </c>
      <c r="H16" s="10">
        <v>3.9388255135010703E-4</v>
      </c>
      <c r="I16" s="10">
        <v>1.3419595905132253E-3</v>
      </c>
      <c r="J16" s="10">
        <v>9.6439623858134095E-4</v>
      </c>
      <c r="K16" s="10">
        <f>VARP('raw data'!$V$6:$V$41)</f>
        <v>2.3793838688866706E-3</v>
      </c>
      <c r="Q16" t="s">
        <v>37</v>
      </c>
      <c r="R16" t="s">
        <v>50</v>
      </c>
      <c r="S16">
        <v>9.839767399830833E-2</v>
      </c>
      <c r="T16" t="s">
        <v>41</v>
      </c>
    </row>
    <row r="17" spans="2:20" x14ac:dyDescent="0.3">
      <c r="C17" s="29"/>
      <c r="Q17" t="s">
        <v>38</v>
      </c>
      <c r="R17" t="s">
        <v>6</v>
      </c>
      <c r="S17">
        <v>9.0308455304742255E-2</v>
      </c>
      <c r="T17" t="s">
        <v>41</v>
      </c>
    </row>
    <row r="18" spans="2:20" ht="15.6" x14ac:dyDescent="0.3">
      <c r="G18" s="19"/>
      <c r="H18" s="19"/>
      <c r="I18" s="19"/>
      <c r="J18" s="19"/>
      <c r="K18" s="19"/>
    </row>
    <row r="19" spans="2:20" x14ac:dyDescent="0.3">
      <c r="B19" s="20" t="s">
        <v>17</v>
      </c>
      <c r="D19" s="20"/>
      <c r="E19" s="20"/>
      <c r="H19" s="21"/>
    </row>
    <row r="20" spans="2:20" x14ac:dyDescent="0.3">
      <c r="D20" s="22" t="s">
        <v>18</v>
      </c>
      <c r="E20" s="22" t="s">
        <v>19</v>
      </c>
      <c r="F20" s="22" t="s">
        <v>20</v>
      </c>
      <c r="G20" s="22" t="s">
        <v>21</v>
      </c>
      <c r="H20" s="22" t="s">
        <v>22</v>
      </c>
      <c r="I20" s="22" t="s">
        <v>23</v>
      </c>
      <c r="J20" s="22" t="s">
        <v>24</v>
      </c>
      <c r="K20" s="22" t="s">
        <v>25</v>
      </c>
    </row>
    <row r="21" spans="2:20" ht="28.5" customHeight="1" x14ac:dyDescent="0.3">
      <c r="C21" s="23" t="s">
        <v>26</v>
      </c>
      <c r="D21" s="24">
        <v>0.6</v>
      </c>
      <c r="E21" s="24">
        <v>0</v>
      </c>
      <c r="F21" s="24">
        <v>0</v>
      </c>
      <c r="G21" s="24">
        <v>0.25</v>
      </c>
      <c r="H21" s="24">
        <v>0</v>
      </c>
      <c r="I21" s="24">
        <v>0</v>
      </c>
      <c r="J21" s="24">
        <v>4.9999999999999989E-2</v>
      </c>
      <c r="K21" s="24">
        <v>0.1</v>
      </c>
    </row>
    <row r="22" spans="2:20" ht="28.5" customHeight="1" x14ac:dyDescent="0.3">
      <c r="C22" s="23"/>
    </row>
    <row r="23" spans="2:20" ht="28.5" customHeight="1" x14ac:dyDescent="0.3">
      <c r="E23" s="25" t="s">
        <v>28</v>
      </c>
      <c r="F23" s="26">
        <f>SUMPRODUCT(D6:K6,D21:K21)</f>
        <v>4.2344350650847448E-3</v>
      </c>
    </row>
    <row r="24" spans="2:20" ht="28.5" customHeight="1" x14ac:dyDescent="0.3">
      <c r="C24" s="23"/>
    </row>
    <row r="26" spans="2:20" x14ac:dyDescent="0.3">
      <c r="B26" s="20" t="s">
        <v>27</v>
      </c>
      <c r="C26" s="20"/>
      <c r="D26" s="20"/>
    </row>
    <row r="28" spans="2:20" x14ac:dyDescent="0.3">
      <c r="C28" s="22" t="s">
        <v>55</v>
      </c>
      <c r="D28" s="34" t="s">
        <v>2</v>
      </c>
      <c r="E28" s="34" t="s">
        <v>3</v>
      </c>
      <c r="F28" s="35" t="s">
        <v>1</v>
      </c>
      <c r="G28" s="35" t="s">
        <v>4</v>
      </c>
      <c r="H28" s="36" t="s">
        <v>5</v>
      </c>
      <c r="I28" s="36" t="s">
        <v>50</v>
      </c>
      <c r="J28" s="37" t="s">
        <v>6</v>
      </c>
      <c r="K28" s="37" t="s">
        <v>7</v>
      </c>
    </row>
    <row r="29" spans="2:20" x14ac:dyDescent="0.3">
      <c r="C29" s="38" t="s">
        <v>35</v>
      </c>
      <c r="D29" s="13">
        <v>1</v>
      </c>
      <c r="E29" s="13">
        <v>1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</row>
    <row r="30" spans="2:20" x14ac:dyDescent="0.3">
      <c r="C30" s="38" t="s">
        <v>36</v>
      </c>
      <c r="D30" s="13">
        <v>0</v>
      </c>
      <c r="E30" s="13">
        <v>0</v>
      </c>
      <c r="F30" s="13">
        <v>1</v>
      </c>
      <c r="G30" s="13">
        <v>1</v>
      </c>
      <c r="H30" s="13">
        <v>0</v>
      </c>
      <c r="I30" s="13">
        <v>0</v>
      </c>
      <c r="J30" s="13">
        <v>0</v>
      </c>
      <c r="K30" s="13">
        <v>0</v>
      </c>
    </row>
    <row r="31" spans="2:20" x14ac:dyDescent="0.3">
      <c r="C31" s="38" t="s">
        <v>37</v>
      </c>
      <c r="D31" s="13">
        <v>0</v>
      </c>
      <c r="E31" s="13">
        <v>0</v>
      </c>
      <c r="F31" s="13">
        <v>0</v>
      </c>
      <c r="G31" s="13">
        <v>0</v>
      </c>
      <c r="H31" s="13">
        <v>1</v>
      </c>
      <c r="I31" s="13">
        <v>1</v>
      </c>
      <c r="J31" s="13">
        <v>0</v>
      </c>
      <c r="K31" s="13">
        <v>0</v>
      </c>
    </row>
    <row r="32" spans="2:20" x14ac:dyDescent="0.3">
      <c r="C32" s="38" t="s">
        <v>38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1</v>
      </c>
      <c r="K32" s="13">
        <v>1</v>
      </c>
    </row>
    <row r="33" spans="3:14" x14ac:dyDescent="0.3">
      <c r="C33" s="38" t="s">
        <v>39</v>
      </c>
      <c r="D33" s="13">
        <v>0</v>
      </c>
      <c r="E33" s="13">
        <v>0</v>
      </c>
      <c r="F33" s="13">
        <v>0</v>
      </c>
      <c r="G33" s="13">
        <v>0</v>
      </c>
      <c r="H33" s="13">
        <v>1</v>
      </c>
      <c r="I33" s="13">
        <v>0</v>
      </c>
      <c r="J33" s="13">
        <v>0</v>
      </c>
      <c r="K33" s="13">
        <v>1</v>
      </c>
    </row>
    <row r="34" spans="3:14" x14ac:dyDescent="0.3">
      <c r="C34" s="38" t="s">
        <v>40</v>
      </c>
      <c r="D34" s="13">
        <v>1</v>
      </c>
      <c r="E34" s="13">
        <v>1</v>
      </c>
      <c r="F34" s="13">
        <v>1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</row>
    <row r="35" spans="3:14" x14ac:dyDescent="0.3">
      <c r="C35" s="38" t="s">
        <v>41</v>
      </c>
      <c r="D35" s="13">
        <v>0</v>
      </c>
      <c r="E35" s="13">
        <v>0</v>
      </c>
      <c r="F35" s="13">
        <v>0</v>
      </c>
      <c r="G35" s="13">
        <v>1</v>
      </c>
      <c r="H35" s="13">
        <v>0</v>
      </c>
      <c r="I35" s="13">
        <v>1</v>
      </c>
      <c r="J35" s="13">
        <v>1</v>
      </c>
      <c r="K35" s="13">
        <v>0</v>
      </c>
    </row>
    <row r="38" spans="3:14" x14ac:dyDescent="0.3">
      <c r="E38" s="20" t="s">
        <v>29</v>
      </c>
      <c r="M38"/>
      <c r="N38"/>
    </row>
    <row r="39" spans="3:14" x14ac:dyDescent="0.3">
      <c r="E39" s="22" t="s">
        <v>30</v>
      </c>
      <c r="F39" s="22"/>
      <c r="G39" s="22" t="s">
        <v>31</v>
      </c>
      <c r="M39"/>
      <c r="N39"/>
    </row>
    <row r="40" spans="3:14" x14ac:dyDescent="0.3">
      <c r="E40" s="39">
        <f>SUMPRODUCT(D21:K21,D33:K33)</f>
        <v>0.1</v>
      </c>
      <c r="F40" s="27" t="s">
        <v>56</v>
      </c>
      <c r="G40" s="28">
        <v>0.1</v>
      </c>
      <c r="I40" s="20" t="s">
        <v>57</v>
      </c>
      <c r="M40"/>
      <c r="N40"/>
    </row>
    <row r="41" spans="3:14" x14ac:dyDescent="0.3">
      <c r="I41" s="20"/>
      <c r="M41"/>
      <c r="N41"/>
    </row>
    <row r="42" spans="3:14" x14ac:dyDescent="0.3">
      <c r="E42" s="39">
        <f>SUMPRODUCT(D21:K21,D35:K35)</f>
        <v>0.3</v>
      </c>
      <c r="F42" s="27" t="s">
        <v>56</v>
      </c>
      <c r="G42" s="28">
        <v>0.3</v>
      </c>
      <c r="I42" s="20" t="s">
        <v>58</v>
      </c>
      <c r="M42"/>
      <c r="N42"/>
    </row>
    <row r="43" spans="3:14" x14ac:dyDescent="0.3">
      <c r="E43"/>
      <c r="F43"/>
      <c r="G43"/>
      <c r="H43"/>
      <c r="I43"/>
      <c r="J43"/>
      <c r="K43"/>
      <c r="L43"/>
      <c r="M43"/>
      <c r="N43"/>
    </row>
    <row r="44" spans="3:14" x14ac:dyDescent="0.3">
      <c r="E44" s="39">
        <f>SUMPRODUCT(D21:K21,D30:K30)</f>
        <v>0.25</v>
      </c>
      <c r="F44" s="4" t="s">
        <v>59</v>
      </c>
      <c r="G44" s="28">
        <v>0.25</v>
      </c>
      <c r="H44"/>
      <c r="I44" s="20" t="s">
        <v>60</v>
      </c>
      <c r="J44"/>
      <c r="K44"/>
      <c r="L44"/>
      <c r="M44"/>
      <c r="N44"/>
    </row>
    <row r="45" spans="3:14" x14ac:dyDescent="0.3">
      <c r="E45"/>
      <c r="F45"/>
      <c r="G45"/>
      <c r="H45"/>
      <c r="I45"/>
      <c r="J45"/>
      <c r="K45"/>
      <c r="L45"/>
      <c r="M45"/>
      <c r="N45"/>
    </row>
    <row r="46" spans="3:14" x14ac:dyDescent="0.3">
      <c r="E46" s="39">
        <f>SUMPRODUCT(D21:K21,D32:K32)</f>
        <v>0.15</v>
      </c>
      <c r="F46" s="4" t="s">
        <v>56</v>
      </c>
      <c r="G46" s="28">
        <v>0.2</v>
      </c>
      <c r="H46"/>
      <c r="I46" s="20" t="s">
        <v>61</v>
      </c>
      <c r="J46"/>
      <c r="K46"/>
      <c r="L46"/>
      <c r="M46"/>
      <c r="N46"/>
    </row>
    <row r="47" spans="3:14" x14ac:dyDescent="0.3">
      <c r="E47"/>
      <c r="F47"/>
      <c r="G47"/>
      <c r="H47"/>
      <c r="I47"/>
      <c r="J47"/>
      <c r="K47"/>
      <c r="L47"/>
      <c r="M47"/>
      <c r="N47"/>
    </row>
    <row r="48" spans="3:14" x14ac:dyDescent="0.3">
      <c r="E48" s="28">
        <f>SUM(D21:K21)</f>
        <v>0.99999999999999989</v>
      </c>
      <c r="F48" s="4" t="s">
        <v>32</v>
      </c>
      <c r="G48" s="28">
        <v>1</v>
      </c>
      <c r="H48"/>
      <c r="I48" s="20" t="s">
        <v>33</v>
      </c>
      <c r="J48"/>
      <c r="K48"/>
      <c r="L48"/>
      <c r="M48"/>
      <c r="N48"/>
    </row>
    <row r="55" ht="14.7" customHeight="1" x14ac:dyDescent="0.3"/>
  </sheetData>
  <sortState xmlns:xlrd2="http://schemas.microsoft.com/office/spreadsheetml/2017/richdata2" ref="Q10:T17">
    <sortCondition ref="T10:T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246-83A8-49CE-8F13-1B6C6D4B9B6C}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15.6640625" bestFit="1" customWidth="1"/>
    <col min="3" max="3" width="26.886718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5.6640625" bestFit="1" customWidth="1"/>
  </cols>
  <sheetData>
    <row r="1" spans="1:5" x14ac:dyDescent="0.3">
      <c r="A1" s="20" t="s">
        <v>105</v>
      </c>
    </row>
    <row r="2" spans="1:5" x14ac:dyDescent="0.3">
      <c r="A2" s="20" t="s">
        <v>106</v>
      </c>
    </row>
    <row r="3" spans="1:5" x14ac:dyDescent="0.3">
      <c r="A3" s="20" t="s">
        <v>107</v>
      </c>
    </row>
    <row r="4" spans="1:5" x14ac:dyDescent="0.3">
      <c r="A4" s="20" t="s">
        <v>108</v>
      </c>
    </row>
    <row r="5" spans="1:5" x14ac:dyDescent="0.3">
      <c r="A5" s="20" t="s">
        <v>109</v>
      </c>
    </row>
    <row r="6" spans="1:5" x14ac:dyDescent="0.3">
      <c r="A6" s="20"/>
      <c r="B6" t="s">
        <v>110</v>
      </c>
    </row>
    <row r="7" spans="1:5" x14ac:dyDescent="0.3">
      <c r="A7" s="20"/>
      <c r="B7" t="s">
        <v>111</v>
      </c>
    </row>
    <row r="8" spans="1:5" x14ac:dyDescent="0.3">
      <c r="A8" s="20"/>
      <c r="B8" t="s">
        <v>112</v>
      </c>
    </row>
    <row r="9" spans="1:5" x14ac:dyDescent="0.3">
      <c r="A9" s="20" t="s">
        <v>113</v>
      </c>
    </row>
    <row r="10" spans="1:5" x14ac:dyDescent="0.3">
      <c r="B10" t="s">
        <v>114</v>
      </c>
    </row>
    <row r="11" spans="1:5" x14ac:dyDescent="0.3">
      <c r="B11" t="s">
        <v>115</v>
      </c>
    </row>
    <row r="12" spans="1:5" x14ac:dyDescent="0.3">
      <c r="B12" t="s">
        <v>116</v>
      </c>
    </row>
    <row r="14" spans="1:5" ht="15" thickBot="1" x14ac:dyDescent="0.35">
      <c r="A14" t="s">
        <v>117</v>
      </c>
    </row>
    <row r="15" spans="1:5" ht="15" thickBot="1" x14ac:dyDescent="0.35">
      <c r="B15" s="53" t="s">
        <v>66</v>
      </c>
      <c r="C15" s="53" t="s">
        <v>52</v>
      </c>
      <c r="D15" s="53" t="s">
        <v>118</v>
      </c>
      <c r="E15" s="53" t="s">
        <v>119</v>
      </c>
    </row>
    <row r="16" spans="1:5" ht="15" thickBot="1" x14ac:dyDescent="0.35">
      <c r="B16" s="41" t="s">
        <v>125</v>
      </c>
      <c r="C16" s="41" t="s">
        <v>126</v>
      </c>
      <c r="D16" s="41">
        <v>0</v>
      </c>
      <c r="E16" s="41">
        <v>3.3402415986262535E-2</v>
      </c>
    </row>
    <row r="19" spans="1:7" ht="15" thickBot="1" x14ac:dyDescent="0.35">
      <c r="A19" t="s">
        <v>65</v>
      </c>
    </row>
    <row r="20" spans="1:7" ht="15" thickBot="1" x14ac:dyDescent="0.35">
      <c r="B20" s="53" t="s">
        <v>66</v>
      </c>
      <c r="C20" s="53" t="s">
        <v>52</v>
      </c>
      <c r="D20" s="53" t="s">
        <v>118</v>
      </c>
      <c r="E20" s="53" t="s">
        <v>119</v>
      </c>
      <c r="F20" s="53" t="s">
        <v>120</v>
      </c>
    </row>
    <row r="21" spans="1:7" x14ac:dyDescent="0.3">
      <c r="B21" s="40" t="s">
        <v>127</v>
      </c>
      <c r="C21" s="40" t="s">
        <v>128</v>
      </c>
      <c r="D21" s="40">
        <v>0</v>
      </c>
      <c r="E21" s="40">
        <v>0</v>
      </c>
      <c r="F21" s="40" t="s">
        <v>148</v>
      </c>
    </row>
    <row r="22" spans="1:7" x14ac:dyDescent="0.3">
      <c r="B22" s="40" t="s">
        <v>129</v>
      </c>
      <c r="C22" s="40" t="s">
        <v>128</v>
      </c>
      <c r="D22" s="40">
        <v>0</v>
      </c>
      <c r="E22" s="40">
        <v>1</v>
      </c>
      <c r="F22" s="40" t="s">
        <v>148</v>
      </c>
    </row>
    <row r="23" spans="1:7" x14ac:dyDescent="0.3">
      <c r="B23" s="40" t="s">
        <v>130</v>
      </c>
      <c r="C23" s="40" t="s">
        <v>131</v>
      </c>
      <c r="D23" s="40">
        <v>0</v>
      </c>
      <c r="E23" s="40">
        <v>1</v>
      </c>
      <c r="F23" s="40" t="s">
        <v>148</v>
      </c>
    </row>
    <row r="24" spans="1:7" x14ac:dyDescent="0.3">
      <c r="B24" s="40" t="s">
        <v>132</v>
      </c>
      <c r="C24" s="40" t="s">
        <v>133</v>
      </c>
      <c r="D24" s="40">
        <v>0</v>
      </c>
      <c r="E24" s="40">
        <v>0</v>
      </c>
      <c r="F24" s="40" t="s">
        <v>148</v>
      </c>
    </row>
    <row r="25" spans="1:7" x14ac:dyDescent="0.3">
      <c r="B25" s="40" t="s">
        <v>134</v>
      </c>
      <c r="C25" s="40" t="s">
        <v>131</v>
      </c>
      <c r="D25" s="40">
        <v>0</v>
      </c>
      <c r="E25" s="40">
        <v>1</v>
      </c>
      <c r="F25" s="40" t="s">
        <v>148</v>
      </c>
    </row>
    <row r="26" spans="1:7" ht="15" thickBot="1" x14ac:dyDescent="0.35">
      <c r="B26" s="41" t="s">
        <v>135</v>
      </c>
      <c r="C26" s="41" t="s">
        <v>133</v>
      </c>
      <c r="D26" s="41">
        <v>0</v>
      </c>
      <c r="E26" s="41">
        <v>1</v>
      </c>
      <c r="F26" s="41" t="s">
        <v>148</v>
      </c>
    </row>
    <row r="29" spans="1:7" ht="15" thickBot="1" x14ac:dyDescent="0.35">
      <c r="A29" t="s">
        <v>76</v>
      </c>
    </row>
    <row r="30" spans="1:7" ht="15" thickBot="1" x14ac:dyDescent="0.35">
      <c r="B30" s="53" t="s">
        <v>66</v>
      </c>
      <c r="C30" s="53" t="s">
        <v>52</v>
      </c>
      <c r="D30" s="53" t="s">
        <v>121</v>
      </c>
      <c r="E30" s="53" t="s">
        <v>122</v>
      </c>
      <c r="F30" s="53" t="s">
        <v>123</v>
      </c>
      <c r="G30" s="53" t="s">
        <v>124</v>
      </c>
    </row>
    <row r="31" spans="1:7" x14ac:dyDescent="0.3">
      <c r="B31" s="40" t="s">
        <v>136</v>
      </c>
      <c r="C31" s="40" t="s">
        <v>137</v>
      </c>
      <c r="D31" s="40">
        <v>1</v>
      </c>
      <c r="E31" s="40" t="s">
        <v>138</v>
      </c>
      <c r="F31" s="40" t="s">
        <v>139</v>
      </c>
      <c r="G31" s="40">
        <v>1</v>
      </c>
    </row>
    <row r="32" spans="1:7" x14ac:dyDescent="0.3">
      <c r="B32" s="40" t="s">
        <v>140</v>
      </c>
      <c r="C32" s="40" t="s">
        <v>141</v>
      </c>
      <c r="D32" s="40">
        <v>1</v>
      </c>
      <c r="E32" s="40" t="s">
        <v>142</v>
      </c>
      <c r="F32" s="40" t="s">
        <v>143</v>
      </c>
      <c r="G32" s="40">
        <v>0</v>
      </c>
    </row>
    <row r="33" spans="2:7" x14ac:dyDescent="0.3">
      <c r="B33" s="40" t="s">
        <v>144</v>
      </c>
      <c r="C33" s="40" t="s">
        <v>145</v>
      </c>
      <c r="D33" s="40">
        <v>2</v>
      </c>
      <c r="E33" s="40" t="s">
        <v>146</v>
      </c>
      <c r="F33" s="40" t="s">
        <v>143</v>
      </c>
      <c r="G33" s="40">
        <v>0</v>
      </c>
    </row>
    <row r="34" spans="2:7" ht="15" thickBot="1" x14ac:dyDescent="0.35">
      <c r="B34" s="41" t="s">
        <v>147</v>
      </c>
      <c r="C34" s="41"/>
      <c r="D34" s="41"/>
      <c r="E34" s="41"/>
      <c r="F34" s="41"/>
      <c r="G34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0940-2BB1-4EB3-9F1A-CBC648A9F6EB}">
  <dimension ref="A2:G37"/>
  <sheetViews>
    <sheetView workbookViewId="0">
      <selection activeCell="L9" sqref="L9"/>
    </sheetView>
  </sheetViews>
  <sheetFormatPr defaultRowHeight="14.4" x14ac:dyDescent="0.3"/>
  <sheetData>
    <row r="2" spans="1:6" x14ac:dyDescent="0.3">
      <c r="A2" s="44" t="s">
        <v>51</v>
      </c>
      <c r="B2" s="44" t="s">
        <v>52</v>
      </c>
      <c r="C2" s="44" t="s">
        <v>53</v>
      </c>
      <c r="D2" s="44" t="s">
        <v>103</v>
      </c>
      <c r="E2" s="44" t="s">
        <v>102</v>
      </c>
      <c r="F2" s="45" t="s">
        <v>104</v>
      </c>
    </row>
    <row r="3" spans="1:6" x14ac:dyDescent="0.3">
      <c r="A3" s="13" t="s">
        <v>35</v>
      </c>
      <c r="B3" s="13" t="s">
        <v>3</v>
      </c>
      <c r="C3" s="13">
        <v>7.3466788062079666E-2</v>
      </c>
      <c r="D3" s="13" t="s">
        <v>40</v>
      </c>
      <c r="E3" s="18">
        <v>-2.2709496349381693E-3</v>
      </c>
      <c r="F3">
        <v>0</v>
      </c>
    </row>
    <row r="4" spans="1:6" x14ac:dyDescent="0.3">
      <c r="A4" s="13" t="s">
        <v>35</v>
      </c>
      <c r="B4" s="13" t="s">
        <v>2</v>
      </c>
      <c r="C4" s="13">
        <v>8.3066417047784905E-2</v>
      </c>
      <c r="D4" s="13" t="s">
        <v>40</v>
      </c>
      <c r="E4" s="18">
        <v>-2.0703399220872946E-3</v>
      </c>
      <c r="F4">
        <v>1</v>
      </c>
    </row>
    <row r="5" spans="1:6" x14ac:dyDescent="0.3">
      <c r="A5" s="13" t="s">
        <v>36</v>
      </c>
      <c r="B5" s="13" t="s">
        <v>4</v>
      </c>
      <c r="C5" s="13">
        <v>0.14889751103659496</v>
      </c>
      <c r="D5" s="13" t="s">
        <v>41</v>
      </c>
      <c r="E5" s="18">
        <v>1.5331449732822331E-2</v>
      </c>
      <c r="F5">
        <v>1</v>
      </c>
    </row>
    <row r="6" spans="1:6" x14ac:dyDescent="0.3">
      <c r="A6" s="13" t="s">
        <v>37</v>
      </c>
      <c r="B6" s="13" t="s">
        <v>5</v>
      </c>
      <c r="C6" s="13">
        <v>2.9908644076773898E-2</v>
      </c>
      <c r="D6" s="13" t="s">
        <v>39</v>
      </c>
      <c r="E6" s="18">
        <v>-6.5632324537485262E-3</v>
      </c>
      <c r="F6">
        <v>0</v>
      </c>
    </row>
    <row r="7" spans="1:6" x14ac:dyDescent="0.3">
      <c r="A7" s="13" t="s">
        <v>37</v>
      </c>
      <c r="B7" s="13" t="s">
        <v>50</v>
      </c>
      <c r="C7" s="13">
        <v>9.839767399830833E-2</v>
      </c>
      <c r="D7" s="13" t="s">
        <v>41</v>
      </c>
      <c r="E7" s="18">
        <v>1.2503189609880526E-2</v>
      </c>
      <c r="F7">
        <v>1</v>
      </c>
    </row>
    <row r="8" spans="1:6" x14ac:dyDescent="0.3">
      <c r="A8" s="13" t="s">
        <v>38</v>
      </c>
      <c r="B8" s="13" t="s">
        <v>7</v>
      </c>
      <c r="C8" s="13">
        <v>4.8778928533606297E-2</v>
      </c>
      <c r="D8" s="13" t="s">
        <v>39</v>
      </c>
      <c r="E8" s="18">
        <v>7.6381165656469741E-3</v>
      </c>
      <c r="F8">
        <v>1</v>
      </c>
    </row>
    <row r="19" spans="3:7" x14ac:dyDescent="0.3">
      <c r="E19" s="25" t="s">
        <v>28</v>
      </c>
      <c r="F19" s="54">
        <f>SUMPRODUCT(E3:E8,F3:F8)</f>
        <v>3.3402415986262535E-2</v>
      </c>
    </row>
    <row r="24" spans="3:7" x14ac:dyDescent="0.3">
      <c r="C24" s="20" t="s">
        <v>29</v>
      </c>
    </row>
    <row r="25" spans="3:7" x14ac:dyDescent="0.3">
      <c r="D25" s="51" t="s">
        <v>30</v>
      </c>
      <c r="E25" s="51"/>
      <c r="F25" s="51" t="s">
        <v>31</v>
      </c>
      <c r="G25" s="52"/>
    </row>
    <row r="26" spans="3:7" x14ac:dyDescent="0.3">
      <c r="C26" s="22"/>
      <c r="D26" s="22"/>
      <c r="E26" s="22"/>
    </row>
    <row r="27" spans="3:7" x14ac:dyDescent="0.3">
      <c r="C27" s="33" t="s">
        <v>103</v>
      </c>
      <c r="D27" s="46"/>
    </row>
    <row r="28" spans="3:7" x14ac:dyDescent="0.3">
      <c r="C28" s="33" t="s">
        <v>39</v>
      </c>
      <c r="D28" s="47">
        <f>SUM(F6,F8)</f>
        <v>1</v>
      </c>
      <c r="E28" s="48" t="s">
        <v>56</v>
      </c>
      <c r="F28" s="31">
        <v>2</v>
      </c>
    </row>
    <row r="29" spans="3:7" x14ac:dyDescent="0.3">
      <c r="C29" s="33" t="s">
        <v>40</v>
      </c>
      <c r="D29" s="47">
        <f>SUM(F3,F4)</f>
        <v>1</v>
      </c>
      <c r="E29" s="31" t="s">
        <v>59</v>
      </c>
      <c r="F29" s="31">
        <v>1</v>
      </c>
    </row>
    <row r="30" spans="3:7" x14ac:dyDescent="0.3">
      <c r="C30" s="33" t="s">
        <v>41</v>
      </c>
      <c r="D30" s="47">
        <f>SUM(F7,F5)</f>
        <v>2</v>
      </c>
      <c r="E30" s="48" t="s">
        <v>56</v>
      </c>
      <c r="F30" s="31">
        <v>2</v>
      </c>
    </row>
    <row r="31" spans="3:7" x14ac:dyDescent="0.3">
      <c r="C31" s="49"/>
    </row>
    <row r="33" spans="3:4" x14ac:dyDescent="0.3">
      <c r="C33" s="33" t="s">
        <v>51</v>
      </c>
      <c r="D33" s="13"/>
    </row>
    <row r="34" spans="3:4" x14ac:dyDescent="0.3">
      <c r="C34" s="33" t="s">
        <v>35</v>
      </c>
      <c r="D34" s="50">
        <f>SUM(F3,F4)</f>
        <v>1</v>
      </c>
    </row>
    <row r="35" spans="3:4" x14ac:dyDescent="0.3">
      <c r="C35" s="33" t="s">
        <v>36</v>
      </c>
      <c r="D35" s="50">
        <f>SUM(F5)</f>
        <v>1</v>
      </c>
    </row>
    <row r="36" spans="3:4" x14ac:dyDescent="0.3">
      <c r="C36" s="33" t="s">
        <v>37</v>
      </c>
      <c r="D36" s="50">
        <f>SUM(F6,F7)</f>
        <v>1</v>
      </c>
    </row>
    <row r="37" spans="3:4" x14ac:dyDescent="0.3">
      <c r="C37" s="33" t="s">
        <v>38</v>
      </c>
      <c r="D37" s="50">
        <f>SUM(F8)</f>
        <v>1</v>
      </c>
    </row>
  </sheetData>
  <sortState xmlns:xlrd2="http://schemas.microsoft.com/office/spreadsheetml/2017/richdata2" ref="A3:E8">
    <sortCondition ref="A3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EC7F-F432-447C-8099-118E0424924F}">
  <dimension ref="D3:Q22"/>
  <sheetViews>
    <sheetView topLeftCell="C1" workbookViewId="0">
      <selection activeCell="K25" sqref="K25"/>
    </sheetView>
  </sheetViews>
  <sheetFormatPr defaultRowHeight="14.4" x14ac:dyDescent="0.3"/>
  <cols>
    <col min="2" max="2" width="12" customWidth="1"/>
    <col min="3" max="3" width="15.33203125" customWidth="1"/>
    <col min="4" max="4" width="4.44140625" hidden="1" customWidth="1"/>
    <col min="6" max="6" width="10.77734375" customWidth="1"/>
    <col min="7" max="7" width="9.21875" customWidth="1"/>
    <col min="10" max="10" width="24.44140625" customWidth="1"/>
    <col min="11" max="11" width="12" bestFit="1" customWidth="1"/>
    <col min="12" max="12" width="16.77734375" customWidth="1"/>
    <col min="14" max="14" width="16" customWidth="1"/>
    <col min="16" max="16" width="17.21875" customWidth="1"/>
    <col min="17" max="17" width="24.88671875" customWidth="1"/>
  </cols>
  <sheetData>
    <row r="3" spans="5:12" x14ac:dyDescent="0.3">
      <c r="E3" t="s">
        <v>34</v>
      </c>
    </row>
    <row r="4" spans="5:12" ht="10.8" customHeight="1" x14ac:dyDescent="0.3"/>
    <row r="5" spans="5:12" x14ac:dyDescent="0.3">
      <c r="I5" t="s">
        <v>51</v>
      </c>
      <c r="J5" t="s">
        <v>52</v>
      </c>
      <c r="K5" t="s">
        <v>53</v>
      </c>
      <c r="L5" t="s">
        <v>54</v>
      </c>
    </row>
    <row r="6" spans="5:12" x14ac:dyDescent="0.3">
      <c r="I6" t="s">
        <v>37</v>
      </c>
      <c r="J6" t="s">
        <v>5</v>
      </c>
      <c r="K6">
        <v>2.9908644076773898E-2</v>
      </c>
      <c r="L6" t="s">
        <v>39</v>
      </c>
    </row>
    <row r="7" spans="5:12" x14ac:dyDescent="0.3">
      <c r="I7" t="s">
        <v>38</v>
      </c>
      <c r="J7" t="s">
        <v>7</v>
      </c>
      <c r="K7">
        <v>4.8778928533606297E-2</v>
      </c>
      <c r="L7" t="s">
        <v>39</v>
      </c>
    </row>
    <row r="8" spans="5:12" x14ac:dyDescent="0.3">
      <c r="I8" t="s">
        <v>35</v>
      </c>
      <c r="J8" t="s">
        <v>3</v>
      </c>
      <c r="K8">
        <v>7.3466788062079666E-2</v>
      </c>
      <c r="L8" t="s">
        <v>40</v>
      </c>
    </row>
    <row r="9" spans="5:12" x14ac:dyDescent="0.3">
      <c r="I9" t="s">
        <v>36</v>
      </c>
      <c r="J9" t="s">
        <v>1</v>
      </c>
      <c r="K9">
        <v>7.4105442759251114E-2</v>
      </c>
      <c r="L9" t="s">
        <v>40</v>
      </c>
    </row>
    <row r="10" spans="5:12" x14ac:dyDescent="0.3">
      <c r="I10" t="s">
        <v>35</v>
      </c>
      <c r="J10" t="s">
        <v>2</v>
      </c>
      <c r="K10">
        <v>8.3066417047784905E-2</v>
      </c>
      <c r="L10" t="s">
        <v>40</v>
      </c>
    </row>
    <row r="11" spans="5:12" x14ac:dyDescent="0.3">
      <c r="I11" t="s">
        <v>38</v>
      </c>
      <c r="J11" t="s">
        <v>6</v>
      </c>
      <c r="K11">
        <v>9.0308455304742255E-2</v>
      </c>
      <c r="L11" t="s">
        <v>41</v>
      </c>
    </row>
    <row r="12" spans="5:12" x14ac:dyDescent="0.3">
      <c r="I12" t="s">
        <v>37</v>
      </c>
      <c r="J12" t="s">
        <v>50</v>
      </c>
      <c r="K12">
        <v>9.839767399830833E-2</v>
      </c>
      <c r="L12" t="s">
        <v>41</v>
      </c>
    </row>
    <row r="13" spans="5:12" x14ac:dyDescent="0.3">
      <c r="I13" t="s">
        <v>36</v>
      </c>
      <c r="J13" t="s">
        <v>4</v>
      </c>
      <c r="K13">
        <v>0.14889751103659496</v>
      </c>
      <c r="L13" t="s">
        <v>41</v>
      </c>
    </row>
    <row r="18" spans="8:17" x14ac:dyDescent="0.3">
      <c r="H18" s="13"/>
      <c r="I18" s="71" t="s">
        <v>42</v>
      </c>
      <c r="J18" s="71"/>
      <c r="K18" s="71" t="s">
        <v>43</v>
      </c>
      <c r="L18" s="71"/>
      <c r="M18" s="71" t="s">
        <v>44</v>
      </c>
      <c r="N18" s="71"/>
      <c r="O18" s="71" t="s">
        <v>45</v>
      </c>
      <c r="P18" s="71"/>
      <c r="Q18" s="30" t="s">
        <v>46</v>
      </c>
    </row>
    <row r="19" spans="8:17" x14ac:dyDescent="0.3">
      <c r="H19" s="30" t="s">
        <v>39</v>
      </c>
      <c r="I19" s="70"/>
      <c r="J19" s="70"/>
      <c r="K19" s="70"/>
      <c r="L19" s="70"/>
      <c r="M19" s="70" t="s">
        <v>5</v>
      </c>
      <c r="N19" s="70"/>
      <c r="O19" s="70" t="s">
        <v>7</v>
      </c>
      <c r="P19" s="70"/>
      <c r="Q19" s="32" t="s">
        <v>47</v>
      </c>
    </row>
    <row r="20" spans="8:17" ht="57.6" x14ac:dyDescent="0.3">
      <c r="H20" s="30" t="s">
        <v>40</v>
      </c>
      <c r="I20" s="70" t="s">
        <v>3</v>
      </c>
      <c r="J20" s="70"/>
      <c r="K20" s="70" t="s">
        <v>1</v>
      </c>
      <c r="L20" s="70"/>
      <c r="M20" s="70"/>
      <c r="N20" s="70"/>
      <c r="O20" s="70"/>
      <c r="P20" s="70"/>
      <c r="Q20" s="32" t="s">
        <v>47</v>
      </c>
    </row>
    <row r="21" spans="8:17" ht="57.6" x14ac:dyDescent="0.3">
      <c r="H21" s="30" t="s">
        <v>41</v>
      </c>
      <c r="I21" s="70" t="s">
        <v>2</v>
      </c>
      <c r="J21" s="70"/>
      <c r="K21" s="70" t="s">
        <v>4</v>
      </c>
      <c r="L21" s="70"/>
      <c r="M21" s="70" t="s">
        <v>50</v>
      </c>
      <c r="N21" s="70"/>
      <c r="O21" s="70" t="s">
        <v>6</v>
      </c>
      <c r="P21" s="70"/>
      <c r="Q21" s="32" t="s">
        <v>47</v>
      </c>
    </row>
    <row r="22" spans="8:17" x14ac:dyDescent="0.3">
      <c r="H22" s="33" t="s">
        <v>48</v>
      </c>
      <c r="I22" s="69" t="s">
        <v>49</v>
      </c>
      <c r="J22" s="69"/>
      <c r="K22" s="69" t="s">
        <v>49</v>
      </c>
      <c r="L22" s="69"/>
      <c r="M22" s="69" t="s">
        <v>49</v>
      </c>
      <c r="N22" s="69"/>
      <c r="O22" s="69" t="s">
        <v>49</v>
      </c>
      <c r="P22" s="69"/>
      <c r="Q22" s="13"/>
    </row>
  </sheetData>
  <sortState xmlns:xlrd2="http://schemas.microsoft.com/office/spreadsheetml/2017/richdata2" ref="I6:K13">
    <sortCondition ref="K6:K13"/>
  </sortState>
  <mergeCells count="20">
    <mergeCell ref="I18:J18"/>
    <mergeCell ref="K18:L18"/>
    <mergeCell ref="M18:N18"/>
    <mergeCell ref="O18:P18"/>
    <mergeCell ref="I19:J19"/>
    <mergeCell ref="K19:L19"/>
    <mergeCell ref="M19:N19"/>
    <mergeCell ref="O19:P19"/>
    <mergeCell ref="I22:J22"/>
    <mergeCell ref="K22:L22"/>
    <mergeCell ref="M22:N22"/>
    <mergeCell ref="O22:P22"/>
    <mergeCell ref="I20:J20"/>
    <mergeCell ref="K20:L20"/>
    <mergeCell ref="M20:N20"/>
    <mergeCell ref="O20:P20"/>
    <mergeCell ref="I21:J21"/>
    <mergeCell ref="K21:L21"/>
    <mergeCell ref="M21:N21"/>
    <mergeCell ref="O21:P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7E60-CD26-47D3-8BDA-4D50CB83D589}">
  <dimension ref="A1:M168"/>
  <sheetViews>
    <sheetView topLeftCell="A14" workbookViewId="0">
      <selection activeCell="B49" sqref="B49:C50"/>
    </sheetView>
  </sheetViews>
  <sheetFormatPr defaultRowHeight="14.4" x14ac:dyDescent="0.3"/>
  <sheetData>
    <row r="1" spans="1:13" ht="23.4" x14ac:dyDescent="0.3">
      <c r="A1" s="15"/>
      <c r="B1" s="14" t="s">
        <v>12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">
      <c r="A3" s="15"/>
      <c r="B3" s="15"/>
      <c r="C3" s="16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3">
      <c r="A5" s="15"/>
      <c r="B5" s="15"/>
      <c r="C5" s="17" t="s">
        <v>14</v>
      </c>
      <c r="D5" s="17">
        <v>1</v>
      </c>
      <c r="E5" s="17">
        <v>2</v>
      </c>
      <c r="F5" s="17">
        <v>3</v>
      </c>
      <c r="G5" s="17">
        <v>4</v>
      </c>
      <c r="H5" s="17">
        <v>5</v>
      </c>
      <c r="I5" s="17">
        <v>6</v>
      </c>
      <c r="J5" s="17">
        <v>7</v>
      </c>
      <c r="K5" s="17">
        <v>8</v>
      </c>
      <c r="L5" s="15"/>
      <c r="M5" s="15"/>
    </row>
    <row r="6" spans="1:13" x14ac:dyDescent="0.3">
      <c r="A6" s="15"/>
      <c r="B6" s="15"/>
      <c r="C6" s="17" t="s">
        <v>15</v>
      </c>
      <c r="D6" s="18">
        <v>-2.0703399220872946E-3</v>
      </c>
      <c r="E6" s="18">
        <v>-2.2709496349381693E-3</v>
      </c>
      <c r="F6" s="18">
        <v>-1.2706653046369205E-2</v>
      </c>
      <c r="G6" s="18">
        <v>1.5331449732822331E-2</v>
      </c>
      <c r="H6" s="18">
        <v>-6.5632324537485262E-3</v>
      </c>
      <c r="I6" s="18">
        <v>1.2503189609880526E-2</v>
      </c>
      <c r="J6" s="18">
        <v>1.7599298571336824E-2</v>
      </c>
      <c r="K6" s="18">
        <v>7.6381165656469741E-3</v>
      </c>
      <c r="L6" s="15"/>
      <c r="M6" s="15"/>
    </row>
    <row r="7" spans="1:13" ht="15.6" x14ac:dyDescent="0.3">
      <c r="A7" s="15"/>
      <c r="B7" s="15"/>
      <c r="C7" s="15"/>
      <c r="D7" s="15"/>
      <c r="E7" s="15"/>
      <c r="F7" s="15"/>
      <c r="G7" s="19"/>
      <c r="H7" s="19"/>
      <c r="I7" s="19"/>
      <c r="J7" s="19"/>
      <c r="K7" s="19"/>
      <c r="L7" s="15"/>
      <c r="M7" s="15"/>
    </row>
    <row r="8" spans="1:13" x14ac:dyDescent="0.3">
      <c r="A8" s="15"/>
      <c r="B8" s="15"/>
      <c r="C8" s="17" t="s">
        <v>16</v>
      </c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5"/>
      <c r="M8" s="15"/>
    </row>
    <row r="9" spans="1:13" x14ac:dyDescent="0.3">
      <c r="A9" s="15"/>
      <c r="B9" s="15"/>
      <c r="C9" s="17">
        <v>1</v>
      </c>
      <c r="D9" s="55">
        <v>6.90002964115653E-3</v>
      </c>
      <c r="E9" s="55">
        <v>1.6515347217722172E-3</v>
      </c>
      <c r="F9" s="55">
        <v>4.5744359257893556E-5</v>
      </c>
      <c r="G9" s="55">
        <v>2.7182220006766538E-3</v>
      </c>
      <c r="H9" s="55">
        <v>-8.1940358563266689E-5</v>
      </c>
      <c r="I9" s="55">
        <v>2.0877073844356719E-3</v>
      </c>
      <c r="J9" s="55">
        <v>1.7323685991061167E-3</v>
      </c>
      <c r="K9" s="55">
        <v>-1.6348583346068371E-4</v>
      </c>
      <c r="L9" s="15"/>
      <c r="M9" s="15"/>
    </row>
    <row r="10" spans="1:13" x14ac:dyDescent="0.3">
      <c r="A10" s="15"/>
      <c r="B10" s="15"/>
      <c r="C10" s="17">
        <v>2</v>
      </c>
      <c r="D10" s="56">
        <v>1.6515347217722172E-3</v>
      </c>
      <c r="E10" s="56">
        <v>5.3973689481585322E-3</v>
      </c>
      <c r="F10" s="56">
        <v>1.1688103830850046E-3</v>
      </c>
      <c r="G10" s="56">
        <v>3.1522556471265477E-3</v>
      </c>
      <c r="H10" s="56">
        <v>5.5324496903639555E-4</v>
      </c>
      <c r="I10" s="56">
        <v>4.1917330187875946E-4</v>
      </c>
      <c r="J10" s="56">
        <v>2.6594804141774962E-3</v>
      </c>
      <c r="K10" s="56">
        <v>1.2886372686403869E-3</v>
      </c>
      <c r="L10" s="15"/>
      <c r="M10" s="15"/>
    </row>
    <row r="11" spans="1:13" x14ac:dyDescent="0.3">
      <c r="A11" s="15"/>
      <c r="B11" s="15"/>
      <c r="C11" s="17">
        <v>3</v>
      </c>
      <c r="D11" s="55">
        <v>4.5744359257893556E-5</v>
      </c>
      <c r="E11" s="55">
        <v>1.1688103830850046E-3</v>
      </c>
      <c r="F11" s="55">
        <v>5.4916166465446429E-3</v>
      </c>
      <c r="G11" s="55">
        <v>1.2226433104526968E-3</v>
      </c>
      <c r="H11" s="55">
        <v>2.651292781295364E-4</v>
      </c>
      <c r="I11" s="55">
        <v>-2.8878817199482761E-4</v>
      </c>
      <c r="J11" s="55">
        <v>2.0703692892889165E-3</v>
      </c>
      <c r="K11" s="55">
        <v>1.5495445412252408E-3</v>
      </c>
      <c r="L11" s="15"/>
      <c r="M11" s="15"/>
    </row>
    <row r="12" spans="1:13" x14ac:dyDescent="0.3">
      <c r="A12" s="15"/>
      <c r="B12" s="15"/>
      <c r="C12" s="17">
        <v>4</v>
      </c>
      <c r="D12" s="55">
        <v>2.7182220006766538E-3</v>
      </c>
      <c r="E12" s="55">
        <v>3.1522556471265477E-3</v>
      </c>
      <c r="F12" s="55">
        <v>1.2226433104526968E-3</v>
      </c>
      <c r="G12" s="55">
        <v>2.2170468792892917E-2</v>
      </c>
      <c r="H12" s="55">
        <v>2.0601043566705886E-3</v>
      </c>
      <c r="I12" s="55">
        <v>1.8189432956910712E-3</v>
      </c>
      <c r="J12" s="55">
        <v>4.4861214904476279E-3</v>
      </c>
      <c r="K12" s="55">
        <v>2.1326240116595319E-3</v>
      </c>
      <c r="L12" s="15"/>
      <c r="M12" s="15"/>
    </row>
    <row r="13" spans="1:13" x14ac:dyDescent="0.3">
      <c r="A13" s="15"/>
      <c r="B13" s="15"/>
      <c r="C13" s="17">
        <v>5</v>
      </c>
      <c r="D13" s="56">
        <v>-8.1940358563266689E-5</v>
      </c>
      <c r="E13" s="56">
        <v>5.5324496903639555E-4</v>
      </c>
      <c r="F13" s="56">
        <v>2.651292781295364E-4</v>
      </c>
      <c r="G13" s="56">
        <v>2.0601043566705886E-3</v>
      </c>
      <c r="H13" s="56">
        <v>8.9452699051114238E-4</v>
      </c>
      <c r="I13" s="56">
        <v>2.2192590686646838E-4</v>
      </c>
      <c r="J13" s="56">
        <v>3.2285855721870903E-4</v>
      </c>
      <c r="K13" s="56">
        <v>3.9388255135010703E-4</v>
      </c>
      <c r="L13" s="15"/>
      <c r="M13" s="15"/>
    </row>
    <row r="14" spans="1:13" x14ac:dyDescent="0.3">
      <c r="A14" s="15"/>
      <c r="B14" s="15"/>
      <c r="C14" s="17">
        <v>6</v>
      </c>
      <c r="D14" s="55">
        <v>2.0877073844356719E-3</v>
      </c>
      <c r="E14" s="55">
        <v>4.1917330187875946E-4</v>
      </c>
      <c r="F14" s="55">
        <v>-2.8878817199482761E-4</v>
      </c>
      <c r="G14" s="55">
        <v>1.8189432956910712E-3</v>
      </c>
      <c r="H14" s="55">
        <v>2.2192590686646838E-4</v>
      </c>
      <c r="I14" s="55">
        <v>9.6821022482773637E-3</v>
      </c>
      <c r="J14" s="55">
        <v>1.4637790012330093E-4</v>
      </c>
      <c r="K14" s="55">
        <v>1.3419595905132253E-3</v>
      </c>
      <c r="L14" s="15"/>
      <c r="M14" s="15"/>
    </row>
    <row r="15" spans="1:13" x14ac:dyDescent="0.3">
      <c r="A15" s="15"/>
      <c r="B15" s="15"/>
      <c r="C15" s="17">
        <v>7</v>
      </c>
      <c r="D15" s="55">
        <v>1.7323685991061167E-3</v>
      </c>
      <c r="E15" s="55">
        <v>2.6594804141774962E-3</v>
      </c>
      <c r="F15" s="55">
        <v>2.0703692892889165E-3</v>
      </c>
      <c r="G15" s="55">
        <v>4.4861214904476279E-3</v>
      </c>
      <c r="H15" s="55">
        <v>3.2285855721870903E-4</v>
      </c>
      <c r="I15" s="55">
        <v>1.4637790012330093E-4</v>
      </c>
      <c r="J15" s="55">
        <v>8.1556170995286288E-3</v>
      </c>
      <c r="K15" s="55">
        <v>9.6439623858134095E-4</v>
      </c>
      <c r="L15" s="15"/>
      <c r="M15" s="15"/>
    </row>
    <row r="16" spans="1:13" x14ac:dyDescent="0.3">
      <c r="A16" s="15"/>
      <c r="B16" s="15"/>
      <c r="C16" s="17">
        <v>8</v>
      </c>
      <c r="D16" s="56">
        <v>-1.6348583346068371E-4</v>
      </c>
      <c r="E16" s="56">
        <v>1.2886372686403869E-3</v>
      </c>
      <c r="F16" s="56">
        <v>1.5495445412252408E-3</v>
      </c>
      <c r="G16" s="56">
        <v>2.1326240116595319E-3</v>
      </c>
      <c r="H16" s="56">
        <v>3.9388255135010703E-4</v>
      </c>
      <c r="I16" s="56">
        <v>1.3419595905132253E-3</v>
      </c>
      <c r="J16" s="56">
        <v>9.6439623858134095E-4</v>
      </c>
      <c r="K16" s="56">
        <v>2.3793838688866706E-3</v>
      </c>
      <c r="L16" s="15"/>
      <c r="M16" s="15"/>
    </row>
    <row r="17" spans="1:13" ht="15.6" x14ac:dyDescent="0.3">
      <c r="A17" s="15"/>
      <c r="B17" s="15"/>
      <c r="C17" s="15"/>
      <c r="D17" s="15"/>
      <c r="E17" s="15"/>
      <c r="F17" s="15"/>
      <c r="G17" s="19"/>
      <c r="H17" s="19"/>
      <c r="I17" s="19"/>
      <c r="J17" s="19"/>
      <c r="K17" s="19"/>
      <c r="L17" s="15"/>
      <c r="M17" s="15"/>
    </row>
    <row r="18" spans="1:13" x14ac:dyDescent="0.3">
      <c r="A18" s="15"/>
      <c r="B18" s="20" t="s">
        <v>17</v>
      </c>
      <c r="C18" s="15"/>
      <c r="D18" s="20"/>
      <c r="E18" s="20"/>
      <c r="F18" s="15"/>
      <c r="G18" s="15"/>
      <c r="H18" s="21"/>
      <c r="I18" s="15"/>
      <c r="J18" s="15"/>
      <c r="K18" s="15"/>
      <c r="L18" s="15"/>
      <c r="M18" s="15"/>
    </row>
    <row r="19" spans="1:13" x14ac:dyDescent="0.3">
      <c r="A19" s="15"/>
      <c r="B19" s="15"/>
      <c r="C19" s="15"/>
      <c r="D19" s="22" t="s">
        <v>18</v>
      </c>
      <c r="E19" s="22" t="s">
        <v>19</v>
      </c>
      <c r="F19" s="22" t="s">
        <v>20</v>
      </c>
      <c r="G19" s="22" t="s">
        <v>21</v>
      </c>
      <c r="H19" s="22" t="s">
        <v>22</v>
      </c>
      <c r="I19" s="22" t="s">
        <v>23</v>
      </c>
      <c r="J19" s="22" t="s">
        <v>24</v>
      </c>
      <c r="K19" s="22" t="s">
        <v>25</v>
      </c>
      <c r="L19" s="15"/>
      <c r="M19" s="15"/>
    </row>
    <row r="20" spans="1:13" ht="43.2" x14ac:dyDescent="0.3">
      <c r="A20" s="15"/>
      <c r="B20" s="15"/>
      <c r="C20" s="23" t="s">
        <v>26</v>
      </c>
      <c r="D20" s="24">
        <v>1.8278842866275689E-5</v>
      </c>
      <c r="E20" s="24">
        <v>0</v>
      </c>
      <c r="F20" s="24">
        <v>6.7018125572770829E-2</v>
      </c>
      <c r="G20" s="24">
        <v>0.21935279150457074</v>
      </c>
      <c r="H20" s="24">
        <v>0.10039612678380068</v>
      </c>
      <c r="I20" s="24">
        <v>0.20398647494239186</v>
      </c>
      <c r="J20" s="24">
        <v>0.23167430210312856</v>
      </c>
      <c r="K20" s="24">
        <v>0.17755390025047102</v>
      </c>
      <c r="L20" s="15"/>
      <c r="M20" s="15"/>
    </row>
    <row r="21" spans="1:13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3">
      <c r="A22" s="15"/>
      <c r="B22" s="20" t="s">
        <v>27</v>
      </c>
      <c r="C22" s="20"/>
      <c r="D22" s="20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3">
      <c r="A24" s="15"/>
      <c r="B24" s="57"/>
      <c r="C24" s="57"/>
      <c r="D24" s="58">
        <f t="shared" ref="D24:K24" si="0">D20</f>
        <v>1.8278842866275689E-5</v>
      </c>
      <c r="E24" s="58">
        <f t="shared" si="0"/>
        <v>0</v>
      </c>
      <c r="F24" s="58">
        <f t="shared" si="0"/>
        <v>6.7018125572770829E-2</v>
      </c>
      <c r="G24" s="58">
        <f t="shared" si="0"/>
        <v>0.21935279150457074</v>
      </c>
      <c r="H24" s="58">
        <f t="shared" si="0"/>
        <v>0.10039612678380068</v>
      </c>
      <c r="I24" s="58">
        <f t="shared" si="0"/>
        <v>0.20398647494239186</v>
      </c>
      <c r="J24" s="58">
        <f t="shared" si="0"/>
        <v>0.23167430210312856</v>
      </c>
      <c r="K24" s="58">
        <f t="shared" si="0"/>
        <v>0.17755390025047102</v>
      </c>
      <c r="L24" s="15"/>
      <c r="M24" s="15"/>
    </row>
    <row r="25" spans="1:13" x14ac:dyDescent="0.3">
      <c r="A25" s="15"/>
      <c r="B25" s="57"/>
      <c r="C25" s="17" t="s">
        <v>16</v>
      </c>
      <c r="D25" s="17">
        <v>1</v>
      </c>
      <c r="E25" s="17">
        <v>2</v>
      </c>
      <c r="F25" s="17">
        <v>3</v>
      </c>
      <c r="G25" s="17">
        <v>4</v>
      </c>
      <c r="H25" s="17">
        <v>5</v>
      </c>
      <c r="I25" s="17">
        <v>6</v>
      </c>
      <c r="J25" s="17">
        <v>7</v>
      </c>
      <c r="K25" s="17">
        <v>8</v>
      </c>
      <c r="L25" s="15"/>
      <c r="M25" s="15"/>
    </row>
    <row r="26" spans="1:13" x14ac:dyDescent="0.3">
      <c r="A26" s="15"/>
      <c r="B26" s="59">
        <f>D20</f>
        <v>1.8278842866275689E-5</v>
      </c>
      <c r="C26" s="17">
        <v>1</v>
      </c>
      <c r="D26" s="55">
        <f t="shared" ref="D26:K33" si="1">D9</f>
        <v>6.90002964115653E-3</v>
      </c>
      <c r="E26" s="55">
        <f t="shared" si="1"/>
        <v>1.6515347217722172E-3</v>
      </c>
      <c r="F26" s="55">
        <f t="shared" si="1"/>
        <v>4.5744359257893556E-5</v>
      </c>
      <c r="G26" s="55">
        <f t="shared" si="1"/>
        <v>2.7182220006766538E-3</v>
      </c>
      <c r="H26" s="55">
        <f t="shared" si="1"/>
        <v>-8.1940358563266689E-5</v>
      </c>
      <c r="I26" s="55">
        <f t="shared" si="1"/>
        <v>2.0877073844356719E-3</v>
      </c>
      <c r="J26" s="55">
        <f t="shared" si="1"/>
        <v>1.7323685991061167E-3</v>
      </c>
      <c r="K26" s="55">
        <f t="shared" si="1"/>
        <v>-1.6348583346068371E-4</v>
      </c>
      <c r="L26" s="15"/>
      <c r="M26" s="15"/>
    </row>
    <row r="27" spans="1:13" x14ac:dyDescent="0.3">
      <c r="A27" s="15"/>
      <c r="B27" s="59">
        <f>E20</f>
        <v>0</v>
      </c>
      <c r="C27" s="17">
        <v>2</v>
      </c>
      <c r="D27" s="55">
        <f t="shared" si="1"/>
        <v>1.6515347217722172E-3</v>
      </c>
      <c r="E27" s="55">
        <f t="shared" si="1"/>
        <v>5.3973689481585322E-3</v>
      </c>
      <c r="F27" s="55">
        <f t="shared" si="1"/>
        <v>1.1688103830850046E-3</v>
      </c>
      <c r="G27" s="55">
        <f t="shared" si="1"/>
        <v>3.1522556471265477E-3</v>
      </c>
      <c r="H27" s="55">
        <f t="shared" si="1"/>
        <v>5.5324496903639555E-4</v>
      </c>
      <c r="I27" s="55">
        <f t="shared" si="1"/>
        <v>4.1917330187875946E-4</v>
      </c>
      <c r="J27" s="55">
        <f t="shared" si="1"/>
        <v>2.6594804141774962E-3</v>
      </c>
      <c r="K27" s="55">
        <f t="shared" si="1"/>
        <v>1.2886372686403869E-3</v>
      </c>
      <c r="L27" s="15"/>
      <c r="M27" s="15"/>
    </row>
    <row r="28" spans="1:13" x14ac:dyDescent="0.3">
      <c r="A28" s="15"/>
      <c r="B28" s="59">
        <f>F20</f>
        <v>6.7018125572770829E-2</v>
      </c>
      <c r="C28" s="17">
        <v>3</v>
      </c>
      <c r="D28" s="55">
        <f t="shared" si="1"/>
        <v>4.5744359257893556E-5</v>
      </c>
      <c r="E28" s="55">
        <f t="shared" si="1"/>
        <v>1.1688103830850046E-3</v>
      </c>
      <c r="F28" s="55">
        <f t="shared" si="1"/>
        <v>5.4916166465446429E-3</v>
      </c>
      <c r="G28" s="55">
        <f t="shared" si="1"/>
        <v>1.2226433104526968E-3</v>
      </c>
      <c r="H28" s="55">
        <f t="shared" si="1"/>
        <v>2.651292781295364E-4</v>
      </c>
      <c r="I28" s="55">
        <f t="shared" si="1"/>
        <v>-2.8878817199482761E-4</v>
      </c>
      <c r="J28" s="55">
        <f t="shared" si="1"/>
        <v>2.0703692892889165E-3</v>
      </c>
      <c r="K28" s="55">
        <f t="shared" si="1"/>
        <v>1.5495445412252408E-3</v>
      </c>
      <c r="L28" s="15"/>
      <c r="M28" s="15"/>
    </row>
    <row r="29" spans="1:13" x14ac:dyDescent="0.3">
      <c r="A29" s="15"/>
      <c r="B29" s="59">
        <f>G20</f>
        <v>0.21935279150457074</v>
      </c>
      <c r="C29" s="17">
        <v>4</v>
      </c>
      <c r="D29" s="55">
        <f t="shared" si="1"/>
        <v>2.7182220006766538E-3</v>
      </c>
      <c r="E29" s="55">
        <f t="shared" si="1"/>
        <v>3.1522556471265477E-3</v>
      </c>
      <c r="F29" s="55">
        <f t="shared" si="1"/>
        <v>1.2226433104526968E-3</v>
      </c>
      <c r="G29" s="55">
        <f t="shared" si="1"/>
        <v>2.2170468792892917E-2</v>
      </c>
      <c r="H29" s="55">
        <f t="shared" si="1"/>
        <v>2.0601043566705886E-3</v>
      </c>
      <c r="I29" s="55">
        <f t="shared" si="1"/>
        <v>1.8189432956910712E-3</v>
      </c>
      <c r="J29" s="55">
        <f t="shared" si="1"/>
        <v>4.4861214904476279E-3</v>
      </c>
      <c r="K29" s="55">
        <f t="shared" si="1"/>
        <v>2.1326240116595319E-3</v>
      </c>
      <c r="L29" s="15"/>
      <c r="M29" s="15"/>
    </row>
    <row r="30" spans="1:13" x14ac:dyDescent="0.3">
      <c r="A30" s="15"/>
      <c r="B30" s="59">
        <f>H20</f>
        <v>0.10039612678380068</v>
      </c>
      <c r="C30" s="17">
        <v>5</v>
      </c>
      <c r="D30" s="55">
        <f t="shared" si="1"/>
        <v>-8.1940358563266689E-5</v>
      </c>
      <c r="E30" s="55">
        <f t="shared" si="1"/>
        <v>5.5324496903639555E-4</v>
      </c>
      <c r="F30" s="55">
        <f t="shared" si="1"/>
        <v>2.651292781295364E-4</v>
      </c>
      <c r="G30" s="55">
        <f t="shared" si="1"/>
        <v>2.0601043566705886E-3</v>
      </c>
      <c r="H30" s="55">
        <f t="shared" si="1"/>
        <v>8.9452699051114238E-4</v>
      </c>
      <c r="I30" s="55">
        <f t="shared" si="1"/>
        <v>2.2192590686646838E-4</v>
      </c>
      <c r="J30" s="55">
        <f t="shared" si="1"/>
        <v>3.2285855721870903E-4</v>
      </c>
      <c r="K30" s="55">
        <f t="shared" si="1"/>
        <v>3.9388255135010703E-4</v>
      </c>
      <c r="L30" s="15"/>
      <c r="M30" s="15"/>
    </row>
    <row r="31" spans="1:13" x14ac:dyDescent="0.3">
      <c r="A31" s="15"/>
      <c r="B31" s="59">
        <f>I20</f>
        <v>0.20398647494239186</v>
      </c>
      <c r="C31" s="17">
        <v>6</v>
      </c>
      <c r="D31" s="55">
        <f t="shared" si="1"/>
        <v>2.0877073844356719E-3</v>
      </c>
      <c r="E31" s="55">
        <f t="shared" si="1"/>
        <v>4.1917330187875946E-4</v>
      </c>
      <c r="F31" s="55">
        <f t="shared" si="1"/>
        <v>-2.8878817199482761E-4</v>
      </c>
      <c r="G31" s="55">
        <f t="shared" si="1"/>
        <v>1.8189432956910712E-3</v>
      </c>
      <c r="H31" s="55">
        <f t="shared" si="1"/>
        <v>2.2192590686646838E-4</v>
      </c>
      <c r="I31" s="55">
        <f t="shared" si="1"/>
        <v>9.6821022482773637E-3</v>
      </c>
      <c r="J31" s="55">
        <f t="shared" si="1"/>
        <v>1.4637790012330093E-4</v>
      </c>
      <c r="K31" s="55">
        <f t="shared" si="1"/>
        <v>1.3419595905132253E-3</v>
      </c>
      <c r="L31" s="15"/>
      <c r="M31" s="15"/>
    </row>
    <row r="32" spans="1:13" x14ac:dyDescent="0.3">
      <c r="A32" s="15"/>
      <c r="B32" s="59">
        <f>J20</f>
        <v>0.23167430210312856</v>
      </c>
      <c r="C32" s="17">
        <v>7</v>
      </c>
      <c r="D32" s="55">
        <f t="shared" si="1"/>
        <v>1.7323685991061167E-3</v>
      </c>
      <c r="E32" s="55">
        <f t="shared" si="1"/>
        <v>2.6594804141774962E-3</v>
      </c>
      <c r="F32" s="55">
        <f t="shared" si="1"/>
        <v>2.0703692892889165E-3</v>
      </c>
      <c r="G32" s="55">
        <f t="shared" si="1"/>
        <v>4.4861214904476279E-3</v>
      </c>
      <c r="H32" s="55">
        <f t="shared" si="1"/>
        <v>3.2285855721870903E-4</v>
      </c>
      <c r="I32" s="55">
        <f t="shared" si="1"/>
        <v>1.4637790012330093E-4</v>
      </c>
      <c r="J32" s="55">
        <f t="shared" si="1"/>
        <v>8.1556170995286288E-3</v>
      </c>
      <c r="K32" s="55">
        <f t="shared" si="1"/>
        <v>9.6439623858134095E-4</v>
      </c>
      <c r="L32" s="15"/>
      <c r="M32" s="15"/>
    </row>
    <row r="33" spans="1:13" x14ac:dyDescent="0.3">
      <c r="A33" s="15"/>
      <c r="B33" s="59">
        <f>K20</f>
        <v>0.17755390025047102</v>
      </c>
      <c r="C33" s="17">
        <v>8</v>
      </c>
      <c r="D33" s="55">
        <f t="shared" si="1"/>
        <v>-1.6348583346068371E-4</v>
      </c>
      <c r="E33" s="55">
        <f t="shared" si="1"/>
        <v>1.2886372686403869E-3</v>
      </c>
      <c r="F33" s="55">
        <f t="shared" si="1"/>
        <v>1.5495445412252408E-3</v>
      </c>
      <c r="G33" s="55">
        <f t="shared" si="1"/>
        <v>2.1326240116595319E-3</v>
      </c>
      <c r="H33" s="55">
        <f t="shared" si="1"/>
        <v>3.9388255135010703E-4</v>
      </c>
      <c r="I33" s="55">
        <f t="shared" si="1"/>
        <v>1.3419595905132253E-3</v>
      </c>
      <c r="J33" s="55">
        <f t="shared" si="1"/>
        <v>9.6439623858134095E-4</v>
      </c>
      <c r="K33" s="55">
        <f t="shared" si="1"/>
        <v>2.3793838688866706E-3</v>
      </c>
      <c r="L33" s="15"/>
      <c r="M33" s="15"/>
    </row>
    <row r="34" spans="1:13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41.4" x14ac:dyDescent="0.3">
      <c r="A35" s="15"/>
      <c r="B35" s="15"/>
      <c r="C35" s="17" t="s">
        <v>149</v>
      </c>
      <c r="D35" s="17">
        <v>1</v>
      </c>
      <c r="E35" s="17">
        <v>2</v>
      </c>
      <c r="F35" s="17">
        <v>3</v>
      </c>
      <c r="G35" s="17">
        <v>4</v>
      </c>
      <c r="H35" s="17">
        <v>5</v>
      </c>
      <c r="I35" s="17">
        <v>6</v>
      </c>
      <c r="J35" s="17">
        <v>7</v>
      </c>
      <c r="K35" s="17">
        <v>8</v>
      </c>
      <c r="L35" s="15"/>
      <c r="M35" s="15"/>
    </row>
    <row r="36" spans="1:13" x14ac:dyDescent="0.3">
      <c r="A36" s="15"/>
      <c r="B36" s="15"/>
      <c r="C36" s="17">
        <v>1</v>
      </c>
      <c r="D36" s="60">
        <f t="shared" ref="D36:K43" si="2">$B26*D$24*D26</f>
        <v>2.3054109696445004E-12</v>
      </c>
      <c r="E36" s="60">
        <f t="shared" si="2"/>
        <v>0</v>
      </c>
      <c r="F36" s="60">
        <f t="shared" si="2"/>
        <v>5.6037470747221529E-11</v>
      </c>
      <c r="G36" s="60">
        <f t="shared" si="2"/>
        <v>1.0898752450952361E-8</v>
      </c>
      <c r="H36" s="60">
        <f t="shared" si="2"/>
        <v>-1.5037080262770257E-10</v>
      </c>
      <c r="I36" s="60">
        <f t="shared" si="2"/>
        <v>7.7843024190601894E-9</v>
      </c>
      <c r="J36" s="60">
        <f t="shared" si="2"/>
        <v>7.336127421264698E-9</v>
      </c>
      <c r="K36" s="60">
        <f t="shared" si="2"/>
        <v>-5.3058997710824848E-10</v>
      </c>
      <c r="L36" s="15"/>
      <c r="M36" s="15"/>
    </row>
    <row r="37" spans="1:13" x14ac:dyDescent="0.3">
      <c r="A37" s="15"/>
      <c r="B37" s="15"/>
      <c r="C37" s="17">
        <v>2</v>
      </c>
      <c r="D37" s="60">
        <f t="shared" si="2"/>
        <v>0</v>
      </c>
      <c r="E37" s="60">
        <f t="shared" si="2"/>
        <v>0</v>
      </c>
      <c r="F37" s="60">
        <f t="shared" si="2"/>
        <v>0</v>
      </c>
      <c r="G37" s="60">
        <f t="shared" si="2"/>
        <v>0</v>
      </c>
      <c r="H37" s="60">
        <f t="shared" si="2"/>
        <v>0</v>
      </c>
      <c r="I37" s="60">
        <f t="shared" si="2"/>
        <v>0</v>
      </c>
      <c r="J37" s="60">
        <f t="shared" si="2"/>
        <v>0</v>
      </c>
      <c r="K37" s="60">
        <f t="shared" si="2"/>
        <v>0</v>
      </c>
      <c r="L37" s="15"/>
      <c r="M37" s="15"/>
    </row>
    <row r="38" spans="1:13" x14ac:dyDescent="0.3">
      <c r="A38" s="15"/>
      <c r="B38" s="15"/>
      <c r="C38" s="17">
        <v>3</v>
      </c>
      <c r="D38" s="60">
        <f t="shared" si="2"/>
        <v>5.6037470747221529E-11</v>
      </c>
      <c r="E38" s="60">
        <f t="shared" si="2"/>
        <v>0</v>
      </c>
      <c r="F38" s="60">
        <f t="shared" si="2"/>
        <v>2.4665207115953764E-5</v>
      </c>
      <c r="G38" s="60">
        <f t="shared" si="2"/>
        <v>1.7973606053272985E-5</v>
      </c>
      <c r="H38" s="60">
        <f t="shared" si="2"/>
        <v>1.7838852912570087E-6</v>
      </c>
      <c r="I38" s="60">
        <f t="shared" si="2"/>
        <v>-3.9479627983021223E-6</v>
      </c>
      <c r="J38" s="60">
        <f t="shared" si="2"/>
        <v>3.21453350884817E-5</v>
      </c>
      <c r="K38" s="60">
        <f t="shared" si="2"/>
        <v>1.8438541199455712E-5</v>
      </c>
      <c r="L38" s="15"/>
      <c r="M38" s="15"/>
    </row>
    <row r="39" spans="1:13" x14ac:dyDescent="0.3">
      <c r="A39" s="15"/>
      <c r="B39" s="15"/>
      <c r="C39" s="17">
        <v>4</v>
      </c>
      <c r="D39" s="60">
        <f t="shared" si="2"/>
        <v>1.0898752450952361E-8</v>
      </c>
      <c r="E39" s="60">
        <f t="shared" si="2"/>
        <v>0</v>
      </c>
      <c r="F39" s="60">
        <f t="shared" si="2"/>
        <v>1.7973606053272985E-5</v>
      </c>
      <c r="G39" s="60">
        <f t="shared" si="2"/>
        <v>1.0667464533860107E-3</v>
      </c>
      <c r="H39" s="60">
        <f t="shared" si="2"/>
        <v>4.5367969732933237E-5</v>
      </c>
      <c r="I39" s="60">
        <f t="shared" si="2"/>
        <v>8.1388622691014949E-5</v>
      </c>
      <c r="J39" s="60">
        <f t="shared" si="2"/>
        <v>2.2797753827022584E-4</v>
      </c>
      <c r="K39" s="60">
        <f t="shared" si="2"/>
        <v>8.3059187235323727E-5</v>
      </c>
      <c r="L39" s="15"/>
      <c r="M39" s="15"/>
    </row>
    <row r="40" spans="1:13" x14ac:dyDescent="0.3">
      <c r="A40" s="15"/>
      <c r="B40" s="15"/>
      <c r="C40" s="17">
        <v>5</v>
      </c>
      <c r="D40" s="60">
        <f t="shared" si="2"/>
        <v>-1.5037080262770257E-10</v>
      </c>
      <c r="E40" s="60">
        <f t="shared" si="2"/>
        <v>0</v>
      </c>
      <c r="F40" s="60">
        <f t="shared" si="2"/>
        <v>1.7838852912570087E-6</v>
      </c>
      <c r="G40" s="60">
        <f t="shared" si="2"/>
        <v>4.5367969732933237E-5</v>
      </c>
      <c r="H40" s="60">
        <f t="shared" si="2"/>
        <v>9.0162794910470948E-6</v>
      </c>
      <c r="I40" s="60">
        <f t="shared" si="2"/>
        <v>4.5449209573385963E-6</v>
      </c>
      <c r="J40" s="60">
        <f t="shared" si="2"/>
        <v>7.5094325955903653E-6</v>
      </c>
      <c r="K40" s="60">
        <f t="shared" si="2"/>
        <v>7.021241601715677E-6</v>
      </c>
      <c r="L40" s="15"/>
      <c r="M40" s="15"/>
    </row>
    <row r="41" spans="1:13" x14ac:dyDescent="0.3">
      <c r="A41" s="15"/>
      <c r="B41" s="15"/>
      <c r="C41" s="17">
        <v>6</v>
      </c>
      <c r="D41" s="60">
        <f t="shared" si="2"/>
        <v>7.7843024190601894E-9</v>
      </c>
      <c r="E41" s="60">
        <f t="shared" si="2"/>
        <v>0</v>
      </c>
      <c r="F41" s="60">
        <f t="shared" si="2"/>
        <v>-3.9479627983021223E-6</v>
      </c>
      <c r="G41" s="60">
        <f t="shared" si="2"/>
        <v>8.1388622691014949E-5</v>
      </c>
      <c r="H41" s="60">
        <f t="shared" si="2"/>
        <v>4.5449209573385963E-6</v>
      </c>
      <c r="I41" s="60">
        <f t="shared" si="2"/>
        <v>4.0287694093123471E-4</v>
      </c>
      <c r="J41" s="60">
        <f t="shared" si="2"/>
        <v>6.9175889005704009E-6</v>
      </c>
      <c r="K41" s="60">
        <f t="shared" si="2"/>
        <v>4.860388987429574E-5</v>
      </c>
      <c r="L41" s="15"/>
      <c r="M41" s="15"/>
    </row>
    <row r="42" spans="1:13" x14ac:dyDescent="0.3">
      <c r="A42" s="15"/>
      <c r="B42" s="15"/>
      <c r="C42" s="17">
        <v>7</v>
      </c>
      <c r="D42" s="60">
        <f t="shared" si="2"/>
        <v>7.336127421264698E-9</v>
      </c>
      <c r="E42" s="60">
        <f t="shared" si="2"/>
        <v>0</v>
      </c>
      <c r="F42" s="60">
        <f t="shared" si="2"/>
        <v>3.21453350884817E-5</v>
      </c>
      <c r="G42" s="60">
        <f t="shared" si="2"/>
        <v>2.2797753827022584E-4</v>
      </c>
      <c r="H42" s="60">
        <f t="shared" si="2"/>
        <v>7.5094325955903653E-6</v>
      </c>
      <c r="I42" s="60">
        <f t="shared" si="2"/>
        <v>6.9175889005704009E-6</v>
      </c>
      <c r="J42" s="60">
        <f t="shared" si="2"/>
        <v>4.3773629186134367E-4</v>
      </c>
      <c r="K42" s="60">
        <f t="shared" si="2"/>
        <v>3.9670126738505512E-5</v>
      </c>
      <c r="L42" s="15"/>
      <c r="M42" s="15"/>
    </row>
    <row r="43" spans="1:13" x14ac:dyDescent="0.3">
      <c r="A43" s="15"/>
      <c r="B43" s="15"/>
      <c r="C43" s="17">
        <v>8</v>
      </c>
      <c r="D43" s="60">
        <f t="shared" si="2"/>
        <v>-5.3058997710824848E-10</v>
      </c>
      <c r="E43" s="60">
        <f t="shared" si="2"/>
        <v>0</v>
      </c>
      <c r="F43" s="60">
        <f t="shared" si="2"/>
        <v>1.8438541199455712E-5</v>
      </c>
      <c r="G43" s="60">
        <f t="shared" si="2"/>
        <v>8.3059187235323727E-5</v>
      </c>
      <c r="H43" s="60">
        <f t="shared" si="2"/>
        <v>7.021241601715677E-6</v>
      </c>
      <c r="I43" s="60">
        <f t="shared" si="2"/>
        <v>4.860388987429574E-5</v>
      </c>
      <c r="J43" s="60">
        <f t="shared" si="2"/>
        <v>3.9670126738505512E-5</v>
      </c>
      <c r="K43" s="60">
        <f t="shared" si="2"/>
        <v>7.5010998463992111E-5</v>
      </c>
      <c r="L43" s="15"/>
      <c r="M43" s="15"/>
    </row>
    <row r="44" spans="1:13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x14ac:dyDescent="0.3">
      <c r="A45" s="15"/>
      <c r="B45" s="15"/>
      <c r="C45" s="25" t="s">
        <v>28</v>
      </c>
      <c r="D45" s="26">
        <f>SUMPRODUCT(D6:K6,D20:K20)</f>
        <v>9.8364234411524414E-3</v>
      </c>
      <c r="E45" s="15"/>
      <c r="F45" s="15"/>
      <c r="G45" s="15"/>
      <c r="H45" s="15"/>
      <c r="I45" s="15"/>
      <c r="J45" s="15"/>
      <c r="K45" s="15"/>
      <c r="L45" s="15"/>
      <c r="M45" s="15"/>
    </row>
    <row r="46" spans="1:13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x14ac:dyDescent="0.3">
      <c r="A47" s="15"/>
      <c r="B47" s="20" t="s">
        <v>150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x14ac:dyDescent="0.3">
      <c r="A49" s="15"/>
      <c r="B49" s="72" t="s">
        <v>151</v>
      </c>
      <c r="C49" s="72"/>
      <c r="D49" s="61">
        <f>SQRT(SUM(D36:K43))</f>
        <v>5.703517168323697E-2</v>
      </c>
      <c r="E49" s="15"/>
      <c r="F49" s="15"/>
      <c r="G49" s="15"/>
      <c r="H49" s="15"/>
      <c r="I49" s="15"/>
      <c r="J49" s="15"/>
      <c r="K49" s="15"/>
      <c r="L49" s="15"/>
      <c r="M49" s="15"/>
    </row>
    <row r="50" spans="1:13" x14ac:dyDescent="0.3">
      <c r="A50" s="15"/>
      <c r="B50" s="72"/>
      <c r="C50" s="72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x14ac:dyDescent="0.3">
      <c r="A52" s="15"/>
      <c r="B52" s="20" t="s">
        <v>29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x14ac:dyDescent="0.3">
      <c r="A53" s="15"/>
      <c r="B53" s="22" t="s">
        <v>30</v>
      </c>
      <c r="C53" s="22"/>
      <c r="D53" s="22" t="s">
        <v>31</v>
      </c>
      <c r="E53" s="15"/>
      <c r="F53" s="15"/>
      <c r="G53" s="15"/>
      <c r="H53" s="15"/>
      <c r="I53" s="15"/>
      <c r="J53" s="15"/>
      <c r="K53" s="15"/>
      <c r="L53" s="15"/>
      <c r="M53" s="15"/>
    </row>
    <row r="54" spans="1:13" x14ac:dyDescent="0.3">
      <c r="A54" s="15"/>
      <c r="B54" s="62">
        <f>D45</f>
        <v>9.8364234411524414E-3</v>
      </c>
      <c r="C54" s="27" t="s">
        <v>152</v>
      </c>
      <c r="D54" s="28">
        <v>0.01</v>
      </c>
      <c r="E54" s="15"/>
      <c r="F54" s="20" t="s">
        <v>153</v>
      </c>
      <c r="G54" s="15"/>
      <c r="H54" s="15"/>
      <c r="I54" s="15"/>
      <c r="J54" s="15"/>
      <c r="K54" s="15"/>
      <c r="L54" s="15"/>
      <c r="M54" s="15"/>
    </row>
    <row r="55" spans="1:13" x14ac:dyDescent="0.3">
      <c r="A55" s="15"/>
      <c r="B55" s="15"/>
      <c r="C55" s="15"/>
      <c r="D55" s="15"/>
      <c r="E55" s="15"/>
      <c r="F55" s="20"/>
      <c r="G55" s="15"/>
      <c r="H55" s="15"/>
      <c r="I55" s="15"/>
      <c r="J55" s="15"/>
      <c r="K55" s="15"/>
      <c r="L55" s="15"/>
      <c r="M55" s="15"/>
    </row>
    <row r="56" spans="1:13" x14ac:dyDescent="0.3">
      <c r="A56" s="15"/>
      <c r="B56" s="63">
        <f>SUM(D20:K20)</f>
        <v>1</v>
      </c>
      <c r="C56" s="64" t="s">
        <v>32</v>
      </c>
      <c r="D56" s="28">
        <v>1</v>
      </c>
      <c r="E56" s="15"/>
      <c r="F56" s="20" t="s">
        <v>33</v>
      </c>
      <c r="G56" s="15"/>
      <c r="H56" s="15"/>
      <c r="I56" s="15"/>
      <c r="J56" s="15"/>
      <c r="K56" s="15"/>
      <c r="L56" s="15"/>
      <c r="M56" s="15"/>
    </row>
    <row r="57" spans="1:13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1:13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spans="1:13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spans="1:13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spans="1:13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spans="1:13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1:13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13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1:13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1:13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1:13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13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13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13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13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1:13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13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1:13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1:13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3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1:13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1:13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1:13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1:13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1:13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1:13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1:13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1:13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1:13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3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3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3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3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1:13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1:13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1:13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1:13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1:13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1:13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1:13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1:13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1:13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1:13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1:13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1:13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1:13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1:13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1:13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1:13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1:13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1:13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1:13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1:13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1:13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1:13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1:13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1:13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1:13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</sheetData>
  <mergeCells count="1">
    <mergeCell ref="B49:C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D283-9908-435A-BCDF-A2C9CE38B9C3}">
  <dimension ref="A1:L65"/>
  <sheetViews>
    <sheetView workbookViewId="0">
      <selection activeCell="H46" sqref="H46"/>
    </sheetView>
  </sheetViews>
  <sheetFormatPr defaultRowHeight="14.4" x14ac:dyDescent="0.3"/>
  <sheetData>
    <row r="1" spans="1:12" ht="23.4" x14ac:dyDescent="0.3">
      <c r="A1" s="15"/>
      <c r="B1" s="14" t="s">
        <v>12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3">
      <c r="A3" s="15"/>
      <c r="B3" s="15"/>
      <c r="C3" s="16" t="s">
        <v>13</v>
      </c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3">
      <c r="A5" s="15"/>
      <c r="B5" s="15"/>
      <c r="C5" s="17" t="s">
        <v>14</v>
      </c>
      <c r="D5" s="17">
        <v>1</v>
      </c>
      <c r="E5" s="17">
        <v>2</v>
      </c>
      <c r="F5" s="17">
        <v>3</v>
      </c>
      <c r="G5" s="17">
        <v>4</v>
      </c>
      <c r="H5" s="17">
        <v>5</v>
      </c>
      <c r="I5" s="17">
        <v>6</v>
      </c>
      <c r="J5" s="17">
        <v>7</v>
      </c>
      <c r="K5" s="17">
        <v>8</v>
      </c>
      <c r="L5" s="15"/>
    </row>
    <row r="6" spans="1:12" x14ac:dyDescent="0.3">
      <c r="A6" s="15"/>
      <c r="B6" s="15"/>
      <c r="C6" s="17" t="s">
        <v>15</v>
      </c>
      <c r="D6" s="18">
        <v>-2.0703399220872946E-3</v>
      </c>
      <c r="E6" s="18">
        <v>-2.2709496349381693E-3</v>
      </c>
      <c r="F6" s="18">
        <v>-1.2706653046369205E-2</v>
      </c>
      <c r="G6" s="18">
        <v>1.5331449732822331E-2</v>
      </c>
      <c r="H6" s="18">
        <v>-6.5632324537485262E-3</v>
      </c>
      <c r="I6" s="18">
        <v>1.2503189609880526E-2</v>
      </c>
      <c r="J6" s="18">
        <v>1.7599298571336824E-2</v>
      </c>
      <c r="K6" s="18">
        <v>7.6381165656469741E-3</v>
      </c>
      <c r="L6" s="15"/>
    </row>
    <row r="7" spans="1:12" ht="15.6" x14ac:dyDescent="0.3">
      <c r="A7" s="15"/>
      <c r="B7" s="15"/>
      <c r="C7" s="15"/>
      <c r="D7" s="15"/>
      <c r="E7" s="15"/>
      <c r="F7" s="15"/>
      <c r="G7" s="19"/>
      <c r="H7" s="19"/>
      <c r="I7" s="19"/>
      <c r="J7" s="19"/>
      <c r="K7" s="19"/>
      <c r="L7" s="15"/>
    </row>
    <row r="8" spans="1:12" x14ac:dyDescent="0.3">
      <c r="A8" s="15"/>
      <c r="B8" s="15"/>
      <c r="C8" s="17" t="s">
        <v>16</v>
      </c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5"/>
    </row>
    <row r="9" spans="1:12" x14ac:dyDescent="0.3">
      <c r="A9" s="15"/>
      <c r="B9" s="15"/>
      <c r="C9" s="17">
        <v>1</v>
      </c>
      <c r="D9" s="55">
        <v>6.90002964115653E-3</v>
      </c>
      <c r="E9" s="55">
        <v>1.6515347217722172E-3</v>
      </c>
      <c r="F9" s="55">
        <v>4.5744359257893556E-5</v>
      </c>
      <c r="G9" s="55">
        <v>2.7182220006766538E-3</v>
      </c>
      <c r="H9" s="55">
        <v>-8.1940358563266689E-5</v>
      </c>
      <c r="I9" s="55">
        <v>2.0877073844356719E-3</v>
      </c>
      <c r="J9" s="55">
        <v>1.7323685991061167E-3</v>
      </c>
      <c r="K9" s="55">
        <v>-1.6348583346068371E-4</v>
      </c>
      <c r="L9" s="15"/>
    </row>
    <row r="10" spans="1:12" x14ac:dyDescent="0.3">
      <c r="A10" s="15"/>
      <c r="B10" s="15"/>
      <c r="C10" s="17">
        <v>2</v>
      </c>
      <c r="D10" s="56">
        <v>1.6515347217722172E-3</v>
      </c>
      <c r="E10" s="56">
        <v>5.3973689481585322E-3</v>
      </c>
      <c r="F10" s="56">
        <v>1.1688103830850046E-3</v>
      </c>
      <c r="G10" s="56">
        <v>3.1522556471265477E-3</v>
      </c>
      <c r="H10" s="56">
        <v>5.5324496903639555E-4</v>
      </c>
      <c r="I10" s="56">
        <v>4.1917330187875946E-4</v>
      </c>
      <c r="J10" s="56">
        <v>2.6594804141774962E-3</v>
      </c>
      <c r="K10" s="56">
        <v>1.2886372686403869E-3</v>
      </c>
      <c r="L10" s="15"/>
    </row>
    <row r="11" spans="1:12" x14ac:dyDescent="0.3">
      <c r="A11" s="15"/>
      <c r="B11" s="15"/>
      <c r="C11" s="17">
        <v>3</v>
      </c>
      <c r="D11" s="55">
        <v>4.5744359257893556E-5</v>
      </c>
      <c r="E11" s="55">
        <v>1.1688103830850046E-3</v>
      </c>
      <c r="F11" s="55">
        <v>5.4916166465446429E-3</v>
      </c>
      <c r="G11" s="55">
        <v>1.2226433104526968E-3</v>
      </c>
      <c r="H11" s="55">
        <v>2.651292781295364E-4</v>
      </c>
      <c r="I11" s="55">
        <v>-2.8878817199482761E-4</v>
      </c>
      <c r="J11" s="55">
        <v>2.0703692892889165E-3</v>
      </c>
      <c r="K11" s="55">
        <v>1.5495445412252408E-3</v>
      </c>
      <c r="L11" s="15"/>
    </row>
    <row r="12" spans="1:12" x14ac:dyDescent="0.3">
      <c r="A12" s="15"/>
      <c r="B12" s="15"/>
      <c r="C12" s="17">
        <v>4</v>
      </c>
      <c r="D12" s="55">
        <v>2.7182220006766538E-3</v>
      </c>
      <c r="E12" s="55">
        <v>3.1522556471265477E-3</v>
      </c>
      <c r="F12" s="55">
        <v>1.2226433104526968E-3</v>
      </c>
      <c r="G12" s="55">
        <v>2.2170468792892917E-2</v>
      </c>
      <c r="H12" s="55">
        <v>2.0601043566705886E-3</v>
      </c>
      <c r="I12" s="55">
        <v>1.8189432956910712E-3</v>
      </c>
      <c r="J12" s="55">
        <v>4.4861214904476279E-3</v>
      </c>
      <c r="K12" s="55">
        <v>2.1326240116595319E-3</v>
      </c>
      <c r="L12" s="15"/>
    </row>
    <row r="13" spans="1:12" x14ac:dyDescent="0.3">
      <c r="A13" s="15"/>
      <c r="B13" s="15"/>
      <c r="C13" s="17">
        <v>5</v>
      </c>
      <c r="D13" s="56">
        <v>-8.1940358563266689E-5</v>
      </c>
      <c r="E13" s="56">
        <v>5.5324496903639555E-4</v>
      </c>
      <c r="F13" s="56">
        <v>2.651292781295364E-4</v>
      </c>
      <c r="G13" s="56">
        <v>2.0601043566705886E-3</v>
      </c>
      <c r="H13" s="56">
        <v>8.9452699051114238E-4</v>
      </c>
      <c r="I13" s="56">
        <v>2.2192590686646838E-4</v>
      </c>
      <c r="J13" s="56">
        <v>3.2285855721870903E-4</v>
      </c>
      <c r="K13" s="56">
        <v>3.9388255135010703E-4</v>
      </c>
      <c r="L13" s="15"/>
    </row>
    <row r="14" spans="1:12" x14ac:dyDescent="0.3">
      <c r="A14" s="15"/>
      <c r="B14" s="15"/>
      <c r="C14" s="17">
        <v>6</v>
      </c>
      <c r="D14" s="55">
        <v>2.0877073844356719E-3</v>
      </c>
      <c r="E14" s="55">
        <v>4.1917330187875946E-4</v>
      </c>
      <c r="F14" s="55">
        <v>-2.8878817199482761E-4</v>
      </c>
      <c r="G14" s="55">
        <v>1.8189432956910712E-3</v>
      </c>
      <c r="H14" s="55">
        <v>2.2192590686646838E-4</v>
      </c>
      <c r="I14" s="55">
        <v>9.6821022482773637E-3</v>
      </c>
      <c r="J14" s="55">
        <v>1.4637790012330093E-4</v>
      </c>
      <c r="K14" s="55">
        <v>1.3419595905132253E-3</v>
      </c>
      <c r="L14" s="15"/>
    </row>
    <row r="15" spans="1:12" x14ac:dyDescent="0.3">
      <c r="A15" s="15"/>
      <c r="B15" s="15"/>
      <c r="C15" s="17">
        <v>7</v>
      </c>
      <c r="D15" s="55">
        <v>1.7323685991061167E-3</v>
      </c>
      <c r="E15" s="55">
        <v>2.6594804141774962E-3</v>
      </c>
      <c r="F15" s="55">
        <v>2.0703692892889165E-3</v>
      </c>
      <c r="G15" s="55">
        <v>4.4861214904476279E-3</v>
      </c>
      <c r="H15" s="55">
        <v>3.2285855721870903E-4</v>
      </c>
      <c r="I15" s="55">
        <v>1.4637790012330093E-4</v>
      </c>
      <c r="J15" s="55">
        <v>8.1556170995286288E-3</v>
      </c>
      <c r="K15" s="55">
        <v>9.6439623858134095E-4</v>
      </c>
      <c r="L15" s="15"/>
    </row>
    <row r="16" spans="1:12" x14ac:dyDescent="0.3">
      <c r="A16" s="15"/>
      <c r="B16" s="15"/>
      <c r="C16" s="17">
        <v>8</v>
      </c>
      <c r="D16" s="56">
        <v>-1.6348583346068371E-4</v>
      </c>
      <c r="E16" s="56">
        <v>1.2886372686403869E-3</v>
      </c>
      <c r="F16" s="56">
        <v>1.5495445412252408E-3</v>
      </c>
      <c r="G16" s="56">
        <v>2.1326240116595319E-3</v>
      </c>
      <c r="H16" s="56">
        <v>3.9388255135010703E-4</v>
      </c>
      <c r="I16" s="56">
        <v>1.3419595905132253E-3</v>
      </c>
      <c r="J16" s="56">
        <v>9.6439623858134095E-4</v>
      </c>
      <c r="K16" s="56">
        <v>2.3793838688866706E-3</v>
      </c>
      <c r="L16" s="15"/>
    </row>
    <row r="17" spans="1:12" ht="15.6" x14ac:dyDescent="0.3">
      <c r="A17" s="15"/>
      <c r="B17" s="15"/>
      <c r="C17" s="15"/>
      <c r="D17" s="15"/>
      <c r="E17" s="15"/>
      <c r="F17" s="15"/>
      <c r="G17" s="19"/>
      <c r="H17" s="19"/>
      <c r="I17" s="19"/>
      <c r="J17" s="19"/>
      <c r="K17" s="19"/>
      <c r="L17" s="15"/>
    </row>
    <row r="18" spans="1:12" x14ac:dyDescent="0.3">
      <c r="A18" s="15"/>
      <c r="B18" s="20" t="s">
        <v>17</v>
      </c>
      <c r="C18" s="15"/>
      <c r="D18" s="20"/>
      <c r="E18" s="20"/>
      <c r="F18" s="15"/>
      <c r="G18" s="15"/>
      <c r="H18" s="21"/>
      <c r="I18" s="15"/>
      <c r="J18" s="15"/>
      <c r="K18" s="15"/>
      <c r="L18" s="15"/>
    </row>
    <row r="19" spans="1:12" x14ac:dyDescent="0.3">
      <c r="A19" s="15"/>
      <c r="B19" s="15"/>
      <c r="C19" s="15"/>
      <c r="D19" s="22" t="s">
        <v>18</v>
      </c>
      <c r="E19" s="22" t="s">
        <v>19</v>
      </c>
      <c r="F19" s="22" t="s">
        <v>20</v>
      </c>
      <c r="G19" s="22" t="s">
        <v>21</v>
      </c>
      <c r="H19" s="22" t="s">
        <v>22</v>
      </c>
      <c r="I19" s="22" t="s">
        <v>23</v>
      </c>
      <c r="J19" s="22" t="s">
        <v>24</v>
      </c>
      <c r="K19" s="22" t="s">
        <v>25</v>
      </c>
      <c r="L19" s="15"/>
    </row>
    <row r="20" spans="1:12" ht="43.2" x14ac:dyDescent="0.3">
      <c r="A20" s="15"/>
      <c r="B20" s="15"/>
      <c r="C20" s="23" t="s">
        <v>26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1.0000009999999997</v>
      </c>
      <c r="K20" s="24">
        <v>0</v>
      </c>
      <c r="L20" s="15"/>
    </row>
    <row r="21" spans="1:12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3">
      <c r="A22" s="15"/>
      <c r="B22" s="20" t="s">
        <v>27</v>
      </c>
      <c r="C22" s="20"/>
      <c r="D22" s="20"/>
      <c r="E22" s="15"/>
      <c r="F22" s="15"/>
      <c r="G22" s="15"/>
      <c r="H22" s="15"/>
      <c r="I22" s="15"/>
      <c r="J22" s="15"/>
      <c r="K22" s="15"/>
      <c r="L22" s="15"/>
    </row>
    <row r="23" spans="1:12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3">
      <c r="A24" s="15"/>
      <c r="B24" s="57"/>
      <c r="C24" s="57"/>
      <c r="D24" s="58">
        <f t="shared" ref="D24:K24" si="0">D20</f>
        <v>0</v>
      </c>
      <c r="E24" s="58">
        <f t="shared" si="0"/>
        <v>0</v>
      </c>
      <c r="F24" s="58">
        <f t="shared" si="0"/>
        <v>0</v>
      </c>
      <c r="G24" s="58">
        <f t="shared" si="0"/>
        <v>0</v>
      </c>
      <c r="H24" s="58">
        <f t="shared" si="0"/>
        <v>0</v>
      </c>
      <c r="I24" s="58">
        <f t="shared" si="0"/>
        <v>0</v>
      </c>
      <c r="J24" s="58">
        <f t="shared" si="0"/>
        <v>1.0000009999999997</v>
      </c>
      <c r="K24" s="58">
        <f t="shared" si="0"/>
        <v>0</v>
      </c>
      <c r="L24" s="15"/>
    </row>
    <row r="25" spans="1:12" x14ac:dyDescent="0.3">
      <c r="A25" s="15"/>
      <c r="B25" s="57"/>
      <c r="C25" s="17" t="s">
        <v>16</v>
      </c>
      <c r="D25" s="17">
        <v>1</v>
      </c>
      <c r="E25" s="17">
        <v>2</v>
      </c>
      <c r="F25" s="17">
        <v>3</v>
      </c>
      <c r="G25" s="17">
        <v>4</v>
      </c>
      <c r="H25" s="17">
        <v>5</v>
      </c>
      <c r="I25" s="17">
        <v>6</v>
      </c>
      <c r="J25" s="17">
        <v>7</v>
      </c>
      <c r="K25" s="17">
        <v>8</v>
      </c>
      <c r="L25" s="15"/>
    </row>
    <row r="26" spans="1:12" x14ac:dyDescent="0.3">
      <c r="A26" s="15"/>
      <c r="B26" s="59">
        <f>D20</f>
        <v>0</v>
      </c>
      <c r="C26" s="17">
        <v>1</v>
      </c>
      <c r="D26" s="55">
        <f t="shared" ref="D26:K33" si="1">D9</f>
        <v>6.90002964115653E-3</v>
      </c>
      <c r="E26" s="55">
        <f t="shared" si="1"/>
        <v>1.6515347217722172E-3</v>
      </c>
      <c r="F26" s="55">
        <f t="shared" si="1"/>
        <v>4.5744359257893556E-5</v>
      </c>
      <c r="G26" s="55">
        <f t="shared" si="1"/>
        <v>2.7182220006766538E-3</v>
      </c>
      <c r="H26" s="55">
        <f t="shared" si="1"/>
        <v>-8.1940358563266689E-5</v>
      </c>
      <c r="I26" s="55">
        <f t="shared" si="1"/>
        <v>2.0877073844356719E-3</v>
      </c>
      <c r="J26" s="55">
        <f t="shared" si="1"/>
        <v>1.7323685991061167E-3</v>
      </c>
      <c r="K26" s="55">
        <f t="shared" si="1"/>
        <v>-1.6348583346068371E-4</v>
      </c>
      <c r="L26" s="15"/>
    </row>
    <row r="27" spans="1:12" x14ac:dyDescent="0.3">
      <c r="A27" s="15"/>
      <c r="B27" s="59">
        <f>E20</f>
        <v>0</v>
      </c>
      <c r="C27" s="17">
        <v>2</v>
      </c>
      <c r="D27" s="55">
        <f t="shared" si="1"/>
        <v>1.6515347217722172E-3</v>
      </c>
      <c r="E27" s="55">
        <f t="shared" si="1"/>
        <v>5.3973689481585322E-3</v>
      </c>
      <c r="F27" s="55">
        <f t="shared" si="1"/>
        <v>1.1688103830850046E-3</v>
      </c>
      <c r="G27" s="55">
        <f t="shared" si="1"/>
        <v>3.1522556471265477E-3</v>
      </c>
      <c r="H27" s="55">
        <f t="shared" si="1"/>
        <v>5.5324496903639555E-4</v>
      </c>
      <c r="I27" s="55">
        <f t="shared" si="1"/>
        <v>4.1917330187875946E-4</v>
      </c>
      <c r="J27" s="55">
        <f t="shared" si="1"/>
        <v>2.6594804141774962E-3</v>
      </c>
      <c r="K27" s="55">
        <f t="shared" si="1"/>
        <v>1.2886372686403869E-3</v>
      </c>
      <c r="L27" s="15"/>
    </row>
    <row r="28" spans="1:12" x14ac:dyDescent="0.3">
      <c r="A28" s="15"/>
      <c r="B28" s="59">
        <f>F20</f>
        <v>0</v>
      </c>
      <c r="C28" s="17">
        <v>3</v>
      </c>
      <c r="D28" s="55">
        <f t="shared" si="1"/>
        <v>4.5744359257893556E-5</v>
      </c>
      <c r="E28" s="55">
        <f t="shared" si="1"/>
        <v>1.1688103830850046E-3</v>
      </c>
      <c r="F28" s="55">
        <f t="shared" si="1"/>
        <v>5.4916166465446429E-3</v>
      </c>
      <c r="G28" s="55">
        <f t="shared" si="1"/>
        <v>1.2226433104526968E-3</v>
      </c>
      <c r="H28" s="55">
        <f t="shared" si="1"/>
        <v>2.651292781295364E-4</v>
      </c>
      <c r="I28" s="55">
        <f t="shared" si="1"/>
        <v>-2.8878817199482761E-4</v>
      </c>
      <c r="J28" s="55">
        <f t="shared" si="1"/>
        <v>2.0703692892889165E-3</v>
      </c>
      <c r="K28" s="55">
        <f t="shared" si="1"/>
        <v>1.5495445412252408E-3</v>
      </c>
      <c r="L28" s="15"/>
    </row>
    <row r="29" spans="1:12" x14ac:dyDescent="0.3">
      <c r="A29" s="15"/>
      <c r="B29" s="59">
        <f>G20</f>
        <v>0</v>
      </c>
      <c r="C29" s="17">
        <v>4</v>
      </c>
      <c r="D29" s="55">
        <f t="shared" si="1"/>
        <v>2.7182220006766538E-3</v>
      </c>
      <c r="E29" s="55">
        <f t="shared" si="1"/>
        <v>3.1522556471265477E-3</v>
      </c>
      <c r="F29" s="55">
        <f t="shared" si="1"/>
        <v>1.2226433104526968E-3</v>
      </c>
      <c r="G29" s="55">
        <f t="shared" si="1"/>
        <v>2.2170468792892917E-2</v>
      </c>
      <c r="H29" s="55">
        <f t="shared" si="1"/>
        <v>2.0601043566705886E-3</v>
      </c>
      <c r="I29" s="55">
        <f t="shared" si="1"/>
        <v>1.8189432956910712E-3</v>
      </c>
      <c r="J29" s="55">
        <f t="shared" si="1"/>
        <v>4.4861214904476279E-3</v>
      </c>
      <c r="K29" s="55">
        <f t="shared" si="1"/>
        <v>2.1326240116595319E-3</v>
      </c>
      <c r="L29" s="15"/>
    </row>
    <row r="30" spans="1:12" x14ac:dyDescent="0.3">
      <c r="A30" s="15"/>
      <c r="B30" s="59">
        <f>H20</f>
        <v>0</v>
      </c>
      <c r="C30" s="17">
        <v>5</v>
      </c>
      <c r="D30" s="55">
        <f t="shared" si="1"/>
        <v>-8.1940358563266689E-5</v>
      </c>
      <c r="E30" s="55">
        <f t="shared" si="1"/>
        <v>5.5324496903639555E-4</v>
      </c>
      <c r="F30" s="55">
        <f t="shared" si="1"/>
        <v>2.651292781295364E-4</v>
      </c>
      <c r="G30" s="55">
        <f t="shared" si="1"/>
        <v>2.0601043566705886E-3</v>
      </c>
      <c r="H30" s="55">
        <f t="shared" si="1"/>
        <v>8.9452699051114238E-4</v>
      </c>
      <c r="I30" s="55">
        <f t="shared" si="1"/>
        <v>2.2192590686646838E-4</v>
      </c>
      <c r="J30" s="55">
        <f t="shared" si="1"/>
        <v>3.2285855721870903E-4</v>
      </c>
      <c r="K30" s="55">
        <f t="shared" si="1"/>
        <v>3.9388255135010703E-4</v>
      </c>
      <c r="L30" s="15"/>
    </row>
    <row r="31" spans="1:12" x14ac:dyDescent="0.3">
      <c r="A31" s="15"/>
      <c r="B31" s="59">
        <f>I20</f>
        <v>0</v>
      </c>
      <c r="C31" s="17">
        <v>6</v>
      </c>
      <c r="D31" s="55">
        <f t="shared" si="1"/>
        <v>2.0877073844356719E-3</v>
      </c>
      <c r="E31" s="55">
        <f t="shared" si="1"/>
        <v>4.1917330187875946E-4</v>
      </c>
      <c r="F31" s="55">
        <f t="shared" si="1"/>
        <v>-2.8878817199482761E-4</v>
      </c>
      <c r="G31" s="55">
        <f t="shared" si="1"/>
        <v>1.8189432956910712E-3</v>
      </c>
      <c r="H31" s="55">
        <f t="shared" si="1"/>
        <v>2.2192590686646838E-4</v>
      </c>
      <c r="I31" s="55">
        <f t="shared" si="1"/>
        <v>9.6821022482773637E-3</v>
      </c>
      <c r="J31" s="55">
        <f t="shared" si="1"/>
        <v>1.4637790012330093E-4</v>
      </c>
      <c r="K31" s="55">
        <f t="shared" si="1"/>
        <v>1.3419595905132253E-3</v>
      </c>
      <c r="L31" s="15"/>
    </row>
    <row r="32" spans="1:12" x14ac:dyDescent="0.3">
      <c r="A32" s="15"/>
      <c r="B32" s="59">
        <f>J20</f>
        <v>1.0000009999999997</v>
      </c>
      <c r="C32" s="17">
        <v>7</v>
      </c>
      <c r="D32" s="55">
        <f t="shared" si="1"/>
        <v>1.7323685991061167E-3</v>
      </c>
      <c r="E32" s="55">
        <f t="shared" si="1"/>
        <v>2.6594804141774962E-3</v>
      </c>
      <c r="F32" s="55">
        <f t="shared" si="1"/>
        <v>2.0703692892889165E-3</v>
      </c>
      <c r="G32" s="55">
        <f t="shared" si="1"/>
        <v>4.4861214904476279E-3</v>
      </c>
      <c r="H32" s="55">
        <f t="shared" si="1"/>
        <v>3.2285855721870903E-4</v>
      </c>
      <c r="I32" s="55">
        <f t="shared" si="1"/>
        <v>1.4637790012330093E-4</v>
      </c>
      <c r="J32" s="55">
        <f t="shared" si="1"/>
        <v>8.1556170995286288E-3</v>
      </c>
      <c r="K32" s="55">
        <f t="shared" si="1"/>
        <v>9.6439623858134095E-4</v>
      </c>
      <c r="L32" s="15"/>
    </row>
    <row r="33" spans="1:12" x14ac:dyDescent="0.3">
      <c r="A33" s="15"/>
      <c r="B33" s="59">
        <f>K20</f>
        <v>0</v>
      </c>
      <c r="C33" s="17">
        <v>8</v>
      </c>
      <c r="D33" s="55">
        <f t="shared" si="1"/>
        <v>-1.6348583346068371E-4</v>
      </c>
      <c r="E33" s="55">
        <f t="shared" si="1"/>
        <v>1.2886372686403869E-3</v>
      </c>
      <c r="F33" s="55">
        <f t="shared" si="1"/>
        <v>1.5495445412252408E-3</v>
      </c>
      <c r="G33" s="55">
        <f t="shared" si="1"/>
        <v>2.1326240116595319E-3</v>
      </c>
      <c r="H33" s="55">
        <f t="shared" si="1"/>
        <v>3.9388255135010703E-4</v>
      </c>
      <c r="I33" s="55">
        <f t="shared" si="1"/>
        <v>1.3419595905132253E-3</v>
      </c>
      <c r="J33" s="55">
        <f t="shared" si="1"/>
        <v>9.6439623858134095E-4</v>
      </c>
      <c r="K33" s="55">
        <f t="shared" si="1"/>
        <v>2.3793838688866706E-3</v>
      </c>
      <c r="L33" s="15"/>
    </row>
    <row r="34" spans="1:12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41.4" x14ac:dyDescent="0.3">
      <c r="A35" s="15"/>
      <c r="B35" s="15"/>
      <c r="C35" s="17" t="s">
        <v>149</v>
      </c>
      <c r="D35" s="17">
        <v>1</v>
      </c>
      <c r="E35" s="17">
        <v>2</v>
      </c>
      <c r="F35" s="17">
        <v>3</v>
      </c>
      <c r="G35" s="17">
        <v>4</v>
      </c>
      <c r="H35" s="17">
        <v>5</v>
      </c>
      <c r="I35" s="17">
        <v>6</v>
      </c>
      <c r="J35" s="17">
        <v>7</v>
      </c>
      <c r="K35" s="17">
        <v>8</v>
      </c>
      <c r="L35" s="15"/>
    </row>
    <row r="36" spans="1:12" x14ac:dyDescent="0.3">
      <c r="A36" s="15"/>
      <c r="B36" s="15"/>
      <c r="C36" s="17">
        <v>1</v>
      </c>
      <c r="D36" s="60">
        <f t="shared" ref="D36:K43" si="2">$B26*D$24*D26</f>
        <v>0</v>
      </c>
      <c r="E36" s="60">
        <f t="shared" si="2"/>
        <v>0</v>
      </c>
      <c r="F36" s="60">
        <f t="shared" si="2"/>
        <v>0</v>
      </c>
      <c r="G36" s="60">
        <f t="shared" si="2"/>
        <v>0</v>
      </c>
      <c r="H36" s="60">
        <f t="shared" si="2"/>
        <v>0</v>
      </c>
      <c r="I36" s="60">
        <f t="shared" si="2"/>
        <v>0</v>
      </c>
      <c r="J36" s="60">
        <f t="shared" si="2"/>
        <v>0</v>
      </c>
      <c r="K36" s="60">
        <f t="shared" si="2"/>
        <v>0</v>
      </c>
      <c r="L36" s="15"/>
    </row>
    <row r="37" spans="1:12" x14ac:dyDescent="0.3">
      <c r="A37" s="15"/>
      <c r="B37" s="15"/>
      <c r="C37" s="17">
        <v>2</v>
      </c>
      <c r="D37" s="60">
        <f t="shared" si="2"/>
        <v>0</v>
      </c>
      <c r="E37" s="60">
        <f t="shared" si="2"/>
        <v>0</v>
      </c>
      <c r="F37" s="60">
        <f t="shared" si="2"/>
        <v>0</v>
      </c>
      <c r="G37" s="60">
        <f t="shared" si="2"/>
        <v>0</v>
      </c>
      <c r="H37" s="60">
        <f t="shared" si="2"/>
        <v>0</v>
      </c>
      <c r="I37" s="60">
        <f t="shared" si="2"/>
        <v>0</v>
      </c>
      <c r="J37" s="60">
        <f t="shared" si="2"/>
        <v>0</v>
      </c>
      <c r="K37" s="60">
        <f t="shared" si="2"/>
        <v>0</v>
      </c>
      <c r="L37" s="15"/>
    </row>
    <row r="38" spans="1:12" x14ac:dyDescent="0.3">
      <c r="A38" s="15"/>
      <c r="B38" s="15"/>
      <c r="C38" s="17">
        <v>3</v>
      </c>
      <c r="D38" s="60">
        <f t="shared" si="2"/>
        <v>0</v>
      </c>
      <c r="E38" s="60">
        <f t="shared" si="2"/>
        <v>0</v>
      </c>
      <c r="F38" s="60">
        <f t="shared" si="2"/>
        <v>0</v>
      </c>
      <c r="G38" s="60">
        <f t="shared" si="2"/>
        <v>0</v>
      </c>
      <c r="H38" s="60">
        <f t="shared" si="2"/>
        <v>0</v>
      </c>
      <c r="I38" s="60">
        <f t="shared" si="2"/>
        <v>0</v>
      </c>
      <c r="J38" s="60">
        <f t="shared" si="2"/>
        <v>0</v>
      </c>
      <c r="K38" s="60">
        <f t="shared" si="2"/>
        <v>0</v>
      </c>
      <c r="L38" s="15"/>
    </row>
    <row r="39" spans="1:12" x14ac:dyDescent="0.3">
      <c r="A39" s="15"/>
      <c r="B39" s="15"/>
      <c r="C39" s="17">
        <v>4</v>
      </c>
      <c r="D39" s="60">
        <f t="shared" si="2"/>
        <v>0</v>
      </c>
      <c r="E39" s="60">
        <f t="shared" si="2"/>
        <v>0</v>
      </c>
      <c r="F39" s="60">
        <f t="shared" si="2"/>
        <v>0</v>
      </c>
      <c r="G39" s="60">
        <f t="shared" si="2"/>
        <v>0</v>
      </c>
      <c r="H39" s="60">
        <f t="shared" si="2"/>
        <v>0</v>
      </c>
      <c r="I39" s="60">
        <f t="shared" si="2"/>
        <v>0</v>
      </c>
      <c r="J39" s="60">
        <f t="shared" si="2"/>
        <v>0</v>
      </c>
      <c r="K39" s="60">
        <f t="shared" si="2"/>
        <v>0</v>
      </c>
      <c r="L39" s="15"/>
    </row>
    <row r="40" spans="1:12" x14ac:dyDescent="0.3">
      <c r="A40" s="15"/>
      <c r="B40" s="15"/>
      <c r="C40" s="17">
        <v>5</v>
      </c>
      <c r="D40" s="60">
        <f t="shared" si="2"/>
        <v>0</v>
      </c>
      <c r="E40" s="60">
        <f t="shared" si="2"/>
        <v>0</v>
      </c>
      <c r="F40" s="60">
        <f t="shared" si="2"/>
        <v>0</v>
      </c>
      <c r="G40" s="60">
        <f t="shared" si="2"/>
        <v>0</v>
      </c>
      <c r="H40" s="60">
        <f t="shared" si="2"/>
        <v>0</v>
      </c>
      <c r="I40" s="60">
        <f t="shared" si="2"/>
        <v>0</v>
      </c>
      <c r="J40" s="60">
        <f t="shared" si="2"/>
        <v>0</v>
      </c>
      <c r="K40" s="60">
        <f t="shared" si="2"/>
        <v>0</v>
      </c>
      <c r="L40" s="15"/>
    </row>
    <row r="41" spans="1:12" x14ac:dyDescent="0.3">
      <c r="A41" s="15"/>
      <c r="B41" s="15"/>
      <c r="C41" s="17">
        <v>6</v>
      </c>
      <c r="D41" s="60">
        <f t="shared" si="2"/>
        <v>0</v>
      </c>
      <c r="E41" s="60">
        <f t="shared" si="2"/>
        <v>0</v>
      </c>
      <c r="F41" s="60">
        <f t="shared" si="2"/>
        <v>0</v>
      </c>
      <c r="G41" s="60">
        <f t="shared" si="2"/>
        <v>0</v>
      </c>
      <c r="H41" s="60">
        <f t="shared" si="2"/>
        <v>0</v>
      </c>
      <c r="I41" s="60">
        <f t="shared" si="2"/>
        <v>0</v>
      </c>
      <c r="J41" s="60">
        <f t="shared" si="2"/>
        <v>0</v>
      </c>
      <c r="K41" s="60">
        <f t="shared" si="2"/>
        <v>0</v>
      </c>
      <c r="L41" s="15"/>
    </row>
    <row r="42" spans="1:12" x14ac:dyDescent="0.3">
      <c r="A42" s="15"/>
      <c r="B42" s="15"/>
      <c r="C42" s="17">
        <v>7</v>
      </c>
      <c r="D42" s="60">
        <f t="shared" si="2"/>
        <v>0</v>
      </c>
      <c r="E42" s="60">
        <f t="shared" si="2"/>
        <v>0</v>
      </c>
      <c r="F42" s="60">
        <f t="shared" si="2"/>
        <v>0</v>
      </c>
      <c r="G42" s="60">
        <f t="shared" si="2"/>
        <v>0</v>
      </c>
      <c r="H42" s="60">
        <f t="shared" si="2"/>
        <v>0</v>
      </c>
      <c r="I42" s="60">
        <f t="shared" si="2"/>
        <v>0</v>
      </c>
      <c r="J42" s="60">
        <f t="shared" si="2"/>
        <v>8.1556334107709787E-3</v>
      </c>
      <c r="K42" s="60">
        <f t="shared" si="2"/>
        <v>0</v>
      </c>
      <c r="L42" s="15"/>
    </row>
    <row r="43" spans="1:12" x14ac:dyDescent="0.3">
      <c r="A43" s="15"/>
      <c r="B43" s="15"/>
      <c r="C43" s="17">
        <v>8</v>
      </c>
      <c r="D43" s="60">
        <f t="shared" si="2"/>
        <v>0</v>
      </c>
      <c r="E43" s="60">
        <f t="shared" si="2"/>
        <v>0</v>
      </c>
      <c r="F43" s="60">
        <f t="shared" si="2"/>
        <v>0</v>
      </c>
      <c r="G43" s="60">
        <f t="shared" si="2"/>
        <v>0</v>
      </c>
      <c r="H43" s="60">
        <f t="shared" si="2"/>
        <v>0</v>
      </c>
      <c r="I43" s="60">
        <f t="shared" si="2"/>
        <v>0</v>
      </c>
      <c r="J43" s="60">
        <f t="shared" si="2"/>
        <v>0</v>
      </c>
      <c r="K43" s="60">
        <f t="shared" si="2"/>
        <v>0</v>
      </c>
      <c r="L43" s="15"/>
    </row>
    <row r="44" spans="1:12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3">
      <c r="A45" s="73" t="s">
        <v>151</v>
      </c>
      <c r="B45" s="73"/>
      <c r="C45" s="74"/>
      <c r="D45" s="26">
        <f>SQRT(SUM(D36:K43))</f>
        <v>9.0308545613197524E-2</v>
      </c>
      <c r="E45" s="15"/>
      <c r="F45" s="15"/>
      <c r="G45" s="15"/>
      <c r="H45" s="15"/>
      <c r="I45" s="15"/>
      <c r="J45" s="15"/>
      <c r="K45" s="15"/>
      <c r="L45" s="15"/>
    </row>
    <row r="46" spans="1:12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3">
      <c r="A47" s="15"/>
      <c r="B47" s="20" t="s">
        <v>150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x14ac:dyDescent="0.3">
      <c r="A49" s="15"/>
      <c r="B49" s="72" t="s">
        <v>154</v>
      </c>
      <c r="C49" s="72"/>
      <c r="D49" s="61">
        <f>SUMPRODUCT(D6:K6,D20:K20)</f>
        <v>1.7599316170635391E-2</v>
      </c>
      <c r="E49" s="15"/>
      <c r="F49" s="15"/>
      <c r="G49" s="15"/>
      <c r="H49" s="15"/>
      <c r="I49" s="15"/>
      <c r="J49" s="15"/>
      <c r="K49" s="15"/>
      <c r="L49" s="15"/>
    </row>
    <row r="50" spans="1:12" x14ac:dyDescent="0.3">
      <c r="A50" s="15"/>
      <c r="B50" s="72"/>
      <c r="C50" s="72"/>
      <c r="D50" s="15"/>
      <c r="E50" s="15"/>
      <c r="F50" s="15"/>
      <c r="G50" s="15"/>
      <c r="H50" s="15"/>
      <c r="I50" s="15"/>
      <c r="J50" s="15"/>
      <c r="K50" s="15"/>
      <c r="L50" s="15"/>
    </row>
    <row r="51" spans="1:12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x14ac:dyDescent="0.3">
      <c r="A52" s="15"/>
      <c r="B52" s="20" t="s">
        <v>29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x14ac:dyDescent="0.3">
      <c r="A53" s="15"/>
      <c r="B53" s="22" t="s">
        <v>30</v>
      </c>
      <c r="C53" s="22"/>
      <c r="D53" s="22" t="s">
        <v>31</v>
      </c>
      <c r="E53" s="15"/>
      <c r="F53" s="15"/>
      <c r="G53" s="15"/>
      <c r="H53" s="15"/>
      <c r="I53" s="15"/>
      <c r="J53" s="15"/>
      <c r="K53" s="15"/>
      <c r="L53" s="15"/>
    </row>
    <row r="54" spans="1:12" x14ac:dyDescent="0.3">
      <c r="A54" s="15"/>
      <c r="B54" s="62">
        <f>D45</f>
        <v>9.0308545613197524E-2</v>
      </c>
      <c r="C54" s="27" t="s">
        <v>152</v>
      </c>
      <c r="D54" s="28">
        <v>0.01</v>
      </c>
      <c r="E54" s="15"/>
      <c r="F54" s="20" t="s">
        <v>153</v>
      </c>
      <c r="G54" s="15"/>
      <c r="H54" s="15"/>
      <c r="I54" s="15"/>
      <c r="J54" s="15"/>
      <c r="K54" s="15"/>
      <c r="L54" s="15"/>
    </row>
    <row r="55" spans="1:12" x14ac:dyDescent="0.3">
      <c r="A55" s="15"/>
      <c r="B55" s="15"/>
      <c r="C55" s="15"/>
      <c r="D55" s="15"/>
      <c r="E55" s="15"/>
      <c r="F55" s="20"/>
      <c r="G55" s="15"/>
      <c r="H55" s="15"/>
      <c r="I55" s="15"/>
      <c r="J55" s="15"/>
      <c r="K55" s="15"/>
      <c r="L55" s="15"/>
    </row>
    <row r="56" spans="1:12" x14ac:dyDescent="0.3">
      <c r="A56" s="15"/>
      <c r="B56" s="63">
        <f>SUM(D20:K20)</f>
        <v>1.0000009999999997</v>
      </c>
      <c r="C56" s="64" t="s">
        <v>32</v>
      </c>
      <c r="D56" s="28">
        <v>1</v>
      </c>
      <c r="E56" s="15"/>
      <c r="F56" s="20" t="s">
        <v>33</v>
      </c>
      <c r="G56" s="15"/>
      <c r="H56" s="15"/>
      <c r="I56" s="15"/>
      <c r="J56" s="15"/>
      <c r="K56" s="15"/>
      <c r="L56" s="15"/>
    </row>
    <row r="57" spans="1:12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spans="1:12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</sheetData>
  <mergeCells count="2">
    <mergeCell ref="B49:C50"/>
    <mergeCell ref="A45:C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F3B1-4179-4AFC-961B-06274AF87821}">
  <dimension ref="A1:N59"/>
  <sheetViews>
    <sheetView topLeftCell="A36" workbookViewId="0">
      <selection activeCell="Q11" sqref="Q11"/>
    </sheetView>
  </sheetViews>
  <sheetFormatPr defaultRowHeight="14.4" x14ac:dyDescent="0.3"/>
  <cols>
    <col min="3" max="3" width="20.5546875" bestFit="1" customWidth="1"/>
  </cols>
  <sheetData>
    <row r="1" spans="1:14" ht="23.4" x14ac:dyDescent="0.3">
      <c r="A1" s="15"/>
      <c r="B1" s="14" t="s">
        <v>12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3">
      <c r="A3" s="15"/>
      <c r="B3" s="15"/>
      <c r="C3" s="16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3">
      <c r="A5" s="15"/>
      <c r="B5" s="15"/>
      <c r="C5" s="17" t="s">
        <v>14</v>
      </c>
      <c r="D5" s="17">
        <v>1</v>
      </c>
      <c r="E5" s="17">
        <v>2</v>
      </c>
      <c r="F5" s="17">
        <v>3</v>
      </c>
      <c r="G5" s="17">
        <v>4</v>
      </c>
      <c r="H5" s="17">
        <v>5</v>
      </c>
      <c r="I5" s="17">
        <v>6</v>
      </c>
      <c r="J5" s="17">
        <v>7</v>
      </c>
      <c r="K5" s="17">
        <v>8</v>
      </c>
      <c r="L5" s="15"/>
      <c r="M5" s="15"/>
      <c r="N5" s="15"/>
    </row>
    <row r="6" spans="1:14" x14ac:dyDescent="0.3">
      <c r="A6" s="15"/>
      <c r="B6" s="15"/>
      <c r="C6" s="17" t="s">
        <v>15</v>
      </c>
      <c r="D6" s="18">
        <v>-2.0703399220872946E-3</v>
      </c>
      <c r="E6" s="18">
        <v>-2.2709496349381693E-3</v>
      </c>
      <c r="F6" s="18">
        <v>-1.2706653046369205E-2</v>
      </c>
      <c r="G6" s="18">
        <v>1.5331449732822331E-2</v>
      </c>
      <c r="H6" s="18">
        <v>-6.5632324537485262E-3</v>
      </c>
      <c r="I6" s="18">
        <v>1.2503189609880526E-2</v>
      </c>
      <c r="J6" s="18">
        <v>1.7599298571336824E-2</v>
      </c>
      <c r="K6" s="18">
        <v>7.6381165656469741E-3</v>
      </c>
      <c r="L6" s="15"/>
      <c r="M6" s="15"/>
      <c r="N6" s="15"/>
    </row>
    <row r="7" spans="1:14" ht="15.6" x14ac:dyDescent="0.3">
      <c r="A7" s="15"/>
      <c r="B7" s="15"/>
      <c r="C7" s="15"/>
      <c r="D7" s="15"/>
      <c r="E7" s="15"/>
      <c r="F7" s="15"/>
      <c r="G7" s="19"/>
      <c r="H7" s="19"/>
      <c r="I7" s="19"/>
      <c r="J7" s="19"/>
      <c r="K7" s="19"/>
      <c r="L7" s="15"/>
      <c r="M7" s="15"/>
      <c r="N7" s="15"/>
    </row>
    <row r="8" spans="1:14" x14ac:dyDescent="0.3">
      <c r="A8" s="15"/>
      <c r="B8" s="15"/>
      <c r="C8" s="17" t="s">
        <v>16</v>
      </c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5"/>
      <c r="M8" s="15"/>
      <c r="N8" s="15"/>
    </row>
    <row r="9" spans="1:14" x14ac:dyDescent="0.3">
      <c r="A9" s="15"/>
      <c r="B9" s="15"/>
      <c r="C9" s="17">
        <v>1</v>
      </c>
      <c r="D9" s="55">
        <v>6.90002964115653E-3</v>
      </c>
      <c r="E9" s="55">
        <v>1.6515347217722172E-3</v>
      </c>
      <c r="F9" s="55">
        <v>4.5744359257893556E-5</v>
      </c>
      <c r="G9" s="55">
        <v>2.7182220006766538E-3</v>
      </c>
      <c r="H9" s="55">
        <v>-8.1940358563266689E-5</v>
      </c>
      <c r="I9" s="55">
        <v>2.0877073844356719E-3</v>
      </c>
      <c r="J9" s="55">
        <v>1.7323685991061167E-3</v>
      </c>
      <c r="K9" s="55">
        <v>-1.6348583346068371E-4</v>
      </c>
      <c r="L9" s="15"/>
      <c r="M9" s="15"/>
      <c r="N9" s="15"/>
    </row>
    <row r="10" spans="1:14" x14ac:dyDescent="0.3">
      <c r="A10" s="15"/>
      <c r="B10" s="15"/>
      <c r="C10" s="17">
        <v>2</v>
      </c>
      <c r="D10" s="56">
        <v>1.6515347217722172E-3</v>
      </c>
      <c r="E10" s="56">
        <v>5.3973689481585322E-3</v>
      </c>
      <c r="F10" s="56">
        <v>1.1688103830850046E-3</v>
      </c>
      <c r="G10" s="56">
        <v>3.1522556471265477E-3</v>
      </c>
      <c r="H10" s="56">
        <v>5.5324496903639555E-4</v>
      </c>
      <c r="I10" s="56">
        <v>4.1917330187875946E-4</v>
      </c>
      <c r="J10" s="56">
        <v>2.6594804141774962E-3</v>
      </c>
      <c r="K10" s="56">
        <v>1.2886372686403869E-3</v>
      </c>
      <c r="L10" s="15"/>
      <c r="M10" s="15"/>
      <c r="N10" s="15"/>
    </row>
    <row r="11" spans="1:14" x14ac:dyDescent="0.3">
      <c r="A11" s="15"/>
      <c r="B11" s="15"/>
      <c r="C11" s="17">
        <v>3</v>
      </c>
      <c r="D11" s="55">
        <v>4.5744359257893556E-5</v>
      </c>
      <c r="E11" s="55">
        <v>1.1688103830850046E-3</v>
      </c>
      <c r="F11" s="55">
        <v>5.4916166465446429E-3</v>
      </c>
      <c r="G11" s="55">
        <v>1.2226433104526968E-3</v>
      </c>
      <c r="H11" s="55">
        <v>2.651292781295364E-4</v>
      </c>
      <c r="I11" s="55">
        <v>-2.8878817199482761E-4</v>
      </c>
      <c r="J11" s="55">
        <v>2.0703692892889165E-3</v>
      </c>
      <c r="K11" s="55">
        <v>1.5495445412252408E-3</v>
      </c>
      <c r="L11" s="15"/>
      <c r="M11" s="15"/>
      <c r="N11" s="15"/>
    </row>
    <row r="12" spans="1:14" x14ac:dyDescent="0.3">
      <c r="A12" s="15"/>
      <c r="B12" s="15"/>
      <c r="C12" s="17">
        <v>4</v>
      </c>
      <c r="D12" s="55">
        <v>2.7182220006766538E-3</v>
      </c>
      <c r="E12" s="55">
        <v>3.1522556471265477E-3</v>
      </c>
      <c r="F12" s="55">
        <v>1.2226433104526968E-3</v>
      </c>
      <c r="G12" s="55">
        <v>2.2170468792892917E-2</v>
      </c>
      <c r="H12" s="55">
        <v>2.0601043566705886E-3</v>
      </c>
      <c r="I12" s="55">
        <v>1.8189432956910712E-3</v>
      </c>
      <c r="J12" s="55">
        <v>4.4861214904476279E-3</v>
      </c>
      <c r="K12" s="55">
        <v>2.1326240116595319E-3</v>
      </c>
      <c r="L12" s="15"/>
      <c r="M12" s="15"/>
      <c r="N12" s="15"/>
    </row>
    <row r="13" spans="1:14" x14ac:dyDescent="0.3">
      <c r="A13" s="15"/>
      <c r="B13" s="15"/>
      <c r="C13" s="17">
        <v>5</v>
      </c>
      <c r="D13" s="56">
        <v>-8.1940358563266689E-5</v>
      </c>
      <c r="E13" s="56">
        <v>5.5324496903639555E-4</v>
      </c>
      <c r="F13" s="56">
        <v>2.651292781295364E-4</v>
      </c>
      <c r="G13" s="56">
        <v>2.0601043566705886E-3</v>
      </c>
      <c r="H13" s="56">
        <v>8.9452699051114238E-4</v>
      </c>
      <c r="I13" s="56">
        <v>2.2192590686646838E-4</v>
      </c>
      <c r="J13" s="56">
        <v>3.2285855721870903E-4</v>
      </c>
      <c r="K13" s="56">
        <v>3.9388255135010703E-4</v>
      </c>
      <c r="L13" s="15"/>
      <c r="M13" s="15"/>
      <c r="N13" s="15"/>
    </row>
    <row r="14" spans="1:14" x14ac:dyDescent="0.3">
      <c r="A14" s="15"/>
      <c r="B14" s="15"/>
      <c r="C14" s="17">
        <v>6</v>
      </c>
      <c r="D14" s="55">
        <v>2.0877073844356719E-3</v>
      </c>
      <c r="E14" s="55">
        <v>4.1917330187875946E-4</v>
      </c>
      <c r="F14" s="55">
        <v>-2.8878817199482761E-4</v>
      </c>
      <c r="G14" s="55">
        <v>1.8189432956910712E-3</v>
      </c>
      <c r="H14" s="55">
        <v>2.2192590686646838E-4</v>
      </c>
      <c r="I14" s="55">
        <v>9.6821022482773637E-3</v>
      </c>
      <c r="J14" s="55">
        <v>1.4637790012330093E-4</v>
      </c>
      <c r="K14" s="55">
        <v>1.3419595905132253E-3</v>
      </c>
      <c r="L14" s="15"/>
      <c r="M14" s="15"/>
      <c r="N14" s="15"/>
    </row>
    <row r="15" spans="1:14" x14ac:dyDescent="0.3">
      <c r="A15" s="15"/>
      <c r="B15" s="15"/>
      <c r="C15" s="17">
        <v>7</v>
      </c>
      <c r="D15" s="55">
        <v>1.7323685991061167E-3</v>
      </c>
      <c r="E15" s="55">
        <v>2.6594804141774962E-3</v>
      </c>
      <c r="F15" s="55">
        <v>2.0703692892889165E-3</v>
      </c>
      <c r="G15" s="55">
        <v>4.4861214904476279E-3</v>
      </c>
      <c r="H15" s="55">
        <v>3.2285855721870903E-4</v>
      </c>
      <c r="I15" s="55">
        <v>1.4637790012330093E-4</v>
      </c>
      <c r="J15" s="55">
        <v>8.1556170995286288E-3</v>
      </c>
      <c r="K15" s="55">
        <v>9.6439623858134095E-4</v>
      </c>
      <c r="L15" s="15"/>
      <c r="M15" s="15"/>
      <c r="N15" s="15"/>
    </row>
    <row r="16" spans="1:14" x14ac:dyDescent="0.3">
      <c r="A16" s="15"/>
      <c r="B16" s="15"/>
      <c r="C16" s="17">
        <v>8</v>
      </c>
      <c r="D16" s="56">
        <v>-1.6348583346068371E-4</v>
      </c>
      <c r="E16" s="56">
        <v>1.2886372686403869E-3</v>
      </c>
      <c r="F16" s="56">
        <v>1.5495445412252408E-3</v>
      </c>
      <c r="G16" s="56">
        <v>2.1326240116595319E-3</v>
      </c>
      <c r="H16" s="56">
        <v>3.9388255135010703E-4</v>
      </c>
      <c r="I16" s="56">
        <v>1.3419595905132253E-3</v>
      </c>
      <c r="J16" s="56">
        <v>9.6439623858134095E-4</v>
      </c>
      <c r="K16" s="56">
        <v>2.3793838688866706E-3</v>
      </c>
      <c r="L16" s="15"/>
      <c r="M16" s="15"/>
      <c r="N16" s="15"/>
    </row>
    <row r="17" spans="1:14" ht="15.6" x14ac:dyDescent="0.3">
      <c r="A17" s="15"/>
      <c r="B17" s="15"/>
      <c r="C17" s="15"/>
      <c r="D17" s="15"/>
      <c r="E17" s="15"/>
      <c r="F17" s="15"/>
      <c r="G17" s="19"/>
      <c r="H17" s="19"/>
      <c r="I17" s="19"/>
      <c r="J17" s="19"/>
      <c r="K17" s="19"/>
      <c r="L17" s="15"/>
      <c r="M17" s="15"/>
      <c r="N17" s="15"/>
    </row>
    <row r="18" spans="1:14" x14ac:dyDescent="0.3">
      <c r="A18" s="15"/>
      <c r="B18" s="20" t="s">
        <v>17</v>
      </c>
      <c r="C18" s="15"/>
      <c r="D18" s="20"/>
      <c r="E18" s="20"/>
      <c r="F18" s="15"/>
      <c r="G18" s="15"/>
      <c r="H18" s="21"/>
      <c r="I18" s="15"/>
      <c r="J18" s="15"/>
      <c r="K18" s="15"/>
      <c r="L18" s="15"/>
      <c r="M18" s="15"/>
      <c r="N18" s="15"/>
    </row>
    <row r="19" spans="1:14" x14ac:dyDescent="0.3">
      <c r="A19" s="15"/>
      <c r="B19" s="15"/>
      <c r="C19" s="15"/>
      <c r="D19" s="22" t="s">
        <v>18</v>
      </c>
      <c r="E19" s="22" t="s">
        <v>19</v>
      </c>
      <c r="F19" s="22" t="s">
        <v>20</v>
      </c>
      <c r="G19" s="22" t="s">
        <v>21</v>
      </c>
      <c r="H19" s="22" t="s">
        <v>22</v>
      </c>
      <c r="I19" s="22" t="s">
        <v>23</v>
      </c>
      <c r="J19" s="22" t="s">
        <v>24</v>
      </c>
      <c r="K19" s="22" t="s">
        <v>25</v>
      </c>
      <c r="L19" s="15"/>
      <c r="M19" s="15"/>
      <c r="N19" s="15"/>
    </row>
    <row r="20" spans="1:14" ht="43.2" x14ac:dyDescent="0.3">
      <c r="A20" s="15"/>
      <c r="B20" s="15"/>
      <c r="C20" s="23" t="s">
        <v>26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1.0000009999999999</v>
      </c>
      <c r="K20" s="24">
        <v>0</v>
      </c>
      <c r="L20" s="15"/>
      <c r="M20" s="15"/>
      <c r="N20" s="15"/>
    </row>
    <row r="21" spans="1:1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15"/>
      <c r="B22" s="20" t="s">
        <v>27</v>
      </c>
      <c r="C22" s="20"/>
      <c r="D22" s="20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15"/>
      <c r="B24" s="57"/>
      <c r="C24" s="57"/>
      <c r="D24" s="58">
        <f t="shared" ref="D24:K24" si="0">D20</f>
        <v>0</v>
      </c>
      <c r="E24" s="58">
        <f t="shared" si="0"/>
        <v>0</v>
      </c>
      <c r="F24" s="58">
        <f t="shared" si="0"/>
        <v>0</v>
      </c>
      <c r="G24" s="58">
        <f t="shared" si="0"/>
        <v>0</v>
      </c>
      <c r="H24" s="58">
        <f t="shared" si="0"/>
        <v>0</v>
      </c>
      <c r="I24" s="58">
        <f t="shared" si="0"/>
        <v>0</v>
      </c>
      <c r="J24" s="58">
        <f t="shared" si="0"/>
        <v>1.0000009999999999</v>
      </c>
      <c r="K24" s="58">
        <f t="shared" si="0"/>
        <v>0</v>
      </c>
      <c r="L24" s="15"/>
      <c r="M24" s="15"/>
      <c r="N24" s="15"/>
    </row>
    <row r="25" spans="1:14" x14ac:dyDescent="0.3">
      <c r="A25" s="15"/>
      <c r="B25" s="57"/>
      <c r="C25" s="17" t="s">
        <v>16</v>
      </c>
      <c r="D25" s="17">
        <v>1</v>
      </c>
      <c r="E25" s="17">
        <v>2</v>
      </c>
      <c r="F25" s="17">
        <v>3</v>
      </c>
      <c r="G25" s="17">
        <v>4</v>
      </c>
      <c r="H25" s="17">
        <v>5</v>
      </c>
      <c r="I25" s="17">
        <v>6</v>
      </c>
      <c r="J25" s="17">
        <v>7</v>
      </c>
      <c r="K25" s="17">
        <v>8</v>
      </c>
      <c r="L25" s="15"/>
      <c r="M25" s="15"/>
      <c r="N25" s="15"/>
    </row>
    <row r="26" spans="1:14" x14ac:dyDescent="0.3">
      <c r="A26" s="15"/>
      <c r="B26" s="59">
        <f>D20</f>
        <v>0</v>
      </c>
      <c r="C26" s="17">
        <v>1</v>
      </c>
      <c r="D26" s="55">
        <f t="shared" ref="D26:K33" si="1">D9</f>
        <v>6.90002964115653E-3</v>
      </c>
      <c r="E26" s="55">
        <f t="shared" si="1"/>
        <v>1.6515347217722172E-3</v>
      </c>
      <c r="F26" s="55">
        <f t="shared" si="1"/>
        <v>4.5744359257893556E-5</v>
      </c>
      <c r="G26" s="55">
        <f t="shared" si="1"/>
        <v>2.7182220006766538E-3</v>
      </c>
      <c r="H26" s="55">
        <f t="shared" si="1"/>
        <v>-8.1940358563266689E-5</v>
      </c>
      <c r="I26" s="55">
        <f t="shared" si="1"/>
        <v>2.0877073844356719E-3</v>
      </c>
      <c r="J26" s="55">
        <f t="shared" si="1"/>
        <v>1.7323685991061167E-3</v>
      </c>
      <c r="K26" s="55">
        <f t="shared" si="1"/>
        <v>-1.6348583346068371E-4</v>
      </c>
      <c r="L26" s="15"/>
      <c r="M26" s="15"/>
      <c r="N26" s="15"/>
    </row>
    <row r="27" spans="1:14" x14ac:dyDescent="0.3">
      <c r="A27" s="15"/>
      <c r="B27" s="59">
        <f>E20</f>
        <v>0</v>
      </c>
      <c r="C27" s="17">
        <v>2</v>
      </c>
      <c r="D27" s="55">
        <f t="shared" si="1"/>
        <v>1.6515347217722172E-3</v>
      </c>
      <c r="E27" s="55">
        <f t="shared" si="1"/>
        <v>5.3973689481585322E-3</v>
      </c>
      <c r="F27" s="55">
        <f t="shared" si="1"/>
        <v>1.1688103830850046E-3</v>
      </c>
      <c r="G27" s="55">
        <f t="shared" si="1"/>
        <v>3.1522556471265477E-3</v>
      </c>
      <c r="H27" s="55">
        <f t="shared" si="1"/>
        <v>5.5324496903639555E-4</v>
      </c>
      <c r="I27" s="55">
        <f t="shared" si="1"/>
        <v>4.1917330187875946E-4</v>
      </c>
      <c r="J27" s="55">
        <f t="shared" si="1"/>
        <v>2.6594804141774962E-3</v>
      </c>
      <c r="K27" s="55">
        <f t="shared" si="1"/>
        <v>1.2886372686403869E-3</v>
      </c>
      <c r="L27" s="15"/>
      <c r="M27" s="15"/>
      <c r="N27" s="15"/>
    </row>
    <row r="28" spans="1:14" x14ac:dyDescent="0.3">
      <c r="A28" s="15"/>
      <c r="B28" s="59">
        <f>F20</f>
        <v>0</v>
      </c>
      <c r="C28" s="17">
        <v>3</v>
      </c>
      <c r="D28" s="55">
        <f t="shared" si="1"/>
        <v>4.5744359257893556E-5</v>
      </c>
      <c r="E28" s="55">
        <f t="shared" si="1"/>
        <v>1.1688103830850046E-3</v>
      </c>
      <c r="F28" s="55">
        <f t="shared" si="1"/>
        <v>5.4916166465446429E-3</v>
      </c>
      <c r="G28" s="55">
        <f t="shared" si="1"/>
        <v>1.2226433104526968E-3</v>
      </c>
      <c r="H28" s="55">
        <f t="shared" si="1"/>
        <v>2.651292781295364E-4</v>
      </c>
      <c r="I28" s="55">
        <f t="shared" si="1"/>
        <v>-2.8878817199482761E-4</v>
      </c>
      <c r="J28" s="55">
        <f t="shared" si="1"/>
        <v>2.0703692892889165E-3</v>
      </c>
      <c r="K28" s="55">
        <f t="shared" si="1"/>
        <v>1.5495445412252408E-3</v>
      </c>
      <c r="L28" s="15"/>
      <c r="M28" s="15"/>
      <c r="N28" s="15"/>
    </row>
    <row r="29" spans="1:14" x14ac:dyDescent="0.3">
      <c r="A29" s="15"/>
      <c r="B29" s="59">
        <f>G20</f>
        <v>0</v>
      </c>
      <c r="C29" s="17">
        <v>4</v>
      </c>
      <c r="D29" s="55">
        <f t="shared" si="1"/>
        <v>2.7182220006766538E-3</v>
      </c>
      <c r="E29" s="55">
        <f t="shared" si="1"/>
        <v>3.1522556471265477E-3</v>
      </c>
      <c r="F29" s="55">
        <f t="shared" si="1"/>
        <v>1.2226433104526968E-3</v>
      </c>
      <c r="G29" s="55">
        <f t="shared" si="1"/>
        <v>2.2170468792892917E-2</v>
      </c>
      <c r="H29" s="55">
        <f t="shared" si="1"/>
        <v>2.0601043566705886E-3</v>
      </c>
      <c r="I29" s="55">
        <f t="shared" si="1"/>
        <v>1.8189432956910712E-3</v>
      </c>
      <c r="J29" s="55">
        <f t="shared" si="1"/>
        <v>4.4861214904476279E-3</v>
      </c>
      <c r="K29" s="55">
        <f t="shared" si="1"/>
        <v>2.1326240116595319E-3</v>
      </c>
      <c r="L29" s="15"/>
      <c r="M29" s="15"/>
      <c r="N29" s="15"/>
    </row>
    <row r="30" spans="1:14" x14ac:dyDescent="0.3">
      <c r="A30" s="15"/>
      <c r="B30" s="59">
        <f>H20</f>
        <v>0</v>
      </c>
      <c r="C30" s="17">
        <v>5</v>
      </c>
      <c r="D30" s="55">
        <f t="shared" si="1"/>
        <v>-8.1940358563266689E-5</v>
      </c>
      <c r="E30" s="55">
        <f t="shared" si="1"/>
        <v>5.5324496903639555E-4</v>
      </c>
      <c r="F30" s="55">
        <f t="shared" si="1"/>
        <v>2.651292781295364E-4</v>
      </c>
      <c r="G30" s="55">
        <f t="shared" si="1"/>
        <v>2.0601043566705886E-3</v>
      </c>
      <c r="H30" s="55">
        <f t="shared" si="1"/>
        <v>8.9452699051114238E-4</v>
      </c>
      <c r="I30" s="55">
        <f t="shared" si="1"/>
        <v>2.2192590686646838E-4</v>
      </c>
      <c r="J30" s="55">
        <f t="shared" si="1"/>
        <v>3.2285855721870903E-4</v>
      </c>
      <c r="K30" s="55">
        <f t="shared" si="1"/>
        <v>3.9388255135010703E-4</v>
      </c>
      <c r="L30" s="15"/>
      <c r="M30" s="15"/>
      <c r="N30" s="15"/>
    </row>
    <row r="31" spans="1:14" x14ac:dyDescent="0.3">
      <c r="A31" s="15"/>
      <c r="B31" s="59">
        <f>I20</f>
        <v>0</v>
      </c>
      <c r="C31" s="17">
        <v>6</v>
      </c>
      <c r="D31" s="55">
        <f t="shared" si="1"/>
        <v>2.0877073844356719E-3</v>
      </c>
      <c r="E31" s="55">
        <f t="shared" si="1"/>
        <v>4.1917330187875946E-4</v>
      </c>
      <c r="F31" s="55">
        <f t="shared" si="1"/>
        <v>-2.8878817199482761E-4</v>
      </c>
      <c r="G31" s="55">
        <f t="shared" si="1"/>
        <v>1.8189432956910712E-3</v>
      </c>
      <c r="H31" s="55">
        <f t="shared" si="1"/>
        <v>2.2192590686646838E-4</v>
      </c>
      <c r="I31" s="55">
        <f t="shared" si="1"/>
        <v>9.6821022482773637E-3</v>
      </c>
      <c r="J31" s="55">
        <f t="shared" si="1"/>
        <v>1.4637790012330093E-4</v>
      </c>
      <c r="K31" s="55">
        <f t="shared" si="1"/>
        <v>1.3419595905132253E-3</v>
      </c>
      <c r="L31" s="15"/>
      <c r="M31" s="15"/>
      <c r="N31" s="15"/>
    </row>
    <row r="32" spans="1:14" x14ac:dyDescent="0.3">
      <c r="A32" s="15"/>
      <c r="B32" s="59">
        <f>J20</f>
        <v>1.0000009999999999</v>
      </c>
      <c r="C32" s="17">
        <v>7</v>
      </c>
      <c r="D32" s="55">
        <f t="shared" si="1"/>
        <v>1.7323685991061167E-3</v>
      </c>
      <c r="E32" s="55">
        <f t="shared" si="1"/>
        <v>2.6594804141774962E-3</v>
      </c>
      <c r="F32" s="55">
        <f t="shared" si="1"/>
        <v>2.0703692892889165E-3</v>
      </c>
      <c r="G32" s="55">
        <f t="shared" si="1"/>
        <v>4.4861214904476279E-3</v>
      </c>
      <c r="H32" s="55">
        <f t="shared" si="1"/>
        <v>3.2285855721870903E-4</v>
      </c>
      <c r="I32" s="55">
        <f t="shared" si="1"/>
        <v>1.4637790012330093E-4</v>
      </c>
      <c r="J32" s="55">
        <f t="shared" si="1"/>
        <v>8.1556170995286288E-3</v>
      </c>
      <c r="K32" s="55">
        <f t="shared" si="1"/>
        <v>9.6439623858134095E-4</v>
      </c>
      <c r="L32" s="15"/>
      <c r="M32" s="15"/>
      <c r="N32" s="15"/>
    </row>
    <row r="33" spans="1:14" x14ac:dyDescent="0.3">
      <c r="A33" s="15"/>
      <c r="B33" s="59">
        <f>K20</f>
        <v>0</v>
      </c>
      <c r="C33" s="17">
        <v>8</v>
      </c>
      <c r="D33" s="55">
        <f t="shared" si="1"/>
        <v>-1.6348583346068371E-4</v>
      </c>
      <c r="E33" s="55">
        <f t="shared" si="1"/>
        <v>1.2886372686403869E-3</v>
      </c>
      <c r="F33" s="55">
        <f t="shared" si="1"/>
        <v>1.5495445412252408E-3</v>
      </c>
      <c r="G33" s="55">
        <f t="shared" si="1"/>
        <v>2.1326240116595319E-3</v>
      </c>
      <c r="H33" s="55">
        <f t="shared" si="1"/>
        <v>3.9388255135010703E-4</v>
      </c>
      <c r="I33" s="55">
        <f t="shared" si="1"/>
        <v>1.3419595905132253E-3</v>
      </c>
      <c r="J33" s="55">
        <f t="shared" si="1"/>
        <v>9.6439623858134095E-4</v>
      </c>
      <c r="K33" s="55">
        <f t="shared" si="1"/>
        <v>2.3793838688866706E-3</v>
      </c>
      <c r="L33" s="15"/>
      <c r="M33" s="15"/>
      <c r="N33" s="15"/>
    </row>
    <row r="34" spans="1:14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3">
      <c r="A35" s="15"/>
      <c r="B35" s="15"/>
      <c r="C35" s="17" t="s">
        <v>149</v>
      </c>
      <c r="D35" s="17">
        <v>1</v>
      </c>
      <c r="E35" s="17">
        <v>2</v>
      </c>
      <c r="F35" s="17">
        <v>3</v>
      </c>
      <c r="G35" s="17">
        <v>4</v>
      </c>
      <c r="H35" s="17">
        <v>5</v>
      </c>
      <c r="I35" s="17">
        <v>6</v>
      </c>
      <c r="J35" s="17">
        <v>7</v>
      </c>
      <c r="K35" s="17">
        <v>8</v>
      </c>
      <c r="L35" s="15"/>
      <c r="M35" s="15"/>
      <c r="N35" s="15"/>
    </row>
    <row r="36" spans="1:14" x14ac:dyDescent="0.3">
      <c r="A36" s="15"/>
      <c r="B36" s="15"/>
      <c r="C36" s="17">
        <v>1</v>
      </c>
      <c r="D36" s="60">
        <f t="shared" ref="D36:K43" si="2">$B26*D$24*D26</f>
        <v>0</v>
      </c>
      <c r="E36" s="60">
        <f t="shared" si="2"/>
        <v>0</v>
      </c>
      <c r="F36" s="60">
        <f t="shared" si="2"/>
        <v>0</v>
      </c>
      <c r="G36" s="60">
        <f t="shared" si="2"/>
        <v>0</v>
      </c>
      <c r="H36" s="60">
        <f t="shared" si="2"/>
        <v>0</v>
      </c>
      <c r="I36" s="60">
        <f t="shared" si="2"/>
        <v>0</v>
      </c>
      <c r="J36" s="60">
        <f t="shared" si="2"/>
        <v>0</v>
      </c>
      <c r="K36" s="60">
        <f t="shared" si="2"/>
        <v>0</v>
      </c>
      <c r="L36" s="15"/>
      <c r="M36" s="15"/>
      <c r="N36" s="15"/>
    </row>
    <row r="37" spans="1:14" x14ac:dyDescent="0.3">
      <c r="A37" s="15"/>
      <c r="B37" s="15"/>
      <c r="C37" s="17">
        <v>2</v>
      </c>
      <c r="D37" s="60">
        <f t="shared" si="2"/>
        <v>0</v>
      </c>
      <c r="E37" s="60">
        <f t="shared" si="2"/>
        <v>0</v>
      </c>
      <c r="F37" s="60">
        <f t="shared" si="2"/>
        <v>0</v>
      </c>
      <c r="G37" s="60">
        <f t="shared" si="2"/>
        <v>0</v>
      </c>
      <c r="H37" s="60">
        <f t="shared" si="2"/>
        <v>0</v>
      </c>
      <c r="I37" s="60">
        <f t="shared" si="2"/>
        <v>0</v>
      </c>
      <c r="J37" s="60">
        <f t="shared" si="2"/>
        <v>0</v>
      </c>
      <c r="K37" s="60">
        <f t="shared" si="2"/>
        <v>0</v>
      </c>
      <c r="L37" s="15"/>
      <c r="M37" s="15"/>
      <c r="N37" s="15"/>
    </row>
    <row r="38" spans="1:14" x14ac:dyDescent="0.3">
      <c r="A38" s="15"/>
      <c r="B38" s="15"/>
      <c r="C38" s="17">
        <v>3</v>
      </c>
      <c r="D38" s="60">
        <f t="shared" si="2"/>
        <v>0</v>
      </c>
      <c r="E38" s="60">
        <f t="shared" si="2"/>
        <v>0</v>
      </c>
      <c r="F38" s="60">
        <f t="shared" si="2"/>
        <v>0</v>
      </c>
      <c r="G38" s="60">
        <f t="shared" si="2"/>
        <v>0</v>
      </c>
      <c r="H38" s="60">
        <f t="shared" si="2"/>
        <v>0</v>
      </c>
      <c r="I38" s="60">
        <f t="shared" si="2"/>
        <v>0</v>
      </c>
      <c r="J38" s="60">
        <f t="shared" si="2"/>
        <v>0</v>
      </c>
      <c r="K38" s="60">
        <f t="shared" si="2"/>
        <v>0</v>
      </c>
      <c r="L38" s="15"/>
      <c r="M38" s="15"/>
      <c r="N38" s="15"/>
    </row>
    <row r="39" spans="1:14" x14ac:dyDescent="0.3">
      <c r="A39" s="15"/>
      <c r="B39" s="15"/>
      <c r="C39" s="17">
        <v>4</v>
      </c>
      <c r="D39" s="60">
        <f t="shared" si="2"/>
        <v>0</v>
      </c>
      <c r="E39" s="60">
        <f t="shared" si="2"/>
        <v>0</v>
      </c>
      <c r="F39" s="60">
        <f t="shared" si="2"/>
        <v>0</v>
      </c>
      <c r="G39" s="60">
        <f t="shared" si="2"/>
        <v>0</v>
      </c>
      <c r="H39" s="60">
        <f t="shared" si="2"/>
        <v>0</v>
      </c>
      <c r="I39" s="60">
        <f t="shared" si="2"/>
        <v>0</v>
      </c>
      <c r="J39" s="60">
        <f t="shared" si="2"/>
        <v>0</v>
      </c>
      <c r="K39" s="60">
        <f t="shared" si="2"/>
        <v>0</v>
      </c>
      <c r="L39" s="15"/>
      <c r="M39" s="15"/>
      <c r="N39" s="15"/>
    </row>
    <row r="40" spans="1:14" x14ac:dyDescent="0.3">
      <c r="A40" s="15"/>
      <c r="B40" s="15"/>
      <c r="C40" s="17">
        <v>5</v>
      </c>
      <c r="D40" s="60">
        <f t="shared" si="2"/>
        <v>0</v>
      </c>
      <c r="E40" s="60">
        <f t="shared" si="2"/>
        <v>0</v>
      </c>
      <c r="F40" s="60">
        <f t="shared" si="2"/>
        <v>0</v>
      </c>
      <c r="G40" s="60">
        <f t="shared" si="2"/>
        <v>0</v>
      </c>
      <c r="H40" s="60">
        <f t="shared" si="2"/>
        <v>0</v>
      </c>
      <c r="I40" s="60">
        <f t="shared" si="2"/>
        <v>0</v>
      </c>
      <c r="J40" s="60">
        <f t="shared" si="2"/>
        <v>0</v>
      </c>
      <c r="K40" s="60">
        <f t="shared" si="2"/>
        <v>0</v>
      </c>
      <c r="L40" s="15"/>
      <c r="M40" s="15"/>
      <c r="N40" s="15"/>
    </row>
    <row r="41" spans="1:14" x14ac:dyDescent="0.3">
      <c r="A41" s="15"/>
      <c r="B41" s="15"/>
      <c r="C41" s="17">
        <v>6</v>
      </c>
      <c r="D41" s="60">
        <f t="shared" si="2"/>
        <v>0</v>
      </c>
      <c r="E41" s="60">
        <f t="shared" si="2"/>
        <v>0</v>
      </c>
      <c r="F41" s="60">
        <f t="shared" si="2"/>
        <v>0</v>
      </c>
      <c r="G41" s="60">
        <f t="shared" si="2"/>
        <v>0</v>
      </c>
      <c r="H41" s="60">
        <f t="shared" si="2"/>
        <v>0</v>
      </c>
      <c r="I41" s="60">
        <f t="shared" si="2"/>
        <v>0</v>
      </c>
      <c r="J41" s="60">
        <f t="shared" si="2"/>
        <v>0</v>
      </c>
      <c r="K41" s="60">
        <f t="shared" si="2"/>
        <v>0</v>
      </c>
      <c r="L41" s="15"/>
      <c r="M41" s="15"/>
      <c r="N41" s="15"/>
    </row>
    <row r="42" spans="1:14" x14ac:dyDescent="0.3">
      <c r="A42" s="15"/>
      <c r="B42" s="15"/>
      <c r="C42" s="17">
        <v>7</v>
      </c>
      <c r="D42" s="60">
        <f t="shared" si="2"/>
        <v>0</v>
      </c>
      <c r="E42" s="60">
        <f t="shared" si="2"/>
        <v>0</v>
      </c>
      <c r="F42" s="60">
        <f t="shared" si="2"/>
        <v>0</v>
      </c>
      <c r="G42" s="60">
        <f t="shared" si="2"/>
        <v>0</v>
      </c>
      <c r="H42" s="60">
        <f t="shared" si="2"/>
        <v>0</v>
      </c>
      <c r="I42" s="60">
        <f t="shared" si="2"/>
        <v>0</v>
      </c>
      <c r="J42" s="60">
        <f t="shared" si="2"/>
        <v>8.1556334107709821E-3</v>
      </c>
      <c r="K42" s="60">
        <f t="shared" si="2"/>
        <v>0</v>
      </c>
      <c r="L42" s="15"/>
      <c r="M42" s="15"/>
      <c r="N42" s="15"/>
    </row>
    <row r="43" spans="1:14" x14ac:dyDescent="0.3">
      <c r="A43" s="15"/>
      <c r="B43" s="15"/>
      <c r="C43" s="17">
        <v>8</v>
      </c>
      <c r="D43" s="60">
        <f t="shared" si="2"/>
        <v>0</v>
      </c>
      <c r="E43" s="60">
        <f t="shared" si="2"/>
        <v>0</v>
      </c>
      <c r="F43" s="60">
        <f t="shared" si="2"/>
        <v>0</v>
      </c>
      <c r="G43" s="60">
        <f t="shared" si="2"/>
        <v>0</v>
      </c>
      <c r="H43" s="60">
        <f t="shared" si="2"/>
        <v>0</v>
      </c>
      <c r="I43" s="60">
        <f t="shared" si="2"/>
        <v>0</v>
      </c>
      <c r="J43" s="60">
        <f t="shared" si="2"/>
        <v>0</v>
      </c>
      <c r="K43" s="60">
        <f t="shared" si="2"/>
        <v>0</v>
      </c>
      <c r="L43" s="15"/>
      <c r="M43" s="15"/>
      <c r="N43" s="15"/>
    </row>
    <row r="44" spans="1:14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x14ac:dyDescent="0.3">
      <c r="A45" s="15"/>
      <c r="B45" s="72" t="s">
        <v>151</v>
      </c>
      <c r="C45" s="72"/>
      <c r="D45" s="61">
        <f>SQRT(SUM(D36:K43))</f>
        <v>9.0308545613197552E-2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3">
      <c r="A46" s="15"/>
      <c r="B46" s="72"/>
      <c r="C46" s="72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3">
      <c r="A48" s="15"/>
      <c r="B48" s="15"/>
      <c r="C48" s="25" t="s">
        <v>28</v>
      </c>
      <c r="D48" s="26">
        <f>SUMPRODUCT(D6:K6,D20:K20)</f>
        <v>1.7599316170635395E-2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3">
      <c r="A50" s="15"/>
      <c r="B50" s="20" t="s">
        <v>150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3">
      <c r="A51" s="15"/>
      <c r="B51" s="20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">
      <c r="A52" s="15"/>
      <c r="B52" s="15"/>
      <c r="C52" s="20" t="s">
        <v>155</v>
      </c>
      <c r="D52" s="26">
        <f>(D48-4.35%)/D45</f>
        <v>-0.28680213653645104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3">
      <c r="A54" s="15"/>
      <c r="B54" s="20" t="s">
        <v>29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3">
      <c r="A55" s="15"/>
      <c r="B55" s="22" t="s">
        <v>30</v>
      </c>
      <c r="C55" s="22"/>
      <c r="D55" s="22" t="s">
        <v>31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3">
      <c r="A56" s="15"/>
      <c r="B56" s="63">
        <f>SUM(D20:K20)</f>
        <v>1.0000009999999999</v>
      </c>
      <c r="C56" s="64" t="s">
        <v>32</v>
      </c>
      <c r="D56" s="28">
        <v>1</v>
      </c>
      <c r="E56" s="15"/>
      <c r="F56" s="20" t="s">
        <v>33</v>
      </c>
      <c r="G56" s="15"/>
      <c r="H56" s="15"/>
      <c r="I56" s="15"/>
      <c r="J56" s="15"/>
      <c r="K56" s="15"/>
      <c r="L56" s="15"/>
      <c r="M56" s="15"/>
      <c r="N56" s="15"/>
    </row>
    <row r="57" spans="1:14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</sheetData>
  <mergeCells count="1">
    <mergeCell ref="B45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Sensitivity Report 1</vt:lpstr>
      <vt:lpstr>LP Model</vt:lpstr>
      <vt:lpstr>Answer Report 1</vt:lpstr>
      <vt:lpstr>ILP</vt:lpstr>
      <vt:lpstr>Risk classification</vt:lpstr>
      <vt:lpstr>NLP MIN RISK</vt:lpstr>
      <vt:lpstr>NLP MAX</vt:lpstr>
      <vt:lpstr>Max 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DASAN PULIKKEN</dc:creator>
  <cp:lastModifiedBy>AMAL DASAN PULIKKEN</cp:lastModifiedBy>
  <dcterms:created xsi:type="dcterms:W3CDTF">2024-04-07T05:59:49Z</dcterms:created>
  <dcterms:modified xsi:type="dcterms:W3CDTF">2024-04-08T14:25:26Z</dcterms:modified>
</cp:coreProperties>
</file>