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G:\Masai assignments\SQL PROJECT\"/>
    </mc:Choice>
  </mc:AlternateContent>
  <xr:revisionPtr revIDLastSave="0" documentId="13_ncr:1_{FEAEE560-48FE-4080-8028-A37A74CDFB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Thassaloniki" sheetId="2" state="hidden" r:id="rId2"/>
    <sheet name="Athens" sheetId="3" state="hidden" r:id="rId3"/>
    <sheet name="Data Aggregation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4" l="1"/>
  <c r="K21" i="4" s="1"/>
  <c r="K8" i="4"/>
  <c r="J9" i="4"/>
  <c r="J8" i="4"/>
  <c r="I9" i="4"/>
  <c r="I21" i="4" s="1"/>
  <c r="I8" i="4"/>
  <c r="H9" i="4"/>
  <c r="H8" i="4"/>
  <c r="H20" i="4" s="1"/>
  <c r="G9" i="4"/>
  <c r="G21" i="4" s="1"/>
  <c r="G8" i="4"/>
  <c r="K7" i="4"/>
  <c r="K6" i="4"/>
  <c r="J7" i="4"/>
  <c r="J6" i="4"/>
  <c r="I7" i="4"/>
  <c r="I6" i="4"/>
  <c r="H7" i="4"/>
  <c r="H6" i="4"/>
  <c r="G7" i="4"/>
  <c r="G6" i="4"/>
  <c r="D1" i="4"/>
  <c r="J27" i="4"/>
  <c r="K27" i="4"/>
  <c r="K26" i="4"/>
  <c r="J26" i="4"/>
  <c r="H21" i="4"/>
  <c r="J21" i="4"/>
  <c r="I20" i="4"/>
  <c r="J20" i="4"/>
  <c r="K20" i="4"/>
  <c r="G20" i="4"/>
  <c r="N65" i="4"/>
  <c r="M65" i="4"/>
  <c r="N62" i="4"/>
  <c r="M62" i="4"/>
  <c r="N59" i="4"/>
  <c r="M59" i="4"/>
  <c r="N56" i="4"/>
  <c r="M56" i="4"/>
  <c r="N53" i="4"/>
  <c r="M53" i="4"/>
  <c r="N50" i="4"/>
  <c r="M50" i="4"/>
  <c r="N47" i="4"/>
  <c r="M47" i="4"/>
  <c r="N44" i="4"/>
  <c r="M44" i="4"/>
  <c r="N41" i="4"/>
  <c r="M41" i="4"/>
  <c r="N38" i="4"/>
  <c r="M38" i="4"/>
  <c r="N35" i="4"/>
  <c r="M35" i="4"/>
  <c r="N32" i="4"/>
  <c r="M32" i="4"/>
  <c r="N29" i="4"/>
  <c r="O29" i="4"/>
  <c r="M29" i="4"/>
  <c r="M26" i="4"/>
  <c r="N26" i="4"/>
  <c r="O26" i="4"/>
  <c r="N23" i="4"/>
  <c r="M23" i="4"/>
  <c r="N20" i="4"/>
  <c r="M20" i="4"/>
  <c r="N17" i="4"/>
  <c r="M17" i="4"/>
  <c r="N14" i="4"/>
  <c r="M14" i="4"/>
  <c r="N11" i="4"/>
  <c r="O11" i="4"/>
  <c r="M11" i="4"/>
  <c r="N8" i="4"/>
  <c r="M8" i="4"/>
  <c r="M5" i="4"/>
  <c r="N5" i="4"/>
</calcChain>
</file>

<file path=xl/sharedStrings.xml><?xml version="1.0" encoding="utf-8"?>
<sst xmlns="http://schemas.openxmlformats.org/spreadsheetml/2006/main" count="234" uniqueCount="57">
  <si>
    <t>Super host probability with profilepic</t>
  </si>
  <si>
    <t>Super host probablity without profile pic</t>
  </si>
  <si>
    <t>thassaloniki</t>
  </si>
  <si>
    <t>Athens</t>
  </si>
  <si>
    <t>Super host probability with verification</t>
  </si>
  <si>
    <t>Super host probality without verification</t>
  </si>
  <si>
    <t>Superhost probability with long response time</t>
  </si>
  <si>
    <t>super host probability with medium response time</t>
  </si>
  <si>
    <t>superhost probability with low response time</t>
  </si>
  <si>
    <t>superhost probability with ideal response rate</t>
  </si>
  <si>
    <t>superhost probability with bad response rate</t>
  </si>
  <si>
    <t>Superhost probability with ideal acceptance rate</t>
  </si>
  <si>
    <t>Superhost probability with bad acceptance rate</t>
  </si>
  <si>
    <t>Superhost avrage price</t>
  </si>
  <si>
    <t>Host avrage price</t>
  </si>
  <si>
    <t>Superhost probability with instant booking</t>
  </si>
  <si>
    <t>Superhost probability without instant booking</t>
  </si>
  <si>
    <t>Super host probability with long hosting duration</t>
  </si>
  <si>
    <t>Super host probability with med hosting duration</t>
  </si>
  <si>
    <t>Super host probability with short hosting duration</t>
  </si>
  <si>
    <t>Superhost probability with excellent aggregate score</t>
  </si>
  <si>
    <t>Superhost probability with good aggregate score</t>
  </si>
  <si>
    <t>Superhost probability with bad aggregate score</t>
  </si>
  <si>
    <t>Superhost avrage aggregate score</t>
  </si>
  <si>
    <t>Host aggregate score</t>
  </si>
  <si>
    <t>Host avarage hosting duration</t>
  </si>
  <si>
    <t>Superhost avarage hosting duration</t>
  </si>
  <si>
    <t>Superhost avarage response rate</t>
  </si>
  <si>
    <t>Host avarage response rate</t>
  </si>
  <si>
    <t>Superhost</t>
  </si>
  <si>
    <t>Host</t>
  </si>
  <si>
    <t>location</t>
  </si>
  <si>
    <t>clean</t>
  </si>
  <si>
    <t>great</t>
  </si>
  <si>
    <t>host_cancelled</t>
  </si>
  <si>
    <t>helpful</t>
  </si>
  <si>
    <t>Super host large property</t>
  </si>
  <si>
    <t>Host large property</t>
  </si>
  <si>
    <t>Availability chance</t>
  </si>
  <si>
    <t>Avrage Price</t>
  </si>
  <si>
    <t>Local host Profile Pic</t>
  </si>
  <si>
    <t>Global Host Profile Pic</t>
  </si>
  <si>
    <t>Local Host Varified</t>
  </si>
  <si>
    <t>Global Host Verified</t>
  </si>
  <si>
    <t>Local Host Ideal Response Rate</t>
  </si>
  <si>
    <t>Global Host Ideal Response Rate</t>
  </si>
  <si>
    <t>Local Host Acceptance Rate</t>
  </si>
  <si>
    <t>Global Host acceptance Rate</t>
  </si>
  <si>
    <t>Local Host Avrage Price</t>
  </si>
  <si>
    <t>Global Host Avrage Price</t>
  </si>
  <si>
    <t>Local host Instant booking</t>
  </si>
  <si>
    <t>Global Host Instant Booking</t>
  </si>
  <si>
    <t>Local host hosting duration</t>
  </si>
  <si>
    <t>Global Host Hosting Duration</t>
  </si>
  <si>
    <t>Local Host Avrage Review Score</t>
  </si>
  <si>
    <t>Global Host Avrage Review Score</t>
  </si>
  <si>
    <t>Thassaloniki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</si>
</sst>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2">
                    <a:lumMod val="60000"/>
                    <a:lumOff val="40000"/>
                  </a:schemeClr>
                </a:solidFill>
              </a:rPr>
              <a:t>Probability</a:t>
            </a:r>
            <a:r>
              <a:rPr lang="en-IN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 of being superhost with respect to profile pic</a:t>
            </a:r>
            <a:endParaRPr lang="en-IN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Aggregation'!$M$4:$N$4</c:f>
              <c:strCache>
                <c:ptCount val="2"/>
                <c:pt idx="0">
                  <c:v>Super host probability with profilepic</c:v>
                </c:pt>
                <c:pt idx="1">
                  <c:v>Super host probablity without profile pic</c:v>
                </c:pt>
              </c:strCache>
            </c:strRef>
          </c:cat>
          <c:val>
            <c:numRef>
              <c:f>'Data Aggregation'!$M$5:$N$5</c:f>
              <c:numCache>
                <c:formatCode>General</c:formatCode>
                <c:ptCount val="2"/>
                <c:pt idx="0">
                  <c:v>35.979999999999997</c:v>
                </c:pt>
                <c:pt idx="1">
                  <c:v>14.81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2-42F2-B1E4-D6760CF654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2623752"/>
        <c:axId val="482626888"/>
      </c:barChart>
      <c:catAx>
        <c:axId val="48262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26888"/>
        <c:crosses val="autoZero"/>
        <c:auto val="1"/>
        <c:lblAlgn val="ctr"/>
        <c:lblOffset val="100"/>
        <c:noMultiLvlLbl val="0"/>
      </c:catAx>
      <c:valAx>
        <c:axId val="482626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2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2">
                    <a:lumMod val="60000"/>
                    <a:lumOff val="40000"/>
                  </a:schemeClr>
                </a:solidFill>
              </a:rPr>
              <a:t>Probability</a:t>
            </a:r>
            <a:r>
              <a:rPr lang="en-IN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 of being a superhost with respect to verification</a:t>
            </a:r>
            <a:endParaRPr lang="en-IN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Aggregation'!$M$7:$N$7</c:f>
              <c:strCache>
                <c:ptCount val="2"/>
                <c:pt idx="0">
                  <c:v>Super host probability with verification</c:v>
                </c:pt>
                <c:pt idx="1">
                  <c:v>Super host probality without verification</c:v>
                </c:pt>
              </c:strCache>
            </c:strRef>
          </c:cat>
          <c:val>
            <c:numRef>
              <c:f>'Data Aggregation'!$M$8:$N$8</c:f>
              <c:numCache>
                <c:formatCode>General</c:formatCode>
                <c:ptCount val="2"/>
                <c:pt idx="0">
                  <c:v>44.86</c:v>
                </c:pt>
                <c:pt idx="1">
                  <c:v>22.06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1-47A0-AD65-7DE0E8DA79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7515784"/>
        <c:axId val="477520488"/>
      </c:barChart>
      <c:catAx>
        <c:axId val="47751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20488"/>
        <c:crosses val="autoZero"/>
        <c:auto val="1"/>
        <c:lblAlgn val="ctr"/>
        <c:lblOffset val="100"/>
        <c:noMultiLvlLbl val="0"/>
      </c:catAx>
      <c:valAx>
        <c:axId val="477520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1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>
                <a:solidFill>
                  <a:schemeClr val="tx2">
                    <a:lumMod val="60000"/>
                    <a:lumOff val="40000"/>
                  </a:schemeClr>
                </a:solidFill>
              </a:rPr>
              <a:t>Probability of being a superhost with respect to response time</a:t>
            </a:r>
            <a:endParaRPr lang="en-IN">
              <a:solidFill>
                <a:schemeClr val="tx2">
                  <a:lumMod val="60000"/>
                  <a:lumOff val="4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Aggregation'!$M$10:$O$10</c:f>
              <c:strCache>
                <c:ptCount val="3"/>
                <c:pt idx="0">
                  <c:v>Superhost probability with long response time</c:v>
                </c:pt>
                <c:pt idx="1">
                  <c:v>super host probability with medium response time</c:v>
                </c:pt>
                <c:pt idx="2">
                  <c:v>superhost probability with low response time</c:v>
                </c:pt>
              </c:strCache>
            </c:strRef>
          </c:cat>
          <c:val>
            <c:numRef>
              <c:f>'Data Aggregation'!$M$11:$O$11</c:f>
              <c:numCache>
                <c:formatCode>General</c:formatCode>
                <c:ptCount val="3"/>
                <c:pt idx="0">
                  <c:v>1.1299999999999999</c:v>
                </c:pt>
                <c:pt idx="1">
                  <c:v>32.74</c:v>
                </c:pt>
                <c:pt idx="2">
                  <c:v>53.18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7-4B1B-AB9F-02DC09CDEE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1658432"/>
        <c:axId val="421660784"/>
      </c:barChart>
      <c:catAx>
        <c:axId val="42165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60784"/>
        <c:crosses val="autoZero"/>
        <c:auto val="1"/>
        <c:lblAlgn val="ctr"/>
        <c:lblOffset val="100"/>
        <c:noMultiLvlLbl val="0"/>
      </c:catAx>
      <c:valAx>
        <c:axId val="42166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60000"/>
                    <a:lumOff val="40000"/>
                  </a:schemeClr>
                </a:solidFill>
              </a:rPr>
              <a:t>Probability of being a superhost with respect to response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Aggregation'!$M$13:$N$13</c:f>
              <c:strCache>
                <c:ptCount val="2"/>
                <c:pt idx="0">
                  <c:v>superhost probability with ideal response rate</c:v>
                </c:pt>
                <c:pt idx="1">
                  <c:v>superhost probability with bad response rate</c:v>
                </c:pt>
              </c:strCache>
            </c:strRef>
          </c:cat>
          <c:val>
            <c:numRef>
              <c:f>'Data Aggregation'!$M$14:$N$14</c:f>
              <c:numCache>
                <c:formatCode>General</c:formatCode>
                <c:ptCount val="2"/>
                <c:pt idx="0">
                  <c:v>49.55</c:v>
                </c:pt>
                <c:pt idx="1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2-408B-BF30-23F3A2A6D6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0835584"/>
        <c:axId val="420835976"/>
      </c:barChart>
      <c:catAx>
        <c:axId val="42083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35976"/>
        <c:crosses val="autoZero"/>
        <c:auto val="1"/>
        <c:lblAlgn val="ctr"/>
        <c:lblOffset val="100"/>
        <c:noMultiLvlLbl val="0"/>
      </c:catAx>
      <c:valAx>
        <c:axId val="420835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3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60000"/>
                    <a:lumOff val="40000"/>
                  </a:schemeClr>
                </a:solidFill>
              </a:rPr>
              <a:t>Probability of being a superhost with respect to acceptance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Aggregation'!$M$16:$N$16</c:f>
              <c:strCache>
                <c:ptCount val="2"/>
                <c:pt idx="0">
                  <c:v>Superhost probability with ideal acceptance rate</c:v>
                </c:pt>
                <c:pt idx="1">
                  <c:v>Superhost probability with bad acceptance rate</c:v>
                </c:pt>
              </c:strCache>
            </c:strRef>
          </c:cat>
          <c:val>
            <c:numRef>
              <c:f>'Data Aggregation'!$M$17:$N$17</c:f>
              <c:numCache>
                <c:formatCode>General</c:formatCode>
                <c:ptCount val="2"/>
                <c:pt idx="0">
                  <c:v>50.69</c:v>
                </c:pt>
                <c:pt idx="1">
                  <c:v>22.86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4-45A5-BBC3-F1BB17409CD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2362520"/>
        <c:axId val="477516176"/>
      </c:barChart>
      <c:catAx>
        <c:axId val="42236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516176"/>
        <c:crosses val="autoZero"/>
        <c:auto val="1"/>
        <c:lblAlgn val="ctr"/>
        <c:lblOffset val="100"/>
        <c:noMultiLvlLbl val="0"/>
      </c:catAx>
      <c:valAx>
        <c:axId val="47751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6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60000"/>
                    <a:lumOff val="40000"/>
                  </a:schemeClr>
                </a:solidFill>
              </a:rPr>
              <a:t>Probability of being a superhost with respect to instant booking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Aggregation'!$M$22:$N$22</c:f>
              <c:strCache>
                <c:ptCount val="2"/>
                <c:pt idx="0">
                  <c:v>Superhost probability with instant booking</c:v>
                </c:pt>
                <c:pt idx="1">
                  <c:v>Superhost probability without instant booking</c:v>
                </c:pt>
              </c:strCache>
            </c:strRef>
          </c:cat>
          <c:val>
            <c:numRef>
              <c:f>'Data Aggregation'!$M$23:$N$23</c:f>
              <c:numCache>
                <c:formatCode>General</c:formatCode>
                <c:ptCount val="2"/>
                <c:pt idx="0">
                  <c:v>41.57</c:v>
                </c:pt>
                <c:pt idx="1">
                  <c:v>33.44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B-48D1-9F45-6838AD7904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22479744"/>
        <c:axId val="422479352"/>
      </c:barChart>
      <c:catAx>
        <c:axId val="4224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79352"/>
        <c:crosses val="autoZero"/>
        <c:auto val="1"/>
        <c:lblAlgn val="ctr"/>
        <c:lblOffset val="100"/>
        <c:noMultiLvlLbl val="0"/>
      </c:catAx>
      <c:valAx>
        <c:axId val="42247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4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Probability of being a super host with respect to hosting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Aggregation'!$M$25:$O$25</c:f>
              <c:strCache>
                <c:ptCount val="3"/>
                <c:pt idx="0">
                  <c:v>Super host probability with long hosting duration</c:v>
                </c:pt>
                <c:pt idx="1">
                  <c:v>Super host probability with med hosting duration</c:v>
                </c:pt>
                <c:pt idx="2">
                  <c:v>Super host probability with short hosting duration</c:v>
                </c:pt>
              </c:strCache>
            </c:strRef>
          </c:cat>
          <c:val>
            <c:numRef>
              <c:f>'Data Aggregation'!$M$26:$O$26</c:f>
              <c:numCache>
                <c:formatCode>General</c:formatCode>
                <c:ptCount val="3"/>
                <c:pt idx="0">
                  <c:v>50.57</c:v>
                </c:pt>
                <c:pt idx="1">
                  <c:v>41.44</c:v>
                </c:pt>
                <c:pt idx="2">
                  <c:v>19.309999999999999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4-4938-A7F2-CD895A9D2D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356640"/>
        <c:axId val="611358208"/>
      </c:barChart>
      <c:catAx>
        <c:axId val="6113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58208"/>
        <c:crosses val="autoZero"/>
        <c:auto val="1"/>
        <c:lblAlgn val="ctr"/>
        <c:lblOffset val="100"/>
        <c:noMultiLvlLbl val="0"/>
      </c:catAx>
      <c:valAx>
        <c:axId val="61135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>
              <a:lumMod val="60000"/>
              <a:lumOff val="4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Probability of being a superhost with respect to aggregate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Aggregation'!$M$28:$O$28</c:f>
              <c:strCache>
                <c:ptCount val="3"/>
                <c:pt idx="0">
                  <c:v>Superhost probability with excellent aggregate score</c:v>
                </c:pt>
                <c:pt idx="1">
                  <c:v>Superhost probability with good aggregate score</c:v>
                </c:pt>
                <c:pt idx="2">
                  <c:v>Superhost probability with bad aggregate score</c:v>
                </c:pt>
              </c:strCache>
            </c:strRef>
          </c:cat>
          <c:val>
            <c:numRef>
              <c:f>'Data Aggregation'!$M$29:$O$29</c:f>
              <c:numCache>
                <c:formatCode>General</c:formatCode>
                <c:ptCount val="3"/>
                <c:pt idx="0">
                  <c:v>57.81</c:v>
                </c:pt>
                <c:pt idx="1">
                  <c:v>19.739999999999998</c:v>
                </c:pt>
                <c:pt idx="2">
                  <c:v>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6-4501-BF1E-E0E75DDEB4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360952"/>
        <c:axId val="611361344"/>
      </c:barChart>
      <c:catAx>
        <c:axId val="61136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61344"/>
        <c:crosses val="autoZero"/>
        <c:auto val="1"/>
        <c:lblAlgn val="ctr"/>
        <c:lblOffset val="100"/>
        <c:noMultiLvlLbl val="0"/>
      </c:catAx>
      <c:valAx>
        <c:axId val="61136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6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>
              <a:lumMod val="60000"/>
              <a:lumOff val="4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Presence of different key words in review normalized to 100 comments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Aggregation'!$F$20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Aggregation'!$G$19:$K$19</c:f>
              <c:strCache>
                <c:ptCount val="5"/>
                <c:pt idx="0">
                  <c:v>location</c:v>
                </c:pt>
                <c:pt idx="1">
                  <c:v>clean</c:v>
                </c:pt>
                <c:pt idx="2">
                  <c:v>great</c:v>
                </c:pt>
                <c:pt idx="3">
                  <c:v>host_cancelled</c:v>
                </c:pt>
                <c:pt idx="4">
                  <c:v>helpful</c:v>
                </c:pt>
              </c:strCache>
            </c:strRef>
          </c:cat>
          <c:val>
            <c:numRef>
              <c:f>'Data Aggregation'!$G$20:$K$20</c:f>
              <c:numCache>
                <c:formatCode>0</c:formatCode>
                <c:ptCount val="5"/>
                <c:pt idx="0">
                  <c:v>52.788914679608922</c:v>
                </c:pt>
                <c:pt idx="1">
                  <c:v>52.153556707693639</c:v>
                </c:pt>
                <c:pt idx="2">
                  <c:v>53.920793726730032</c:v>
                </c:pt>
                <c:pt idx="3">
                  <c:v>20.299500831946755</c:v>
                </c:pt>
                <c:pt idx="4">
                  <c:v>57.241010082983848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5-47A5-84E1-CB970A79E93C}"/>
            </c:ext>
          </c:extLst>
        </c:ser>
        <c:ser>
          <c:idx val="1"/>
          <c:order val="1"/>
          <c:tx>
            <c:strRef>
              <c:f>'Data Aggregation'!$F$21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Aggregation'!$G$19:$K$19</c:f>
              <c:strCache>
                <c:ptCount val="5"/>
                <c:pt idx="0">
                  <c:v>location</c:v>
                </c:pt>
                <c:pt idx="1">
                  <c:v>clean</c:v>
                </c:pt>
                <c:pt idx="2">
                  <c:v>great</c:v>
                </c:pt>
                <c:pt idx="3">
                  <c:v>host_cancelled</c:v>
                </c:pt>
                <c:pt idx="4">
                  <c:v>helpful</c:v>
                </c:pt>
              </c:strCache>
            </c:strRef>
          </c:cat>
          <c:val>
            <c:numRef>
              <c:f>'Data Aggregation'!$G$21:$K$21</c:f>
              <c:numCache>
                <c:formatCode>0</c:formatCode>
                <c:ptCount val="5"/>
                <c:pt idx="0">
                  <c:v>46.894562847295489</c:v>
                </c:pt>
                <c:pt idx="1">
                  <c:v>47.846443292306368</c:v>
                </c:pt>
                <c:pt idx="2">
                  <c:v>46.079206273269961</c:v>
                </c:pt>
                <c:pt idx="3">
                  <c:v>79.700499168053241</c:v>
                </c:pt>
                <c:pt idx="4">
                  <c:v>42.758989917016152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5-47A5-84E1-CB970A79E9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1362520"/>
        <c:axId val="611362912"/>
      </c:barChart>
      <c:catAx>
        <c:axId val="61136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62912"/>
        <c:crosses val="autoZero"/>
        <c:auto val="1"/>
        <c:lblAlgn val="ctr"/>
        <c:lblOffset val="100"/>
        <c:noMultiLvlLbl val="0"/>
      </c:catAx>
      <c:valAx>
        <c:axId val="61136291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6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>
              <a:lumMod val="60000"/>
              <a:lumOff val="4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'Data Aggregation'!$C$1" fmlaRange="'Data Aggregation'!$B$1:$B$2" noThreeD="1" sel="2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9</xdr:row>
      <xdr:rowOff>19050</xdr:rowOff>
    </xdr:from>
    <xdr:to>
      <xdr:col>19</xdr:col>
      <xdr:colOff>247650</xdr:colOff>
      <xdr:row>49</xdr:row>
      <xdr:rowOff>171450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5725" y="1733550"/>
          <a:ext cx="11744325" cy="7772400"/>
        </a:xfrm>
        <a:prstGeom prst="rect">
          <a:avLst/>
        </a:prstGeom>
        <a:solidFill>
          <a:schemeClr val="accent1"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123825</xdr:colOff>
      <xdr:row>0</xdr:row>
      <xdr:rowOff>123825</xdr:rowOff>
    </xdr:from>
    <xdr:to>
      <xdr:col>5</xdr:col>
      <xdr:colOff>209550</xdr:colOff>
      <xdr:row>7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3825" y="123825"/>
          <a:ext cx="3133725" cy="1362075"/>
        </a:xfrm>
        <a:prstGeom prst="rect">
          <a:avLst/>
        </a:prstGeom>
        <a:solidFill>
          <a:schemeClr val="accent1">
            <a:alpha val="25000"/>
          </a:schemeClr>
        </a:solidFill>
        <a:ln>
          <a:solidFill>
            <a:schemeClr val="accent1">
              <a:shade val="50000"/>
              <a:alpha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350520</xdr:colOff>
          <xdr:row>5</xdr:row>
          <xdr:rowOff>7620</xdr:rowOff>
        </xdr:from>
        <xdr:to>
          <xdr:col>3</xdr:col>
          <xdr:colOff>457200</xdr:colOff>
          <xdr:row>6</xdr:row>
          <xdr:rowOff>45720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76200</xdr:colOff>
      <xdr:row>0</xdr:row>
      <xdr:rowOff>95249</xdr:rowOff>
    </xdr:from>
    <xdr:ext cx="3171825" cy="733425"/>
    <xdr:sp macro="" textlink="'Data Aggregation'!D1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6200" y="95249"/>
          <a:ext cx="3171825" cy="7334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AF82B8BE-8CA5-4157-A485-713798769BAA}" type="TxLink">
            <a:rPr lang="en-US" sz="4400" b="0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Athens</a:t>
          </a:fld>
          <a:endParaRPr lang="en-IN" sz="44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twoCellAnchor>
    <xdr:from>
      <xdr:col>0</xdr:col>
      <xdr:colOff>38100</xdr:colOff>
      <xdr:row>8</xdr:row>
      <xdr:rowOff>85725</xdr:rowOff>
    </xdr:from>
    <xdr:to>
      <xdr:col>23</xdr:col>
      <xdr:colOff>342900</xdr:colOff>
      <xdr:row>8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38100" y="1609725"/>
          <a:ext cx="14325600" cy="3810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114298</xdr:colOff>
      <xdr:row>9</xdr:row>
      <xdr:rowOff>19050</xdr:rowOff>
    </xdr:from>
    <xdr:ext cx="5276851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14298" y="1733550"/>
          <a:ext cx="527685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400" b="1">
              <a:solidFill>
                <a:schemeClr val="tx2">
                  <a:lumMod val="60000"/>
                  <a:lumOff val="40000"/>
                </a:schemeClr>
              </a:solidFill>
            </a:rPr>
            <a:t>Probability of being a Superhost depending on different factors</a:t>
          </a:r>
        </a:p>
      </xdr:txBody>
    </xdr:sp>
    <xdr:clientData/>
  </xdr:oneCellAnchor>
  <xdr:twoCellAnchor>
    <xdr:from>
      <xdr:col>0</xdr:col>
      <xdr:colOff>152400</xdr:colOff>
      <xdr:row>10</xdr:row>
      <xdr:rowOff>180975</xdr:rowOff>
    </xdr:from>
    <xdr:to>
      <xdr:col>6</xdr:col>
      <xdr:colOff>94800</xdr:colOff>
      <xdr:row>22</xdr:row>
      <xdr:rowOff>162975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10</xdr:row>
      <xdr:rowOff>180975</xdr:rowOff>
    </xdr:from>
    <xdr:to>
      <xdr:col>12</xdr:col>
      <xdr:colOff>304350</xdr:colOff>
      <xdr:row>22</xdr:row>
      <xdr:rowOff>162975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581025</xdr:colOff>
      <xdr:row>10</xdr:row>
      <xdr:rowOff>180975</xdr:rowOff>
    </xdr:from>
    <xdr:to>
      <xdr:col>18</xdr:col>
      <xdr:colOff>523425</xdr:colOff>
      <xdr:row>22</xdr:row>
      <xdr:rowOff>162975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24</xdr:row>
      <xdr:rowOff>38100</xdr:rowOff>
    </xdr:from>
    <xdr:to>
      <xdr:col>6</xdr:col>
      <xdr:colOff>104325</xdr:colOff>
      <xdr:row>36</xdr:row>
      <xdr:rowOff>20100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361950</xdr:colOff>
      <xdr:row>24</xdr:row>
      <xdr:rowOff>38100</xdr:rowOff>
    </xdr:from>
    <xdr:to>
      <xdr:col>12</xdr:col>
      <xdr:colOff>304350</xdr:colOff>
      <xdr:row>36</xdr:row>
      <xdr:rowOff>20100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581025</xdr:colOff>
      <xdr:row>24</xdr:row>
      <xdr:rowOff>47625</xdr:rowOff>
    </xdr:from>
    <xdr:to>
      <xdr:col>18</xdr:col>
      <xdr:colOff>523425</xdr:colOff>
      <xdr:row>36</xdr:row>
      <xdr:rowOff>29625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161925</xdr:colOff>
      <xdr:row>37</xdr:row>
      <xdr:rowOff>85725</xdr:rowOff>
    </xdr:from>
    <xdr:to>
      <xdr:col>6</xdr:col>
      <xdr:colOff>104325</xdr:colOff>
      <xdr:row>49</xdr:row>
      <xdr:rowOff>67725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37</xdr:row>
      <xdr:rowOff>85725</xdr:rowOff>
    </xdr:from>
    <xdr:to>
      <xdr:col>12</xdr:col>
      <xdr:colOff>304350</xdr:colOff>
      <xdr:row>49</xdr:row>
      <xdr:rowOff>67725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50</xdr:row>
      <xdr:rowOff>66675</xdr:rowOff>
    </xdr:from>
    <xdr:to>
      <xdr:col>23</xdr:col>
      <xdr:colOff>323850</xdr:colOff>
      <xdr:row>50</xdr:row>
      <xdr:rowOff>104775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 flipV="1">
          <a:off x="19050" y="9591675"/>
          <a:ext cx="14325600" cy="3810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0</xdr:row>
      <xdr:rowOff>152400</xdr:rowOff>
    </xdr:from>
    <xdr:to>
      <xdr:col>10</xdr:col>
      <xdr:colOff>85725</xdr:colOff>
      <xdr:row>7</xdr:row>
      <xdr:rowOff>123825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3486150" y="152400"/>
          <a:ext cx="2695575" cy="1304925"/>
        </a:xfrm>
        <a:prstGeom prst="rect">
          <a:avLst/>
        </a:prstGeom>
        <a:solidFill>
          <a:schemeClr val="accent1"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304800</xdr:colOff>
      <xdr:row>0</xdr:row>
      <xdr:rowOff>152400</xdr:rowOff>
    </xdr:from>
    <xdr:to>
      <xdr:col>14</xdr:col>
      <xdr:colOff>561975</xdr:colOff>
      <xdr:row>7</xdr:row>
      <xdr:rowOff>123825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6400800" y="152400"/>
          <a:ext cx="2695575" cy="1304925"/>
        </a:xfrm>
        <a:prstGeom prst="rect">
          <a:avLst/>
        </a:prstGeom>
        <a:solidFill>
          <a:schemeClr val="accent1"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142875</xdr:colOff>
      <xdr:row>0</xdr:row>
      <xdr:rowOff>161925</xdr:rowOff>
    </xdr:from>
    <xdr:to>
      <xdr:col>19</xdr:col>
      <xdr:colOff>400050</xdr:colOff>
      <xdr:row>7</xdr:row>
      <xdr:rowOff>133350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9286875" y="161925"/>
          <a:ext cx="2695575" cy="1304925"/>
        </a:xfrm>
        <a:prstGeom prst="rect">
          <a:avLst/>
        </a:prstGeom>
        <a:solidFill>
          <a:schemeClr val="accent1">
            <a:alpha val="1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438150</xdr:colOff>
      <xdr:row>2</xdr:row>
      <xdr:rowOff>104775</xdr:rowOff>
    </xdr:from>
    <xdr:to>
      <xdr:col>10</xdr:col>
      <xdr:colOff>95250</xdr:colOff>
      <xdr:row>2</xdr:row>
      <xdr:rowOff>104775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3486150" y="485775"/>
          <a:ext cx="27051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2</xdr:row>
      <xdr:rowOff>114300</xdr:rowOff>
    </xdr:from>
    <xdr:to>
      <xdr:col>14</xdr:col>
      <xdr:colOff>571500</xdr:colOff>
      <xdr:row>2</xdr:row>
      <xdr:rowOff>114300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>
          <a:off x="6400800" y="495300"/>
          <a:ext cx="27051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142875</xdr:colOff>
      <xdr:row>2</xdr:row>
      <xdr:rowOff>123825</xdr:rowOff>
    </xdr:from>
    <xdr:to>
      <xdr:col>19</xdr:col>
      <xdr:colOff>409575</xdr:colOff>
      <xdr:row>2</xdr:row>
      <xdr:rowOff>123825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9286875" y="504825"/>
          <a:ext cx="2705100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495300</xdr:colOff>
      <xdr:row>0</xdr:row>
      <xdr:rowOff>114300</xdr:rowOff>
    </xdr:from>
    <xdr:ext cx="1699376" cy="37414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3543300" y="114300"/>
          <a:ext cx="1699376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800">
              <a:solidFill>
                <a:schemeClr val="accent1">
                  <a:lumMod val="60000"/>
                  <a:lumOff val="40000"/>
                </a:schemeClr>
              </a:solidFill>
            </a:rPr>
            <a:t>Aggregate score</a:t>
          </a:r>
          <a:endParaRPr lang="en-IN" sz="1100"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oneCellAnchor>
  <xdr:oneCellAnchor>
    <xdr:from>
      <xdr:col>10</xdr:col>
      <xdr:colOff>361950</xdr:colOff>
      <xdr:row>0</xdr:row>
      <xdr:rowOff>123825</xdr:rowOff>
    </xdr:from>
    <xdr:ext cx="1780424" cy="374141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6457950" y="123825"/>
          <a:ext cx="178042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800">
              <a:solidFill>
                <a:schemeClr val="accent1">
                  <a:lumMod val="60000"/>
                  <a:lumOff val="40000"/>
                </a:schemeClr>
              </a:solidFill>
            </a:rPr>
            <a:t>Hosting</a:t>
          </a:r>
          <a:r>
            <a:rPr lang="en-IN" sz="1800" baseline="0">
              <a:solidFill>
                <a:schemeClr val="accent1">
                  <a:lumMod val="60000"/>
                  <a:lumOff val="40000"/>
                </a:schemeClr>
              </a:solidFill>
            </a:rPr>
            <a:t> Duration</a:t>
          </a:r>
          <a:endParaRPr lang="en-IN" sz="1100"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oneCellAnchor>
  <xdr:oneCellAnchor>
    <xdr:from>
      <xdr:col>15</xdr:col>
      <xdr:colOff>190500</xdr:colOff>
      <xdr:row>0</xdr:row>
      <xdr:rowOff>123825</xdr:rowOff>
    </xdr:from>
    <xdr:ext cx="1564724" cy="374141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9334500" y="123825"/>
          <a:ext cx="1564724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800">
              <a:solidFill>
                <a:schemeClr val="accent1">
                  <a:lumMod val="60000"/>
                  <a:lumOff val="40000"/>
                </a:schemeClr>
              </a:solidFill>
            </a:rPr>
            <a:t>Response</a:t>
          </a:r>
          <a:r>
            <a:rPr lang="en-IN" sz="1800" baseline="0">
              <a:solidFill>
                <a:schemeClr val="accent1">
                  <a:lumMod val="60000"/>
                  <a:lumOff val="40000"/>
                </a:schemeClr>
              </a:solidFill>
            </a:rPr>
            <a:t> Rate</a:t>
          </a:r>
          <a:endParaRPr lang="en-IN" sz="1100">
            <a:solidFill>
              <a:schemeClr val="accent1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7</xdr:col>
      <xdr:colOff>561975</xdr:colOff>
      <xdr:row>2</xdr:row>
      <xdr:rowOff>142875</xdr:rowOff>
    </xdr:from>
    <xdr:to>
      <xdr:col>7</xdr:col>
      <xdr:colOff>566738</xdr:colOff>
      <xdr:row>7</xdr:row>
      <xdr:rowOff>95250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H="1" flipV="1">
          <a:off x="4829175" y="523875"/>
          <a:ext cx="4763" cy="90487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495300</xdr:colOff>
      <xdr:row>2</xdr:row>
      <xdr:rowOff>154103</xdr:rowOff>
    </xdr:from>
    <xdr:ext cx="1228725" cy="280205"/>
    <xdr:sp macro="" textlink="">
      <xdr:nvSpPr>
        <xdr:cNvPr id="2048" name="TextBox 2047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SpPr txBox="1"/>
      </xdr:nvSpPr>
      <xdr:spPr>
        <a:xfrm>
          <a:off x="3543300" y="535103"/>
          <a:ext cx="122872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IN" sz="1200">
              <a:solidFill>
                <a:schemeClr val="accent1">
                  <a:lumMod val="60000"/>
                  <a:lumOff val="40000"/>
                </a:schemeClr>
              </a:solidFill>
            </a:rPr>
            <a:t>Superhost</a:t>
          </a:r>
        </a:p>
      </xdr:txBody>
    </xdr:sp>
    <xdr:clientData/>
  </xdr:oneCellAnchor>
  <xdr:oneCellAnchor>
    <xdr:from>
      <xdr:col>8</xdr:col>
      <xdr:colOff>19050</xdr:colOff>
      <xdr:row>2</xdr:row>
      <xdr:rowOff>154103</xdr:rowOff>
    </xdr:from>
    <xdr:ext cx="1228725" cy="280205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4895850" y="535103"/>
          <a:ext cx="122872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IN" sz="1200">
              <a:solidFill>
                <a:schemeClr val="accent1">
                  <a:lumMod val="60000"/>
                  <a:lumOff val="40000"/>
                </a:schemeClr>
              </a:solidFill>
            </a:rPr>
            <a:t>Host</a:t>
          </a:r>
        </a:p>
      </xdr:txBody>
    </xdr:sp>
    <xdr:clientData/>
  </xdr:oneCellAnchor>
  <xdr:oneCellAnchor>
    <xdr:from>
      <xdr:col>6</xdr:col>
      <xdr:colOff>76200</xdr:colOff>
      <xdr:row>4</xdr:row>
      <xdr:rowOff>26518</xdr:rowOff>
    </xdr:from>
    <xdr:ext cx="895350" cy="530658"/>
    <xdr:sp macro="" textlink="'Data Aggregation'!M32">
      <xdr:nvSpPr>
        <xdr:cNvPr id="2055" name="TextBox 2054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SpPr txBox="1"/>
      </xdr:nvSpPr>
      <xdr:spPr>
        <a:xfrm>
          <a:off x="3733800" y="788518"/>
          <a:ext cx="89535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1260842B-1AF8-4AE1-8A70-A4B9B49788DF}" type="TxLink">
            <a:rPr lang="en-US" sz="2800" b="0" i="0" u="none" strike="noStrike">
              <a:solidFill>
                <a:schemeClr val="tx2">
                  <a:lumMod val="60000"/>
                  <a:lumOff val="40000"/>
                </a:schemeClr>
              </a:solidFill>
              <a:latin typeface="Calibri"/>
              <a:cs typeface="Calibri"/>
            </a:rPr>
            <a:pPr algn="ctr"/>
            <a:t>4.88</a:t>
          </a:fld>
          <a:endParaRPr lang="en-IN" sz="2800">
            <a:solidFill>
              <a:schemeClr val="tx2">
                <a:lumMod val="60000"/>
                <a:lumOff val="40000"/>
              </a:schemeClr>
            </a:solidFill>
          </a:endParaRPr>
        </a:p>
      </xdr:txBody>
    </xdr:sp>
    <xdr:clientData/>
  </xdr:oneCellAnchor>
  <xdr:oneCellAnchor>
    <xdr:from>
      <xdr:col>8</xdr:col>
      <xdr:colOff>190500</xdr:colOff>
      <xdr:row>4</xdr:row>
      <xdr:rowOff>16996</xdr:rowOff>
    </xdr:from>
    <xdr:ext cx="895350" cy="530658"/>
    <xdr:sp macro="" textlink="'Data Aggregation'!N32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067300" y="778996"/>
          <a:ext cx="89535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DCC24983-1887-4A17-8B24-6C5CB39BD652}" type="TxLink">
            <a:rPr lang="en-US" sz="2800" b="0" i="0" u="none" strike="noStrike">
              <a:solidFill>
                <a:schemeClr val="tx2">
                  <a:lumMod val="60000"/>
                  <a:lumOff val="40000"/>
                </a:schemeClr>
              </a:solidFill>
              <a:latin typeface="Calibri"/>
              <a:cs typeface="Calibri"/>
            </a:rPr>
            <a:pPr algn="ctr"/>
            <a:t>4.7</a:t>
          </a:fld>
          <a:endParaRPr lang="en-IN" sz="6000">
            <a:solidFill>
              <a:schemeClr val="tx2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12</xdr:col>
      <xdr:colOff>438150</xdr:colOff>
      <xdr:row>2</xdr:row>
      <xdr:rowOff>152400</xdr:rowOff>
    </xdr:from>
    <xdr:to>
      <xdr:col>12</xdr:col>
      <xdr:colOff>442913</xdr:colOff>
      <xdr:row>7</xdr:row>
      <xdr:rowOff>104775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 flipH="1" flipV="1">
          <a:off x="7753350" y="533400"/>
          <a:ext cx="4763" cy="90487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371475</xdr:colOff>
      <xdr:row>2</xdr:row>
      <xdr:rowOff>163628</xdr:rowOff>
    </xdr:from>
    <xdr:ext cx="1228725" cy="280205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6467475" y="544628"/>
          <a:ext cx="122872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IN" sz="1200">
              <a:solidFill>
                <a:schemeClr val="accent1">
                  <a:lumMod val="60000"/>
                  <a:lumOff val="40000"/>
                </a:schemeClr>
              </a:solidFill>
            </a:rPr>
            <a:t>Superhost</a:t>
          </a:r>
        </a:p>
      </xdr:txBody>
    </xdr:sp>
    <xdr:clientData/>
  </xdr:oneCellAnchor>
  <xdr:oneCellAnchor>
    <xdr:from>
      <xdr:col>12</xdr:col>
      <xdr:colOff>504825</xdr:colOff>
      <xdr:row>2</xdr:row>
      <xdr:rowOff>163628</xdr:rowOff>
    </xdr:from>
    <xdr:ext cx="1228725" cy="280205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7820025" y="544628"/>
          <a:ext cx="122872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IN" sz="1200">
              <a:solidFill>
                <a:schemeClr val="accent1">
                  <a:lumMod val="60000"/>
                  <a:lumOff val="40000"/>
                </a:schemeClr>
              </a:solidFill>
            </a:rPr>
            <a:t>Host</a:t>
          </a:r>
        </a:p>
      </xdr:txBody>
    </xdr:sp>
    <xdr:clientData/>
  </xdr:oneCellAnchor>
  <xdr:oneCellAnchor>
    <xdr:from>
      <xdr:col>10</xdr:col>
      <xdr:colOff>561975</xdr:colOff>
      <xdr:row>4</xdr:row>
      <xdr:rowOff>67368</xdr:rowOff>
    </xdr:from>
    <xdr:ext cx="895350" cy="468013"/>
    <xdr:sp macro="" textlink="'Data Aggregation'!M35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6657975" y="829368"/>
          <a:ext cx="8953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A05BCEF8-08B6-44B3-A487-6D6F100E0BAF}" type="TxLink">
            <a:rPr lang="en-US" sz="2400" b="0" i="0" u="none" strike="noStrike">
              <a:solidFill>
                <a:schemeClr val="tx2">
                  <a:lumMod val="60000"/>
                  <a:lumOff val="40000"/>
                </a:schemeClr>
              </a:solidFill>
              <a:latin typeface="Calibri"/>
              <a:cs typeface="Calibri"/>
            </a:rPr>
            <a:pPr algn="ctr"/>
            <a:t>1654</a:t>
          </a:fld>
          <a:endParaRPr lang="en-IN" sz="5400">
            <a:solidFill>
              <a:schemeClr val="tx2">
                <a:lumMod val="60000"/>
                <a:lumOff val="40000"/>
              </a:schemeClr>
            </a:solidFill>
          </a:endParaRPr>
        </a:p>
      </xdr:txBody>
    </xdr:sp>
    <xdr:clientData/>
  </xdr:oneCellAnchor>
  <xdr:oneCellAnchor>
    <xdr:from>
      <xdr:col>13</xdr:col>
      <xdr:colOff>66675</xdr:colOff>
      <xdr:row>4</xdr:row>
      <xdr:rowOff>57846</xdr:rowOff>
    </xdr:from>
    <xdr:ext cx="895350" cy="468013"/>
    <xdr:sp macro="" textlink="'Data Aggregation'!N35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7991475" y="819846"/>
          <a:ext cx="8953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859EBC9C-58EA-4B8D-BA61-15E61C3766E3}" type="TxLink">
            <a:rPr lang="en-US" sz="2400" b="0" i="0" u="none" strike="noStrike">
              <a:solidFill>
                <a:schemeClr val="tx2">
                  <a:lumMod val="60000"/>
                  <a:lumOff val="40000"/>
                </a:schemeClr>
              </a:solidFill>
              <a:latin typeface="Calibri"/>
              <a:cs typeface="Calibri"/>
            </a:rPr>
            <a:pPr algn="ctr"/>
            <a:t>1310</a:t>
          </a:fld>
          <a:endParaRPr lang="en-IN" sz="11500">
            <a:solidFill>
              <a:schemeClr val="tx2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17</xdr:col>
      <xdr:colOff>276225</xdr:colOff>
      <xdr:row>2</xdr:row>
      <xdr:rowOff>161925</xdr:rowOff>
    </xdr:from>
    <xdr:to>
      <xdr:col>17</xdr:col>
      <xdr:colOff>280988</xdr:colOff>
      <xdr:row>7</xdr:row>
      <xdr:rowOff>114300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/>
      </xdr:nvCxnSpPr>
      <xdr:spPr>
        <a:xfrm flipH="1" flipV="1">
          <a:off x="10639425" y="542925"/>
          <a:ext cx="4763" cy="90487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209550</xdr:colOff>
      <xdr:row>2</xdr:row>
      <xdr:rowOff>173153</xdr:rowOff>
    </xdr:from>
    <xdr:ext cx="1228725" cy="280205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9353550" y="554153"/>
          <a:ext cx="122872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IN" sz="1200">
              <a:solidFill>
                <a:schemeClr val="accent1">
                  <a:lumMod val="60000"/>
                  <a:lumOff val="40000"/>
                </a:schemeClr>
              </a:solidFill>
            </a:rPr>
            <a:t>Superhost</a:t>
          </a:r>
        </a:p>
      </xdr:txBody>
    </xdr:sp>
    <xdr:clientData/>
  </xdr:oneCellAnchor>
  <xdr:oneCellAnchor>
    <xdr:from>
      <xdr:col>17</xdr:col>
      <xdr:colOff>342900</xdr:colOff>
      <xdr:row>2</xdr:row>
      <xdr:rowOff>173153</xdr:rowOff>
    </xdr:from>
    <xdr:ext cx="1228725" cy="280205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0706100" y="554153"/>
          <a:ext cx="122872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IN" sz="1200">
              <a:solidFill>
                <a:schemeClr val="accent1">
                  <a:lumMod val="60000"/>
                  <a:lumOff val="40000"/>
                </a:schemeClr>
              </a:solidFill>
            </a:rPr>
            <a:t>Host</a:t>
          </a:r>
        </a:p>
      </xdr:txBody>
    </xdr:sp>
    <xdr:clientData/>
  </xdr:oneCellAnchor>
  <xdr:oneCellAnchor>
    <xdr:from>
      <xdr:col>15</xdr:col>
      <xdr:colOff>400050</xdr:colOff>
      <xdr:row>4</xdr:row>
      <xdr:rowOff>76893</xdr:rowOff>
    </xdr:from>
    <xdr:ext cx="895350" cy="468013"/>
    <xdr:sp macro="" textlink="'Data Aggregation'!M38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9544050" y="838893"/>
          <a:ext cx="8953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9D5888BC-40F6-4BBA-B395-B906B1CF22C9}" type="TxLink">
            <a:rPr lang="en-US" sz="2400" b="0" i="0" u="none" strike="noStrike">
              <a:solidFill>
                <a:schemeClr val="tx2">
                  <a:lumMod val="60000"/>
                  <a:lumOff val="40000"/>
                </a:schemeClr>
              </a:solidFill>
              <a:latin typeface="Calibri"/>
              <a:cs typeface="Calibri"/>
            </a:rPr>
            <a:pPr algn="ctr"/>
            <a:t>99.07</a:t>
          </a:fld>
          <a:endParaRPr lang="en-IN" sz="2400">
            <a:solidFill>
              <a:schemeClr val="tx2">
                <a:lumMod val="60000"/>
                <a:lumOff val="40000"/>
              </a:schemeClr>
            </a:solidFill>
          </a:endParaRPr>
        </a:p>
      </xdr:txBody>
    </xdr:sp>
    <xdr:clientData/>
  </xdr:oneCellAnchor>
  <xdr:oneCellAnchor>
    <xdr:from>
      <xdr:col>17</xdr:col>
      <xdr:colOff>514350</xdr:colOff>
      <xdr:row>4</xdr:row>
      <xdr:rowOff>67371</xdr:rowOff>
    </xdr:from>
    <xdr:ext cx="895350" cy="468013"/>
    <xdr:sp macro="" textlink="'Data Aggregation'!N38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0877550" y="829371"/>
          <a:ext cx="8953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BFC4C623-A693-41D0-A0AE-450C5A986B2A}" type="TxLink">
            <a:rPr lang="en-US" sz="2400" b="0" i="0" u="none" strike="noStrike">
              <a:solidFill>
                <a:schemeClr val="tx2">
                  <a:lumMod val="60000"/>
                  <a:lumOff val="40000"/>
                </a:schemeClr>
              </a:solidFill>
              <a:latin typeface="Calibri"/>
              <a:cs typeface="Calibri"/>
            </a:rPr>
            <a:pPr algn="ctr"/>
            <a:t>84.14</a:t>
          </a:fld>
          <a:endParaRPr lang="en-IN" sz="2400">
            <a:solidFill>
              <a:schemeClr val="tx2">
                <a:lumMod val="60000"/>
                <a:lumOff val="40000"/>
              </a:schemeClr>
            </a:solidFill>
          </a:endParaRPr>
        </a:p>
      </xdr:txBody>
    </xdr:sp>
    <xdr:clientData/>
  </xdr:oneCellAnchor>
  <xdr:twoCellAnchor>
    <xdr:from>
      <xdr:col>13</xdr:col>
      <xdr:colOff>9525</xdr:colOff>
      <xdr:row>37</xdr:row>
      <xdr:rowOff>76200</xdr:rowOff>
    </xdr:from>
    <xdr:to>
      <xdr:col>18</xdr:col>
      <xdr:colOff>561525</xdr:colOff>
      <xdr:row>49</xdr:row>
      <xdr:rowOff>58200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abSelected="1" workbookViewId="0">
      <selection activeCell="U47" sqref="U47"/>
    </sheetView>
  </sheetViews>
  <sheetFormatPr defaultColWidth="9.109375" defaultRowHeight="14.4" x14ac:dyDescent="0.3"/>
  <cols>
    <col min="1" max="16384" width="9.109375" style="1"/>
  </cols>
  <sheetData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4" name="Drop Down 6">
              <controlPr defaultSize="0" autoLine="0" autoPict="0">
                <anchor moveWithCells="1">
                  <from>
                    <xdr:col>1</xdr:col>
                    <xdr:colOff>350520</xdr:colOff>
                    <xdr:row>5</xdr:row>
                    <xdr:rowOff>7620</xdr:rowOff>
                  </from>
                  <to>
                    <xdr:col>3</xdr:col>
                    <xdr:colOff>457200</xdr:colOff>
                    <xdr:row>6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"/>
  <sheetViews>
    <sheetView topLeftCell="B1" workbookViewId="0">
      <selection activeCell="I3" sqref="I3:I5"/>
    </sheetView>
  </sheetViews>
  <sheetFormatPr defaultRowHeight="14.4" x14ac:dyDescent="0.3"/>
  <cols>
    <col min="1" max="1" width="45.44140625" bestFit="1" customWidth="1"/>
    <col min="2" max="2" width="47.109375" bestFit="1" customWidth="1"/>
    <col min="3" max="3" width="46.33203125" bestFit="1" customWidth="1"/>
  </cols>
  <sheetData>
    <row r="1" spans="1:9" x14ac:dyDescent="0.3">
      <c r="A1" t="s">
        <v>2</v>
      </c>
    </row>
    <row r="3" spans="1:9" x14ac:dyDescent="0.3">
      <c r="A3" t="s">
        <v>0</v>
      </c>
      <c r="B3" t="s">
        <v>1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</row>
    <row r="4" spans="1:9" x14ac:dyDescent="0.3">
      <c r="A4">
        <v>40.98</v>
      </c>
      <c r="B4">
        <v>0</v>
      </c>
      <c r="D4" t="s">
        <v>29</v>
      </c>
      <c r="E4">
        <v>7055</v>
      </c>
      <c r="F4">
        <v>6512</v>
      </c>
      <c r="G4">
        <v>7436</v>
      </c>
      <c r="H4">
        <v>32</v>
      </c>
      <c r="I4">
        <v>2527</v>
      </c>
    </row>
    <row r="5" spans="1:9" x14ac:dyDescent="0.3">
      <c r="D5" t="s">
        <v>30</v>
      </c>
      <c r="E5">
        <v>4808</v>
      </c>
      <c r="F5">
        <v>5414</v>
      </c>
      <c r="G5">
        <v>5598</v>
      </c>
      <c r="H5">
        <v>147</v>
      </c>
      <c r="I5">
        <v>1962</v>
      </c>
    </row>
    <row r="6" spans="1:9" x14ac:dyDescent="0.3">
      <c r="A6" t="s">
        <v>4</v>
      </c>
      <c r="B6" t="s">
        <v>5</v>
      </c>
    </row>
    <row r="7" spans="1:9" x14ac:dyDescent="0.3">
      <c r="A7">
        <v>48.58</v>
      </c>
      <c r="B7">
        <v>29.4</v>
      </c>
      <c r="E7" t="s">
        <v>38</v>
      </c>
      <c r="F7" t="s">
        <v>39</v>
      </c>
    </row>
    <row r="8" spans="1:9" x14ac:dyDescent="0.3">
      <c r="D8" t="s">
        <v>30</v>
      </c>
      <c r="E8">
        <v>65.16</v>
      </c>
      <c r="F8">
        <v>74.125690292930997</v>
      </c>
    </row>
    <row r="9" spans="1:9" x14ac:dyDescent="0.3">
      <c r="A9" t="s">
        <v>6</v>
      </c>
      <c r="B9" t="s">
        <v>7</v>
      </c>
      <c r="C9" t="s">
        <v>8</v>
      </c>
      <c r="D9" t="s">
        <v>29</v>
      </c>
      <c r="E9">
        <v>62.2</v>
      </c>
      <c r="F9">
        <v>64.885332091028104</v>
      </c>
    </row>
    <row r="10" spans="1:9" x14ac:dyDescent="0.3">
      <c r="A10">
        <v>9.76</v>
      </c>
      <c r="B10">
        <v>30.22</v>
      </c>
      <c r="C10">
        <v>52.5</v>
      </c>
    </row>
    <row r="12" spans="1:9" x14ac:dyDescent="0.3">
      <c r="A12" t="s">
        <v>9</v>
      </c>
      <c r="B12" t="s">
        <v>10</v>
      </c>
    </row>
    <row r="13" spans="1:9" x14ac:dyDescent="0.3">
      <c r="A13">
        <v>50.05</v>
      </c>
      <c r="B13">
        <v>11.61</v>
      </c>
    </row>
    <row r="15" spans="1:9" x14ac:dyDescent="0.3">
      <c r="A15" t="s">
        <v>11</v>
      </c>
      <c r="B15" t="s">
        <v>12</v>
      </c>
    </row>
    <row r="16" spans="1:9" x14ac:dyDescent="0.3">
      <c r="A16">
        <v>52.55</v>
      </c>
      <c r="B16">
        <v>22.48</v>
      </c>
    </row>
    <row r="18" spans="1:3" x14ac:dyDescent="0.3">
      <c r="A18" t="s">
        <v>13</v>
      </c>
      <c r="B18" t="s">
        <v>14</v>
      </c>
    </row>
    <row r="19" spans="1:3" x14ac:dyDescent="0.3">
      <c r="A19">
        <v>56</v>
      </c>
      <c r="B19">
        <v>66</v>
      </c>
    </row>
    <row r="21" spans="1:3" x14ac:dyDescent="0.3">
      <c r="A21" t="s">
        <v>15</v>
      </c>
      <c r="B21" t="s">
        <v>16</v>
      </c>
    </row>
    <row r="22" spans="1:3" x14ac:dyDescent="0.3">
      <c r="A22">
        <v>44</v>
      </c>
      <c r="B22">
        <v>30.1</v>
      </c>
    </row>
    <row r="24" spans="1:3" x14ac:dyDescent="0.3">
      <c r="A24" t="s">
        <v>17</v>
      </c>
      <c r="B24" t="s">
        <v>18</v>
      </c>
      <c r="C24" t="s">
        <v>19</v>
      </c>
    </row>
    <row r="25" spans="1:3" x14ac:dyDescent="0.3">
      <c r="A25">
        <v>51.06</v>
      </c>
      <c r="B25">
        <v>45.11</v>
      </c>
      <c r="C25">
        <v>17.54</v>
      </c>
    </row>
    <row r="27" spans="1:3" x14ac:dyDescent="0.3">
      <c r="A27" t="s">
        <v>20</v>
      </c>
      <c r="B27" t="s">
        <v>21</v>
      </c>
      <c r="C27" t="s">
        <v>22</v>
      </c>
    </row>
    <row r="28" spans="1:3" x14ac:dyDescent="0.3">
      <c r="A28">
        <v>58.76</v>
      </c>
      <c r="B28">
        <v>17.66</v>
      </c>
      <c r="C28">
        <v>5.36</v>
      </c>
    </row>
    <row r="30" spans="1:3" x14ac:dyDescent="0.3">
      <c r="A30" t="s">
        <v>23</v>
      </c>
      <c r="B30" t="s">
        <v>24</v>
      </c>
    </row>
    <row r="31" spans="1:3" x14ac:dyDescent="0.3">
      <c r="A31">
        <v>4.88</v>
      </c>
      <c r="B31">
        <v>4.7</v>
      </c>
    </row>
    <row r="33" spans="1:2" x14ac:dyDescent="0.3">
      <c r="A33" t="s">
        <v>26</v>
      </c>
      <c r="B33" t="s">
        <v>25</v>
      </c>
    </row>
    <row r="34" spans="1:2" x14ac:dyDescent="0.3">
      <c r="A34">
        <v>1538</v>
      </c>
      <c r="B34">
        <v>1243</v>
      </c>
    </row>
    <row r="36" spans="1:2" x14ac:dyDescent="0.3">
      <c r="A36" t="s">
        <v>27</v>
      </c>
      <c r="B36" t="s">
        <v>28</v>
      </c>
    </row>
    <row r="37" spans="1:2" x14ac:dyDescent="0.3">
      <c r="A37">
        <v>98.66</v>
      </c>
      <c r="B37">
        <v>90.92</v>
      </c>
    </row>
    <row r="39" spans="1:2" x14ac:dyDescent="0.3">
      <c r="A39" t="s">
        <v>36</v>
      </c>
      <c r="B39" t="s">
        <v>37</v>
      </c>
    </row>
    <row r="40" spans="1:2" x14ac:dyDescent="0.3">
      <c r="A40">
        <v>991</v>
      </c>
      <c r="B40">
        <v>1394</v>
      </c>
    </row>
    <row r="42" spans="1:2" x14ac:dyDescent="0.3">
      <c r="A42" t="s">
        <v>40</v>
      </c>
      <c r="B42" t="s">
        <v>41</v>
      </c>
    </row>
    <row r="43" spans="1:2" x14ac:dyDescent="0.3">
      <c r="A43">
        <v>99.38</v>
      </c>
      <c r="B43">
        <v>97.83</v>
      </c>
    </row>
    <row r="45" spans="1:2" x14ac:dyDescent="0.3">
      <c r="A45" t="s">
        <v>42</v>
      </c>
      <c r="B45" t="s">
        <v>43</v>
      </c>
    </row>
    <row r="46" spans="1:2" x14ac:dyDescent="0.3">
      <c r="A46">
        <v>57.34</v>
      </c>
      <c r="B46">
        <v>79.349999999999994</v>
      </c>
    </row>
    <row r="48" spans="1:2" x14ac:dyDescent="0.3">
      <c r="A48" t="s">
        <v>44</v>
      </c>
      <c r="B48" t="s">
        <v>45</v>
      </c>
    </row>
    <row r="49" spans="1:2" x14ac:dyDescent="0.3">
      <c r="A49">
        <v>72.959999999999994</v>
      </c>
      <c r="B49">
        <v>73.91</v>
      </c>
    </row>
    <row r="51" spans="1:2" x14ac:dyDescent="0.3">
      <c r="A51" t="s">
        <v>46</v>
      </c>
      <c r="B51" t="s">
        <v>47</v>
      </c>
    </row>
    <row r="52" spans="1:2" x14ac:dyDescent="0.3">
      <c r="A52">
        <v>64.88</v>
      </c>
      <c r="B52">
        <v>52.17</v>
      </c>
    </row>
    <row r="54" spans="1:2" x14ac:dyDescent="0.3">
      <c r="A54" t="s">
        <v>48</v>
      </c>
      <c r="B54" t="s">
        <v>49</v>
      </c>
    </row>
    <row r="55" spans="1:2" x14ac:dyDescent="0.3">
      <c r="A55">
        <v>63</v>
      </c>
      <c r="B55">
        <v>52</v>
      </c>
    </row>
    <row r="57" spans="1:2" x14ac:dyDescent="0.3">
      <c r="A57" t="s">
        <v>50</v>
      </c>
      <c r="B57" t="s">
        <v>51</v>
      </c>
    </row>
    <row r="58" spans="1:2" x14ac:dyDescent="0.3">
      <c r="A58">
        <v>71.5</v>
      </c>
      <c r="B58">
        <v>50.82</v>
      </c>
    </row>
    <row r="60" spans="1:2" x14ac:dyDescent="0.3">
      <c r="A60" t="s">
        <v>52</v>
      </c>
      <c r="B60" t="s">
        <v>53</v>
      </c>
    </row>
    <row r="61" spans="1:2" x14ac:dyDescent="0.3">
      <c r="A61">
        <v>1357</v>
      </c>
      <c r="B61">
        <v>1609</v>
      </c>
    </row>
    <row r="63" spans="1:2" x14ac:dyDescent="0.3">
      <c r="A63" t="s">
        <v>54</v>
      </c>
      <c r="B63" t="s">
        <v>55</v>
      </c>
    </row>
    <row r="64" spans="1:2" x14ac:dyDescent="0.3">
      <c r="A64">
        <v>4.78</v>
      </c>
      <c r="B64">
        <v>4.75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4"/>
  <sheetViews>
    <sheetView topLeftCell="B1" workbookViewId="0">
      <selection activeCell="D7" sqref="D7:F9"/>
    </sheetView>
  </sheetViews>
  <sheetFormatPr defaultRowHeight="14.4" x14ac:dyDescent="0.3"/>
  <cols>
    <col min="1" max="1" width="48.88671875" bestFit="1" customWidth="1"/>
    <col min="2" max="2" width="47.109375" bestFit="1" customWidth="1"/>
    <col min="3" max="3" width="46.33203125" bestFit="1" customWidth="1"/>
  </cols>
  <sheetData>
    <row r="1" spans="1:9" x14ac:dyDescent="0.3">
      <c r="A1" t="s">
        <v>3</v>
      </c>
    </row>
    <row r="3" spans="1:9" x14ac:dyDescent="0.3">
      <c r="A3" t="s">
        <v>0</v>
      </c>
      <c r="B3" t="s">
        <v>1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</row>
    <row r="4" spans="1:9" x14ac:dyDescent="0.3">
      <c r="A4">
        <v>35.979999999999997</v>
      </c>
      <c r="B4">
        <v>14.81</v>
      </c>
      <c r="D4" t="s">
        <v>29</v>
      </c>
      <c r="E4">
        <v>45030</v>
      </c>
      <c r="F4">
        <v>36314</v>
      </c>
      <c r="G4">
        <v>51847</v>
      </c>
      <c r="H4">
        <v>122</v>
      </c>
      <c r="I4">
        <v>19245</v>
      </c>
    </row>
    <row r="5" spans="1:9" x14ac:dyDescent="0.3">
      <c r="D5" t="s">
        <v>30</v>
      </c>
      <c r="E5">
        <v>40002</v>
      </c>
      <c r="F5">
        <v>33315</v>
      </c>
      <c r="G5">
        <v>44307</v>
      </c>
      <c r="H5">
        <v>479</v>
      </c>
      <c r="I5">
        <v>14376</v>
      </c>
    </row>
    <row r="6" spans="1:9" x14ac:dyDescent="0.3">
      <c r="A6" t="s">
        <v>4</v>
      </c>
      <c r="B6" t="s">
        <v>5</v>
      </c>
    </row>
    <row r="7" spans="1:9" x14ac:dyDescent="0.3">
      <c r="A7">
        <v>44.86</v>
      </c>
      <c r="B7">
        <v>22.06</v>
      </c>
      <c r="E7" t="s">
        <v>38</v>
      </c>
      <c r="F7" t="s">
        <v>39</v>
      </c>
    </row>
    <row r="8" spans="1:9" x14ac:dyDescent="0.3">
      <c r="D8" t="s">
        <v>30</v>
      </c>
      <c r="E8">
        <v>64.22</v>
      </c>
      <c r="F8">
        <v>91.576021114030894</v>
      </c>
    </row>
    <row r="9" spans="1:9" x14ac:dyDescent="0.3">
      <c r="A9" t="s">
        <v>6</v>
      </c>
      <c r="B9" t="s">
        <v>7</v>
      </c>
      <c r="C9" t="s">
        <v>8</v>
      </c>
      <c r="D9" t="s">
        <v>29</v>
      </c>
      <c r="E9">
        <v>68.86</v>
      </c>
      <c r="F9">
        <v>80.057709656369397</v>
      </c>
    </row>
    <row r="10" spans="1:9" x14ac:dyDescent="0.3">
      <c r="A10">
        <v>1.1299999999999999</v>
      </c>
      <c r="B10">
        <v>32.74</v>
      </c>
      <c r="C10">
        <v>53.18</v>
      </c>
    </row>
    <row r="12" spans="1:9" x14ac:dyDescent="0.3">
      <c r="A12" t="s">
        <v>9</v>
      </c>
      <c r="B12" t="s">
        <v>10</v>
      </c>
    </row>
    <row r="13" spans="1:9" x14ac:dyDescent="0.3">
      <c r="A13">
        <v>49.55</v>
      </c>
      <c r="B13">
        <v>6.3</v>
      </c>
    </row>
    <row r="15" spans="1:9" x14ac:dyDescent="0.3">
      <c r="A15" t="s">
        <v>11</v>
      </c>
      <c r="B15" t="s">
        <v>12</v>
      </c>
    </row>
    <row r="16" spans="1:9" x14ac:dyDescent="0.3">
      <c r="A16">
        <v>50.69</v>
      </c>
      <c r="B16">
        <v>22.86</v>
      </c>
    </row>
    <row r="18" spans="1:3" x14ac:dyDescent="0.3">
      <c r="A18" t="s">
        <v>13</v>
      </c>
      <c r="B18" t="s">
        <v>14</v>
      </c>
    </row>
    <row r="19" spans="1:3" x14ac:dyDescent="0.3">
      <c r="A19">
        <v>83</v>
      </c>
      <c r="B19">
        <v>89</v>
      </c>
    </row>
    <row r="21" spans="1:3" x14ac:dyDescent="0.3">
      <c r="A21" t="s">
        <v>15</v>
      </c>
      <c r="B21" t="s">
        <v>16</v>
      </c>
    </row>
    <row r="22" spans="1:3" x14ac:dyDescent="0.3">
      <c r="A22">
        <v>41.57</v>
      </c>
      <c r="B22">
        <v>33.44</v>
      </c>
    </row>
    <row r="24" spans="1:3" x14ac:dyDescent="0.3">
      <c r="A24" t="s">
        <v>17</v>
      </c>
      <c r="B24" t="s">
        <v>18</v>
      </c>
      <c r="C24" t="s">
        <v>19</v>
      </c>
    </row>
    <row r="25" spans="1:3" x14ac:dyDescent="0.3">
      <c r="A25">
        <v>50.57</v>
      </c>
      <c r="B25">
        <v>41.44</v>
      </c>
      <c r="C25">
        <v>19.309999999999999</v>
      </c>
    </row>
    <row r="27" spans="1:3" x14ac:dyDescent="0.3">
      <c r="A27" t="s">
        <v>20</v>
      </c>
      <c r="B27" t="s">
        <v>21</v>
      </c>
      <c r="C27" t="s">
        <v>22</v>
      </c>
    </row>
    <row r="28" spans="1:3" x14ac:dyDescent="0.3">
      <c r="A28">
        <v>57.81</v>
      </c>
      <c r="B28">
        <v>19.739999999999998</v>
      </c>
      <c r="C28">
        <v>4.49</v>
      </c>
    </row>
    <row r="30" spans="1:3" x14ac:dyDescent="0.3">
      <c r="A30" t="s">
        <v>23</v>
      </c>
      <c r="B30" t="s">
        <v>24</v>
      </c>
    </row>
    <row r="31" spans="1:3" x14ac:dyDescent="0.3">
      <c r="A31">
        <v>4.88</v>
      </c>
      <c r="B31">
        <v>4.7</v>
      </c>
    </row>
    <row r="33" spans="1:2" x14ac:dyDescent="0.3">
      <c r="A33" t="s">
        <v>26</v>
      </c>
      <c r="B33" t="s">
        <v>25</v>
      </c>
    </row>
    <row r="34" spans="1:2" x14ac:dyDescent="0.3">
      <c r="A34">
        <v>1654</v>
      </c>
      <c r="B34">
        <v>1310</v>
      </c>
    </row>
    <row r="36" spans="1:2" x14ac:dyDescent="0.3">
      <c r="A36" t="s">
        <v>27</v>
      </c>
      <c r="B36" t="s">
        <v>28</v>
      </c>
    </row>
    <row r="37" spans="1:2" x14ac:dyDescent="0.3">
      <c r="A37">
        <v>99.07</v>
      </c>
      <c r="B37">
        <v>84.14</v>
      </c>
    </row>
    <row r="39" spans="1:2" x14ac:dyDescent="0.3">
      <c r="A39" t="s">
        <v>36</v>
      </c>
      <c r="B39" t="s">
        <v>37</v>
      </c>
    </row>
    <row r="40" spans="1:2" x14ac:dyDescent="0.3">
      <c r="A40">
        <v>3515</v>
      </c>
      <c r="B40">
        <v>4915</v>
      </c>
    </row>
    <row r="42" spans="1:2" x14ac:dyDescent="0.3">
      <c r="A42" t="s">
        <v>40</v>
      </c>
      <c r="B42" t="s">
        <v>41</v>
      </c>
    </row>
    <row r="43" spans="1:2" x14ac:dyDescent="0.3">
      <c r="A43">
        <v>99.41</v>
      </c>
      <c r="B43">
        <v>99.5</v>
      </c>
    </row>
    <row r="45" spans="1:2" x14ac:dyDescent="0.3">
      <c r="A45" t="s">
        <v>42</v>
      </c>
      <c r="B45" t="s">
        <v>43</v>
      </c>
    </row>
    <row r="46" spans="1:2" x14ac:dyDescent="0.3">
      <c r="A46">
        <v>59.08</v>
      </c>
      <c r="B46">
        <v>70.47</v>
      </c>
    </row>
    <row r="48" spans="1:2" x14ac:dyDescent="0.3">
      <c r="A48" t="s">
        <v>44</v>
      </c>
      <c r="B48" t="s">
        <v>45</v>
      </c>
    </row>
    <row r="49" spans="1:2" x14ac:dyDescent="0.3">
      <c r="A49">
        <v>62.92</v>
      </c>
      <c r="B49">
        <v>63.09</v>
      </c>
    </row>
    <row r="51" spans="1:2" x14ac:dyDescent="0.3">
      <c r="A51" t="s">
        <v>46</v>
      </c>
      <c r="B51" t="s">
        <v>47</v>
      </c>
    </row>
    <row r="52" spans="1:2" x14ac:dyDescent="0.3">
      <c r="A52">
        <v>57.65</v>
      </c>
      <c r="B52">
        <v>53.86</v>
      </c>
    </row>
    <row r="54" spans="1:2" x14ac:dyDescent="0.3">
      <c r="A54" t="s">
        <v>48</v>
      </c>
      <c r="B54" t="s">
        <v>49</v>
      </c>
    </row>
    <row r="55" spans="1:2" x14ac:dyDescent="0.3">
      <c r="A55">
        <v>88</v>
      </c>
      <c r="B55">
        <v>77</v>
      </c>
    </row>
    <row r="57" spans="1:2" x14ac:dyDescent="0.3">
      <c r="A57" t="s">
        <v>50</v>
      </c>
      <c r="B57" t="s">
        <v>51</v>
      </c>
    </row>
    <row r="58" spans="1:2" x14ac:dyDescent="0.3">
      <c r="A58">
        <v>69.75</v>
      </c>
      <c r="B58">
        <v>59.94</v>
      </c>
    </row>
    <row r="60" spans="1:2" x14ac:dyDescent="0.3">
      <c r="A60" t="s">
        <v>52</v>
      </c>
      <c r="B60" t="s">
        <v>53</v>
      </c>
    </row>
    <row r="61" spans="1:2" x14ac:dyDescent="0.3">
      <c r="A61">
        <v>1427</v>
      </c>
      <c r="B61">
        <v>1663</v>
      </c>
    </row>
    <row r="63" spans="1:2" x14ac:dyDescent="0.3">
      <c r="A63" t="s">
        <v>54</v>
      </c>
      <c r="B63" t="s">
        <v>55</v>
      </c>
    </row>
    <row r="64" spans="1:2" x14ac:dyDescent="0.3">
      <c r="A64">
        <v>4.78</v>
      </c>
      <c r="B64">
        <v>4.74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6"/>
  <sheetViews>
    <sheetView topLeftCell="A8" workbookViewId="0">
      <selection activeCell="F19" sqref="F19:K21"/>
    </sheetView>
  </sheetViews>
  <sheetFormatPr defaultRowHeight="14.4" x14ac:dyDescent="0.3"/>
  <cols>
    <col min="2" max="2" width="11.44140625" customWidth="1"/>
    <col min="3" max="3" width="10.6640625" customWidth="1"/>
    <col min="4" max="4" width="9.88671875" customWidth="1"/>
    <col min="7" max="11" width="9.5546875" bestFit="1" customWidth="1"/>
  </cols>
  <sheetData>
    <row r="1" spans="1:15" x14ac:dyDescent="0.3">
      <c r="A1">
        <v>1</v>
      </c>
      <c r="B1" t="s">
        <v>56</v>
      </c>
      <c r="C1">
        <v>2</v>
      </c>
      <c r="D1" t="str">
        <f ca="1">OFFSET($B$1,$C$1-1,0)</f>
        <v>Athens</v>
      </c>
    </row>
    <row r="2" spans="1:15" x14ac:dyDescent="0.3">
      <c r="A2">
        <v>2</v>
      </c>
      <c r="B2" t="s">
        <v>3</v>
      </c>
    </row>
    <row r="3" spans="1:15" x14ac:dyDescent="0.3">
      <c r="M3">
        <v>0</v>
      </c>
      <c r="N3">
        <v>1</v>
      </c>
      <c r="O3">
        <v>2</v>
      </c>
    </row>
    <row r="4" spans="1:15" x14ac:dyDescent="0.3">
      <c r="B4" t="s">
        <v>0</v>
      </c>
      <c r="C4" t="s">
        <v>1</v>
      </c>
      <c r="M4" t="s">
        <v>0</v>
      </c>
      <c r="N4" t="s">
        <v>1</v>
      </c>
    </row>
    <row r="5" spans="1:15" x14ac:dyDescent="0.3">
      <c r="A5">
        <v>1</v>
      </c>
      <c r="B5">
        <v>40.98</v>
      </c>
      <c r="C5">
        <v>0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M5">
        <f ca="1">OFFSET($B$4,$C$1,M$3)</f>
        <v>35.979999999999997</v>
      </c>
      <c r="N5">
        <f ca="1">OFFSET($B$4,$C$1,N$3)</f>
        <v>14.81</v>
      </c>
    </row>
    <row r="6" spans="1:15" x14ac:dyDescent="0.3">
      <c r="A6">
        <v>2</v>
      </c>
      <c r="B6">
        <v>35.979999999999997</v>
      </c>
      <c r="C6">
        <v>14.81</v>
      </c>
      <c r="E6">
        <v>1</v>
      </c>
      <c r="F6" t="s">
        <v>29</v>
      </c>
      <c r="G6" s="2">
        <f>7055/11863*100</f>
        <v>59.470622945292085</v>
      </c>
      <c r="H6" s="2">
        <f>6512/11935*100</f>
        <v>54.562211981566819</v>
      </c>
      <c r="I6" s="2">
        <f>7436/13034*100</f>
        <v>57.050790240908391</v>
      </c>
      <c r="J6" s="2">
        <f>32/179*100</f>
        <v>17.877094972067038</v>
      </c>
      <c r="K6" s="2">
        <f>2527/4489*100</f>
        <v>56.293161060369791</v>
      </c>
    </row>
    <row r="7" spans="1:15" x14ac:dyDescent="0.3">
      <c r="B7" t="s">
        <v>4</v>
      </c>
      <c r="C7" t="s">
        <v>5</v>
      </c>
      <c r="F7" t="s">
        <v>30</v>
      </c>
      <c r="G7" s="2">
        <f>4808/11863*100</f>
        <v>40.529377054707915</v>
      </c>
      <c r="H7" s="2">
        <f>5414/11935*100</f>
        <v>45.362379555927944</v>
      </c>
      <c r="I7" s="2">
        <f>5598/13034*100</f>
        <v>42.949209759091609</v>
      </c>
      <c r="J7" s="2">
        <f>147/179*100</f>
        <v>82.122905027932958</v>
      </c>
      <c r="K7" s="2">
        <f>1962/4489*100</f>
        <v>43.706838939630202</v>
      </c>
      <c r="M7" t="s">
        <v>4</v>
      </c>
      <c r="N7" t="s">
        <v>5</v>
      </c>
    </row>
    <row r="8" spans="1:15" x14ac:dyDescent="0.3">
      <c r="A8">
        <v>1</v>
      </c>
      <c r="B8">
        <v>48.58</v>
      </c>
      <c r="C8">
        <v>29.4</v>
      </c>
      <c r="E8">
        <v>2</v>
      </c>
      <c r="F8" t="s">
        <v>29</v>
      </c>
      <c r="G8" s="2">
        <f>45030/85302*100</f>
        <v>52.788914679608922</v>
      </c>
      <c r="H8" s="2">
        <f>36314/69629*100</f>
        <v>52.153556707693639</v>
      </c>
      <c r="I8" s="2">
        <f>51847/96154*100</f>
        <v>53.920793726730032</v>
      </c>
      <c r="J8" s="2">
        <f>122/601*100</f>
        <v>20.299500831946755</v>
      </c>
      <c r="K8" s="2">
        <f>19245/33621*100</f>
        <v>57.241010082983848</v>
      </c>
      <c r="M8">
        <f ca="1">OFFSET($B$7,$C$1,M$3)</f>
        <v>44.86</v>
      </c>
      <c r="N8">
        <f ca="1">OFFSET($B$7,$C$1,N$3)</f>
        <v>22.06</v>
      </c>
    </row>
    <row r="9" spans="1:15" x14ac:dyDescent="0.3">
      <c r="A9">
        <v>2</v>
      </c>
      <c r="B9">
        <v>44.86</v>
      </c>
      <c r="C9">
        <v>22.06</v>
      </c>
      <c r="F9" t="s">
        <v>30</v>
      </c>
      <c r="G9" s="2">
        <f>40002/85302*100</f>
        <v>46.894562847295489</v>
      </c>
      <c r="H9" s="2">
        <f>33315/69629*100</f>
        <v>47.846443292306368</v>
      </c>
      <c r="I9" s="2">
        <f>44307/96154*100</f>
        <v>46.079206273269961</v>
      </c>
      <c r="J9" s="2">
        <f>479/601*100</f>
        <v>79.700499168053241</v>
      </c>
      <c r="K9" s="2">
        <f>14376/33621*100</f>
        <v>42.758989917016152</v>
      </c>
    </row>
    <row r="10" spans="1:15" x14ac:dyDescent="0.3">
      <c r="B10" t="s">
        <v>6</v>
      </c>
      <c r="C10" t="s">
        <v>7</v>
      </c>
      <c r="D10" t="s">
        <v>8</v>
      </c>
      <c r="M10" t="s">
        <v>6</v>
      </c>
      <c r="N10" t="s">
        <v>7</v>
      </c>
      <c r="O10" t="s">
        <v>8</v>
      </c>
    </row>
    <row r="11" spans="1:15" x14ac:dyDescent="0.3">
      <c r="A11">
        <v>1</v>
      </c>
      <c r="B11">
        <v>9.76</v>
      </c>
      <c r="C11">
        <v>30.22</v>
      </c>
      <c r="D11">
        <v>52.5</v>
      </c>
      <c r="M11">
        <f ca="1">OFFSET($B$10,$C$1,M$3)</f>
        <v>1.1299999999999999</v>
      </c>
      <c r="N11">
        <f t="shared" ref="N11:O11" ca="1" si="0">OFFSET($B$10,$C$1,N$3)</f>
        <v>32.74</v>
      </c>
      <c r="O11">
        <f t="shared" ca="1" si="0"/>
        <v>53.18</v>
      </c>
    </row>
    <row r="12" spans="1:15" x14ac:dyDescent="0.3">
      <c r="A12">
        <v>2</v>
      </c>
      <c r="B12">
        <v>1.1299999999999999</v>
      </c>
      <c r="C12">
        <v>32.74</v>
      </c>
      <c r="D12">
        <v>53.18</v>
      </c>
      <c r="G12" t="s">
        <v>38</v>
      </c>
      <c r="H12" t="s">
        <v>39</v>
      </c>
    </row>
    <row r="13" spans="1:15" x14ac:dyDescent="0.3">
      <c r="B13" t="s">
        <v>9</v>
      </c>
      <c r="C13" t="s">
        <v>10</v>
      </c>
      <c r="E13">
        <v>1</v>
      </c>
      <c r="F13" t="s">
        <v>30</v>
      </c>
      <c r="G13">
        <v>65.16</v>
      </c>
      <c r="H13">
        <v>74.125690292930997</v>
      </c>
      <c r="M13" t="s">
        <v>9</v>
      </c>
      <c r="N13" t="s">
        <v>10</v>
      </c>
    </row>
    <row r="14" spans="1:15" x14ac:dyDescent="0.3">
      <c r="A14">
        <v>1</v>
      </c>
      <c r="B14">
        <v>50.05</v>
      </c>
      <c r="C14">
        <v>11.61</v>
      </c>
      <c r="F14" t="s">
        <v>29</v>
      </c>
      <c r="G14">
        <v>62.2</v>
      </c>
      <c r="H14">
        <v>64.885332091028104</v>
      </c>
      <c r="M14">
        <f ca="1">OFFSET($B$13,$C$1,M$3)</f>
        <v>49.55</v>
      </c>
      <c r="N14">
        <f t="shared" ref="N14" ca="1" si="1">OFFSET($B$13,$C$1,N$3)</f>
        <v>6.3</v>
      </c>
    </row>
    <row r="15" spans="1:15" x14ac:dyDescent="0.3">
      <c r="A15">
        <v>2</v>
      </c>
      <c r="B15">
        <v>49.55</v>
      </c>
      <c r="C15">
        <v>6.3</v>
      </c>
      <c r="G15" t="s">
        <v>38</v>
      </c>
      <c r="H15" t="s">
        <v>39</v>
      </c>
    </row>
    <row r="16" spans="1:15" x14ac:dyDescent="0.3">
      <c r="B16" t="s">
        <v>11</v>
      </c>
      <c r="C16" t="s">
        <v>12</v>
      </c>
      <c r="E16">
        <v>2</v>
      </c>
      <c r="F16" t="s">
        <v>30</v>
      </c>
      <c r="G16">
        <v>64.22</v>
      </c>
      <c r="H16">
        <v>91.576021114030894</v>
      </c>
      <c r="M16" t="s">
        <v>11</v>
      </c>
      <c r="N16" t="s">
        <v>12</v>
      </c>
    </row>
    <row r="17" spans="1:15" x14ac:dyDescent="0.3">
      <c r="A17">
        <v>1</v>
      </c>
      <c r="B17">
        <v>52.55</v>
      </c>
      <c r="C17">
        <v>22.48</v>
      </c>
      <c r="F17" t="s">
        <v>29</v>
      </c>
      <c r="G17">
        <v>68.86</v>
      </c>
      <c r="H17">
        <v>80.057709656369397</v>
      </c>
      <c r="M17">
        <f ca="1">OFFSET($B$16,$C$1,M$3)</f>
        <v>50.69</v>
      </c>
      <c r="N17">
        <f ca="1">OFFSET($B$16,$C$1,N$3)</f>
        <v>22.86</v>
      </c>
    </row>
    <row r="18" spans="1:15" x14ac:dyDescent="0.3">
      <c r="A18">
        <v>2</v>
      </c>
      <c r="B18">
        <v>50.69</v>
      </c>
      <c r="C18">
        <v>22.86</v>
      </c>
      <c r="G18">
        <v>0</v>
      </c>
      <c r="H18">
        <v>1</v>
      </c>
      <c r="I18">
        <v>2</v>
      </c>
      <c r="J18">
        <v>3</v>
      </c>
      <c r="K18">
        <v>4</v>
      </c>
    </row>
    <row r="19" spans="1:15" x14ac:dyDescent="0.3">
      <c r="B19" t="s">
        <v>13</v>
      </c>
      <c r="C19" t="s">
        <v>14</v>
      </c>
      <c r="G19" t="s">
        <v>31</v>
      </c>
      <c r="H19" t="s">
        <v>32</v>
      </c>
      <c r="I19" t="s">
        <v>33</v>
      </c>
      <c r="J19" t="s">
        <v>34</v>
      </c>
      <c r="K19" t="s">
        <v>35</v>
      </c>
      <c r="M19" t="s">
        <v>13</v>
      </c>
      <c r="N19" t="s">
        <v>14</v>
      </c>
    </row>
    <row r="20" spans="1:15" x14ac:dyDescent="0.3">
      <c r="A20">
        <v>1</v>
      </c>
      <c r="B20">
        <v>56</v>
      </c>
      <c r="C20">
        <v>66</v>
      </c>
      <c r="E20">
        <v>0</v>
      </c>
      <c r="F20" t="s">
        <v>29</v>
      </c>
      <c r="G20" s="2">
        <f ca="1">OFFSET($G$5,MATCH($C$1,$E$6:$E$9,0)+$E20,G$18)</f>
        <v>52.788914679608922</v>
      </c>
      <c r="H20" s="2">
        <f t="shared" ref="H20:K21" ca="1" si="2">OFFSET($G$5,MATCH($C$1,$E$6:$E$9,0)+$E20,H$18)</f>
        <v>52.153556707693639</v>
      </c>
      <c r="I20" s="2">
        <f t="shared" ca="1" si="2"/>
        <v>53.920793726730032</v>
      </c>
      <c r="J20" s="2">
        <f t="shared" ca="1" si="2"/>
        <v>20.299500831946755</v>
      </c>
      <c r="K20" s="2">
        <f t="shared" ca="1" si="2"/>
        <v>57.241010082983848</v>
      </c>
      <c r="M20">
        <f ca="1">OFFSET($B$19,$C$1,M$3)</f>
        <v>83</v>
      </c>
      <c r="N20">
        <f ca="1">OFFSET($B$19,$C$1,N$3)</f>
        <v>89</v>
      </c>
    </row>
    <row r="21" spans="1:15" x14ac:dyDescent="0.3">
      <c r="A21">
        <v>2</v>
      </c>
      <c r="B21">
        <v>83</v>
      </c>
      <c r="C21">
        <v>89</v>
      </c>
      <c r="E21">
        <v>1</v>
      </c>
      <c r="F21" t="s">
        <v>30</v>
      </c>
      <c r="G21" s="2">
        <f ca="1">OFFSET($G$5,MATCH($C$1,$E$6:$E$9,0)+$E21,G$18)</f>
        <v>46.894562847295489</v>
      </c>
      <c r="H21" s="2">
        <f t="shared" ca="1" si="2"/>
        <v>47.846443292306368</v>
      </c>
      <c r="I21" s="2">
        <f t="shared" ca="1" si="2"/>
        <v>46.079206273269961</v>
      </c>
      <c r="J21" s="2">
        <f t="shared" ca="1" si="2"/>
        <v>79.700499168053241</v>
      </c>
      <c r="K21" s="2">
        <f t="shared" ca="1" si="2"/>
        <v>42.758989917016152</v>
      </c>
    </row>
    <row r="22" spans="1:15" x14ac:dyDescent="0.3">
      <c r="B22" t="s">
        <v>15</v>
      </c>
      <c r="C22" t="s">
        <v>16</v>
      </c>
      <c r="M22" t="s">
        <v>15</v>
      </c>
      <c r="N22" t="s">
        <v>16</v>
      </c>
    </row>
    <row r="23" spans="1:15" x14ac:dyDescent="0.3">
      <c r="A23">
        <v>1</v>
      </c>
      <c r="B23">
        <v>44</v>
      </c>
      <c r="C23">
        <v>30.1</v>
      </c>
      <c r="M23">
        <f ca="1">OFFSET($B$22,$C$1,M$3)</f>
        <v>41.57</v>
      </c>
      <c r="N23">
        <f ca="1">OFFSET($B$22,$C$1,N$3)</f>
        <v>33.44</v>
      </c>
    </row>
    <row r="24" spans="1:15" x14ac:dyDescent="0.3">
      <c r="A24">
        <v>2</v>
      </c>
      <c r="B24">
        <v>41.57</v>
      </c>
      <c r="C24">
        <v>33.44</v>
      </c>
      <c r="J24">
        <v>0</v>
      </c>
      <c r="K24">
        <v>1</v>
      </c>
    </row>
    <row r="25" spans="1:15" x14ac:dyDescent="0.3">
      <c r="B25" t="s">
        <v>17</v>
      </c>
      <c r="C25" t="s">
        <v>18</v>
      </c>
      <c r="D25" t="s">
        <v>19</v>
      </c>
      <c r="J25" t="s">
        <v>38</v>
      </c>
      <c r="K25" t="s">
        <v>39</v>
      </c>
      <c r="M25" t="s">
        <v>17</v>
      </c>
      <c r="N25" t="s">
        <v>18</v>
      </c>
      <c r="O25" t="s">
        <v>19</v>
      </c>
    </row>
    <row r="26" spans="1:15" x14ac:dyDescent="0.3">
      <c r="A26">
        <v>1</v>
      </c>
      <c r="B26">
        <v>51.06</v>
      </c>
      <c r="C26">
        <v>45.11</v>
      </c>
      <c r="D26">
        <v>17.54</v>
      </c>
      <c r="H26">
        <v>0</v>
      </c>
      <c r="I26" t="s">
        <v>30</v>
      </c>
      <c r="J26">
        <f ca="1">OFFSET($G$12,MATCH($C$1,$E$13:$E$17,0)+$H26,J$24)</f>
        <v>64.22</v>
      </c>
      <c r="K26">
        <f ca="1">OFFSET($G$12,MATCH($C$1,$E$13:$E$17,0)+$H26,K$24)</f>
        <v>91.576021114030894</v>
      </c>
      <c r="M26">
        <f ca="1">OFFSET($B$25,$C$1,M$3)</f>
        <v>50.57</v>
      </c>
      <c r="N26">
        <f t="shared" ref="N26:O26" ca="1" si="3">OFFSET($B$25,$C$1,N$3)</f>
        <v>41.44</v>
      </c>
      <c r="O26">
        <f t="shared" ca="1" si="3"/>
        <v>19.309999999999999</v>
      </c>
    </row>
    <row r="27" spans="1:15" x14ac:dyDescent="0.3">
      <c r="A27">
        <v>2</v>
      </c>
      <c r="B27">
        <v>50.57</v>
      </c>
      <c r="C27">
        <v>41.44</v>
      </c>
      <c r="D27">
        <v>19.309999999999999</v>
      </c>
      <c r="H27">
        <v>1</v>
      </c>
      <c r="I27" t="s">
        <v>29</v>
      </c>
      <c r="J27">
        <f ca="1">OFFSET($G$12,MATCH($C$1,$E$13:$E$17,0)+$H27,J$24)</f>
        <v>68.86</v>
      </c>
      <c r="K27">
        <f ca="1">OFFSET($G$12,MATCH($C$1,$E$13:$E$17,0)+$H27,K$24)</f>
        <v>80.057709656369397</v>
      </c>
    </row>
    <row r="28" spans="1:15" x14ac:dyDescent="0.3">
      <c r="B28" t="s">
        <v>20</v>
      </c>
      <c r="C28" t="s">
        <v>21</v>
      </c>
      <c r="D28" t="s">
        <v>22</v>
      </c>
      <c r="M28" t="s">
        <v>20</v>
      </c>
      <c r="N28" t="s">
        <v>21</v>
      </c>
      <c r="O28" t="s">
        <v>22</v>
      </c>
    </row>
    <row r="29" spans="1:15" x14ac:dyDescent="0.3">
      <c r="A29">
        <v>1</v>
      </c>
      <c r="B29">
        <v>58.76</v>
      </c>
      <c r="C29">
        <v>17.66</v>
      </c>
      <c r="D29">
        <v>5.36</v>
      </c>
      <c r="M29">
        <f ca="1">OFFSET($B$28,$C$1,M$3)</f>
        <v>57.81</v>
      </c>
      <c r="N29">
        <f t="shared" ref="N29:O29" ca="1" si="4">OFFSET($B$28,$C$1,N$3)</f>
        <v>19.739999999999998</v>
      </c>
      <c r="O29">
        <f t="shared" ca="1" si="4"/>
        <v>4.49</v>
      </c>
    </row>
    <row r="30" spans="1:15" x14ac:dyDescent="0.3">
      <c r="A30">
        <v>2</v>
      </c>
      <c r="B30">
        <v>57.81</v>
      </c>
      <c r="C30">
        <v>19.739999999999998</v>
      </c>
      <c r="D30">
        <v>4.49</v>
      </c>
    </row>
    <row r="31" spans="1:15" x14ac:dyDescent="0.3">
      <c r="B31" t="s">
        <v>23</v>
      </c>
      <c r="C31" t="s">
        <v>24</v>
      </c>
      <c r="M31" t="s">
        <v>23</v>
      </c>
      <c r="N31" t="s">
        <v>24</v>
      </c>
    </row>
    <row r="32" spans="1:15" x14ac:dyDescent="0.3">
      <c r="A32">
        <v>1</v>
      </c>
      <c r="B32">
        <v>4.88</v>
      </c>
      <c r="C32">
        <v>4.7</v>
      </c>
      <c r="M32">
        <f ca="1">OFFSET($B$31,$C$1,M$3)</f>
        <v>4.88</v>
      </c>
      <c r="N32">
        <f ca="1">OFFSET($B$31,$C$1,N$3)</f>
        <v>4.7</v>
      </c>
    </row>
    <row r="33" spans="1:14" x14ac:dyDescent="0.3">
      <c r="A33">
        <v>2</v>
      </c>
      <c r="B33">
        <v>4.88</v>
      </c>
      <c r="C33">
        <v>4.7</v>
      </c>
    </row>
    <row r="34" spans="1:14" x14ac:dyDescent="0.3">
      <c r="B34" t="s">
        <v>26</v>
      </c>
      <c r="C34" t="s">
        <v>25</v>
      </c>
      <c r="M34" t="s">
        <v>26</v>
      </c>
      <c r="N34" t="s">
        <v>25</v>
      </c>
    </row>
    <row r="35" spans="1:14" x14ac:dyDescent="0.3">
      <c r="A35">
        <v>1</v>
      </c>
      <c r="B35">
        <v>1538</v>
      </c>
      <c r="C35">
        <v>1243</v>
      </c>
      <c r="M35">
        <f ca="1">OFFSET($B$34,$C$1,M$3)</f>
        <v>1654</v>
      </c>
      <c r="N35">
        <f ca="1">OFFSET($B$34,$C$1,N$3)</f>
        <v>1310</v>
      </c>
    </row>
    <row r="36" spans="1:14" x14ac:dyDescent="0.3">
      <c r="A36">
        <v>2</v>
      </c>
      <c r="B36">
        <v>1654</v>
      </c>
      <c r="C36">
        <v>1310</v>
      </c>
    </row>
    <row r="37" spans="1:14" x14ac:dyDescent="0.3">
      <c r="B37" t="s">
        <v>27</v>
      </c>
      <c r="C37" t="s">
        <v>28</v>
      </c>
      <c r="M37" t="s">
        <v>27</v>
      </c>
      <c r="N37" t="s">
        <v>28</v>
      </c>
    </row>
    <row r="38" spans="1:14" x14ac:dyDescent="0.3">
      <c r="A38">
        <v>1</v>
      </c>
      <c r="B38">
        <v>98.66</v>
      </c>
      <c r="C38">
        <v>90.92</v>
      </c>
      <c r="M38">
        <f ca="1">OFFSET($B$37,$C$1,M$3)</f>
        <v>99.07</v>
      </c>
      <c r="N38">
        <f ca="1">OFFSET($B$37,$C$1,N$3)</f>
        <v>84.14</v>
      </c>
    </row>
    <row r="39" spans="1:14" x14ac:dyDescent="0.3">
      <c r="A39">
        <v>2</v>
      </c>
      <c r="B39">
        <v>99.07</v>
      </c>
      <c r="C39">
        <v>84.14</v>
      </c>
    </row>
    <row r="40" spans="1:14" x14ac:dyDescent="0.3">
      <c r="B40" t="s">
        <v>36</v>
      </c>
      <c r="C40" t="s">
        <v>37</v>
      </c>
      <c r="M40" t="s">
        <v>36</v>
      </c>
      <c r="N40" t="s">
        <v>37</v>
      </c>
    </row>
    <row r="41" spans="1:14" x14ac:dyDescent="0.3">
      <c r="A41">
        <v>1</v>
      </c>
      <c r="B41">
        <v>991</v>
      </c>
      <c r="C41">
        <v>1394</v>
      </c>
      <c r="M41">
        <f ca="1">OFFSET($B$40,$C$1,M$3)</f>
        <v>3515</v>
      </c>
      <c r="N41">
        <f ca="1">OFFSET($B$40,$C$1,N$3)</f>
        <v>4915</v>
      </c>
    </row>
    <row r="42" spans="1:14" x14ac:dyDescent="0.3">
      <c r="A42">
        <v>2</v>
      </c>
      <c r="B42">
        <v>3515</v>
      </c>
      <c r="C42">
        <v>4915</v>
      </c>
    </row>
    <row r="43" spans="1:14" x14ac:dyDescent="0.3">
      <c r="B43" t="s">
        <v>40</v>
      </c>
      <c r="C43" t="s">
        <v>41</v>
      </c>
      <c r="M43" t="s">
        <v>40</v>
      </c>
      <c r="N43" t="s">
        <v>41</v>
      </c>
    </row>
    <row r="44" spans="1:14" x14ac:dyDescent="0.3">
      <c r="A44">
        <v>1</v>
      </c>
      <c r="B44">
        <v>99.38</v>
      </c>
      <c r="C44">
        <v>97.83</v>
      </c>
      <c r="M44">
        <f ca="1">OFFSET($B$43,$C$1,M$3)</f>
        <v>99.41</v>
      </c>
      <c r="N44">
        <f ca="1">OFFSET($B$43,$C$1,N$3)</f>
        <v>99.5</v>
      </c>
    </row>
    <row r="45" spans="1:14" x14ac:dyDescent="0.3">
      <c r="A45">
        <v>2</v>
      </c>
      <c r="B45">
        <v>99.41</v>
      </c>
      <c r="C45">
        <v>99.5</v>
      </c>
    </row>
    <row r="46" spans="1:14" x14ac:dyDescent="0.3">
      <c r="B46" t="s">
        <v>42</v>
      </c>
      <c r="C46" t="s">
        <v>43</v>
      </c>
      <c r="M46" t="s">
        <v>42</v>
      </c>
      <c r="N46" t="s">
        <v>43</v>
      </c>
    </row>
    <row r="47" spans="1:14" x14ac:dyDescent="0.3">
      <c r="A47">
        <v>1</v>
      </c>
      <c r="B47">
        <v>57.34</v>
      </c>
      <c r="C47">
        <v>79.349999999999994</v>
      </c>
      <c r="M47">
        <f ca="1">OFFSET($B$46,$C$1,M$3)</f>
        <v>59.08</v>
      </c>
      <c r="N47">
        <f ca="1">OFFSET($B$46,$C$1,N$3)</f>
        <v>70.47</v>
      </c>
    </row>
    <row r="48" spans="1:14" x14ac:dyDescent="0.3">
      <c r="A48">
        <v>2</v>
      </c>
      <c r="B48">
        <v>59.08</v>
      </c>
      <c r="C48">
        <v>70.47</v>
      </c>
    </row>
    <row r="49" spans="1:14" x14ac:dyDescent="0.3">
      <c r="B49" t="s">
        <v>44</v>
      </c>
      <c r="C49" t="s">
        <v>45</v>
      </c>
      <c r="M49" t="s">
        <v>44</v>
      </c>
      <c r="N49" t="s">
        <v>45</v>
      </c>
    </row>
    <row r="50" spans="1:14" x14ac:dyDescent="0.3">
      <c r="A50">
        <v>1</v>
      </c>
      <c r="B50">
        <v>72.959999999999994</v>
      </c>
      <c r="C50">
        <v>73.91</v>
      </c>
      <c r="M50">
        <f ca="1">OFFSET($B$49,$C$1,M$3)</f>
        <v>62.92</v>
      </c>
      <c r="N50">
        <f ca="1">OFFSET($B$49,$C$1,N$3)</f>
        <v>63.09</v>
      </c>
    </row>
    <row r="51" spans="1:14" x14ac:dyDescent="0.3">
      <c r="A51">
        <v>2</v>
      </c>
      <c r="B51">
        <v>62.92</v>
      </c>
      <c r="C51">
        <v>63.09</v>
      </c>
    </row>
    <row r="52" spans="1:14" x14ac:dyDescent="0.3">
      <c r="B52" t="s">
        <v>46</v>
      </c>
      <c r="C52" t="s">
        <v>47</v>
      </c>
      <c r="M52" t="s">
        <v>46</v>
      </c>
      <c r="N52" t="s">
        <v>47</v>
      </c>
    </row>
    <row r="53" spans="1:14" x14ac:dyDescent="0.3">
      <c r="A53">
        <v>1</v>
      </c>
      <c r="B53">
        <v>64.88</v>
      </c>
      <c r="C53">
        <v>52.17</v>
      </c>
      <c r="M53">
        <f ca="1">OFFSET($B$52,$C$1,M$3)</f>
        <v>57.65</v>
      </c>
      <c r="N53">
        <f ca="1">OFFSET($B$52,$C$1,N$3)</f>
        <v>53.86</v>
      </c>
    </row>
    <row r="54" spans="1:14" x14ac:dyDescent="0.3">
      <c r="A54">
        <v>2</v>
      </c>
      <c r="B54">
        <v>57.65</v>
      </c>
      <c r="C54">
        <v>53.86</v>
      </c>
    </row>
    <row r="55" spans="1:14" x14ac:dyDescent="0.3">
      <c r="B55" t="s">
        <v>48</v>
      </c>
      <c r="C55" t="s">
        <v>49</v>
      </c>
      <c r="M55" t="s">
        <v>48</v>
      </c>
      <c r="N55" t="s">
        <v>49</v>
      </c>
    </row>
    <row r="56" spans="1:14" x14ac:dyDescent="0.3">
      <c r="A56">
        <v>1</v>
      </c>
      <c r="B56">
        <v>63</v>
      </c>
      <c r="C56">
        <v>52</v>
      </c>
      <c r="M56">
        <f ca="1">OFFSET($B$55,$C$1,M$3)</f>
        <v>88</v>
      </c>
      <c r="N56">
        <f ca="1">OFFSET($B$55,$C$1,N$3)</f>
        <v>77</v>
      </c>
    </row>
    <row r="57" spans="1:14" x14ac:dyDescent="0.3">
      <c r="A57">
        <v>2</v>
      </c>
      <c r="B57">
        <v>88</v>
      </c>
      <c r="C57">
        <v>77</v>
      </c>
    </row>
    <row r="58" spans="1:14" x14ac:dyDescent="0.3">
      <c r="B58" t="s">
        <v>50</v>
      </c>
      <c r="C58" t="s">
        <v>51</v>
      </c>
      <c r="M58" t="s">
        <v>50</v>
      </c>
      <c r="N58" t="s">
        <v>51</v>
      </c>
    </row>
    <row r="59" spans="1:14" x14ac:dyDescent="0.3">
      <c r="A59">
        <v>1</v>
      </c>
      <c r="B59">
        <v>71.5</v>
      </c>
      <c r="C59">
        <v>50.82</v>
      </c>
      <c r="M59">
        <f ca="1">OFFSET($B$58,$C$1,M$3)</f>
        <v>69.75</v>
      </c>
      <c r="N59">
        <f ca="1">OFFSET($B$58,$C$1,N$3)</f>
        <v>59.94</v>
      </c>
    </row>
    <row r="60" spans="1:14" x14ac:dyDescent="0.3">
      <c r="A60">
        <v>2</v>
      </c>
      <c r="B60">
        <v>69.75</v>
      </c>
      <c r="C60">
        <v>59.94</v>
      </c>
    </row>
    <row r="61" spans="1:14" x14ac:dyDescent="0.3">
      <c r="B61" t="s">
        <v>52</v>
      </c>
      <c r="C61" t="s">
        <v>53</v>
      </c>
      <c r="M61" t="s">
        <v>52</v>
      </c>
      <c r="N61" t="s">
        <v>53</v>
      </c>
    </row>
    <row r="62" spans="1:14" x14ac:dyDescent="0.3">
      <c r="A62">
        <v>1</v>
      </c>
      <c r="B62">
        <v>1357</v>
      </c>
      <c r="C62">
        <v>1609</v>
      </c>
      <c r="M62">
        <f ca="1">OFFSET($B$61,$C$1,M$3)</f>
        <v>1427</v>
      </c>
      <c r="N62">
        <f ca="1">OFFSET($B$61,$C$1,N$3)</f>
        <v>1663</v>
      </c>
    </row>
    <row r="63" spans="1:14" x14ac:dyDescent="0.3">
      <c r="A63">
        <v>2</v>
      </c>
      <c r="B63">
        <v>1427</v>
      </c>
      <c r="C63">
        <v>1663</v>
      </c>
    </row>
    <row r="64" spans="1:14" x14ac:dyDescent="0.3">
      <c r="B64" t="s">
        <v>54</v>
      </c>
      <c r="C64" t="s">
        <v>55</v>
      </c>
      <c r="M64" t="s">
        <v>54</v>
      </c>
      <c r="N64" t="s">
        <v>55</v>
      </c>
    </row>
    <row r="65" spans="1:14" x14ac:dyDescent="0.3">
      <c r="A65">
        <v>1</v>
      </c>
      <c r="B65">
        <v>4.78</v>
      </c>
      <c r="C65">
        <v>4.75</v>
      </c>
      <c r="M65">
        <f ca="1">OFFSET($B$64,$C$1,M$3)</f>
        <v>4.78</v>
      </c>
      <c r="N65">
        <f ca="1">OFFSET($B$64,$C$1,N$3)</f>
        <v>4.74</v>
      </c>
    </row>
    <row r="66" spans="1:14" x14ac:dyDescent="0.3">
      <c r="A66">
        <v>2</v>
      </c>
      <c r="B66">
        <v>4.78</v>
      </c>
      <c r="C66">
        <v>4.74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Thassaloniki</vt:lpstr>
      <vt:lpstr>Athens</vt:lpstr>
      <vt:lpstr>Data Aggregation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2022-05-28T05:24:31Z</dcterms:created>
  <dcterms:modified xsi:type="dcterms:W3CDTF">2022-05-28T17:50:28Z</dcterms:modified>
</cp:coreProperties>
</file>