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\Desktop\Excel Projects\"/>
    </mc:Choice>
  </mc:AlternateContent>
  <xr:revisionPtr revIDLastSave="0" documentId="13_ncr:1_{4496E226-771C-4609-9FE4-1DFC2FBD7CCF}" xr6:coauthVersionLast="47" xr6:coauthVersionMax="47" xr10:uidLastSave="{00000000-0000-0000-0000-000000000000}"/>
  <bookViews>
    <workbookView xWindow="-120" yWindow="-120" windowWidth="21840" windowHeight="13140" activeTab="1" xr2:uid="{3652E180-99BB-421B-A531-28E4F4D75BAC}"/>
  </bookViews>
  <sheets>
    <sheet name="Payroll" sheetId="1" r:id="rId1"/>
    <sheet name="Pivot" sheetId="4" r:id="rId2"/>
    <sheet name="Sheet6" sheetId="6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4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AA3" i="1"/>
  <c r="AB3" i="1" s="1"/>
  <c r="AC3" i="1" s="1"/>
  <c r="AD3" i="1" s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V3" i="1"/>
  <c r="W3" i="1" s="1"/>
  <c r="X3" i="1" s="1"/>
  <c r="Y3" i="1" s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4" i="1"/>
  <c r="P4" i="1"/>
  <c r="Q3" i="1"/>
  <c r="R3" i="1" s="1"/>
  <c r="S3" i="1" s="1"/>
  <c r="T3" i="1" s="1"/>
  <c r="N5" i="1"/>
  <c r="Y5" i="1" s="1"/>
  <c r="N6" i="1"/>
  <c r="Y6" i="1" s="1"/>
  <c r="N7" i="1"/>
  <c r="Y7" i="1" s="1"/>
  <c r="N8" i="1"/>
  <c r="Y8" i="1" s="1"/>
  <c r="N9" i="1"/>
  <c r="Y9" i="1" s="1"/>
  <c r="N10" i="1"/>
  <c r="Y10" i="1" s="1"/>
  <c r="N11" i="1"/>
  <c r="Y11" i="1" s="1"/>
  <c r="N12" i="1"/>
  <c r="Y12" i="1" s="1"/>
  <c r="N13" i="1"/>
  <c r="Y13" i="1" s="1"/>
  <c r="N14" i="1"/>
  <c r="Y14" i="1" s="1"/>
  <c r="N15" i="1"/>
  <c r="Y15" i="1" s="1"/>
  <c r="N16" i="1"/>
  <c r="Y16" i="1" s="1"/>
  <c r="N17" i="1"/>
  <c r="Y17" i="1" s="1"/>
  <c r="N18" i="1"/>
  <c r="Y18" i="1" s="1"/>
  <c r="N19" i="1"/>
  <c r="Y19" i="1" s="1"/>
  <c r="N20" i="1"/>
  <c r="Y20" i="1" s="1"/>
  <c r="M5" i="1"/>
  <c r="X5" i="1" s="1"/>
  <c r="M6" i="1"/>
  <c r="X6" i="1" s="1"/>
  <c r="M7" i="1"/>
  <c r="X7" i="1" s="1"/>
  <c r="M8" i="1"/>
  <c r="X8" i="1" s="1"/>
  <c r="M9" i="1"/>
  <c r="X9" i="1" s="1"/>
  <c r="M10" i="1"/>
  <c r="X10" i="1" s="1"/>
  <c r="M11" i="1"/>
  <c r="X11" i="1" s="1"/>
  <c r="M12" i="1"/>
  <c r="X12" i="1" s="1"/>
  <c r="M13" i="1"/>
  <c r="X13" i="1" s="1"/>
  <c r="M14" i="1"/>
  <c r="X14" i="1" s="1"/>
  <c r="M15" i="1"/>
  <c r="X15" i="1" s="1"/>
  <c r="M16" i="1"/>
  <c r="X16" i="1" s="1"/>
  <c r="M17" i="1"/>
  <c r="X17" i="1" s="1"/>
  <c r="M18" i="1"/>
  <c r="X18" i="1" s="1"/>
  <c r="M19" i="1"/>
  <c r="X19" i="1" s="1"/>
  <c r="M20" i="1"/>
  <c r="X20" i="1" s="1"/>
  <c r="L5" i="1"/>
  <c r="W5" i="1" s="1"/>
  <c r="L6" i="1"/>
  <c r="W6" i="1" s="1"/>
  <c r="L7" i="1"/>
  <c r="W7" i="1" s="1"/>
  <c r="L8" i="1"/>
  <c r="W8" i="1" s="1"/>
  <c r="L9" i="1"/>
  <c r="W9" i="1" s="1"/>
  <c r="L10" i="1"/>
  <c r="W10" i="1" s="1"/>
  <c r="L11" i="1"/>
  <c r="W11" i="1" s="1"/>
  <c r="L12" i="1"/>
  <c r="W12" i="1" s="1"/>
  <c r="L13" i="1"/>
  <c r="W13" i="1" s="1"/>
  <c r="L14" i="1"/>
  <c r="W14" i="1" s="1"/>
  <c r="L15" i="1"/>
  <c r="W15" i="1" s="1"/>
  <c r="L16" i="1"/>
  <c r="W16" i="1" s="1"/>
  <c r="L17" i="1"/>
  <c r="W17" i="1" s="1"/>
  <c r="L18" i="1"/>
  <c r="W18" i="1" s="1"/>
  <c r="L19" i="1"/>
  <c r="W19" i="1" s="1"/>
  <c r="L20" i="1"/>
  <c r="W20" i="1" s="1"/>
  <c r="K5" i="1"/>
  <c r="V5" i="1" s="1"/>
  <c r="K6" i="1"/>
  <c r="V6" i="1" s="1"/>
  <c r="K7" i="1"/>
  <c r="V7" i="1" s="1"/>
  <c r="K8" i="1"/>
  <c r="V8" i="1" s="1"/>
  <c r="K9" i="1"/>
  <c r="V9" i="1" s="1"/>
  <c r="K10" i="1"/>
  <c r="V10" i="1" s="1"/>
  <c r="K11" i="1"/>
  <c r="V11" i="1" s="1"/>
  <c r="K12" i="1"/>
  <c r="V12" i="1" s="1"/>
  <c r="K13" i="1"/>
  <c r="V13" i="1" s="1"/>
  <c r="K14" i="1"/>
  <c r="V14" i="1" s="1"/>
  <c r="K15" i="1"/>
  <c r="V15" i="1" s="1"/>
  <c r="K16" i="1"/>
  <c r="V16" i="1" s="1"/>
  <c r="K17" i="1"/>
  <c r="V17" i="1" s="1"/>
  <c r="K18" i="1"/>
  <c r="V18" i="1" s="1"/>
  <c r="K19" i="1"/>
  <c r="V19" i="1" s="1"/>
  <c r="K20" i="1"/>
  <c r="V20" i="1" s="1"/>
  <c r="K4" i="1"/>
  <c r="L4" i="1"/>
  <c r="M4" i="1"/>
  <c r="N4" i="1"/>
  <c r="K3" i="1"/>
  <c r="L3" i="1" s="1"/>
  <c r="M3" i="1" s="1"/>
  <c r="N3" i="1" s="1"/>
  <c r="F3" i="1"/>
  <c r="G3" i="1" s="1"/>
  <c r="H3" i="1" s="1"/>
  <c r="I3" i="1" s="1"/>
  <c r="J5" i="1"/>
  <c r="U5" i="1" s="1"/>
  <c r="Z5" i="1" s="1"/>
  <c r="J6" i="1"/>
  <c r="U6" i="1" s="1"/>
  <c r="J7" i="1"/>
  <c r="U7" i="1" s="1"/>
  <c r="J8" i="1"/>
  <c r="U8" i="1" s="1"/>
  <c r="J9" i="1"/>
  <c r="U9" i="1" s="1"/>
  <c r="J10" i="1"/>
  <c r="U10" i="1" s="1"/>
  <c r="J11" i="1"/>
  <c r="U11" i="1" s="1"/>
  <c r="J12" i="1"/>
  <c r="U12" i="1" s="1"/>
  <c r="J13" i="1"/>
  <c r="U13" i="1" s="1"/>
  <c r="Z13" i="1" s="1"/>
  <c r="J14" i="1"/>
  <c r="U14" i="1" s="1"/>
  <c r="J15" i="1"/>
  <c r="U15" i="1" s="1"/>
  <c r="J16" i="1"/>
  <c r="U16" i="1" s="1"/>
  <c r="J17" i="1"/>
  <c r="U17" i="1" s="1"/>
  <c r="Z17" i="1" s="1"/>
  <c r="J18" i="1"/>
  <c r="U18" i="1" s="1"/>
  <c r="J19" i="1"/>
  <c r="U19" i="1" s="1"/>
  <c r="J20" i="1"/>
  <c r="U20" i="1" s="1"/>
  <c r="J4" i="1"/>
  <c r="U4" i="1" s="1"/>
  <c r="E26" i="1"/>
  <c r="E25" i="1"/>
  <c r="E24" i="1"/>
  <c r="E23" i="1"/>
  <c r="D25" i="1"/>
  <c r="D24" i="1"/>
  <c r="D23" i="1"/>
  <c r="AB19" i="1" l="1"/>
  <c r="AB15" i="1"/>
  <c r="AB11" i="1"/>
  <c r="AB7" i="1"/>
  <c r="Z7" i="1"/>
  <c r="AB18" i="1"/>
  <c r="AB14" i="1"/>
  <c r="AB10" i="1"/>
  <c r="AB6" i="1"/>
  <c r="N23" i="1"/>
  <c r="AD19" i="1"/>
  <c r="AD15" i="1"/>
  <c r="AD11" i="1"/>
  <c r="AD7" i="1"/>
  <c r="AA18" i="1"/>
  <c r="M23" i="1"/>
  <c r="AD20" i="1"/>
  <c r="AD16" i="1"/>
  <c r="AD12" i="1"/>
  <c r="AA19" i="1"/>
  <c r="AA15" i="1"/>
  <c r="AA11" i="1"/>
  <c r="AA7" i="1"/>
  <c r="P23" i="1"/>
  <c r="AC20" i="1"/>
  <c r="AD17" i="1"/>
  <c r="AC16" i="1"/>
  <c r="AD13" i="1"/>
  <c r="AD9" i="1"/>
  <c r="AC8" i="1"/>
  <c r="AD5" i="1"/>
  <c r="AA17" i="1"/>
  <c r="AB20" i="1"/>
  <c r="Y4" i="1"/>
  <c r="Y26" i="1" s="1"/>
  <c r="AD8" i="1"/>
  <c r="AA20" i="1"/>
  <c r="AA16" i="1"/>
  <c r="U24" i="1"/>
  <c r="U26" i="1"/>
  <c r="U23" i="1"/>
  <c r="U25" i="1"/>
  <c r="AC15" i="1"/>
  <c r="AC7" i="1"/>
  <c r="W4" i="1"/>
  <c r="AB4" i="1" s="1"/>
  <c r="L23" i="1"/>
  <c r="L24" i="1"/>
  <c r="L25" i="1"/>
  <c r="L26" i="1"/>
  <c r="AC12" i="1"/>
  <c r="V4" i="1"/>
  <c r="AA4" i="1" s="1"/>
  <c r="K23" i="1"/>
  <c r="K24" i="1"/>
  <c r="K25" i="1"/>
  <c r="K26" i="1"/>
  <c r="AA13" i="1"/>
  <c r="AA9" i="1"/>
  <c r="AA6" i="1"/>
  <c r="AD18" i="1"/>
  <c r="AC17" i="1"/>
  <c r="AB16" i="1"/>
  <c r="AD14" i="1"/>
  <c r="AC13" i="1"/>
  <c r="AB12" i="1"/>
  <c r="AD10" i="1"/>
  <c r="AC9" i="1"/>
  <c r="AB8" i="1"/>
  <c r="AD6" i="1"/>
  <c r="AC5" i="1"/>
  <c r="R23" i="1"/>
  <c r="AC19" i="1"/>
  <c r="AC11" i="1"/>
  <c r="T23" i="1"/>
  <c r="T24" i="1"/>
  <c r="T25" i="1"/>
  <c r="T26" i="1"/>
  <c r="AA14" i="1"/>
  <c r="Q23" i="1"/>
  <c r="Q25" i="1"/>
  <c r="AA10" i="1"/>
  <c r="Q24" i="1"/>
  <c r="Q26" i="1"/>
  <c r="S23" i="1"/>
  <c r="AA12" i="1"/>
  <c r="AA8" i="1"/>
  <c r="AA5" i="1"/>
  <c r="AC18" i="1"/>
  <c r="AB17" i="1"/>
  <c r="AC14" i="1"/>
  <c r="AB13" i="1"/>
  <c r="AC10" i="1"/>
  <c r="AB9" i="1"/>
  <c r="AC6" i="1"/>
  <c r="AB5" i="1"/>
  <c r="X4" i="1"/>
  <c r="P26" i="1"/>
  <c r="P25" i="1"/>
  <c r="P24" i="1"/>
  <c r="Z14" i="1"/>
  <c r="S26" i="1"/>
  <c r="N26" i="1"/>
  <c r="J26" i="1"/>
  <c r="S25" i="1"/>
  <c r="N25" i="1"/>
  <c r="J25" i="1"/>
  <c r="S24" i="1"/>
  <c r="N24" i="1"/>
  <c r="J24" i="1"/>
  <c r="J23" i="1"/>
  <c r="Z9" i="1"/>
  <c r="R26" i="1"/>
  <c r="M26" i="1"/>
  <c r="R25" i="1"/>
  <c r="M25" i="1"/>
  <c r="R24" i="1"/>
  <c r="M24" i="1"/>
  <c r="Z18" i="1"/>
  <c r="Z10" i="1"/>
  <c r="Z6" i="1"/>
  <c r="Z8" i="1"/>
  <c r="Z19" i="1"/>
  <c r="Z15" i="1"/>
  <c r="Z11" i="1"/>
  <c r="Z20" i="1"/>
  <c r="Z16" i="1"/>
  <c r="Z12" i="1"/>
  <c r="Z4" i="1"/>
  <c r="Y25" i="1" l="1"/>
  <c r="Y24" i="1"/>
  <c r="AE20" i="1"/>
  <c r="AE19" i="1"/>
  <c r="AE13" i="1"/>
  <c r="AE5" i="1"/>
  <c r="AE7" i="1"/>
  <c r="AE8" i="1"/>
  <c r="AE11" i="1"/>
  <c r="AE6" i="1"/>
  <c r="AE14" i="1"/>
  <c r="AE17" i="1"/>
  <c r="Y23" i="1"/>
  <c r="AD4" i="1"/>
  <c r="AD25" i="1" s="1"/>
  <c r="AE15" i="1"/>
  <c r="AA23" i="1"/>
  <c r="AA24" i="1"/>
  <c r="AA25" i="1"/>
  <c r="AA26" i="1"/>
  <c r="Z23" i="1"/>
  <c r="Z24" i="1"/>
  <c r="Z25" i="1"/>
  <c r="Z26" i="1"/>
  <c r="AB23" i="1"/>
  <c r="AB24" i="1"/>
  <c r="AB25" i="1"/>
  <c r="AB26" i="1"/>
  <c r="AE12" i="1"/>
  <c r="AE10" i="1"/>
  <c r="AE9" i="1"/>
  <c r="X23" i="1"/>
  <c r="X24" i="1"/>
  <c r="X25" i="1"/>
  <c r="X26" i="1"/>
  <c r="AC4" i="1"/>
  <c r="AE16" i="1"/>
  <c r="AE18" i="1"/>
  <c r="AD23" i="1"/>
  <c r="V23" i="1"/>
  <c r="V24" i="1"/>
  <c r="V25" i="1"/>
  <c r="V26" i="1"/>
  <c r="W23" i="1"/>
  <c r="W24" i="1"/>
  <c r="W25" i="1"/>
  <c r="W26" i="1"/>
  <c r="AD24" i="1" l="1"/>
  <c r="AD26" i="1"/>
  <c r="AC23" i="1"/>
  <c r="AC24" i="1"/>
  <c r="AC25" i="1"/>
  <c r="AC26" i="1"/>
  <c r="AE4" i="1"/>
  <c r="AE23" i="1" l="1"/>
  <c r="AE24" i="1"/>
  <c r="AE25" i="1"/>
  <c r="AE26" i="1"/>
</calcChain>
</file>

<file path=xl/sharedStrings.xml><?xml version="1.0" encoding="utf-8"?>
<sst xmlns="http://schemas.openxmlformats.org/spreadsheetml/2006/main" count="91" uniqueCount="71">
  <si>
    <t>Hourly Wage</t>
  </si>
  <si>
    <t>Hours Worked</t>
  </si>
  <si>
    <t>Karem</t>
  </si>
  <si>
    <t>Saed</t>
  </si>
  <si>
    <t>Ahmed</t>
  </si>
  <si>
    <t>Smith</t>
  </si>
  <si>
    <t>Paul</t>
  </si>
  <si>
    <t>Basher</t>
  </si>
  <si>
    <t>Nadal</t>
  </si>
  <si>
    <t>Vanica</t>
  </si>
  <si>
    <t>Hut</t>
  </si>
  <si>
    <t>Micheal</t>
  </si>
  <si>
    <t>Douglas</t>
  </si>
  <si>
    <t>Tom</t>
  </si>
  <si>
    <t>Hanks</t>
  </si>
  <si>
    <t xml:space="preserve">Brad </t>
  </si>
  <si>
    <t>Bitt</t>
  </si>
  <si>
    <t>Marlin</t>
  </si>
  <si>
    <t>Max</t>
  </si>
  <si>
    <t>Dalia</t>
  </si>
  <si>
    <t>Younus</t>
  </si>
  <si>
    <t>Monrow</t>
  </si>
  <si>
    <t>Hana</t>
  </si>
  <si>
    <t>Hajaj</t>
  </si>
  <si>
    <t>Sophie</t>
  </si>
  <si>
    <t>Louis</t>
  </si>
  <si>
    <t>Cathrine</t>
  </si>
  <si>
    <t>Bean</t>
  </si>
  <si>
    <t>Eloon</t>
  </si>
  <si>
    <t>Ronaldo</t>
  </si>
  <si>
    <t>Ayat</t>
  </si>
  <si>
    <t>Amjad</t>
  </si>
  <si>
    <t>Weisly</t>
  </si>
  <si>
    <t>Harry</t>
  </si>
  <si>
    <t>Potter</t>
  </si>
  <si>
    <t>Ron</t>
  </si>
  <si>
    <t>Min</t>
  </si>
  <si>
    <t>Average</t>
  </si>
  <si>
    <t>Total</t>
  </si>
  <si>
    <t>Overtime Hours</t>
  </si>
  <si>
    <t>January pay</t>
  </si>
  <si>
    <t>First Name</t>
  </si>
  <si>
    <t>Last Name</t>
  </si>
  <si>
    <t>Emplyee Payroll</t>
  </si>
  <si>
    <t>Mustafa</t>
  </si>
  <si>
    <t>Weekly Pay</t>
  </si>
  <si>
    <t>Weekly Overtime Ponus</t>
  </si>
  <si>
    <t>Weekly Total Pay</t>
  </si>
  <si>
    <t>Row Labels</t>
  </si>
  <si>
    <t>Grand Total</t>
  </si>
  <si>
    <t>Full Name</t>
  </si>
  <si>
    <t>Ahmed Mustafa</t>
  </si>
  <si>
    <t>Amjad Ayat</t>
  </si>
  <si>
    <t>Bean Cathrine</t>
  </si>
  <si>
    <t xml:space="preserve">Bitt Brad </t>
  </si>
  <si>
    <t>Douglas Micheal</t>
  </si>
  <si>
    <t>Hajaj Hana</t>
  </si>
  <si>
    <t>Hanks Tom</t>
  </si>
  <si>
    <t>Hut Vanica</t>
  </si>
  <si>
    <t>Louis Sophie</t>
  </si>
  <si>
    <t>Monrow Marlin</t>
  </si>
  <si>
    <t>Nadal Basher</t>
  </si>
  <si>
    <t>Paul Smith</t>
  </si>
  <si>
    <t>Potter Harry</t>
  </si>
  <si>
    <t>Ronaldo Eloon</t>
  </si>
  <si>
    <t>Saed Karem</t>
  </si>
  <si>
    <t>Weisly Ron</t>
  </si>
  <si>
    <t>Younus Dalia</t>
  </si>
  <si>
    <t>Sum of Hourly Wage</t>
  </si>
  <si>
    <t>Total Overtime</t>
  </si>
  <si>
    <t>Sum of 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</si>
</sst>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44" fontId="0" fillId="4" borderId="0" xfId="0" applyNumberFormat="1" applyFill="1"/>
    <xf numFmtId="44" fontId="0" fillId="5" borderId="0" xfId="0" applyNumberFormat="1" applyFill="1"/>
    <xf numFmtId="44" fontId="0" fillId="6" borderId="0" xfId="0" applyNumberFormat="1" applyFill="1"/>
    <xf numFmtId="44" fontId="0" fillId="7" borderId="0" xfId="0" applyNumberForma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7" borderId="0" xfId="0" applyFont="1" applyFill="1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16" fontId="2" fillId="3" borderId="0" xfId="0" applyNumberFormat="1" applyFont="1" applyFill="1" applyAlignment="1">
      <alignment horizontal="center" vertical="center"/>
    </xf>
    <xf numFmtId="16" fontId="2" fillId="4" borderId="0" xfId="0" applyNumberFormat="1" applyFont="1" applyFill="1" applyAlignment="1">
      <alignment horizontal="center" vertical="center"/>
    </xf>
    <xf numFmtId="16" fontId="2" fillId="5" borderId="0" xfId="0" applyNumberFormat="1" applyFont="1" applyFill="1" applyAlignment="1">
      <alignment horizontal="center" vertical="center"/>
    </xf>
    <xf numFmtId="16" fontId="2" fillId="6" borderId="0" xfId="0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[Payroll.xlsx]Pivot!PivotTable4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Employee Hourly Wage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Pivot!$A$3:$A$20</c:f>
              <c:strCache>
                <c:ptCount val="17"/>
                <c:pt idx="0">
                  <c:v>Ahmed Mustafa</c:v>
                </c:pt>
                <c:pt idx="1">
                  <c:v>Amjad Ayat</c:v>
                </c:pt>
                <c:pt idx="2">
                  <c:v>Bean Cathrine</c:v>
                </c:pt>
                <c:pt idx="3">
                  <c:v>Bitt Brad </c:v>
                </c:pt>
                <c:pt idx="4">
                  <c:v>Douglas Micheal</c:v>
                </c:pt>
                <c:pt idx="5">
                  <c:v>Hajaj Hana</c:v>
                </c:pt>
                <c:pt idx="6">
                  <c:v>Hanks Tom</c:v>
                </c:pt>
                <c:pt idx="7">
                  <c:v>Hut Vanica</c:v>
                </c:pt>
                <c:pt idx="8">
                  <c:v>Louis Sophie</c:v>
                </c:pt>
                <c:pt idx="9">
                  <c:v>Monrow Marlin</c:v>
                </c:pt>
                <c:pt idx="10">
                  <c:v>Nadal Basher</c:v>
                </c:pt>
                <c:pt idx="11">
                  <c:v>Paul Smith</c:v>
                </c:pt>
                <c:pt idx="12">
                  <c:v>Potter Harry</c:v>
                </c:pt>
                <c:pt idx="13">
                  <c:v>Ronaldo Eloon</c:v>
                </c:pt>
                <c:pt idx="14">
                  <c:v>Saed Karem</c:v>
                </c:pt>
                <c:pt idx="15">
                  <c:v>Weisly Ron</c:v>
                </c:pt>
                <c:pt idx="16">
                  <c:v>Younus Dalia</c:v>
                </c:pt>
              </c:strCache>
            </c:strRef>
          </c:cat>
          <c:val>
            <c:numRef>
              <c:f>Pivot!$B$3:$B$20</c:f>
              <c:numCache>
                <c:formatCode>General</c:formatCode>
                <c:ptCount val="17"/>
                <c:pt idx="0">
                  <c:v>10</c:v>
                </c:pt>
                <c:pt idx="1">
                  <c:v>14.5</c:v>
                </c:pt>
                <c:pt idx="2">
                  <c:v>16</c:v>
                </c:pt>
                <c:pt idx="3">
                  <c:v>33.25</c:v>
                </c:pt>
                <c:pt idx="4">
                  <c:v>45.5</c:v>
                </c:pt>
                <c:pt idx="5">
                  <c:v>25.5</c:v>
                </c:pt>
                <c:pt idx="6">
                  <c:v>30</c:v>
                </c:pt>
                <c:pt idx="7">
                  <c:v>14.2</c:v>
                </c:pt>
                <c:pt idx="8">
                  <c:v>32</c:v>
                </c:pt>
                <c:pt idx="9">
                  <c:v>10.1</c:v>
                </c:pt>
                <c:pt idx="10">
                  <c:v>19.100000000000001</c:v>
                </c:pt>
                <c:pt idx="11">
                  <c:v>22.1</c:v>
                </c:pt>
                <c:pt idx="12">
                  <c:v>22</c:v>
                </c:pt>
                <c:pt idx="13">
                  <c:v>17.5</c:v>
                </c:pt>
                <c:pt idx="14">
                  <c:v>15.9</c:v>
                </c:pt>
                <c:pt idx="15">
                  <c:v>16</c:v>
                </c:pt>
                <c:pt idx="16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0-4CDA-8CFE-FA0738A08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4944431"/>
        <c:axId val="764943599"/>
      </c:barChart>
      <c:catAx>
        <c:axId val="76494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43599"/>
        <c:crosses val="autoZero"/>
        <c:auto val="1"/>
        <c:lblAlgn val="ctr"/>
        <c:lblOffset val="100"/>
        <c:noMultiLvlLbl val="0"/>
      </c:catAx>
      <c:valAx>
        <c:axId val="76494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4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14287</xdr:rowOff>
    </xdr:from>
    <xdr:to>
      <xdr:col>9</xdr:col>
      <xdr:colOff>571500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241B2-A589-747C-4C35-D5B7499D0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plyme Amal Alsafadi" refreshedDate="44845.591240624999" createdVersion="8" refreshedVersion="8" minRefreshableVersion="3" recordCount="17" xr:uid="{2312928B-6A1D-4C48-AE7B-E35A5DF59582}">
  <cacheSource type="worksheet">
    <worksheetSource ref="A3:AE20" sheet="Payroll"/>
  </cacheSource>
  <cacheFields count="30">
    <cacheField name="Full Name" numFmtId="0">
      <sharedItems count="17">
        <s v="Saed Karem"/>
        <s v="Ahmed Mustafa"/>
        <s v="Paul Smith"/>
        <s v="Nadal Basher"/>
        <s v="Hut Vanica"/>
        <s v="Douglas Micheal"/>
        <s v="Hanks Tom"/>
        <s v="Bitt Brad "/>
        <s v="Monrow Marlin"/>
        <s v="Younus Dalia"/>
        <s v="Hajaj Hana"/>
        <s v="Louis Sophie"/>
        <s v="Bean Cathrine"/>
        <s v="Ronaldo Eloon"/>
        <s v="Amjad Ayat"/>
        <s v="Weisly Ron"/>
        <s v="Potter Harry"/>
      </sharedItems>
    </cacheField>
    <cacheField name="Last Name" numFmtId="0">
      <sharedItems/>
    </cacheField>
    <cacheField name="First Name" numFmtId="0">
      <sharedItems/>
    </cacheField>
    <cacheField name="Hourly Wage" numFmtId="44">
      <sharedItems containsSemiMixedTypes="0" containsString="0" containsNumber="1" minValue="10" maxValue="45.5"/>
    </cacheField>
    <cacheField name="1-Jan" numFmtId="0">
      <sharedItems containsSemiMixedTypes="0" containsString="0" containsNumber="1" containsInteger="1" minValue="29" maxValue="49"/>
    </cacheField>
    <cacheField name="8-Jan" numFmtId="0">
      <sharedItems containsSemiMixedTypes="0" containsString="0" containsNumber="1" containsInteger="1" minValue="29" maxValue="49"/>
    </cacheField>
    <cacheField name="15-Jan" numFmtId="0">
      <sharedItems containsSemiMixedTypes="0" containsString="0" containsNumber="1" containsInteger="1" minValue="29" maxValue="49"/>
    </cacheField>
    <cacheField name="22-Jan" numFmtId="0">
      <sharedItems containsSemiMixedTypes="0" containsString="0" containsNumber="1" containsInteger="1" minValue="37" maxValue="45"/>
    </cacheField>
    <cacheField name="29-Jan" numFmtId="0">
      <sharedItems containsSemiMixedTypes="0" containsString="0" containsNumber="1" containsInteger="1" minValue="36" maxValue="50"/>
    </cacheField>
    <cacheField name="1-Jan2" numFmtId="0">
      <sharedItems containsSemiMixedTypes="0" containsString="0" containsNumber="1" containsInteger="1" minValue="0" maxValue="9"/>
    </cacheField>
    <cacheField name="8-Jan2" numFmtId="0">
      <sharedItems containsSemiMixedTypes="0" containsString="0" containsNumber="1" containsInteger="1" minValue="0" maxValue="9"/>
    </cacheField>
    <cacheField name="15-Jan2" numFmtId="0">
      <sharedItems containsSemiMixedTypes="0" containsString="0" containsNumber="1" containsInteger="1" minValue="0" maxValue="9"/>
    </cacheField>
    <cacheField name="22-Jan2" numFmtId="0">
      <sharedItems containsSemiMixedTypes="0" containsString="0" containsNumber="1" containsInteger="1" minValue="0" maxValue="5"/>
    </cacheField>
    <cacheField name="29-Jan2" numFmtId="0">
      <sharedItems containsSemiMixedTypes="0" containsString="0" containsNumber="1" containsInteger="1" minValue="0" maxValue="10"/>
    </cacheField>
    <cacheField name="1-Jan3" numFmtId="44">
      <sharedItems containsSemiMixedTypes="0" containsString="0" containsNumber="1" minValue="414.09999999999997" maxValue="1820"/>
    </cacheField>
    <cacheField name="8-Jan3" numFmtId="44">
      <sharedItems containsSemiMixedTypes="0" containsString="0" containsNumber="1" minValue="400" maxValue="1865.5"/>
    </cacheField>
    <cacheField name="15-Jan3" numFmtId="44">
      <sharedItems containsSemiMixedTypes="0" containsString="0" containsNumber="1" minValue="290" maxValue="1820"/>
    </cacheField>
    <cacheField name="22-Jan3" numFmtId="44">
      <sharedItems containsSemiMixedTypes="0" containsString="0" containsNumber="1" minValue="400" maxValue="1911"/>
    </cacheField>
    <cacheField name="29-Jan3" numFmtId="44">
      <sharedItems containsSemiMixedTypes="0" containsString="0" containsNumber="1" minValue="383.8" maxValue="1956.5"/>
    </cacheField>
    <cacheField name="1-Jan4" numFmtId="44">
      <sharedItems containsSemiMixedTypes="0" containsString="0" containsNumber="1" minValue="0" maxValue="78.75"/>
    </cacheField>
    <cacheField name="8-Jan4" numFmtId="44">
      <sharedItems containsSemiMixedTypes="0" containsString="0" containsNumber="1" minValue="0" maxValue="114.75"/>
    </cacheField>
    <cacheField name="15-Jan4" numFmtId="44">
      <sharedItems containsSemiMixedTypes="0" containsString="0" containsNumber="1" minValue="0" maxValue="149.625"/>
    </cacheField>
    <cacheField name="22-Jan4" numFmtId="44">
      <sharedItems containsSemiMixedTypes="0" containsString="0" containsNumber="1" minValue="0" maxValue="48"/>
    </cacheField>
    <cacheField name="29-Jan4" numFmtId="44">
      <sharedItems containsSemiMixedTypes="0" containsString="0" containsNumber="1" minValue="0" maxValue="166.25"/>
    </cacheField>
    <cacheField name="1-Jan5" numFmtId="44">
      <sharedItems containsSemiMixedTypes="0" containsString="0" containsNumber="1" minValue="419.15" maxValue="1820"/>
    </cacheField>
    <cacheField name="8-Jan5" numFmtId="44">
      <sharedItems containsSemiMixedTypes="0" containsString="0" containsNumber="1" minValue="400" maxValue="1888.25"/>
    </cacheField>
    <cacheField name="15-Jan5" numFmtId="44">
      <sharedItems containsSemiMixedTypes="0" containsString="0" containsNumber="1" minValue="290" maxValue="1820"/>
    </cacheField>
    <cacheField name="22-Jan5" numFmtId="44">
      <sharedItems containsSemiMixedTypes="0" containsString="0" containsNumber="1" minValue="400" maxValue="1956.5"/>
    </cacheField>
    <cacheField name="29-Jan5" numFmtId="44">
      <sharedItems containsSemiMixedTypes="0" containsString="0" containsNumber="1" minValue="383.8" maxValue="2024.75"/>
    </cacheField>
    <cacheField name="January pay" numFmtId="44">
      <sharedItems containsSemiMixedTypes="0" containsString="0" containsNumber="1" minValue="1920" maxValue="9509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s v="Saed"/>
    <s v="Karem"/>
    <n v="15.9"/>
    <n v="40"/>
    <n v="40"/>
    <n v="35"/>
    <n v="38"/>
    <n v="42"/>
    <n v="0"/>
    <n v="0"/>
    <n v="0"/>
    <n v="0"/>
    <n v="2"/>
    <n v="636"/>
    <n v="636"/>
    <n v="556.5"/>
    <n v="604.20000000000005"/>
    <n v="667.80000000000007"/>
    <n v="0"/>
    <n v="0"/>
    <n v="0"/>
    <n v="0"/>
    <n v="15.9"/>
    <n v="636"/>
    <n v="636"/>
    <n v="556.5"/>
    <n v="604.20000000000005"/>
    <n v="683.7"/>
    <n v="3116.3999999999996"/>
  </r>
  <r>
    <x v="1"/>
    <s v="Ahmed"/>
    <s v="Mustafa"/>
    <n v="10"/>
    <n v="42"/>
    <n v="40"/>
    <n v="29"/>
    <n v="40"/>
    <n v="40"/>
    <n v="2"/>
    <n v="0"/>
    <n v="0"/>
    <n v="0"/>
    <n v="0"/>
    <n v="420"/>
    <n v="400"/>
    <n v="290"/>
    <n v="400"/>
    <n v="400"/>
    <n v="10"/>
    <n v="0"/>
    <n v="0"/>
    <n v="0"/>
    <n v="0"/>
    <n v="430"/>
    <n v="400"/>
    <n v="290"/>
    <n v="400"/>
    <n v="400"/>
    <n v="1920"/>
  </r>
  <r>
    <x v="2"/>
    <s v="Paul"/>
    <s v="Smith"/>
    <n v="22.1"/>
    <n v="40"/>
    <n v="42"/>
    <n v="41"/>
    <n v="42"/>
    <n v="40"/>
    <n v="0"/>
    <n v="2"/>
    <n v="1"/>
    <n v="2"/>
    <n v="0"/>
    <n v="884"/>
    <n v="928.2"/>
    <n v="906.1"/>
    <n v="928.2"/>
    <n v="884"/>
    <n v="0"/>
    <n v="22.1"/>
    <n v="11.05"/>
    <n v="22.1"/>
    <n v="0"/>
    <n v="884"/>
    <n v="950.30000000000007"/>
    <n v="917.15"/>
    <n v="950.30000000000007"/>
    <n v="884"/>
    <n v="4585.75"/>
  </r>
  <r>
    <x v="3"/>
    <s v="Nadal"/>
    <s v="Basher"/>
    <n v="19.100000000000001"/>
    <n v="39"/>
    <n v="40"/>
    <n v="40"/>
    <n v="40"/>
    <n v="37"/>
    <n v="0"/>
    <n v="0"/>
    <n v="0"/>
    <n v="0"/>
    <n v="0"/>
    <n v="744.90000000000009"/>
    <n v="764"/>
    <n v="764"/>
    <n v="764"/>
    <n v="706.7"/>
    <n v="0"/>
    <n v="0"/>
    <n v="0"/>
    <n v="0"/>
    <n v="0"/>
    <n v="744.90000000000009"/>
    <n v="764"/>
    <n v="764"/>
    <n v="764"/>
    <n v="706.7"/>
    <n v="3743.6000000000004"/>
  </r>
  <r>
    <x v="4"/>
    <s v="Hut"/>
    <s v="Vanica"/>
    <n v="14.2"/>
    <n v="41"/>
    <n v="29"/>
    <n v="42"/>
    <n v="40"/>
    <n v="42"/>
    <n v="1"/>
    <n v="0"/>
    <n v="2"/>
    <n v="0"/>
    <n v="2"/>
    <n v="582.19999999999993"/>
    <n v="411.79999999999995"/>
    <n v="596.4"/>
    <n v="568"/>
    <n v="596.4"/>
    <n v="7.1"/>
    <n v="0"/>
    <n v="14.2"/>
    <n v="0"/>
    <n v="14.2"/>
    <n v="589.29999999999995"/>
    <n v="411.79999999999995"/>
    <n v="610.6"/>
    <n v="568"/>
    <n v="610.6"/>
    <n v="2790.2999999999997"/>
  </r>
  <r>
    <x v="5"/>
    <s v="Douglas"/>
    <s v="Micheal"/>
    <n v="45.5"/>
    <n v="40"/>
    <n v="41"/>
    <n v="40"/>
    <n v="42"/>
    <n v="43"/>
    <n v="0"/>
    <n v="1"/>
    <n v="0"/>
    <n v="2"/>
    <n v="3"/>
    <n v="1820"/>
    <n v="1865.5"/>
    <n v="1820"/>
    <n v="1911"/>
    <n v="1956.5"/>
    <n v="0"/>
    <n v="22.75"/>
    <n v="0"/>
    <n v="45.5"/>
    <n v="68.25"/>
    <n v="1820"/>
    <n v="1888.25"/>
    <n v="1820"/>
    <n v="1956.5"/>
    <n v="2024.75"/>
    <n v="9509.5"/>
  </r>
  <r>
    <x v="6"/>
    <s v="Hanks"/>
    <s v="Tom"/>
    <n v="30"/>
    <n v="39"/>
    <n v="40"/>
    <n v="43"/>
    <n v="40"/>
    <n v="44"/>
    <n v="0"/>
    <n v="0"/>
    <n v="3"/>
    <n v="0"/>
    <n v="4"/>
    <n v="1170"/>
    <n v="1200"/>
    <n v="1290"/>
    <n v="1200"/>
    <n v="1320"/>
    <n v="0"/>
    <n v="0"/>
    <n v="45"/>
    <n v="0"/>
    <n v="60"/>
    <n v="1170"/>
    <n v="1200"/>
    <n v="1335"/>
    <n v="1200"/>
    <n v="1380"/>
    <n v="6285"/>
  </r>
  <r>
    <x v="7"/>
    <s v="Bitt"/>
    <s v="Brad "/>
    <n v="33.25"/>
    <n v="29"/>
    <n v="42"/>
    <n v="49"/>
    <n v="40"/>
    <n v="50"/>
    <n v="0"/>
    <n v="2"/>
    <n v="9"/>
    <n v="0"/>
    <n v="10"/>
    <n v="964.25"/>
    <n v="1396.5"/>
    <n v="1629.25"/>
    <n v="1330"/>
    <n v="1662.5"/>
    <n v="0"/>
    <n v="33.25"/>
    <n v="149.625"/>
    <n v="0"/>
    <n v="166.25"/>
    <n v="964.25"/>
    <n v="1429.75"/>
    <n v="1778.875"/>
    <n v="1330"/>
    <n v="1828.75"/>
    <n v="7331.625"/>
  </r>
  <r>
    <x v="8"/>
    <s v="Monrow"/>
    <s v="Marlin"/>
    <n v="10.1"/>
    <n v="41"/>
    <n v="40"/>
    <n v="38"/>
    <n v="40"/>
    <n v="38"/>
    <n v="1"/>
    <n v="0"/>
    <n v="0"/>
    <n v="0"/>
    <n v="0"/>
    <n v="414.09999999999997"/>
    <n v="404"/>
    <n v="383.8"/>
    <n v="404"/>
    <n v="383.8"/>
    <n v="5.05"/>
    <n v="0"/>
    <n v="0"/>
    <n v="0"/>
    <n v="0"/>
    <n v="419.15"/>
    <n v="404"/>
    <n v="383.8"/>
    <n v="404"/>
    <n v="383.8"/>
    <n v="1994.75"/>
  </r>
  <r>
    <x v="9"/>
    <s v="Younus"/>
    <s v="Dalia"/>
    <n v="15.5"/>
    <n v="40"/>
    <n v="43"/>
    <n v="40"/>
    <n v="37"/>
    <n v="45"/>
    <n v="0"/>
    <n v="3"/>
    <n v="0"/>
    <n v="0"/>
    <n v="5"/>
    <n v="620"/>
    <n v="666.5"/>
    <n v="620"/>
    <n v="573.5"/>
    <n v="697.5"/>
    <n v="0"/>
    <n v="23.25"/>
    <n v="0"/>
    <n v="0"/>
    <n v="38.75"/>
    <n v="620"/>
    <n v="689.75"/>
    <n v="620"/>
    <n v="573.5"/>
    <n v="736.25"/>
    <n v="3239.5"/>
  </r>
  <r>
    <x v="10"/>
    <s v="Hajaj"/>
    <s v="Hana"/>
    <n v="25.5"/>
    <n v="42"/>
    <n v="49"/>
    <n v="41"/>
    <n v="42"/>
    <n v="40"/>
    <n v="2"/>
    <n v="9"/>
    <n v="1"/>
    <n v="2"/>
    <n v="0"/>
    <n v="1071"/>
    <n v="1249.5"/>
    <n v="1045.5"/>
    <n v="1071"/>
    <n v="1020"/>
    <n v="25.5"/>
    <n v="114.75"/>
    <n v="12.75"/>
    <n v="25.5"/>
    <n v="0"/>
    <n v="1096.5"/>
    <n v="1364.25"/>
    <n v="1058.25"/>
    <n v="1096.5"/>
    <n v="1020"/>
    <n v="5635.5"/>
  </r>
  <r>
    <x v="11"/>
    <s v="Louis"/>
    <s v="Sophie"/>
    <n v="32"/>
    <n v="40"/>
    <n v="38"/>
    <n v="40"/>
    <n v="43"/>
    <n v="40"/>
    <n v="0"/>
    <n v="0"/>
    <n v="0"/>
    <n v="3"/>
    <n v="0"/>
    <n v="1280"/>
    <n v="1216"/>
    <n v="1280"/>
    <n v="1376"/>
    <n v="1280"/>
    <n v="0"/>
    <n v="0"/>
    <n v="0"/>
    <n v="48"/>
    <n v="0"/>
    <n v="1280"/>
    <n v="1216"/>
    <n v="1280"/>
    <n v="1424"/>
    <n v="1280"/>
    <n v="6480"/>
  </r>
  <r>
    <x v="12"/>
    <s v="Bean"/>
    <s v="Cathrine"/>
    <n v="16"/>
    <n v="43"/>
    <n v="40"/>
    <n v="42"/>
    <n v="44"/>
    <n v="42"/>
    <n v="3"/>
    <n v="0"/>
    <n v="2"/>
    <n v="4"/>
    <n v="2"/>
    <n v="688"/>
    <n v="640"/>
    <n v="672"/>
    <n v="704"/>
    <n v="672"/>
    <n v="24"/>
    <n v="0"/>
    <n v="16"/>
    <n v="32"/>
    <n v="16"/>
    <n v="712"/>
    <n v="640"/>
    <n v="688"/>
    <n v="736"/>
    <n v="688"/>
    <n v="3464"/>
  </r>
  <r>
    <x v="13"/>
    <s v="Ronaldo"/>
    <s v="Eloon"/>
    <n v="17.5"/>
    <n v="49"/>
    <n v="41"/>
    <n v="40"/>
    <n v="39"/>
    <n v="41"/>
    <n v="9"/>
    <n v="1"/>
    <n v="0"/>
    <n v="0"/>
    <n v="1"/>
    <n v="857.5"/>
    <n v="717.5"/>
    <n v="700"/>
    <n v="682.5"/>
    <n v="717.5"/>
    <n v="78.75"/>
    <n v="8.75"/>
    <n v="0"/>
    <n v="0"/>
    <n v="8.75"/>
    <n v="936.25"/>
    <n v="726.25"/>
    <n v="700"/>
    <n v="682.5"/>
    <n v="726.25"/>
    <n v="3771.25"/>
  </r>
  <r>
    <x v="14"/>
    <s v="Amjad"/>
    <s v="Ayat"/>
    <n v="14.5"/>
    <n v="38"/>
    <n v="40"/>
    <n v="40"/>
    <n v="38"/>
    <n v="40"/>
    <n v="0"/>
    <n v="0"/>
    <n v="0"/>
    <n v="0"/>
    <n v="0"/>
    <n v="551"/>
    <n v="580"/>
    <n v="580"/>
    <n v="551"/>
    <n v="580"/>
    <n v="0"/>
    <n v="0"/>
    <n v="0"/>
    <n v="0"/>
    <n v="0"/>
    <n v="551"/>
    <n v="580"/>
    <n v="580"/>
    <n v="551"/>
    <n v="580"/>
    <n v="2842"/>
  </r>
  <r>
    <x v="15"/>
    <s v="Weisly"/>
    <s v="Ron"/>
    <n v="16"/>
    <n v="40"/>
    <n v="42"/>
    <n v="42"/>
    <n v="45"/>
    <n v="40"/>
    <n v="0"/>
    <n v="2"/>
    <n v="2"/>
    <n v="5"/>
    <n v="0"/>
    <n v="640"/>
    <n v="672"/>
    <n v="672"/>
    <n v="720"/>
    <n v="640"/>
    <n v="0"/>
    <n v="16"/>
    <n v="16"/>
    <n v="40"/>
    <n v="0"/>
    <n v="640"/>
    <n v="688"/>
    <n v="688"/>
    <n v="760"/>
    <n v="640"/>
    <n v="3416"/>
  </r>
  <r>
    <x v="16"/>
    <s v="Potter"/>
    <s v="Harry"/>
    <n v="22"/>
    <n v="41"/>
    <n v="40"/>
    <n v="40"/>
    <n v="40"/>
    <n v="36"/>
    <n v="1"/>
    <n v="0"/>
    <n v="0"/>
    <n v="0"/>
    <n v="0"/>
    <n v="902"/>
    <n v="880"/>
    <n v="880"/>
    <n v="880"/>
    <n v="792"/>
    <n v="11"/>
    <n v="0"/>
    <n v="0"/>
    <n v="0"/>
    <n v="0"/>
    <n v="913"/>
    <n v="880"/>
    <n v="880"/>
    <n v="880"/>
    <n v="792"/>
    <n v="43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DBFF6-F5AD-4AFB-9CE9-0BDD76C990F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3:B41" firstHeaderRow="1" firstDataRow="1" firstDataCol="1"/>
  <pivotFields count="30">
    <pivotField axis="axisRow" showAll="0">
      <items count="18">
        <item x="1"/>
        <item x="14"/>
        <item x="12"/>
        <item x="7"/>
        <item x="5"/>
        <item x="10"/>
        <item x="6"/>
        <item x="4"/>
        <item x="11"/>
        <item x="8"/>
        <item x="3"/>
        <item x="2"/>
        <item x="16"/>
        <item x="13"/>
        <item x="0"/>
        <item x="15"/>
        <item x="9"/>
        <item t="default"/>
      </items>
    </pivotField>
    <pivotField showAll="0"/>
    <pivotField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January pay" fld="2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78BC6-0AD5-4D1A-B5CB-DA4A501BB070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B20" firstHeaderRow="1" firstDataRow="1" firstDataCol="1"/>
  <pivotFields count="30">
    <pivotField axis="axisRow" showAll="0">
      <items count="18">
        <item x="1"/>
        <item x="14"/>
        <item x="12"/>
        <item x="7"/>
        <item x="5"/>
        <item x="10"/>
        <item x="6"/>
        <item x="4"/>
        <item x="11"/>
        <item x="8"/>
        <item x="3"/>
        <item x="2"/>
        <item x="16"/>
        <item x="13"/>
        <item x="0"/>
        <item x="15"/>
        <item x="9"/>
        <item t="default"/>
      </items>
    </pivotField>
    <pivotField showAll="0"/>
    <pivotField showAll="0"/>
    <pivotField dataField="1"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Hourly Wage" fld="3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1880-199D-4F3B-8D2E-C3E3F66B7429}">
  <sheetPr>
    <pageSetUpPr fitToPage="1"/>
  </sheetPr>
  <dimension ref="A1:AE26"/>
  <sheetViews>
    <sheetView topLeftCell="R1" workbookViewId="0">
      <selection activeCell="O29" sqref="O29"/>
    </sheetView>
  </sheetViews>
  <sheetFormatPr defaultRowHeight="15" x14ac:dyDescent="0.25"/>
  <cols>
    <col min="1" max="1" width="17.28515625" customWidth="1"/>
    <col min="2" max="2" width="13.85546875" customWidth="1"/>
    <col min="3" max="3" width="18.42578125" customWidth="1"/>
    <col min="4" max="4" width="14.28515625" style="1" customWidth="1"/>
    <col min="5" max="15" width="15" customWidth="1"/>
    <col min="16" max="20" width="13.42578125" customWidth="1"/>
    <col min="21" max="25" width="15.85546875" customWidth="1"/>
    <col min="26" max="26" width="16.42578125" customWidth="1"/>
    <col min="27" max="27" width="11.28515625" customWidth="1"/>
    <col min="28" max="28" width="11.5703125" customWidth="1"/>
    <col min="29" max="29" width="12.5703125" customWidth="1"/>
    <col min="30" max="30" width="12.140625" customWidth="1"/>
    <col min="31" max="31" width="18.7109375" customWidth="1"/>
  </cols>
  <sheetData>
    <row r="1" spans="1:31" ht="16.5" customHeight="1" x14ac:dyDescent="0.25">
      <c r="B1" s="22" t="s">
        <v>43</v>
      </c>
      <c r="C1" s="22"/>
      <c r="D1" s="10"/>
      <c r="E1" s="10"/>
      <c r="F1" s="10"/>
      <c r="G1" s="10"/>
      <c r="H1" s="10"/>
    </row>
    <row r="2" spans="1:31" x14ac:dyDescent="0.25">
      <c r="E2" s="22" t="s">
        <v>1</v>
      </c>
      <c r="F2" s="22"/>
      <c r="G2" s="22"/>
      <c r="H2" s="22"/>
      <c r="I2" s="22"/>
      <c r="J2" s="22" t="s">
        <v>39</v>
      </c>
      <c r="K2" s="22"/>
      <c r="L2" s="22"/>
      <c r="M2" s="22"/>
      <c r="N2" s="22"/>
      <c r="O2" s="11"/>
      <c r="P2" s="22" t="s">
        <v>45</v>
      </c>
      <c r="Q2" s="22"/>
      <c r="R2" s="22"/>
      <c r="S2" s="22"/>
      <c r="T2" s="22"/>
      <c r="U2" s="22" t="s">
        <v>46</v>
      </c>
      <c r="V2" s="22"/>
      <c r="W2" s="22"/>
      <c r="X2" s="22"/>
      <c r="Y2" s="22"/>
      <c r="Z2" s="22" t="s">
        <v>47</v>
      </c>
      <c r="AA2" s="22"/>
      <c r="AB2" s="22"/>
      <c r="AC2" s="22"/>
      <c r="AD2" s="22"/>
      <c r="AE2" s="10" t="s">
        <v>40</v>
      </c>
    </row>
    <row r="3" spans="1:31" s="13" customFormat="1" ht="26.25" customHeight="1" x14ac:dyDescent="0.25">
      <c r="A3" s="13" t="s">
        <v>50</v>
      </c>
      <c r="B3" s="13" t="s">
        <v>42</v>
      </c>
      <c r="C3" s="13" t="s">
        <v>41</v>
      </c>
      <c r="D3" s="14" t="s">
        <v>0</v>
      </c>
      <c r="E3" s="15">
        <v>44562</v>
      </c>
      <c r="F3" s="15">
        <f>E3+7</f>
        <v>44569</v>
      </c>
      <c r="G3" s="15">
        <f t="shared" ref="G3:I3" si="0">F3+7</f>
        <v>44576</v>
      </c>
      <c r="H3" s="15">
        <f t="shared" si="0"/>
        <v>44583</v>
      </c>
      <c r="I3" s="15">
        <f t="shared" si="0"/>
        <v>44590</v>
      </c>
      <c r="J3" s="16">
        <v>44562</v>
      </c>
      <c r="K3" s="16">
        <f>J3+7</f>
        <v>44569</v>
      </c>
      <c r="L3" s="16">
        <f t="shared" ref="L3:N3" si="1">K3+7</f>
        <v>44576</v>
      </c>
      <c r="M3" s="16">
        <f t="shared" si="1"/>
        <v>44583</v>
      </c>
      <c r="N3" s="16">
        <f t="shared" si="1"/>
        <v>44590</v>
      </c>
      <c r="O3" s="16" t="s">
        <v>69</v>
      </c>
      <c r="P3" s="17">
        <v>44562</v>
      </c>
      <c r="Q3" s="17">
        <f>P3+7</f>
        <v>44569</v>
      </c>
      <c r="R3" s="17">
        <f t="shared" ref="R3:T3" si="2">Q3+7</f>
        <v>44576</v>
      </c>
      <c r="S3" s="17">
        <f t="shared" si="2"/>
        <v>44583</v>
      </c>
      <c r="T3" s="17">
        <f t="shared" si="2"/>
        <v>44590</v>
      </c>
      <c r="U3" s="18">
        <v>44562</v>
      </c>
      <c r="V3" s="18">
        <f>U3+7</f>
        <v>44569</v>
      </c>
      <c r="W3" s="18">
        <f t="shared" ref="W3:X3" si="3">V3+7</f>
        <v>44576</v>
      </c>
      <c r="X3" s="18">
        <f t="shared" si="3"/>
        <v>44583</v>
      </c>
      <c r="Y3" s="18">
        <f>X3+7</f>
        <v>44590</v>
      </c>
      <c r="Z3" s="19">
        <v>44562</v>
      </c>
      <c r="AA3" s="19">
        <f>Z3+7</f>
        <v>44569</v>
      </c>
      <c r="AB3" s="19">
        <f t="shared" ref="AB3:AC3" si="4">AA3+7</f>
        <v>44576</v>
      </c>
      <c r="AC3" s="19">
        <f t="shared" si="4"/>
        <v>44583</v>
      </c>
      <c r="AD3" s="19">
        <f>AC3+7</f>
        <v>44590</v>
      </c>
      <c r="AE3" s="12" t="s">
        <v>40</v>
      </c>
    </row>
    <row r="4" spans="1:31" x14ac:dyDescent="0.25">
      <c r="A4" t="str">
        <f>_xlfn.CONCAT(B4," ",C4)</f>
        <v>Saed Karem</v>
      </c>
      <c r="B4" t="s">
        <v>3</v>
      </c>
      <c r="C4" t="s">
        <v>2</v>
      </c>
      <c r="D4" s="1">
        <v>15.9</v>
      </c>
      <c r="E4" s="4">
        <v>40</v>
      </c>
      <c r="F4" s="4">
        <v>40</v>
      </c>
      <c r="G4" s="4">
        <v>35</v>
      </c>
      <c r="H4" s="4">
        <v>38</v>
      </c>
      <c r="I4" s="4">
        <v>42</v>
      </c>
      <c r="J4" s="5">
        <f t="shared" ref="J4:J20" si="5">IF(E4&lt;40,0,E4-40)</f>
        <v>0</v>
      </c>
      <c r="K4" s="5">
        <f t="shared" ref="K4:N19" si="6">IF(F4&lt;40,0,F4-40)</f>
        <v>0</v>
      </c>
      <c r="L4" s="5">
        <f t="shared" si="6"/>
        <v>0</v>
      </c>
      <c r="M4" s="5">
        <f t="shared" si="6"/>
        <v>0</v>
      </c>
      <c r="N4" s="5">
        <f t="shared" si="6"/>
        <v>2</v>
      </c>
      <c r="O4" s="5">
        <f>SUM(J4:N4)</f>
        <v>2</v>
      </c>
      <c r="P4" s="6">
        <f>$D4*E4</f>
        <v>636</v>
      </c>
      <c r="Q4" s="6">
        <f>$D4*F4</f>
        <v>636</v>
      </c>
      <c r="R4" s="6">
        <f>$D4*G4</f>
        <v>556.5</v>
      </c>
      <c r="S4" s="6">
        <f>$D4*H4</f>
        <v>604.20000000000005</v>
      </c>
      <c r="T4" s="6">
        <f>$D4*I4</f>
        <v>667.80000000000007</v>
      </c>
      <c r="U4" s="7">
        <f t="shared" ref="U4:U20" si="7">0.5*$D4*J4</f>
        <v>0</v>
      </c>
      <c r="V4" s="7">
        <f t="shared" ref="V4:V20" si="8">0.5*$D4*K4</f>
        <v>0</v>
      </c>
      <c r="W4" s="7">
        <f t="shared" ref="W4:W20" si="9">0.5*$D4*L4</f>
        <v>0</v>
      </c>
      <c r="X4" s="7">
        <f t="shared" ref="X4:X20" si="10">0.5*$D4*M4</f>
        <v>0</v>
      </c>
      <c r="Y4" s="7">
        <f t="shared" ref="Y4:Y20" si="11">0.5*$D4*N4</f>
        <v>15.9</v>
      </c>
      <c r="Z4" s="8">
        <f>P4+U4</f>
        <v>636</v>
      </c>
      <c r="AA4" s="8">
        <f t="shared" ref="AA4:AD19" si="12">Q4+V4</f>
        <v>636</v>
      </c>
      <c r="AB4" s="8">
        <f t="shared" si="12"/>
        <v>556.5</v>
      </c>
      <c r="AC4" s="8">
        <f t="shared" si="12"/>
        <v>604.20000000000005</v>
      </c>
      <c r="AD4" s="8">
        <f t="shared" si="12"/>
        <v>683.7</v>
      </c>
      <c r="AE4" s="9">
        <f>SUM(Z4:AD4)</f>
        <v>3116.3999999999996</v>
      </c>
    </row>
    <row r="5" spans="1:31" x14ac:dyDescent="0.25">
      <c r="A5" t="str">
        <f t="shared" ref="A5:A20" si="13">_xlfn.CONCAT(B5," ",C5)</f>
        <v>Ahmed Mustafa</v>
      </c>
      <c r="B5" t="s">
        <v>4</v>
      </c>
      <c r="C5" t="s">
        <v>44</v>
      </c>
      <c r="D5" s="1">
        <v>10</v>
      </c>
      <c r="E5" s="4">
        <v>42</v>
      </c>
      <c r="F5" s="4">
        <v>40</v>
      </c>
      <c r="G5" s="4">
        <v>29</v>
      </c>
      <c r="H5" s="4">
        <v>40</v>
      </c>
      <c r="I5" s="4">
        <v>40</v>
      </c>
      <c r="J5" s="5">
        <f t="shared" si="5"/>
        <v>2</v>
      </c>
      <c r="K5" s="5">
        <f t="shared" si="6"/>
        <v>0</v>
      </c>
      <c r="L5" s="5">
        <f t="shared" si="6"/>
        <v>0</v>
      </c>
      <c r="M5" s="5">
        <f t="shared" si="6"/>
        <v>0</v>
      </c>
      <c r="N5" s="5">
        <f t="shared" si="6"/>
        <v>0</v>
      </c>
      <c r="O5" s="5">
        <f t="shared" ref="O5:O20" si="14">SUM(J5:N5)</f>
        <v>2</v>
      </c>
      <c r="P5" s="6">
        <f t="shared" ref="P5:P20" si="15">$D5*E5</f>
        <v>420</v>
      </c>
      <c r="Q5" s="6">
        <f t="shared" ref="Q5:Q20" si="16">$D5*F5</f>
        <v>400</v>
      </c>
      <c r="R5" s="6">
        <f t="shared" ref="R5:R19" si="17">$D5*G5</f>
        <v>290</v>
      </c>
      <c r="S5" s="6">
        <f t="shared" ref="S5:S19" si="18">$D5*H5</f>
        <v>400</v>
      </c>
      <c r="T5" s="6">
        <f t="shared" ref="T5:T19" si="19">$D5*I5</f>
        <v>400</v>
      </c>
      <c r="U5" s="7">
        <f t="shared" si="7"/>
        <v>10</v>
      </c>
      <c r="V5" s="7">
        <f t="shared" si="8"/>
        <v>0</v>
      </c>
      <c r="W5" s="7">
        <f t="shared" si="9"/>
        <v>0</v>
      </c>
      <c r="X5" s="7">
        <f t="shared" si="10"/>
        <v>0</v>
      </c>
      <c r="Y5" s="7">
        <f t="shared" si="11"/>
        <v>0</v>
      </c>
      <c r="Z5" s="8">
        <f t="shared" ref="Z5:AD20" si="20">P5+U5</f>
        <v>430</v>
      </c>
      <c r="AA5" s="8">
        <f t="shared" si="12"/>
        <v>400</v>
      </c>
      <c r="AB5" s="8">
        <f t="shared" si="12"/>
        <v>290</v>
      </c>
      <c r="AC5" s="8">
        <f t="shared" si="12"/>
        <v>400</v>
      </c>
      <c r="AD5" s="8">
        <f t="shared" si="12"/>
        <v>400</v>
      </c>
      <c r="AE5" s="9">
        <f t="shared" ref="AE5:AE20" si="21">SUM(Z5:AD5)</f>
        <v>1920</v>
      </c>
    </row>
    <row r="6" spans="1:31" x14ac:dyDescent="0.25">
      <c r="A6" t="str">
        <f t="shared" si="13"/>
        <v>Paul Smith</v>
      </c>
      <c r="B6" t="s">
        <v>6</v>
      </c>
      <c r="C6" t="s">
        <v>5</v>
      </c>
      <c r="D6" s="1">
        <v>22.1</v>
      </c>
      <c r="E6" s="4">
        <v>40</v>
      </c>
      <c r="F6" s="4">
        <v>42</v>
      </c>
      <c r="G6" s="4">
        <v>41</v>
      </c>
      <c r="H6" s="4">
        <v>42</v>
      </c>
      <c r="I6" s="4">
        <v>40</v>
      </c>
      <c r="J6" s="5">
        <f t="shared" si="5"/>
        <v>0</v>
      </c>
      <c r="K6" s="5">
        <f t="shared" si="6"/>
        <v>2</v>
      </c>
      <c r="L6" s="5">
        <f t="shared" si="6"/>
        <v>1</v>
      </c>
      <c r="M6" s="5">
        <f t="shared" si="6"/>
        <v>2</v>
      </c>
      <c r="N6" s="5">
        <f t="shared" si="6"/>
        <v>0</v>
      </c>
      <c r="O6" s="5">
        <f t="shared" si="14"/>
        <v>5</v>
      </c>
      <c r="P6" s="6">
        <f t="shared" si="15"/>
        <v>884</v>
      </c>
      <c r="Q6" s="6">
        <f t="shared" si="16"/>
        <v>928.2</v>
      </c>
      <c r="R6" s="6">
        <f t="shared" si="17"/>
        <v>906.1</v>
      </c>
      <c r="S6" s="6">
        <f t="shared" si="18"/>
        <v>928.2</v>
      </c>
      <c r="T6" s="6">
        <f t="shared" si="19"/>
        <v>884</v>
      </c>
      <c r="U6" s="7">
        <f t="shared" si="7"/>
        <v>0</v>
      </c>
      <c r="V6" s="7">
        <f t="shared" si="8"/>
        <v>22.1</v>
      </c>
      <c r="W6" s="7">
        <f t="shared" si="9"/>
        <v>11.05</v>
      </c>
      <c r="X6" s="7">
        <f t="shared" si="10"/>
        <v>22.1</v>
      </c>
      <c r="Y6" s="7">
        <f t="shared" si="11"/>
        <v>0</v>
      </c>
      <c r="Z6" s="8">
        <f t="shared" si="20"/>
        <v>884</v>
      </c>
      <c r="AA6" s="8">
        <f t="shared" si="12"/>
        <v>950.30000000000007</v>
      </c>
      <c r="AB6" s="8">
        <f t="shared" si="12"/>
        <v>917.15</v>
      </c>
      <c r="AC6" s="8">
        <f t="shared" si="12"/>
        <v>950.30000000000007</v>
      </c>
      <c r="AD6" s="8">
        <f t="shared" si="12"/>
        <v>884</v>
      </c>
      <c r="AE6" s="9">
        <f t="shared" si="21"/>
        <v>4585.75</v>
      </c>
    </row>
    <row r="7" spans="1:31" x14ac:dyDescent="0.25">
      <c r="A7" t="str">
        <f t="shared" si="13"/>
        <v>Nadal Basher</v>
      </c>
      <c r="B7" t="s">
        <v>8</v>
      </c>
      <c r="C7" t="s">
        <v>7</v>
      </c>
      <c r="D7" s="1">
        <v>19.100000000000001</v>
      </c>
      <c r="E7" s="4">
        <v>39</v>
      </c>
      <c r="F7" s="4">
        <v>40</v>
      </c>
      <c r="G7" s="4">
        <v>40</v>
      </c>
      <c r="H7" s="4">
        <v>40</v>
      </c>
      <c r="I7" s="4">
        <v>37</v>
      </c>
      <c r="J7" s="5">
        <f t="shared" si="5"/>
        <v>0</v>
      </c>
      <c r="K7" s="5">
        <f t="shared" si="6"/>
        <v>0</v>
      </c>
      <c r="L7" s="5">
        <f t="shared" si="6"/>
        <v>0</v>
      </c>
      <c r="M7" s="5">
        <f t="shared" si="6"/>
        <v>0</v>
      </c>
      <c r="N7" s="5">
        <f t="shared" si="6"/>
        <v>0</v>
      </c>
      <c r="O7" s="5">
        <f t="shared" si="14"/>
        <v>0</v>
      </c>
      <c r="P7" s="6">
        <f t="shared" si="15"/>
        <v>744.90000000000009</v>
      </c>
      <c r="Q7" s="6">
        <f t="shared" si="16"/>
        <v>764</v>
      </c>
      <c r="R7" s="6">
        <f t="shared" si="17"/>
        <v>764</v>
      </c>
      <c r="S7" s="6">
        <f t="shared" si="18"/>
        <v>764</v>
      </c>
      <c r="T7" s="6">
        <f t="shared" si="19"/>
        <v>706.7</v>
      </c>
      <c r="U7" s="7">
        <f t="shared" si="7"/>
        <v>0</v>
      </c>
      <c r="V7" s="7">
        <f t="shared" si="8"/>
        <v>0</v>
      </c>
      <c r="W7" s="7">
        <f t="shared" si="9"/>
        <v>0</v>
      </c>
      <c r="X7" s="7">
        <f t="shared" si="10"/>
        <v>0</v>
      </c>
      <c r="Y7" s="7">
        <f t="shared" si="11"/>
        <v>0</v>
      </c>
      <c r="Z7" s="8">
        <f t="shared" si="20"/>
        <v>744.90000000000009</v>
      </c>
      <c r="AA7" s="8">
        <f t="shared" si="12"/>
        <v>764</v>
      </c>
      <c r="AB7" s="8">
        <f t="shared" si="12"/>
        <v>764</v>
      </c>
      <c r="AC7" s="8">
        <f t="shared" si="12"/>
        <v>764</v>
      </c>
      <c r="AD7" s="8">
        <f t="shared" si="12"/>
        <v>706.7</v>
      </c>
      <c r="AE7" s="9">
        <f t="shared" si="21"/>
        <v>3743.6000000000004</v>
      </c>
    </row>
    <row r="8" spans="1:31" x14ac:dyDescent="0.25">
      <c r="A8" t="str">
        <f t="shared" si="13"/>
        <v>Hut Vanica</v>
      </c>
      <c r="B8" t="s">
        <v>10</v>
      </c>
      <c r="C8" t="s">
        <v>9</v>
      </c>
      <c r="D8" s="1">
        <v>14.2</v>
      </c>
      <c r="E8" s="4">
        <v>41</v>
      </c>
      <c r="F8" s="4">
        <v>29</v>
      </c>
      <c r="G8" s="4">
        <v>42</v>
      </c>
      <c r="H8" s="4">
        <v>40</v>
      </c>
      <c r="I8" s="4">
        <v>42</v>
      </c>
      <c r="J8" s="5">
        <f t="shared" si="5"/>
        <v>1</v>
      </c>
      <c r="K8" s="5">
        <f t="shared" si="6"/>
        <v>0</v>
      </c>
      <c r="L8" s="5">
        <f t="shared" si="6"/>
        <v>2</v>
      </c>
      <c r="M8" s="5">
        <f t="shared" si="6"/>
        <v>0</v>
      </c>
      <c r="N8" s="5">
        <f t="shared" si="6"/>
        <v>2</v>
      </c>
      <c r="O8" s="5">
        <f t="shared" si="14"/>
        <v>5</v>
      </c>
      <c r="P8" s="6">
        <f t="shared" si="15"/>
        <v>582.19999999999993</v>
      </c>
      <c r="Q8" s="6">
        <f t="shared" si="16"/>
        <v>411.79999999999995</v>
      </c>
      <c r="R8" s="6">
        <f t="shared" si="17"/>
        <v>596.4</v>
      </c>
      <c r="S8" s="6">
        <f t="shared" si="18"/>
        <v>568</v>
      </c>
      <c r="T8" s="6">
        <f t="shared" si="19"/>
        <v>596.4</v>
      </c>
      <c r="U8" s="7">
        <f t="shared" si="7"/>
        <v>7.1</v>
      </c>
      <c r="V8" s="7">
        <f t="shared" si="8"/>
        <v>0</v>
      </c>
      <c r="W8" s="7">
        <f t="shared" si="9"/>
        <v>14.2</v>
      </c>
      <c r="X8" s="7">
        <f t="shared" si="10"/>
        <v>0</v>
      </c>
      <c r="Y8" s="7">
        <f t="shared" si="11"/>
        <v>14.2</v>
      </c>
      <c r="Z8" s="8">
        <f t="shared" si="20"/>
        <v>589.29999999999995</v>
      </c>
      <c r="AA8" s="8">
        <f t="shared" si="12"/>
        <v>411.79999999999995</v>
      </c>
      <c r="AB8" s="8">
        <f t="shared" si="12"/>
        <v>610.6</v>
      </c>
      <c r="AC8" s="8">
        <f t="shared" si="12"/>
        <v>568</v>
      </c>
      <c r="AD8" s="8">
        <f t="shared" si="12"/>
        <v>610.6</v>
      </c>
      <c r="AE8" s="9">
        <f t="shared" si="21"/>
        <v>2790.2999999999997</v>
      </c>
    </row>
    <row r="9" spans="1:31" x14ac:dyDescent="0.25">
      <c r="A9" t="str">
        <f t="shared" si="13"/>
        <v>Douglas Micheal</v>
      </c>
      <c r="B9" t="s">
        <v>12</v>
      </c>
      <c r="C9" t="s">
        <v>11</v>
      </c>
      <c r="D9" s="1">
        <v>45.5</v>
      </c>
      <c r="E9" s="4">
        <v>40</v>
      </c>
      <c r="F9" s="4">
        <v>41</v>
      </c>
      <c r="G9" s="4">
        <v>40</v>
      </c>
      <c r="H9" s="4">
        <v>42</v>
      </c>
      <c r="I9" s="4">
        <v>43</v>
      </c>
      <c r="J9" s="5">
        <f t="shared" si="5"/>
        <v>0</v>
      </c>
      <c r="K9" s="5">
        <f t="shared" si="6"/>
        <v>1</v>
      </c>
      <c r="L9" s="5">
        <f t="shared" si="6"/>
        <v>0</v>
      </c>
      <c r="M9" s="5">
        <f t="shared" si="6"/>
        <v>2</v>
      </c>
      <c r="N9" s="5">
        <f t="shared" si="6"/>
        <v>3</v>
      </c>
      <c r="O9" s="5">
        <f t="shared" si="14"/>
        <v>6</v>
      </c>
      <c r="P9" s="6">
        <f t="shared" si="15"/>
        <v>1820</v>
      </c>
      <c r="Q9" s="6">
        <f t="shared" si="16"/>
        <v>1865.5</v>
      </c>
      <c r="R9" s="6">
        <f t="shared" si="17"/>
        <v>1820</v>
      </c>
      <c r="S9" s="6">
        <f t="shared" si="18"/>
        <v>1911</v>
      </c>
      <c r="T9" s="6">
        <f t="shared" si="19"/>
        <v>1956.5</v>
      </c>
      <c r="U9" s="7">
        <f t="shared" si="7"/>
        <v>0</v>
      </c>
      <c r="V9" s="7">
        <f t="shared" si="8"/>
        <v>22.75</v>
      </c>
      <c r="W9" s="7">
        <f t="shared" si="9"/>
        <v>0</v>
      </c>
      <c r="X9" s="7">
        <f t="shared" si="10"/>
        <v>45.5</v>
      </c>
      <c r="Y9" s="7">
        <f t="shared" si="11"/>
        <v>68.25</v>
      </c>
      <c r="Z9" s="8">
        <f t="shared" si="20"/>
        <v>1820</v>
      </c>
      <c r="AA9" s="8">
        <f t="shared" si="12"/>
        <v>1888.25</v>
      </c>
      <c r="AB9" s="8">
        <f t="shared" si="12"/>
        <v>1820</v>
      </c>
      <c r="AC9" s="8">
        <f t="shared" si="12"/>
        <v>1956.5</v>
      </c>
      <c r="AD9" s="8">
        <f t="shared" si="12"/>
        <v>2024.75</v>
      </c>
      <c r="AE9" s="9">
        <f t="shared" si="21"/>
        <v>9509.5</v>
      </c>
    </row>
    <row r="10" spans="1:31" x14ac:dyDescent="0.25">
      <c r="A10" t="str">
        <f t="shared" si="13"/>
        <v>Hanks Tom</v>
      </c>
      <c r="B10" t="s">
        <v>14</v>
      </c>
      <c r="C10" t="s">
        <v>13</v>
      </c>
      <c r="D10" s="1">
        <v>30</v>
      </c>
      <c r="E10" s="4">
        <v>39</v>
      </c>
      <c r="F10" s="4">
        <v>40</v>
      </c>
      <c r="G10" s="4">
        <v>43</v>
      </c>
      <c r="H10" s="4">
        <v>40</v>
      </c>
      <c r="I10" s="4">
        <v>44</v>
      </c>
      <c r="J10" s="5">
        <f t="shared" si="5"/>
        <v>0</v>
      </c>
      <c r="K10" s="5">
        <f t="shared" si="6"/>
        <v>0</v>
      </c>
      <c r="L10" s="5">
        <f t="shared" si="6"/>
        <v>3</v>
      </c>
      <c r="M10" s="5">
        <f t="shared" si="6"/>
        <v>0</v>
      </c>
      <c r="N10" s="5">
        <f t="shared" si="6"/>
        <v>4</v>
      </c>
      <c r="O10" s="5">
        <f t="shared" si="14"/>
        <v>7</v>
      </c>
      <c r="P10" s="6">
        <f t="shared" si="15"/>
        <v>1170</v>
      </c>
      <c r="Q10" s="6">
        <f t="shared" si="16"/>
        <v>1200</v>
      </c>
      <c r="R10" s="6">
        <f t="shared" si="17"/>
        <v>1290</v>
      </c>
      <c r="S10" s="6">
        <f t="shared" si="18"/>
        <v>1200</v>
      </c>
      <c r="T10" s="6">
        <f t="shared" si="19"/>
        <v>1320</v>
      </c>
      <c r="U10" s="7">
        <f t="shared" si="7"/>
        <v>0</v>
      </c>
      <c r="V10" s="7">
        <f t="shared" si="8"/>
        <v>0</v>
      </c>
      <c r="W10" s="7">
        <f t="shared" si="9"/>
        <v>45</v>
      </c>
      <c r="X10" s="7">
        <f t="shared" si="10"/>
        <v>0</v>
      </c>
      <c r="Y10" s="7">
        <f t="shared" si="11"/>
        <v>60</v>
      </c>
      <c r="Z10" s="8">
        <f t="shared" si="20"/>
        <v>1170</v>
      </c>
      <c r="AA10" s="8">
        <f t="shared" si="12"/>
        <v>1200</v>
      </c>
      <c r="AB10" s="8">
        <f t="shared" si="12"/>
        <v>1335</v>
      </c>
      <c r="AC10" s="8">
        <f t="shared" si="12"/>
        <v>1200</v>
      </c>
      <c r="AD10" s="8">
        <f t="shared" si="12"/>
        <v>1380</v>
      </c>
      <c r="AE10" s="9">
        <f t="shared" si="21"/>
        <v>6285</v>
      </c>
    </row>
    <row r="11" spans="1:31" x14ac:dyDescent="0.25">
      <c r="A11" t="str">
        <f t="shared" si="13"/>
        <v xml:space="preserve">Bitt Brad </v>
      </c>
      <c r="B11" t="s">
        <v>16</v>
      </c>
      <c r="C11" t="s">
        <v>15</v>
      </c>
      <c r="D11" s="1">
        <v>33.25</v>
      </c>
      <c r="E11" s="4">
        <v>29</v>
      </c>
      <c r="F11" s="4">
        <v>42</v>
      </c>
      <c r="G11" s="4">
        <v>49</v>
      </c>
      <c r="H11" s="4">
        <v>40</v>
      </c>
      <c r="I11" s="4">
        <v>50</v>
      </c>
      <c r="J11" s="5">
        <f t="shared" si="5"/>
        <v>0</v>
      </c>
      <c r="K11" s="5">
        <f t="shared" si="6"/>
        <v>2</v>
      </c>
      <c r="L11" s="5">
        <f t="shared" si="6"/>
        <v>9</v>
      </c>
      <c r="M11" s="5">
        <f t="shared" si="6"/>
        <v>0</v>
      </c>
      <c r="N11" s="5">
        <f t="shared" si="6"/>
        <v>10</v>
      </c>
      <c r="O11" s="5">
        <f t="shared" si="14"/>
        <v>21</v>
      </c>
      <c r="P11" s="6">
        <f t="shared" si="15"/>
        <v>964.25</v>
      </c>
      <c r="Q11" s="6">
        <f t="shared" si="16"/>
        <v>1396.5</v>
      </c>
      <c r="R11" s="6">
        <f t="shared" si="17"/>
        <v>1629.25</v>
      </c>
      <c r="S11" s="6">
        <f t="shared" si="18"/>
        <v>1330</v>
      </c>
      <c r="T11" s="6">
        <f t="shared" si="19"/>
        <v>1662.5</v>
      </c>
      <c r="U11" s="7">
        <f t="shared" si="7"/>
        <v>0</v>
      </c>
      <c r="V11" s="7">
        <f t="shared" si="8"/>
        <v>33.25</v>
      </c>
      <c r="W11" s="7">
        <f t="shared" si="9"/>
        <v>149.625</v>
      </c>
      <c r="X11" s="7">
        <f t="shared" si="10"/>
        <v>0</v>
      </c>
      <c r="Y11" s="7">
        <f t="shared" si="11"/>
        <v>166.25</v>
      </c>
      <c r="Z11" s="8">
        <f t="shared" si="20"/>
        <v>964.25</v>
      </c>
      <c r="AA11" s="8">
        <f t="shared" si="12"/>
        <v>1429.75</v>
      </c>
      <c r="AB11" s="8">
        <f t="shared" si="12"/>
        <v>1778.875</v>
      </c>
      <c r="AC11" s="8">
        <f t="shared" si="12"/>
        <v>1330</v>
      </c>
      <c r="AD11" s="8">
        <f t="shared" si="12"/>
        <v>1828.75</v>
      </c>
      <c r="AE11" s="9">
        <f t="shared" si="21"/>
        <v>7331.625</v>
      </c>
    </row>
    <row r="12" spans="1:31" x14ac:dyDescent="0.25">
      <c r="A12" t="str">
        <f t="shared" si="13"/>
        <v>Monrow Marlin</v>
      </c>
      <c r="B12" t="s">
        <v>21</v>
      </c>
      <c r="C12" t="s">
        <v>17</v>
      </c>
      <c r="D12" s="1">
        <v>10.1</v>
      </c>
      <c r="E12" s="4">
        <v>41</v>
      </c>
      <c r="F12" s="4">
        <v>40</v>
      </c>
      <c r="G12" s="4">
        <v>38</v>
      </c>
      <c r="H12" s="4">
        <v>40</v>
      </c>
      <c r="I12" s="4">
        <v>38</v>
      </c>
      <c r="J12" s="5">
        <f t="shared" si="5"/>
        <v>1</v>
      </c>
      <c r="K12" s="5">
        <f t="shared" si="6"/>
        <v>0</v>
      </c>
      <c r="L12" s="5">
        <f t="shared" si="6"/>
        <v>0</v>
      </c>
      <c r="M12" s="5">
        <f t="shared" si="6"/>
        <v>0</v>
      </c>
      <c r="N12" s="5">
        <f t="shared" si="6"/>
        <v>0</v>
      </c>
      <c r="O12" s="5">
        <f t="shared" si="14"/>
        <v>1</v>
      </c>
      <c r="P12" s="6">
        <f t="shared" si="15"/>
        <v>414.09999999999997</v>
      </c>
      <c r="Q12" s="6">
        <f t="shared" si="16"/>
        <v>404</v>
      </c>
      <c r="R12" s="6">
        <f t="shared" si="17"/>
        <v>383.8</v>
      </c>
      <c r="S12" s="6">
        <f t="shared" si="18"/>
        <v>404</v>
      </c>
      <c r="T12" s="6">
        <f t="shared" si="19"/>
        <v>383.8</v>
      </c>
      <c r="U12" s="7">
        <f t="shared" si="7"/>
        <v>5.05</v>
      </c>
      <c r="V12" s="7">
        <f t="shared" si="8"/>
        <v>0</v>
      </c>
      <c r="W12" s="7">
        <f t="shared" si="9"/>
        <v>0</v>
      </c>
      <c r="X12" s="7">
        <f t="shared" si="10"/>
        <v>0</v>
      </c>
      <c r="Y12" s="7">
        <f t="shared" si="11"/>
        <v>0</v>
      </c>
      <c r="Z12" s="8">
        <f t="shared" si="20"/>
        <v>419.15</v>
      </c>
      <c r="AA12" s="8">
        <f t="shared" si="12"/>
        <v>404</v>
      </c>
      <c r="AB12" s="8">
        <f t="shared" si="12"/>
        <v>383.8</v>
      </c>
      <c r="AC12" s="8">
        <f t="shared" si="12"/>
        <v>404</v>
      </c>
      <c r="AD12" s="8">
        <f t="shared" si="12"/>
        <v>383.8</v>
      </c>
      <c r="AE12" s="9">
        <f t="shared" si="21"/>
        <v>1994.75</v>
      </c>
    </row>
    <row r="13" spans="1:31" x14ac:dyDescent="0.25">
      <c r="A13" t="str">
        <f t="shared" si="13"/>
        <v>Younus Dalia</v>
      </c>
      <c r="B13" t="s">
        <v>20</v>
      </c>
      <c r="C13" t="s">
        <v>19</v>
      </c>
      <c r="D13" s="1">
        <v>15.5</v>
      </c>
      <c r="E13" s="4">
        <v>40</v>
      </c>
      <c r="F13" s="4">
        <v>43</v>
      </c>
      <c r="G13" s="4">
        <v>40</v>
      </c>
      <c r="H13" s="4">
        <v>37</v>
      </c>
      <c r="I13" s="4">
        <v>45</v>
      </c>
      <c r="J13" s="5">
        <f t="shared" si="5"/>
        <v>0</v>
      </c>
      <c r="K13" s="5">
        <f t="shared" si="6"/>
        <v>3</v>
      </c>
      <c r="L13" s="5">
        <f t="shared" si="6"/>
        <v>0</v>
      </c>
      <c r="M13" s="5">
        <f t="shared" si="6"/>
        <v>0</v>
      </c>
      <c r="N13" s="5">
        <f t="shared" si="6"/>
        <v>5</v>
      </c>
      <c r="O13" s="5">
        <f t="shared" si="14"/>
        <v>8</v>
      </c>
      <c r="P13" s="6">
        <f t="shared" si="15"/>
        <v>620</v>
      </c>
      <c r="Q13" s="6">
        <f t="shared" si="16"/>
        <v>666.5</v>
      </c>
      <c r="R13" s="6">
        <f t="shared" si="17"/>
        <v>620</v>
      </c>
      <c r="S13" s="6">
        <f t="shared" si="18"/>
        <v>573.5</v>
      </c>
      <c r="T13" s="6">
        <f t="shared" si="19"/>
        <v>697.5</v>
      </c>
      <c r="U13" s="7">
        <f t="shared" si="7"/>
        <v>0</v>
      </c>
      <c r="V13" s="7">
        <f t="shared" si="8"/>
        <v>23.25</v>
      </c>
      <c r="W13" s="7">
        <f t="shared" si="9"/>
        <v>0</v>
      </c>
      <c r="X13" s="7">
        <f t="shared" si="10"/>
        <v>0</v>
      </c>
      <c r="Y13" s="7">
        <f t="shared" si="11"/>
        <v>38.75</v>
      </c>
      <c r="Z13" s="8">
        <f t="shared" si="20"/>
        <v>620</v>
      </c>
      <c r="AA13" s="8">
        <f t="shared" si="12"/>
        <v>689.75</v>
      </c>
      <c r="AB13" s="8">
        <f t="shared" si="12"/>
        <v>620</v>
      </c>
      <c r="AC13" s="8">
        <f t="shared" si="12"/>
        <v>573.5</v>
      </c>
      <c r="AD13" s="8">
        <f t="shared" si="12"/>
        <v>736.25</v>
      </c>
      <c r="AE13" s="9">
        <f t="shared" si="21"/>
        <v>3239.5</v>
      </c>
    </row>
    <row r="14" spans="1:31" x14ac:dyDescent="0.25">
      <c r="A14" t="str">
        <f t="shared" si="13"/>
        <v>Hajaj Hana</v>
      </c>
      <c r="B14" t="s">
        <v>23</v>
      </c>
      <c r="C14" t="s">
        <v>22</v>
      </c>
      <c r="D14" s="1">
        <v>25.5</v>
      </c>
      <c r="E14" s="4">
        <v>42</v>
      </c>
      <c r="F14" s="4">
        <v>49</v>
      </c>
      <c r="G14" s="4">
        <v>41</v>
      </c>
      <c r="H14" s="4">
        <v>42</v>
      </c>
      <c r="I14" s="4">
        <v>40</v>
      </c>
      <c r="J14" s="5">
        <f t="shared" si="5"/>
        <v>2</v>
      </c>
      <c r="K14" s="5">
        <f t="shared" si="6"/>
        <v>9</v>
      </c>
      <c r="L14" s="5">
        <f t="shared" si="6"/>
        <v>1</v>
      </c>
      <c r="M14" s="5">
        <f t="shared" si="6"/>
        <v>2</v>
      </c>
      <c r="N14" s="5">
        <f t="shared" si="6"/>
        <v>0</v>
      </c>
      <c r="O14" s="5">
        <f t="shared" si="14"/>
        <v>14</v>
      </c>
      <c r="P14" s="6">
        <f t="shared" si="15"/>
        <v>1071</v>
      </c>
      <c r="Q14" s="6">
        <f t="shared" si="16"/>
        <v>1249.5</v>
      </c>
      <c r="R14" s="6">
        <f t="shared" si="17"/>
        <v>1045.5</v>
      </c>
      <c r="S14" s="6">
        <f t="shared" si="18"/>
        <v>1071</v>
      </c>
      <c r="T14" s="6">
        <f t="shared" si="19"/>
        <v>1020</v>
      </c>
      <c r="U14" s="7">
        <f t="shared" si="7"/>
        <v>25.5</v>
      </c>
      <c r="V14" s="7">
        <f t="shared" si="8"/>
        <v>114.75</v>
      </c>
      <c r="W14" s="7">
        <f t="shared" si="9"/>
        <v>12.75</v>
      </c>
      <c r="X14" s="7">
        <f t="shared" si="10"/>
        <v>25.5</v>
      </c>
      <c r="Y14" s="7">
        <f t="shared" si="11"/>
        <v>0</v>
      </c>
      <c r="Z14" s="8">
        <f t="shared" si="20"/>
        <v>1096.5</v>
      </c>
      <c r="AA14" s="8">
        <f t="shared" si="12"/>
        <v>1364.25</v>
      </c>
      <c r="AB14" s="8">
        <f t="shared" si="12"/>
        <v>1058.25</v>
      </c>
      <c r="AC14" s="8">
        <f t="shared" si="12"/>
        <v>1096.5</v>
      </c>
      <c r="AD14" s="8">
        <f t="shared" si="12"/>
        <v>1020</v>
      </c>
      <c r="AE14" s="9">
        <f t="shared" si="21"/>
        <v>5635.5</v>
      </c>
    </row>
    <row r="15" spans="1:31" x14ac:dyDescent="0.25">
      <c r="A15" t="str">
        <f t="shared" si="13"/>
        <v>Louis Sophie</v>
      </c>
      <c r="B15" t="s">
        <v>25</v>
      </c>
      <c r="C15" t="s">
        <v>24</v>
      </c>
      <c r="D15" s="1">
        <v>32</v>
      </c>
      <c r="E15" s="4">
        <v>40</v>
      </c>
      <c r="F15" s="4">
        <v>38</v>
      </c>
      <c r="G15" s="4">
        <v>40</v>
      </c>
      <c r="H15" s="4">
        <v>43</v>
      </c>
      <c r="I15" s="4">
        <v>40</v>
      </c>
      <c r="J15" s="5">
        <f t="shared" si="5"/>
        <v>0</v>
      </c>
      <c r="K15" s="5">
        <f t="shared" si="6"/>
        <v>0</v>
      </c>
      <c r="L15" s="5">
        <f t="shared" si="6"/>
        <v>0</v>
      </c>
      <c r="M15" s="5">
        <f t="shared" si="6"/>
        <v>3</v>
      </c>
      <c r="N15" s="5">
        <f t="shared" si="6"/>
        <v>0</v>
      </c>
      <c r="O15" s="5">
        <f t="shared" si="14"/>
        <v>3</v>
      </c>
      <c r="P15" s="6">
        <f t="shared" si="15"/>
        <v>1280</v>
      </c>
      <c r="Q15" s="6">
        <f t="shared" si="16"/>
        <v>1216</v>
      </c>
      <c r="R15" s="6">
        <f t="shared" si="17"/>
        <v>1280</v>
      </c>
      <c r="S15" s="6">
        <f t="shared" si="18"/>
        <v>1376</v>
      </c>
      <c r="T15" s="6">
        <f t="shared" si="19"/>
        <v>1280</v>
      </c>
      <c r="U15" s="7">
        <f t="shared" si="7"/>
        <v>0</v>
      </c>
      <c r="V15" s="7">
        <f t="shared" si="8"/>
        <v>0</v>
      </c>
      <c r="W15" s="7">
        <f t="shared" si="9"/>
        <v>0</v>
      </c>
      <c r="X15" s="7">
        <f t="shared" si="10"/>
        <v>48</v>
      </c>
      <c r="Y15" s="7">
        <f t="shared" si="11"/>
        <v>0</v>
      </c>
      <c r="Z15" s="8">
        <f t="shared" si="20"/>
        <v>1280</v>
      </c>
      <c r="AA15" s="8">
        <f t="shared" si="12"/>
        <v>1216</v>
      </c>
      <c r="AB15" s="8">
        <f t="shared" si="12"/>
        <v>1280</v>
      </c>
      <c r="AC15" s="8">
        <f t="shared" si="12"/>
        <v>1424</v>
      </c>
      <c r="AD15" s="8">
        <f t="shared" si="12"/>
        <v>1280</v>
      </c>
      <c r="AE15" s="9">
        <f t="shared" si="21"/>
        <v>6480</v>
      </c>
    </row>
    <row r="16" spans="1:31" x14ac:dyDescent="0.25">
      <c r="A16" t="str">
        <f t="shared" si="13"/>
        <v>Bean Cathrine</v>
      </c>
      <c r="B16" t="s">
        <v>27</v>
      </c>
      <c r="C16" t="s">
        <v>26</v>
      </c>
      <c r="D16" s="1">
        <v>16</v>
      </c>
      <c r="E16" s="4">
        <v>43</v>
      </c>
      <c r="F16" s="4">
        <v>40</v>
      </c>
      <c r="G16" s="4">
        <v>42</v>
      </c>
      <c r="H16" s="4">
        <v>44</v>
      </c>
      <c r="I16" s="4">
        <v>42</v>
      </c>
      <c r="J16" s="5">
        <f t="shared" si="5"/>
        <v>3</v>
      </c>
      <c r="K16" s="5">
        <f t="shared" si="6"/>
        <v>0</v>
      </c>
      <c r="L16" s="5">
        <f t="shared" si="6"/>
        <v>2</v>
      </c>
      <c r="M16" s="5">
        <f t="shared" si="6"/>
        <v>4</v>
      </c>
      <c r="N16" s="5">
        <f t="shared" si="6"/>
        <v>2</v>
      </c>
      <c r="O16" s="5">
        <f t="shared" si="14"/>
        <v>11</v>
      </c>
      <c r="P16" s="6">
        <f t="shared" si="15"/>
        <v>688</v>
      </c>
      <c r="Q16" s="6">
        <f t="shared" si="16"/>
        <v>640</v>
      </c>
      <c r="R16" s="6">
        <f t="shared" si="17"/>
        <v>672</v>
      </c>
      <c r="S16" s="6">
        <f t="shared" si="18"/>
        <v>704</v>
      </c>
      <c r="T16" s="6">
        <f t="shared" si="19"/>
        <v>672</v>
      </c>
      <c r="U16" s="7">
        <f t="shared" si="7"/>
        <v>24</v>
      </c>
      <c r="V16" s="7">
        <f t="shared" si="8"/>
        <v>0</v>
      </c>
      <c r="W16" s="7">
        <f t="shared" si="9"/>
        <v>16</v>
      </c>
      <c r="X16" s="7">
        <f t="shared" si="10"/>
        <v>32</v>
      </c>
      <c r="Y16" s="7">
        <f t="shared" si="11"/>
        <v>16</v>
      </c>
      <c r="Z16" s="8">
        <f t="shared" si="20"/>
        <v>712</v>
      </c>
      <c r="AA16" s="8">
        <f t="shared" si="12"/>
        <v>640</v>
      </c>
      <c r="AB16" s="8">
        <f t="shared" si="12"/>
        <v>688</v>
      </c>
      <c r="AC16" s="8">
        <f t="shared" si="12"/>
        <v>736</v>
      </c>
      <c r="AD16" s="8">
        <f t="shared" si="12"/>
        <v>688</v>
      </c>
      <c r="AE16" s="9">
        <f t="shared" si="21"/>
        <v>3464</v>
      </c>
    </row>
    <row r="17" spans="1:31" x14ac:dyDescent="0.25">
      <c r="A17" t="str">
        <f t="shared" si="13"/>
        <v>Ronaldo Eloon</v>
      </c>
      <c r="B17" t="s">
        <v>29</v>
      </c>
      <c r="C17" t="s">
        <v>28</v>
      </c>
      <c r="D17" s="1">
        <v>17.5</v>
      </c>
      <c r="E17" s="4">
        <v>49</v>
      </c>
      <c r="F17" s="4">
        <v>41</v>
      </c>
      <c r="G17" s="4">
        <v>40</v>
      </c>
      <c r="H17" s="4">
        <v>39</v>
      </c>
      <c r="I17" s="4">
        <v>41</v>
      </c>
      <c r="J17" s="5">
        <f t="shared" si="5"/>
        <v>9</v>
      </c>
      <c r="K17" s="5">
        <f t="shared" si="6"/>
        <v>1</v>
      </c>
      <c r="L17" s="5">
        <f t="shared" si="6"/>
        <v>0</v>
      </c>
      <c r="M17" s="5">
        <f t="shared" si="6"/>
        <v>0</v>
      </c>
      <c r="N17" s="5">
        <f t="shared" si="6"/>
        <v>1</v>
      </c>
      <c r="O17" s="5">
        <f t="shared" si="14"/>
        <v>11</v>
      </c>
      <c r="P17" s="6">
        <f t="shared" si="15"/>
        <v>857.5</v>
      </c>
      <c r="Q17" s="6">
        <f t="shared" si="16"/>
        <v>717.5</v>
      </c>
      <c r="R17" s="6">
        <f t="shared" si="17"/>
        <v>700</v>
      </c>
      <c r="S17" s="6">
        <f t="shared" si="18"/>
        <v>682.5</v>
      </c>
      <c r="T17" s="6">
        <f t="shared" si="19"/>
        <v>717.5</v>
      </c>
      <c r="U17" s="7">
        <f t="shared" si="7"/>
        <v>78.75</v>
      </c>
      <c r="V17" s="7">
        <f t="shared" si="8"/>
        <v>8.75</v>
      </c>
      <c r="W17" s="7">
        <f t="shared" si="9"/>
        <v>0</v>
      </c>
      <c r="X17" s="7">
        <f t="shared" si="10"/>
        <v>0</v>
      </c>
      <c r="Y17" s="7">
        <f t="shared" si="11"/>
        <v>8.75</v>
      </c>
      <c r="Z17" s="8">
        <f t="shared" si="20"/>
        <v>936.25</v>
      </c>
      <c r="AA17" s="8">
        <f t="shared" si="12"/>
        <v>726.25</v>
      </c>
      <c r="AB17" s="8">
        <f t="shared" si="12"/>
        <v>700</v>
      </c>
      <c r="AC17" s="8">
        <f t="shared" si="12"/>
        <v>682.5</v>
      </c>
      <c r="AD17" s="8">
        <f t="shared" si="12"/>
        <v>726.25</v>
      </c>
      <c r="AE17" s="9">
        <f t="shared" si="21"/>
        <v>3771.25</v>
      </c>
    </row>
    <row r="18" spans="1:31" x14ac:dyDescent="0.25">
      <c r="A18" t="str">
        <f t="shared" si="13"/>
        <v>Amjad Ayat</v>
      </c>
      <c r="B18" t="s">
        <v>31</v>
      </c>
      <c r="C18" t="s">
        <v>30</v>
      </c>
      <c r="D18" s="1">
        <v>14.5</v>
      </c>
      <c r="E18" s="4">
        <v>38</v>
      </c>
      <c r="F18" s="4">
        <v>40</v>
      </c>
      <c r="G18" s="4">
        <v>40</v>
      </c>
      <c r="H18" s="4">
        <v>38</v>
      </c>
      <c r="I18" s="4">
        <v>40</v>
      </c>
      <c r="J18" s="5">
        <f t="shared" si="5"/>
        <v>0</v>
      </c>
      <c r="K18" s="5">
        <f t="shared" si="6"/>
        <v>0</v>
      </c>
      <c r="L18" s="5">
        <f t="shared" si="6"/>
        <v>0</v>
      </c>
      <c r="M18" s="5">
        <f t="shared" si="6"/>
        <v>0</v>
      </c>
      <c r="N18" s="5">
        <f t="shared" si="6"/>
        <v>0</v>
      </c>
      <c r="O18" s="5">
        <f t="shared" si="14"/>
        <v>0</v>
      </c>
      <c r="P18" s="6">
        <f t="shared" si="15"/>
        <v>551</v>
      </c>
      <c r="Q18" s="6">
        <f t="shared" si="16"/>
        <v>580</v>
      </c>
      <c r="R18" s="6">
        <f t="shared" si="17"/>
        <v>580</v>
      </c>
      <c r="S18" s="6">
        <f t="shared" si="18"/>
        <v>551</v>
      </c>
      <c r="T18" s="6">
        <f t="shared" si="19"/>
        <v>580</v>
      </c>
      <c r="U18" s="7">
        <f t="shared" si="7"/>
        <v>0</v>
      </c>
      <c r="V18" s="7">
        <f t="shared" si="8"/>
        <v>0</v>
      </c>
      <c r="W18" s="7">
        <f t="shared" si="9"/>
        <v>0</v>
      </c>
      <c r="X18" s="7">
        <f t="shared" si="10"/>
        <v>0</v>
      </c>
      <c r="Y18" s="7">
        <f t="shared" si="11"/>
        <v>0</v>
      </c>
      <c r="Z18" s="8">
        <f t="shared" si="20"/>
        <v>551</v>
      </c>
      <c r="AA18" s="8">
        <f t="shared" si="12"/>
        <v>580</v>
      </c>
      <c r="AB18" s="8">
        <f t="shared" si="12"/>
        <v>580</v>
      </c>
      <c r="AC18" s="8">
        <f t="shared" si="12"/>
        <v>551</v>
      </c>
      <c r="AD18" s="8">
        <f t="shared" si="12"/>
        <v>580</v>
      </c>
      <c r="AE18" s="9">
        <f t="shared" si="21"/>
        <v>2842</v>
      </c>
    </row>
    <row r="19" spans="1:31" x14ac:dyDescent="0.25">
      <c r="A19" t="str">
        <f t="shared" si="13"/>
        <v>Weisly Ron</v>
      </c>
      <c r="B19" t="s">
        <v>32</v>
      </c>
      <c r="C19" t="s">
        <v>35</v>
      </c>
      <c r="D19" s="1">
        <v>16</v>
      </c>
      <c r="E19" s="4">
        <v>40</v>
      </c>
      <c r="F19" s="4">
        <v>42</v>
      </c>
      <c r="G19" s="4">
        <v>42</v>
      </c>
      <c r="H19" s="4">
        <v>45</v>
      </c>
      <c r="I19" s="4">
        <v>40</v>
      </c>
      <c r="J19" s="5">
        <f t="shared" si="5"/>
        <v>0</v>
      </c>
      <c r="K19" s="5">
        <f t="shared" si="6"/>
        <v>2</v>
      </c>
      <c r="L19" s="5">
        <f t="shared" si="6"/>
        <v>2</v>
      </c>
      <c r="M19" s="5">
        <f t="shared" si="6"/>
        <v>5</v>
      </c>
      <c r="N19" s="5">
        <f t="shared" si="6"/>
        <v>0</v>
      </c>
      <c r="O19" s="5">
        <f t="shared" si="14"/>
        <v>9</v>
      </c>
      <c r="P19" s="6">
        <f t="shared" si="15"/>
        <v>640</v>
      </c>
      <c r="Q19" s="6">
        <f t="shared" si="16"/>
        <v>672</v>
      </c>
      <c r="R19" s="6">
        <f t="shared" si="17"/>
        <v>672</v>
      </c>
      <c r="S19" s="6">
        <f t="shared" si="18"/>
        <v>720</v>
      </c>
      <c r="T19" s="6">
        <f t="shared" si="19"/>
        <v>640</v>
      </c>
      <c r="U19" s="7">
        <f t="shared" si="7"/>
        <v>0</v>
      </c>
      <c r="V19" s="7">
        <f t="shared" si="8"/>
        <v>16</v>
      </c>
      <c r="W19" s="7">
        <f t="shared" si="9"/>
        <v>16</v>
      </c>
      <c r="X19" s="7">
        <f t="shared" si="10"/>
        <v>40</v>
      </c>
      <c r="Y19" s="7">
        <f t="shared" si="11"/>
        <v>0</v>
      </c>
      <c r="Z19" s="8">
        <f t="shared" si="20"/>
        <v>640</v>
      </c>
      <c r="AA19" s="8">
        <f t="shared" si="12"/>
        <v>688</v>
      </c>
      <c r="AB19" s="8">
        <f t="shared" si="12"/>
        <v>688</v>
      </c>
      <c r="AC19" s="8">
        <f t="shared" si="12"/>
        <v>760</v>
      </c>
      <c r="AD19" s="8">
        <f t="shared" si="12"/>
        <v>640</v>
      </c>
      <c r="AE19" s="9">
        <f t="shared" si="21"/>
        <v>3416</v>
      </c>
    </row>
    <row r="20" spans="1:31" x14ac:dyDescent="0.25">
      <c r="A20" t="str">
        <f t="shared" si="13"/>
        <v>Potter Harry</v>
      </c>
      <c r="B20" t="s">
        <v>34</v>
      </c>
      <c r="C20" t="s">
        <v>33</v>
      </c>
      <c r="D20" s="1">
        <v>22</v>
      </c>
      <c r="E20" s="4">
        <v>41</v>
      </c>
      <c r="F20" s="4">
        <v>40</v>
      </c>
      <c r="G20" s="4">
        <v>40</v>
      </c>
      <c r="H20" s="4">
        <v>40</v>
      </c>
      <c r="I20" s="4">
        <v>36</v>
      </c>
      <c r="J20" s="5">
        <f t="shared" si="5"/>
        <v>1</v>
      </c>
      <c r="K20" s="5">
        <f t="shared" ref="K20:N20" si="22">IF(F20&lt;40,0,F20-40)</f>
        <v>0</v>
      </c>
      <c r="L20" s="5">
        <f t="shared" si="22"/>
        <v>0</v>
      </c>
      <c r="M20" s="5">
        <f t="shared" si="22"/>
        <v>0</v>
      </c>
      <c r="N20" s="5">
        <f t="shared" si="22"/>
        <v>0</v>
      </c>
      <c r="O20" s="5">
        <f t="shared" si="14"/>
        <v>1</v>
      </c>
      <c r="P20" s="6">
        <f t="shared" si="15"/>
        <v>902</v>
      </c>
      <c r="Q20" s="6">
        <f t="shared" si="16"/>
        <v>880</v>
      </c>
      <c r="R20" s="6">
        <f t="shared" ref="R20" si="23">$D20*G20</f>
        <v>880</v>
      </c>
      <c r="S20" s="6">
        <f t="shared" ref="S20" si="24">$D20*H20</f>
        <v>880</v>
      </c>
      <c r="T20" s="6">
        <f t="shared" ref="T20" si="25">$D20*I20</f>
        <v>792</v>
      </c>
      <c r="U20" s="7">
        <f t="shared" si="7"/>
        <v>11</v>
      </c>
      <c r="V20" s="7">
        <f t="shared" si="8"/>
        <v>0</v>
      </c>
      <c r="W20" s="7">
        <f t="shared" si="9"/>
        <v>0</v>
      </c>
      <c r="X20" s="7">
        <f t="shared" si="10"/>
        <v>0</v>
      </c>
      <c r="Y20" s="7">
        <f t="shared" si="11"/>
        <v>0</v>
      </c>
      <c r="Z20" s="8">
        <f t="shared" si="20"/>
        <v>913</v>
      </c>
      <c r="AA20" s="8">
        <f t="shared" si="20"/>
        <v>880</v>
      </c>
      <c r="AB20" s="8">
        <f t="shared" si="20"/>
        <v>880</v>
      </c>
      <c r="AC20" s="8">
        <f t="shared" si="20"/>
        <v>880</v>
      </c>
      <c r="AD20" s="8">
        <f t="shared" si="20"/>
        <v>792</v>
      </c>
      <c r="AE20" s="9">
        <f t="shared" si="21"/>
        <v>4345</v>
      </c>
    </row>
    <row r="21" spans="1:31" x14ac:dyDescent="0.25">
      <c r="AE21" s="2"/>
    </row>
    <row r="23" spans="1:31" x14ac:dyDescent="0.25">
      <c r="A23" s="10" t="s">
        <v>18</v>
      </c>
      <c r="B23" s="10"/>
      <c r="D23" s="2">
        <f>MAX(D4:D20)</f>
        <v>45.5</v>
      </c>
      <c r="E23" s="3">
        <f>MAX(E4:E20)</f>
        <v>49</v>
      </c>
      <c r="F23" s="3">
        <f t="shared" ref="F23:AD23" si="26">MAX(F4:F20)</f>
        <v>49</v>
      </c>
      <c r="G23" s="3">
        <f t="shared" si="26"/>
        <v>49</v>
      </c>
      <c r="H23" s="3">
        <f t="shared" si="26"/>
        <v>45</v>
      </c>
      <c r="I23" s="3">
        <f t="shared" si="26"/>
        <v>50</v>
      </c>
      <c r="J23" s="3">
        <f t="shared" si="26"/>
        <v>9</v>
      </c>
      <c r="K23" s="3">
        <f t="shared" si="26"/>
        <v>9</v>
      </c>
      <c r="L23" s="3">
        <f t="shared" si="26"/>
        <v>9</v>
      </c>
      <c r="M23" s="3">
        <f t="shared" si="26"/>
        <v>5</v>
      </c>
      <c r="N23" s="3">
        <f t="shared" si="26"/>
        <v>10</v>
      </c>
      <c r="O23" s="3"/>
      <c r="P23" s="3">
        <f t="shared" si="26"/>
        <v>1820</v>
      </c>
      <c r="Q23" s="3">
        <f t="shared" si="26"/>
        <v>1865.5</v>
      </c>
      <c r="R23" s="3">
        <f t="shared" si="26"/>
        <v>1820</v>
      </c>
      <c r="S23" s="3">
        <f t="shared" si="26"/>
        <v>1911</v>
      </c>
      <c r="T23" s="3">
        <f t="shared" si="26"/>
        <v>1956.5</v>
      </c>
      <c r="U23" s="3">
        <f t="shared" si="26"/>
        <v>78.75</v>
      </c>
      <c r="V23" s="3">
        <f t="shared" si="26"/>
        <v>114.75</v>
      </c>
      <c r="W23" s="3">
        <f t="shared" si="26"/>
        <v>149.625</v>
      </c>
      <c r="X23" s="3">
        <f t="shared" si="26"/>
        <v>48</v>
      </c>
      <c r="Y23" s="3">
        <f t="shared" si="26"/>
        <v>166.25</v>
      </c>
      <c r="Z23" s="3">
        <f t="shared" si="26"/>
        <v>1820</v>
      </c>
      <c r="AA23" s="3">
        <f t="shared" si="26"/>
        <v>1888.25</v>
      </c>
      <c r="AB23" s="3">
        <f t="shared" si="26"/>
        <v>1820</v>
      </c>
      <c r="AC23" s="3">
        <f t="shared" si="26"/>
        <v>1956.5</v>
      </c>
      <c r="AD23" s="3">
        <f t="shared" si="26"/>
        <v>2024.75</v>
      </c>
      <c r="AE23" s="3">
        <f t="shared" ref="AE23" si="27">MAX(AE4:AE20)</f>
        <v>9509.5</v>
      </c>
    </row>
    <row r="24" spans="1:31" x14ac:dyDescent="0.25">
      <c r="A24" s="10" t="s">
        <v>36</v>
      </c>
      <c r="B24" s="10"/>
      <c r="D24" s="2">
        <f>MIN(D4:D20)</f>
        <v>10</v>
      </c>
      <c r="E24" s="3">
        <f>MIN(E4:E20)</f>
        <v>29</v>
      </c>
      <c r="F24" s="3">
        <f t="shared" ref="F24:AD24" si="28">MIN(F4:F20)</f>
        <v>29</v>
      </c>
      <c r="G24" s="3">
        <f t="shared" si="28"/>
        <v>29</v>
      </c>
      <c r="H24" s="3">
        <f t="shared" si="28"/>
        <v>37</v>
      </c>
      <c r="I24" s="3">
        <f t="shared" si="28"/>
        <v>36</v>
      </c>
      <c r="J24" s="3">
        <f t="shared" si="28"/>
        <v>0</v>
      </c>
      <c r="K24" s="3">
        <f t="shared" si="28"/>
        <v>0</v>
      </c>
      <c r="L24" s="3">
        <f t="shared" si="28"/>
        <v>0</v>
      </c>
      <c r="M24" s="3">
        <f t="shared" si="28"/>
        <v>0</v>
      </c>
      <c r="N24" s="3">
        <f t="shared" si="28"/>
        <v>0</v>
      </c>
      <c r="O24" s="3"/>
      <c r="P24" s="3">
        <f t="shared" si="28"/>
        <v>414.09999999999997</v>
      </c>
      <c r="Q24" s="3">
        <f t="shared" si="28"/>
        <v>400</v>
      </c>
      <c r="R24" s="3">
        <f t="shared" si="28"/>
        <v>290</v>
      </c>
      <c r="S24" s="3">
        <f t="shared" si="28"/>
        <v>400</v>
      </c>
      <c r="T24" s="3">
        <f t="shared" si="28"/>
        <v>383.8</v>
      </c>
      <c r="U24" s="3">
        <f t="shared" si="28"/>
        <v>0</v>
      </c>
      <c r="V24" s="3">
        <f t="shared" si="28"/>
        <v>0</v>
      </c>
      <c r="W24" s="3">
        <f t="shared" si="28"/>
        <v>0</v>
      </c>
      <c r="X24" s="3">
        <f t="shared" si="28"/>
        <v>0</v>
      </c>
      <c r="Y24" s="3">
        <f t="shared" si="28"/>
        <v>0</v>
      </c>
      <c r="Z24" s="3">
        <f t="shared" si="28"/>
        <v>419.15</v>
      </c>
      <c r="AA24" s="3">
        <f t="shared" si="28"/>
        <v>400</v>
      </c>
      <c r="AB24" s="3">
        <f t="shared" si="28"/>
        <v>290</v>
      </c>
      <c r="AC24" s="3">
        <f t="shared" si="28"/>
        <v>400</v>
      </c>
      <c r="AD24" s="3">
        <f t="shared" si="28"/>
        <v>383.8</v>
      </c>
      <c r="AE24" s="3">
        <f t="shared" ref="AE24" si="29">MIN(AE4:AE20)</f>
        <v>1920</v>
      </c>
    </row>
    <row r="25" spans="1:31" x14ac:dyDescent="0.25">
      <c r="A25" s="10" t="s">
        <v>37</v>
      </c>
      <c r="B25" s="10"/>
      <c r="D25" s="2">
        <f>AVERAGE(D4:D20)</f>
        <v>21.126470588235293</v>
      </c>
      <c r="E25" s="3">
        <f>AVERAGE(E4:E20)</f>
        <v>40.235294117647058</v>
      </c>
      <c r="F25" s="3">
        <f t="shared" ref="F25:AD25" si="30">AVERAGE(F4:F20)</f>
        <v>40.411764705882355</v>
      </c>
      <c r="G25" s="3">
        <f t="shared" si="30"/>
        <v>40.117647058823529</v>
      </c>
      <c r="H25" s="3">
        <f t="shared" si="30"/>
        <v>40.588235294117645</v>
      </c>
      <c r="I25" s="3">
        <f t="shared" si="30"/>
        <v>41.176470588235297</v>
      </c>
      <c r="J25" s="3">
        <f t="shared" si="30"/>
        <v>1.1176470588235294</v>
      </c>
      <c r="K25" s="3">
        <f t="shared" si="30"/>
        <v>1.1764705882352942</v>
      </c>
      <c r="L25" s="3">
        <f t="shared" si="30"/>
        <v>1.1764705882352942</v>
      </c>
      <c r="M25" s="3">
        <f t="shared" si="30"/>
        <v>1.0588235294117647</v>
      </c>
      <c r="N25" s="3">
        <f t="shared" si="30"/>
        <v>1.7058823529411764</v>
      </c>
      <c r="O25" s="3"/>
      <c r="P25" s="3">
        <f t="shared" si="30"/>
        <v>837.9382352941177</v>
      </c>
      <c r="Q25" s="3">
        <f t="shared" si="30"/>
        <v>860.44117647058829</v>
      </c>
      <c r="R25" s="3">
        <f t="shared" si="30"/>
        <v>863.85588235294108</v>
      </c>
      <c r="S25" s="3">
        <f t="shared" si="30"/>
        <v>862.78823529411761</v>
      </c>
      <c r="T25" s="3">
        <f t="shared" si="30"/>
        <v>880.98235294117637</v>
      </c>
      <c r="U25" s="3">
        <f t="shared" si="30"/>
        <v>9.4941176470588236</v>
      </c>
      <c r="V25" s="3">
        <f t="shared" si="30"/>
        <v>14.16764705882353</v>
      </c>
      <c r="W25" s="3">
        <f t="shared" si="30"/>
        <v>15.566176470588236</v>
      </c>
      <c r="X25" s="3">
        <f t="shared" si="30"/>
        <v>12.535294117647059</v>
      </c>
      <c r="Y25" s="3">
        <f t="shared" si="30"/>
        <v>22.829411764705885</v>
      </c>
      <c r="Z25" s="3">
        <f t="shared" si="30"/>
        <v>847.43235294117642</v>
      </c>
      <c r="AA25" s="3">
        <f t="shared" si="30"/>
        <v>874.60882352941178</v>
      </c>
      <c r="AB25" s="3">
        <f t="shared" si="30"/>
        <v>879.42205882352937</v>
      </c>
      <c r="AC25" s="3">
        <f t="shared" si="30"/>
        <v>875.32352941176475</v>
      </c>
      <c r="AD25" s="3">
        <f t="shared" si="30"/>
        <v>903.8117647058823</v>
      </c>
      <c r="AE25" s="3">
        <f t="shared" ref="AE25" si="31">AVERAGE(AE4:AE20)</f>
        <v>4380.5985294117645</v>
      </c>
    </row>
    <row r="26" spans="1:31" x14ac:dyDescent="0.25">
      <c r="A26" s="10" t="s">
        <v>38</v>
      </c>
      <c r="B26" s="10"/>
      <c r="E26">
        <f>SUM(E4:E20)</f>
        <v>684</v>
      </c>
      <c r="F26">
        <f t="shared" ref="F26:AD26" si="32">SUM(F4:F20)</f>
        <v>687</v>
      </c>
      <c r="G26">
        <f t="shared" si="32"/>
        <v>682</v>
      </c>
      <c r="H26">
        <f t="shared" si="32"/>
        <v>690</v>
      </c>
      <c r="I26">
        <f t="shared" si="32"/>
        <v>700</v>
      </c>
      <c r="J26">
        <f t="shared" si="32"/>
        <v>19</v>
      </c>
      <c r="K26">
        <f t="shared" si="32"/>
        <v>20</v>
      </c>
      <c r="L26">
        <f t="shared" si="32"/>
        <v>20</v>
      </c>
      <c r="M26">
        <f t="shared" si="32"/>
        <v>18</v>
      </c>
      <c r="N26">
        <f t="shared" si="32"/>
        <v>29</v>
      </c>
      <c r="P26">
        <f t="shared" si="32"/>
        <v>14244.95</v>
      </c>
      <c r="Q26">
        <f t="shared" si="32"/>
        <v>14627.5</v>
      </c>
      <c r="R26">
        <f t="shared" si="32"/>
        <v>14685.55</v>
      </c>
      <c r="S26">
        <f t="shared" si="32"/>
        <v>14667.4</v>
      </c>
      <c r="T26">
        <f t="shared" si="32"/>
        <v>14976.699999999999</v>
      </c>
      <c r="U26">
        <f t="shared" si="32"/>
        <v>161.4</v>
      </c>
      <c r="V26">
        <f t="shared" si="32"/>
        <v>240.85</v>
      </c>
      <c r="W26">
        <f t="shared" si="32"/>
        <v>264.625</v>
      </c>
      <c r="X26">
        <f t="shared" si="32"/>
        <v>213.1</v>
      </c>
      <c r="Y26">
        <f t="shared" si="32"/>
        <v>388.1</v>
      </c>
      <c r="Z26">
        <f t="shared" si="32"/>
        <v>14406.349999999999</v>
      </c>
      <c r="AA26">
        <f t="shared" si="32"/>
        <v>14868.35</v>
      </c>
      <c r="AB26">
        <f t="shared" si="32"/>
        <v>14950.174999999999</v>
      </c>
      <c r="AC26">
        <f t="shared" si="32"/>
        <v>14880.5</v>
      </c>
      <c r="AD26">
        <f t="shared" si="32"/>
        <v>15364.8</v>
      </c>
      <c r="AE26">
        <f t="shared" ref="AE26" si="33">SUM(AE4:AE20)</f>
        <v>74470.175000000003</v>
      </c>
    </row>
  </sheetData>
  <mergeCells count="6">
    <mergeCell ref="Z2:AD2"/>
    <mergeCell ref="E2:I2"/>
    <mergeCell ref="J2:N2"/>
    <mergeCell ref="B1:C1"/>
    <mergeCell ref="P2:T2"/>
    <mergeCell ref="U2:Y2"/>
  </mergeCells>
  <pageMargins left="0.7" right="0.7" top="0.75" bottom="0.75" header="0.3" footer="0.3"/>
  <pageSetup scale="26" orientation="landscape" r:id="rId1"/>
  <ignoredErrors>
    <ignoredError sqref="E23:E2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3C-2BD9-495F-8314-0BAD2F0B578B}">
  <dimension ref="A2:B41"/>
  <sheetViews>
    <sheetView tabSelected="1" topLeftCell="A16" workbookViewId="0">
      <selection activeCell="A23" sqref="A23"/>
    </sheetView>
  </sheetViews>
  <sheetFormatPr defaultRowHeight="15" x14ac:dyDescent="0.25"/>
  <cols>
    <col min="1" max="1" width="15.5703125" bestFit="1" customWidth="1"/>
    <col min="2" max="2" width="18.140625" bestFit="1" customWidth="1"/>
    <col min="3" max="3" width="11.140625" bestFit="1" customWidth="1"/>
    <col min="4" max="4" width="13.5703125" bestFit="1" customWidth="1"/>
    <col min="5" max="5" width="9" bestFit="1" customWidth="1"/>
    <col min="6" max="6" width="15.7109375" bestFit="1" customWidth="1"/>
    <col min="7" max="7" width="10.28515625" bestFit="1" customWidth="1"/>
    <col min="8" max="8" width="10.5703125" bestFit="1" customWidth="1"/>
    <col min="9" max="9" width="10.42578125" bestFit="1" customWidth="1"/>
    <col min="10" max="10" width="12.140625" bestFit="1" customWidth="1"/>
    <col min="11" max="11" width="15" bestFit="1" customWidth="1"/>
    <col min="12" max="12" width="12.5703125" bestFit="1" customWidth="1"/>
    <col min="13" max="13" width="10.42578125" bestFit="1" customWidth="1"/>
    <col min="14" max="14" width="11.7109375" bestFit="1" customWidth="1"/>
    <col min="15" max="15" width="13.85546875" bestFit="1" customWidth="1"/>
    <col min="16" max="16" width="11.42578125" bestFit="1" customWidth="1"/>
    <col min="17" max="17" width="11" bestFit="1" customWidth="1"/>
    <col min="18" max="18" width="12.42578125" bestFit="1" customWidth="1"/>
    <col min="19" max="19" width="11.28515625" bestFit="1" customWidth="1"/>
  </cols>
  <sheetData>
    <row r="2" spans="1:2" x14ac:dyDescent="0.25">
      <c r="A2" s="20" t="s">
        <v>48</v>
      </c>
      <c r="B2" t="s">
        <v>68</v>
      </c>
    </row>
    <row r="3" spans="1:2" x14ac:dyDescent="0.25">
      <c r="A3" s="21" t="s">
        <v>51</v>
      </c>
      <c r="B3">
        <v>10</v>
      </c>
    </row>
    <row r="4" spans="1:2" x14ac:dyDescent="0.25">
      <c r="A4" s="21" t="s">
        <v>52</v>
      </c>
      <c r="B4">
        <v>14.5</v>
      </c>
    </row>
    <row r="5" spans="1:2" x14ac:dyDescent="0.25">
      <c r="A5" s="21" t="s">
        <v>53</v>
      </c>
      <c r="B5">
        <v>16</v>
      </c>
    </row>
    <row r="6" spans="1:2" x14ac:dyDescent="0.25">
      <c r="A6" s="21" t="s">
        <v>54</v>
      </c>
      <c r="B6">
        <v>33.25</v>
      </c>
    </row>
    <row r="7" spans="1:2" x14ac:dyDescent="0.25">
      <c r="A7" s="21" t="s">
        <v>55</v>
      </c>
      <c r="B7">
        <v>45.5</v>
      </c>
    </row>
    <row r="8" spans="1:2" x14ac:dyDescent="0.25">
      <c r="A8" s="21" t="s">
        <v>56</v>
      </c>
      <c r="B8">
        <v>25.5</v>
      </c>
    </row>
    <row r="9" spans="1:2" x14ac:dyDescent="0.25">
      <c r="A9" s="21" t="s">
        <v>57</v>
      </c>
      <c r="B9">
        <v>30</v>
      </c>
    </row>
    <row r="10" spans="1:2" x14ac:dyDescent="0.25">
      <c r="A10" s="21" t="s">
        <v>58</v>
      </c>
      <c r="B10">
        <v>14.2</v>
      </c>
    </row>
    <row r="11" spans="1:2" x14ac:dyDescent="0.25">
      <c r="A11" s="21" t="s">
        <v>59</v>
      </c>
      <c r="B11">
        <v>32</v>
      </c>
    </row>
    <row r="12" spans="1:2" x14ac:dyDescent="0.25">
      <c r="A12" s="21" t="s">
        <v>60</v>
      </c>
      <c r="B12">
        <v>10.1</v>
      </c>
    </row>
    <row r="13" spans="1:2" x14ac:dyDescent="0.25">
      <c r="A13" s="21" t="s">
        <v>61</v>
      </c>
      <c r="B13">
        <v>19.100000000000001</v>
      </c>
    </row>
    <row r="14" spans="1:2" x14ac:dyDescent="0.25">
      <c r="A14" s="21" t="s">
        <v>62</v>
      </c>
      <c r="B14">
        <v>22.1</v>
      </c>
    </row>
    <row r="15" spans="1:2" x14ac:dyDescent="0.25">
      <c r="A15" s="21" t="s">
        <v>63</v>
      </c>
      <c r="B15">
        <v>22</v>
      </c>
    </row>
    <row r="16" spans="1:2" x14ac:dyDescent="0.25">
      <c r="A16" s="21" t="s">
        <v>64</v>
      </c>
      <c r="B16">
        <v>17.5</v>
      </c>
    </row>
    <row r="17" spans="1:2" x14ac:dyDescent="0.25">
      <c r="A17" s="21" t="s">
        <v>65</v>
      </c>
      <c r="B17">
        <v>15.9</v>
      </c>
    </row>
    <row r="18" spans="1:2" x14ac:dyDescent="0.25">
      <c r="A18" s="21" t="s">
        <v>66</v>
      </c>
      <c r="B18">
        <v>16</v>
      </c>
    </row>
    <row r="19" spans="1:2" x14ac:dyDescent="0.25">
      <c r="A19" s="21" t="s">
        <v>67</v>
      </c>
      <c r="B19">
        <v>15.5</v>
      </c>
    </row>
    <row r="20" spans="1:2" x14ac:dyDescent="0.25">
      <c r="A20" s="21" t="s">
        <v>49</v>
      </c>
      <c r="B20">
        <v>359.15</v>
      </c>
    </row>
    <row r="23" spans="1:2" x14ac:dyDescent="0.25">
      <c r="A23" s="20" t="s">
        <v>48</v>
      </c>
      <c r="B23" t="s">
        <v>70</v>
      </c>
    </row>
    <row r="24" spans="1:2" x14ac:dyDescent="0.25">
      <c r="A24" s="21" t="s">
        <v>51</v>
      </c>
      <c r="B24" s="23">
        <v>1920</v>
      </c>
    </row>
    <row r="25" spans="1:2" x14ac:dyDescent="0.25">
      <c r="A25" s="21" t="s">
        <v>52</v>
      </c>
      <c r="B25" s="23">
        <v>2842</v>
      </c>
    </row>
    <row r="26" spans="1:2" x14ac:dyDescent="0.25">
      <c r="A26" s="21" t="s">
        <v>53</v>
      </c>
      <c r="B26" s="23">
        <v>3464</v>
      </c>
    </row>
    <row r="27" spans="1:2" x14ac:dyDescent="0.25">
      <c r="A27" s="21" t="s">
        <v>54</v>
      </c>
      <c r="B27" s="23">
        <v>7331.625</v>
      </c>
    </row>
    <row r="28" spans="1:2" x14ac:dyDescent="0.25">
      <c r="A28" s="21" t="s">
        <v>55</v>
      </c>
      <c r="B28" s="23">
        <v>9509.5</v>
      </c>
    </row>
    <row r="29" spans="1:2" x14ac:dyDescent="0.25">
      <c r="A29" s="21" t="s">
        <v>56</v>
      </c>
      <c r="B29" s="23">
        <v>5635.5</v>
      </c>
    </row>
    <row r="30" spans="1:2" x14ac:dyDescent="0.25">
      <c r="A30" s="21" t="s">
        <v>57</v>
      </c>
      <c r="B30" s="23">
        <v>6285</v>
      </c>
    </row>
    <row r="31" spans="1:2" x14ac:dyDescent="0.25">
      <c r="A31" s="21" t="s">
        <v>58</v>
      </c>
      <c r="B31" s="23">
        <v>2790.2999999999997</v>
      </c>
    </row>
    <row r="32" spans="1:2" x14ac:dyDescent="0.25">
      <c r="A32" s="21" t="s">
        <v>59</v>
      </c>
      <c r="B32" s="23">
        <v>6480</v>
      </c>
    </row>
    <row r="33" spans="1:2" x14ac:dyDescent="0.25">
      <c r="A33" s="21" t="s">
        <v>60</v>
      </c>
      <c r="B33" s="23">
        <v>1994.75</v>
      </c>
    </row>
    <row r="34" spans="1:2" x14ac:dyDescent="0.25">
      <c r="A34" s="21" t="s">
        <v>61</v>
      </c>
      <c r="B34" s="23">
        <v>3743.6000000000004</v>
      </c>
    </row>
    <row r="35" spans="1:2" x14ac:dyDescent="0.25">
      <c r="A35" s="21" t="s">
        <v>62</v>
      </c>
      <c r="B35" s="23">
        <v>4585.75</v>
      </c>
    </row>
    <row r="36" spans="1:2" x14ac:dyDescent="0.25">
      <c r="A36" s="21" t="s">
        <v>63</v>
      </c>
      <c r="B36" s="23">
        <v>4345</v>
      </c>
    </row>
    <row r="37" spans="1:2" x14ac:dyDescent="0.25">
      <c r="A37" s="21" t="s">
        <v>64</v>
      </c>
      <c r="B37" s="23">
        <v>3771.25</v>
      </c>
    </row>
    <row r="38" spans="1:2" x14ac:dyDescent="0.25">
      <c r="A38" s="21" t="s">
        <v>65</v>
      </c>
      <c r="B38" s="23">
        <v>3116.3999999999996</v>
      </c>
    </row>
    <row r="39" spans="1:2" x14ac:dyDescent="0.25">
      <c r="A39" s="21" t="s">
        <v>66</v>
      </c>
      <c r="B39" s="23">
        <v>3416</v>
      </c>
    </row>
    <row r="40" spans="1:2" x14ac:dyDescent="0.25">
      <c r="A40" s="21" t="s">
        <v>67</v>
      </c>
      <c r="B40" s="23">
        <v>3239.5</v>
      </c>
    </row>
    <row r="41" spans="1:2" x14ac:dyDescent="0.25">
      <c r="A41" s="21" t="s">
        <v>49</v>
      </c>
      <c r="B41" s="23">
        <v>74470.175000000003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EECE-E610-478B-879B-1287FC95871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Payroll</vt:lpstr>
      <vt:lpstr>Pivot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Simplyme Amal Alsafadi</dc:creator>
  <cp:lastModifiedBy>Simplyme Amal Alsafadi</cp:lastModifiedBy>
  <cp:lastPrinted>2022-10-11T17:32:58Z</cp:lastPrinted>
  <dcterms:created xsi:type="dcterms:W3CDTF">2022-10-11T16:37:29Z</dcterms:created>
  <dcterms:modified xsi:type="dcterms:W3CDTF">2022-10-14T22:36:46Z</dcterms:modified>
</cp:coreProperties>
</file>