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0846816\git\simulator_back\nbs\db\"/>
    </mc:Choice>
  </mc:AlternateContent>
  <xr:revisionPtr revIDLastSave="0" documentId="13_ncr:1_{7F2829DC-33E2-47D0-9EB7-DEC389996322}" xr6:coauthVersionLast="47" xr6:coauthVersionMax="47" xr10:uidLastSave="{00000000-0000-0000-0000-000000000000}"/>
  <bookViews>
    <workbookView xWindow="-19310" yWindow="-110" windowWidth="19420" windowHeight="11020" xr2:uid="{00000000-000D-0000-FFFF-FFFF00000000}"/>
  </bookViews>
  <sheets>
    <sheet name="distribution_records_new" sheetId="2" r:id="rId1"/>
    <sheet name="media_records_new" sheetId="3" r:id="rId2"/>
  </sheets>
  <definedNames>
    <definedName name="_xlnm._FilterDatabase" localSheetId="0" hidden="1">distribution_records_new!$B$1:$X$105</definedName>
    <definedName name="_xlnm._FilterDatabase" localSheetId="1" hidden="1">media_records_new!$A$1:$AA$43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2" l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3" i="2"/>
  <c r="W84" i="2"/>
  <c r="W83" i="2"/>
  <c r="W82" i="2"/>
  <c r="W55" i="2" l="1"/>
  <c r="W47" i="2"/>
  <c r="W48" i="2"/>
  <c r="W49" i="2"/>
  <c r="W46" i="2"/>
  <c r="W44" i="2"/>
  <c r="W43" i="2"/>
  <c r="W38" i="2"/>
  <c r="W39" i="2"/>
  <c r="W40" i="2"/>
  <c r="W41" i="2"/>
  <c r="W37" i="2"/>
  <c r="W35" i="2"/>
  <c r="W34" i="2"/>
  <c r="W32" i="2"/>
  <c r="W31" i="2"/>
  <c r="W30" i="2"/>
  <c r="W20" i="2" l="1"/>
  <c r="W21" i="2"/>
  <c r="W22" i="2"/>
  <c r="W23" i="2"/>
  <c r="W24" i="2"/>
  <c r="W25" i="2"/>
  <c r="W26" i="2"/>
  <c r="W27" i="2"/>
  <c r="W28" i="2"/>
  <c r="W11" i="2"/>
  <c r="W12" i="2"/>
  <c r="W13" i="2"/>
  <c r="W14" i="2"/>
  <c r="W15" i="2"/>
  <c r="W16" i="2"/>
  <c r="W17" i="2"/>
  <c r="W18" i="2"/>
  <c r="W19" i="2"/>
  <c r="W3" i="2"/>
  <c r="W4" i="2"/>
  <c r="W5" i="2"/>
  <c r="W7" i="2"/>
  <c r="W8" i="2"/>
  <c r="W10" i="2"/>
  <c r="W101" i="2"/>
  <c r="W102" i="2"/>
  <c r="W103" i="2"/>
  <c r="W104" i="2"/>
  <c r="W105" i="2"/>
  <c r="W96" i="2" l="1"/>
  <c r="W97" i="2"/>
  <c r="W98" i="2"/>
  <c r="W99" i="2"/>
  <c r="W100" i="2"/>
  <c r="W86" i="2"/>
  <c r="W87" i="2"/>
  <c r="W88" i="2"/>
  <c r="W89" i="2"/>
  <c r="W90" i="2"/>
  <c r="W91" i="2"/>
  <c r="W92" i="2"/>
  <c r="W93" i="2"/>
  <c r="W94" i="2"/>
  <c r="W95" i="2"/>
  <c r="W79" i="2"/>
  <c r="W80" i="2"/>
  <c r="W85" i="2"/>
  <c r="W72" i="2" l="1"/>
  <c r="W73" i="2"/>
  <c r="W74" i="2"/>
  <c r="W75" i="2"/>
  <c r="W76" i="2"/>
  <c r="W77" i="2"/>
  <c r="W78" i="2"/>
  <c r="W57" i="2" l="1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56" i="2"/>
  <c r="AA40" i="3"/>
  <c r="AA41" i="3"/>
  <c r="AA42" i="3"/>
  <c r="AA43" i="3"/>
  <c r="AA36" i="3"/>
  <c r="AA37" i="3"/>
  <c r="AA38" i="3"/>
  <c r="V43" i="3"/>
  <c r="Q40" i="3"/>
  <c r="R40" i="3" s="1"/>
  <c r="Q41" i="3"/>
  <c r="R41" i="3" s="1"/>
  <c r="T41" i="3" s="1"/>
  <c r="U41" i="3" s="1"/>
  <c r="Q42" i="3"/>
  <c r="R42" i="3" s="1"/>
  <c r="T42" i="3" s="1"/>
  <c r="U42" i="3" s="1"/>
  <c r="Q43" i="3"/>
  <c r="R43" i="3" s="1"/>
  <c r="T43" i="3" s="1"/>
  <c r="U43" i="3" s="1"/>
  <c r="O39" i="3"/>
  <c r="Q39" i="3" s="1"/>
  <c r="N39" i="3"/>
  <c r="AA39" i="3" s="1"/>
  <c r="R39" i="3" l="1"/>
  <c r="V42" i="3"/>
  <c r="V41" i="3"/>
  <c r="V40" i="3"/>
  <c r="V39" i="3"/>
  <c r="R38" i="3"/>
  <c r="R37" i="3"/>
  <c r="R36" i="3"/>
  <c r="Q35" i="3"/>
  <c r="T40" i="3" l="1"/>
  <c r="T39" i="3" s="1"/>
  <c r="V38" i="3"/>
  <c r="T38" i="3"/>
  <c r="U38" i="3" s="1"/>
  <c r="V37" i="3"/>
  <c r="V36" i="3"/>
  <c r="T36" i="3"/>
  <c r="O35" i="3"/>
  <c r="N35" i="3"/>
  <c r="AA35" i="3" s="1"/>
  <c r="U39" i="3" l="1"/>
  <c r="U40" i="3"/>
  <c r="V35" i="3"/>
  <c r="R35" i="3"/>
  <c r="T37" i="3"/>
  <c r="U37" i="3" s="1"/>
  <c r="U36" i="3"/>
  <c r="T35" i="3" l="1"/>
  <c r="U35" i="3" s="1"/>
  <c r="V34" i="3"/>
  <c r="R34" i="3"/>
  <c r="T34" i="3" s="1"/>
  <c r="U34" i="3" s="1"/>
  <c r="Q34" i="3"/>
  <c r="O28" i="3"/>
  <c r="N28" i="3"/>
  <c r="Q33" i="3" l="1"/>
  <c r="R33" i="3"/>
  <c r="T33" i="3" s="1"/>
  <c r="U33" i="3" s="1"/>
  <c r="V33" i="3"/>
  <c r="R29" i="3"/>
  <c r="V32" i="3"/>
  <c r="R32" i="3"/>
  <c r="T32" i="3" s="1"/>
  <c r="U32" i="3" s="1"/>
  <c r="Q32" i="3"/>
  <c r="V31" i="3"/>
  <c r="R31" i="3"/>
  <c r="T31" i="3" s="1"/>
  <c r="U31" i="3" s="1"/>
  <c r="Q31" i="3"/>
  <c r="V30" i="3"/>
  <c r="R30" i="3"/>
  <c r="T30" i="3" s="1"/>
  <c r="U30" i="3" s="1"/>
  <c r="Q30" i="3"/>
  <c r="V29" i="3"/>
  <c r="Q29" i="3"/>
  <c r="V28" i="3"/>
  <c r="Q28" i="3"/>
  <c r="R28" i="3" l="1"/>
  <c r="T29" i="3"/>
  <c r="T28" i="3" s="1"/>
  <c r="U28" i="3" s="1"/>
  <c r="U29" i="3" l="1"/>
  <c r="O23" i="3"/>
  <c r="Q23" i="3" s="1"/>
  <c r="N23" i="3"/>
  <c r="Q27" i="3"/>
  <c r="Q26" i="3"/>
  <c r="Q25" i="3"/>
  <c r="Q24" i="3"/>
  <c r="V22" i="3" l="1"/>
  <c r="V21" i="3"/>
  <c r="V20" i="3"/>
  <c r="V19" i="3"/>
  <c r="V18" i="3"/>
  <c r="V17" i="3"/>
  <c r="V27" i="3" l="1"/>
  <c r="R27" i="3"/>
  <c r="T27" i="3" s="1"/>
  <c r="U27" i="3" s="1"/>
  <c r="V26" i="3"/>
  <c r="R26" i="3"/>
  <c r="T26" i="3" s="1"/>
  <c r="U26" i="3" s="1"/>
  <c r="V25" i="3"/>
  <c r="R25" i="3"/>
  <c r="T25" i="3" s="1"/>
  <c r="U25" i="3" s="1"/>
  <c r="V24" i="3"/>
  <c r="R24" i="3"/>
  <c r="R22" i="3"/>
  <c r="T22" i="3" s="1"/>
  <c r="U22" i="3" s="1"/>
  <c r="R21" i="3"/>
  <c r="T21" i="3" s="1"/>
  <c r="U21" i="3" s="1"/>
  <c r="R20" i="3"/>
  <c r="T20" i="3" s="1"/>
  <c r="U20" i="3" s="1"/>
  <c r="R19" i="3"/>
  <c r="T19" i="3" s="1"/>
  <c r="U19" i="3" s="1"/>
  <c r="R18" i="3"/>
  <c r="R17" i="3"/>
  <c r="T17" i="3" s="1"/>
  <c r="O16" i="3"/>
  <c r="N16" i="3"/>
  <c r="R23" i="3" l="1"/>
  <c r="T24" i="3"/>
  <c r="U24" i="3" s="1"/>
  <c r="V16" i="3"/>
  <c r="V23" i="3"/>
  <c r="R16" i="3"/>
  <c r="U17" i="3"/>
  <c r="T18" i="3"/>
  <c r="U18" i="3" s="1"/>
  <c r="T23" i="3" l="1"/>
  <c r="U23" i="3" s="1"/>
  <c r="T16" i="3"/>
  <c r="U16" i="3" s="1"/>
  <c r="R8" i="3" l="1"/>
  <c r="T8" i="3" s="1"/>
  <c r="U8" i="3" s="1"/>
  <c r="Q10" i="3"/>
  <c r="Q11" i="3"/>
  <c r="Q12" i="3"/>
  <c r="Q13" i="3"/>
  <c r="Q14" i="3"/>
  <c r="Q15" i="3"/>
  <c r="V8" i="3" l="1"/>
  <c r="V7" i="3"/>
  <c r="N2" i="3" l="1"/>
  <c r="R7" i="3"/>
  <c r="T7" i="3" s="1"/>
  <c r="U7" i="3" s="1"/>
  <c r="O2" i="3"/>
  <c r="V15" i="3" l="1"/>
  <c r="R15" i="3"/>
  <c r="T15" i="3" s="1"/>
  <c r="U15" i="3" s="1"/>
  <c r="V14" i="3"/>
  <c r="R14" i="3"/>
  <c r="T14" i="3" s="1"/>
  <c r="U14" i="3" s="1"/>
  <c r="V13" i="3"/>
  <c r="R13" i="3"/>
  <c r="T13" i="3" s="1"/>
  <c r="U13" i="3" s="1"/>
  <c r="V12" i="3"/>
  <c r="R12" i="3"/>
  <c r="T12" i="3" s="1"/>
  <c r="U12" i="3" s="1"/>
  <c r="V11" i="3"/>
  <c r="R11" i="3"/>
  <c r="T11" i="3" s="1"/>
  <c r="U11" i="3" s="1"/>
  <c r="V10" i="3"/>
  <c r="R10" i="3"/>
  <c r="T10" i="3" s="1"/>
  <c r="O9" i="3"/>
  <c r="Q9" i="3" s="1"/>
  <c r="N9" i="3"/>
  <c r="V6" i="3"/>
  <c r="R6" i="3"/>
  <c r="T6" i="3" s="1"/>
  <c r="U6" i="3" s="1"/>
  <c r="V5" i="3"/>
  <c r="R5" i="3"/>
  <c r="T5" i="3" s="1"/>
  <c r="U5" i="3" s="1"/>
  <c r="V4" i="3"/>
  <c r="R4" i="3"/>
  <c r="T4" i="3" s="1"/>
  <c r="U4" i="3" s="1"/>
  <c r="V3" i="3"/>
  <c r="R3" i="3"/>
  <c r="V9" i="3" l="1"/>
  <c r="R2" i="3"/>
  <c r="T9" i="3"/>
  <c r="U9" i="3" s="1"/>
  <c r="U10" i="3"/>
  <c r="V2" i="3"/>
  <c r="R9" i="3"/>
  <c r="T3" i="3"/>
  <c r="U3" i="3" l="1"/>
  <c r="T2" i="3"/>
  <c r="U2" i="3" s="1"/>
</calcChain>
</file>

<file path=xl/sharedStrings.xml><?xml version="1.0" encoding="utf-8"?>
<sst xmlns="http://schemas.openxmlformats.org/spreadsheetml/2006/main" count="1720" uniqueCount="100">
  <si>
    <t>country</t>
  </si>
  <si>
    <t>year</t>
  </si>
  <si>
    <t>timeline</t>
  </si>
  <si>
    <t>analysis_period</t>
  </si>
  <si>
    <t>category</t>
  </si>
  <si>
    <t>brand</t>
  </si>
  <si>
    <t>media_type</t>
  </si>
  <si>
    <t>genre_platform</t>
  </si>
  <si>
    <t>metric_type</t>
  </si>
  <si>
    <t>currency</t>
  </si>
  <si>
    <t>spends_divisor</t>
  </si>
  <si>
    <t>one_unit_metric_quantity</t>
  </si>
  <si>
    <t>volume_unit</t>
  </si>
  <si>
    <t>current_spends</t>
  </si>
  <si>
    <t>current_metric_value</t>
  </si>
  <si>
    <t>current_effectiveness_per_unit</t>
  </si>
  <si>
    <t>current_impressions</t>
  </si>
  <si>
    <t>current_volume</t>
  </si>
  <si>
    <t>current_price_per_volume</t>
  </si>
  <si>
    <t>current_revenue</t>
  </si>
  <si>
    <t>current_roi</t>
  </si>
  <si>
    <t>current_cost_per_unit</t>
  </si>
  <si>
    <t>ideal_operating_point</t>
  </si>
  <si>
    <t>input_cost_per_unit</t>
  </si>
  <si>
    <t>input_weekly_grp</t>
  </si>
  <si>
    <t>input_woa</t>
  </si>
  <si>
    <t>input_spends</t>
  </si>
  <si>
    <t>TV</t>
  </si>
  <si>
    <t>Total</t>
  </si>
  <si>
    <t>grp</t>
  </si>
  <si>
    <t>Entertainment</t>
  </si>
  <si>
    <t>Digital</t>
  </si>
  <si>
    <t>Completed Views</t>
  </si>
  <si>
    <t>TikTok</t>
  </si>
  <si>
    <t>Youtube</t>
  </si>
  <si>
    <t>channel</t>
  </si>
  <si>
    <t>current_metrics_time</t>
  </si>
  <si>
    <t>current_volume_time</t>
  </si>
  <si>
    <t>pack_name</t>
  </si>
  <si>
    <t>channel_pack_mix</t>
  </si>
  <si>
    <t>price_elasticity</t>
  </si>
  <si>
    <t>current_price_per_pack</t>
  </si>
  <si>
    <t>current_volume_per_pack</t>
  </si>
  <si>
    <t>distribution_type</t>
  </si>
  <si>
    <t>current_distribution</t>
  </si>
  <si>
    <t>distribution_elasticity</t>
  </si>
  <si>
    <t>current_trade</t>
  </si>
  <si>
    <t>trade_elasticity</t>
  </si>
  <si>
    <t>input_trade</t>
  </si>
  <si>
    <t>trade_type</t>
  </si>
  <si>
    <t>WD</t>
  </si>
  <si>
    <t>Traditional Trade</t>
  </si>
  <si>
    <t>TDP</t>
  </si>
  <si>
    <t>Twitter</t>
  </si>
  <si>
    <t>TH</t>
  </si>
  <si>
    <t>YTD Oct 21</t>
  </si>
  <si>
    <t>Jan 2018 to Oct 2021</t>
  </si>
  <si>
    <t>Snacks</t>
  </si>
  <si>
    <t>Lays</t>
  </si>
  <si>
    <t>Drama</t>
  </si>
  <si>
    <t>Feature Film</t>
  </si>
  <si>
    <t>News &amp; Current Affairs</t>
  </si>
  <si>
    <t>Series</t>
  </si>
  <si>
    <t>Others</t>
  </si>
  <si>
    <t>THB</t>
  </si>
  <si>
    <t>Kg</t>
  </si>
  <si>
    <t>Impressions</t>
  </si>
  <si>
    <t>Facebook</t>
  </si>
  <si>
    <t>The Trade Desk</t>
  </si>
  <si>
    <t>Tawan</t>
  </si>
  <si>
    <t>Lays Stax</t>
  </si>
  <si>
    <t>Sunbites</t>
  </si>
  <si>
    <t>Doritos</t>
  </si>
  <si>
    <t>Convenience</t>
  </si>
  <si>
    <t>YTD 21 Oct</t>
  </si>
  <si>
    <t>Bag-5</t>
  </si>
  <si>
    <t>Bag-20</t>
  </si>
  <si>
    <t>ND</t>
  </si>
  <si>
    <t>DA%GR</t>
  </si>
  <si>
    <t>Super/HyperMarket</t>
  </si>
  <si>
    <t>Bag-30</t>
  </si>
  <si>
    <t>Bot-55</t>
  </si>
  <si>
    <t>Double Pack-79</t>
  </si>
  <si>
    <t>Tray-20</t>
  </si>
  <si>
    <t>Bag-10</t>
  </si>
  <si>
    <t>TDP ND</t>
  </si>
  <si>
    <t>Total Thailand</t>
  </si>
  <si>
    <t>Bag-79_92</t>
  </si>
  <si>
    <t>Convenience x Gbkk</t>
  </si>
  <si>
    <t>Bowl Bag-39</t>
  </si>
  <si>
    <t>Family Pack-57</t>
  </si>
  <si>
    <t>Party Pack-45</t>
  </si>
  <si>
    <t>Other</t>
  </si>
  <si>
    <t>Convenience x Upc</t>
  </si>
  <si>
    <t>Super/HyperMarket x Gbkk</t>
  </si>
  <si>
    <t>Traditional Trade x Gbkk</t>
  </si>
  <si>
    <t>Super/HyperMarket x Upc</t>
  </si>
  <si>
    <t>Traditional Trade x Upc</t>
  </si>
  <si>
    <t>2-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</si>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</sst>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64" fontId="0" fillId="0" borderId="0" xfId="42" applyFont="1" applyAlignment="1">
      <alignment wrapText="1"/>
    </xf>
    <xf numFmtId="164" fontId="0" fillId="0" borderId="0" xfId="42" applyFont="1"/>
    <xf numFmtId="0" fontId="0" fillId="33" borderId="0" xfId="0" applyFill="1"/>
    <xf numFmtId="0" fontId="0" fillId="33" borderId="0" xfId="0" applyFill="1" applyAlignment="1">
      <alignment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70"/>
  <sheetViews>
    <sheetView tabSelected="1" topLeftCell="I1" workbookViewId="0">
      <pane ySplit="1" topLeftCell="A3" activePane="bottomLeft" state="frozen"/>
      <selection pane="bottomLeft" activeCell="N4" sqref="N4"/>
    </sheetView>
  </sheetViews>
  <sheetFormatPr defaultRowHeight="14.5" x14ac:dyDescent="0.35"/>
  <cols>
    <col min="2" max="2" width="10" bestFit="1" customWidth="1"/>
    <col min="3" max="3" width="25.26953125" bestFit="1" customWidth="1"/>
    <col min="4" max="4" width="19.81640625" bestFit="1" customWidth="1"/>
    <col min="5" max="5" width="11.7265625" bestFit="1" customWidth="1"/>
    <col min="6" max="6" width="18.7265625" bestFit="1" customWidth="1"/>
    <col min="7" max="7" width="10.81640625" bestFit="1" customWidth="1"/>
    <col min="8" max="8" width="8.81640625" bestFit="1" customWidth="1"/>
    <col min="9" max="9" width="10.81640625" bestFit="1" customWidth="1"/>
    <col min="10" max="10" width="11" bestFit="1" customWidth="1"/>
    <col min="11" max="11" width="14.7265625" bestFit="1" customWidth="1"/>
    <col min="12" max="12" width="13.453125" bestFit="1" customWidth="1"/>
    <col min="13" max="13" width="11.26953125" bestFit="1" customWidth="1"/>
    <col min="14" max="14" width="15" bestFit="1" customWidth="1"/>
    <col min="15" max="15" width="14" bestFit="1" customWidth="1"/>
    <col min="16" max="16" width="11" bestFit="1" customWidth="1"/>
    <col min="17" max="17" width="13.453125" bestFit="1" customWidth="1"/>
    <col min="18" max="19" width="11.453125" bestFit="1" customWidth="1"/>
    <col min="20" max="20" width="13.7265625" bestFit="1" customWidth="1"/>
    <col min="21" max="21" width="14.26953125" bestFit="1" customWidth="1"/>
    <col min="22" max="22" width="13.81640625" bestFit="1" customWidth="1"/>
    <col min="23" max="23" width="13.7265625" bestFit="1" customWidth="1"/>
    <col min="24" max="24" width="10.7265625" bestFit="1" customWidth="1"/>
  </cols>
  <sheetData>
    <row r="1" spans="1:24" s="3" customFormat="1" ht="29" x14ac:dyDescent="0.35">
      <c r="A1" s="3" t="s">
        <v>99</v>
      </c>
      <c r="B1" s="3" t="s">
        <v>0</v>
      </c>
      <c r="C1" s="3" t="s">
        <v>35</v>
      </c>
      <c r="D1" s="3" t="s">
        <v>36</v>
      </c>
      <c r="E1" s="3" t="s">
        <v>37</v>
      </c>
      <c r="F1" s="3" t="s">
        <v>3</v>
      </c>
      <c r="G1" s="3" t="s">
        <v>4</v>
      </c>
      <c r="H1" s="3" t="s">
        <v>5</v>
      </c>
      <c r="I1" s="3" t="s">
        <v>9</v>
      </c>
      <c r="J1" s="3" t="s">
        <v>12</v>
      </c>
      <c r="K1" s="3" t="s">
        <v>38</v>
      </c>
      <c r="L1" s="3" t="s">
        <v>17</v>
      </c>
      <c r="M1" s="3" t="s">
        <v>39</v>
      </c>
      <c r="N1" s="3" t="s">
        <v>40</v>
      </c>
      <c r="O1" s="3" t="s">
        <v>18</v>
      </c>
      <c r="P1" s="3" t="s">
        <v>41</v>
      </c>
      <c r="Q1" s="3" t="s">
        <v>42</v>
      </c>
      <c r="R1" s="3" t="s">
        <v>43</v>
      </c>
      <c r="S1" s="3" t="s">
        <v>44</v>
      </c>
      <c r="T1" s="3" t="s">
        <v>45</v>
      </c>
      <c r="U1" s="3" t="s">
        <v>46</v>
      </c>
      <c r="V1" s="3" t="s">
        <v>47</v>
      </c>
      <c r="W1" s="7" t="s">
        <v>48</v>
      </c>
      <c r="X1" s="3" t="s">
        <v>49</v>
      </c>
    </row>
    <row r="2" spans="1:24" s="3" customFormat="1" x14ac:dyDescent="0.35">
      <c r="A2" s="3">
        <v>1</v>
      </c>
      <c r="B2" s="3" t="s">
        <v>54</v>
      </c>
      <c r="C2" t="s">
        <v>88</v>
      </c>
      <c r="D2" s="1" t="s">
        <v>74</v>
      </c>
      <c r="E2" s="1" t="s">
        <v>74</v>
      </c>
      <c r="F2" t="s">
        <v>56</v>
      </c>
      <c r="G2" t="s">
        <v>57</v>
      </c>
      <c r="H2" t="s">
        <v>58</v>
      </c>
      <c r="I2" t="s">
        <v>64</v>
      </c>
      <c r="J2" t="s">
        <v>65</v>
      </c>
      <c r="K2" s="3" t="s">
        <v>75</v>
      </c>
      <c r="L2" s="3">
        <v>34800.569819133292</v>
      </c>
      <c r="M2" s="4">
        <v>0.76504425347299854</v>
      </c>
      <c r="O2" s="3">
        <v>330.10307939276748</v>
      </c>
      <c r="P2" s="3">
        <v>5</v>
      </c>
      <c r="Q2" s="3">
        <v>1.514678387489635E-2</v>
      </c>
      <c r="R2" s="3" t="s">
        <v>85</v>
      </c>
      <c r="S2" s="3">
        <v>43</v>
      </c>
      <c r="X2" t="s">
        <v>78</v>
      </c>
    </row>
    <row r="3" spans="1:24" s="3" customFormat="1" x14ac:dyDescent="0.35">
      <c r="A3" s="3">
        <f>A2+1</f>
        <v>2</v>
      </c>
      <c r="B3" s="3" t="s">
        <v>54</v>
      </c>
      <c r="C3" t="s">
        <v>88</v>
      </c>
      <c r="D3" s="1" t="s">
        <v>74</v>
      </c>
      <c r="E3" s="1" t="s">
        <v>74</v>
      </c>
      <c r="F3" t="s">
        <v>56</v>
      </c>
      <c r="G3" t="s">
        <v>57</v>
      </c>
      <c r="H3" t="s">
        <v>58</v>
      </c>
      <c r="I3" t="s">
        <v>64</v>
      </c>
      <c r="J3" t="s">
        <v>65</v>
      </c>
      <c r="K3" s="3" t="s">
        <v>84</v>
      </c>
      <c r="L3" s="3">
        <v>342655.63079879415</v>
      </c>
      <c r="M3" s="4">
        <v>7.5328284170408919</v>
      </c>
      <c r="N3" s="3">
        <v>-2.4637311988031434</v>
      </c>
      <c r="O3" s="3">
        <v>351.8708481723578</v>
      </c>
      <c r="P3" s="3">
        <v>10</v>
      </c>
      <c r="Q3" s="3">
        <v>2.8419518274789488E-2</v>
      </c>
      <c r="R3" s="3" t="s">
        <v>85</v>
      </c>
      <c r="S3" s="3">
        <v>402.5</v>
      </c>
      <c r="T3" s="3">
        <v>0.24809550762711399</v>
      </c>
      <c r="U3" s="3">
        <v>0.29437253604899632</v>
      </c>
      <c r="W3" s="3">
        <f t="shared" ref="W3:W10" si="0">U3</f>
        <v>0.29437253604899632</v>
      </c>
      <c r="X3" t="s">
        <v>78</v>
      </c>
    </row>
    <row r="4" spans="1:24" s="3" customFormat="1" x14ac:dyDescent="0.35">
      <c r="A4" s="3">
        <f t="shared" ref="A4:A67" si="1">A3+1</f>
        <v>3</v>
      </c>
      <c r="B4" s="3" t="s">
        <v>54</v>
      </c>
      <c r="C4" t="s">
        <v>88</v>
      </c>
      <c r="D4" s="1" t="s">
        <v>74</v>
      </c>
      <c r="E4" s="1" t="s">
        <v>74</v>
      </c>
      <c r="F4" t="s">
        <v>56</v>
      </c>
      <c r="G4" t="s">
        <v>57</v>
      </c>
      <c r="H4" t="s">
        <v>58</v>
      </c>
      <c r="I4" t="s">
        <v>64</v>
      </c>
      <c r="J4" t="s">
        <v>65</v>
      </c>
      <c r="K4" s="3" t="s">
        <v>76</v>
      </c>
      <c r="L4" s="3">
        <v>2000234.300822543</v>
      </c>
      <c r="M4" s="4">
        <v>43.972491410256417</v>
      </c>
      <c r="N4" s="3">
        <v>-1.4876018373894695</v>
      </c>
      <c r="O4" s="3">
        <v>393.08720565683251</v>
      </c>
      <c r="P4" s="3">
        <v>20</v>
      </c>
      <c r="Q4" s="3">
        <v>5.087929526116431E-2</v>
      </c>
      <c r="R4" s="3" t="s">
        <v>85</v>
      </c>
      <c r="S4" s="3">
        <v>966.1</v>
      </c>
      <c r="T4" s="3">
        <v>0.18783007890360867</v>
      </c>
      <c r="U4" s="3">
        <v>0.24532116474855736</v>
      </c>
      <c r="V4" s="3">
        <v>0.15729031772997248</v>
      </c>
      <c r="W4" s="3">
        <f t="shared" si="0"/>
        <v>0.24532116474855736</v>
      </c>
      <c r="X4" t="s">
        <v>78</v>
      </c>
    </row>
    <row r="5" spans="1:24" s="3" customFormat="1" x14ac:dyDescent="0.35">
      <c r="A5" s="3">
        <f t="shared" si="1"/>
        <v>4</v>
      </c>
      <c r="B5" s="3" t="s">
        <v>54</v>
      </c>
      <c r="C5" t="s">
        <v>88</v>
      </c>
      <c r="D5" s="1" t="s">
        <v>74</v>
      </c>
      <c r="E5" s="1" t="s">
        <v>74</v>
      </c>
      <c r="F5" t="s">
        <v>56</v>
      </c>
      <c r="G5" t="s">
        <v>57</v>
      </c>
      <c r="H5" t="s">
        <v>58</v>
      </c>
      <c r="I5" t="s">
        <v>64</v>
      </c>
      <c r="J5" t="s">
        <v>65</v>
      </c>
      <c r="K5" s="3" t="s">
        <v>80</v>
      </c>
      <c r="L5" s="3">
        <v>1370555.8076737092</v>
      </c>
      <c r="M5" s="4">
        <v>30.12984701613513</v>
      </c>
      <c r="N5" s="3">
        <v>-1.4446044194730705</v>
      </c>
      <c r="O5" s="3">
        <v>350.19127870987563</v>
      </c>
      <c r="P5" s="3">
        <v>30</v>
      </c>
      <c r="Q5" s="3">
        <v>8.5667467535232994E-2</v>
      </c>
      <c r="R5" s="3" t="s">
        <v>85</v>
      </c>
      <c r="S5" s="3">
        <v>664.3</v>
      </c>
      <c r="T5" s="3">
        <v>0.19879786272523381</v>
      </c>
      <c r="U5" s="3">
        <v>0.2900165535931627</v>
      </c>
      <c r="V5" s="3">
        <v>8.5364975156865683E-2</v>
      </c>
      <c r="W5" s="3">
        <f t="shared" si="0"/>
        <v>0.2900165535931627</v>
      </c>
      <c r="X5" t="s">
        <v>78</v>
      </c>
    </row>
    <row r="6" spans="1:24" s="3" customFormat="1" x14ac:dyDescent="0.35">
      <c r="A6" s="3">
        <f t="shared" si="1"/>
        <v>5</v>
      </c>
      <c r="B6" s="3" t="s">
        <v>54</v>
      </c>
      <c r="C6" t="s">
        <v>88</v>
      </c>
      <c r="D6" s="1" t="s">
        <v>74</v>
      </c>
      <c r="E6" s="1" t="s">
        <v>74</v>
      </c>
      <c r="F6" t="s">
        <v>56</v>
      </c>
      <c r="G6" t="s">
        <v>57</v>
      </c>
      <c r="H6" t="s">
        <v>58</v>
      </c>
      <c r="I6" t="s">
        <v>64</v>
      </c>
      <c r="J6" t="s">
        <v>65</v>
      </c>
      <c r="K6" s="3" t="s">
        <v>89</v>
      </c>
      <c r="L6" s="3">
        <v>0.10592707653012316</v>
      </c>
      <c r="M6" s="4">
        <v>2.3286659272461169E-6</v>
      </c>
      <c r="O6" s="3">
        <v>0</v>
      </c>
      <c r="P6" s="3">
        <v>39</v>
      </c>
      <c r="R6" s="3" t="s">
        <v>85</v>
      </c>
      <c r="S6" s="3">
        <v>0</v>
      </c>
      <c r="X6" t="s">
        <v>78</v>
      </c>
    </row>
    <row r="7" spans="1:24" s="3" customFormat="1" x14ac:dyDescent="0.35">
      <c r="A7" s="3">
        <f t="shared" si="1"/>
        <v>6</v>
      </c>
      <c r="B7" s="3" t="s">
        <v>54</v>
      </c>
      <c r="C7" t="s">
        <v>88</v>
      </c>
      <c r="D7" s="1" t="s">
        <v>74</v>
      </c>
      <c r="E7" s="1" t="s">
        <v>74</v>
      </c>
      <c r="F7" t="s">
        <v>56</v>
      </c>
      <c r="G7" t="s">
        <v>57</v>
      </c>
      <c r="H7" t="s">
        <v>58</v>
      </c>
      <c r="I7" t="s">
        <v>64</v>
      </c>
      <c r="J7" t="s">
        <v>65</v>
      </c>
      <c r="K7" s="3" t="s">
        <v>90</v>
      </c>
      <c r="L7" s="3">
        <v>179853.60924134555</v>
      </c>
      <c r="M7" s="4">
        <v>3.9538424494652835</v>
      </c>
      <c r="N7" s="3">
        <v>-3.4757622789635114</v>
      </c>
      <c r="O7" s="3">
        <v>329.43285008415194</v>
      </c>
      <c r="P7" s="3">
        <v>57</v>
      </c>
      <c r="Q7" s="3">
        <v>0.17302463911974669</v>
      </c>
      <c r="R7" s="3" t="s">
        <v>85</v>
      </c>
      <c r="S7" s="3">
        <v>137.5</v>
      </c>
      <c r="T7" s="3">
        <v>0.2111550473179927</v>
      </c>
      <c r="U7" s="3">
        <v>0.22593103473462905</v>
      </c>
      <c r="W7" s="3">
        <f t="shared" si="0"/>
        <v>0.22593103473462905</v>
      </c>
      <c r="X7" t="s">
        <v>78</v>
      </c>
    </row>
    <row r="8" spans="1:24" s="3" customFormat="1" x14ac:dyDescent="0.35">
      <c r="A8" s="3">
        <f t="shared" si="1"/>
        <v>7</v>
      </c>
      <c r="B8" s="3" t="s">
        <v>54</v>
      </c>
      <c r="C8" t="s">
        <v>88</v>
      </c>
      <c r="D8" s="1" t="s">
        <v>74</v>
      </c>
      <c r="E8" s="1" t="s">
        <v>74</v>
      </c>
      <c r="F8" t="s">
        <v>56</v>
      </c>
      <c r="G8" t="s">
        <v>57</v>
      </c>
      <c r="H8" t="s">
        <v>58</v>
      </c>
      <c r="I8" t="s">
        <v>64</v>
      </c>
      <c r="J8" t="s">
        <v>65</v>
      </c>
      <c r="K8" s="3" t="s">
        <v>91</v>
      </c>
      <c r="L8" s="3">
        <v>359968.17473064241</v>
      </c>
      <c r="M8" s="4">
        <v>7.9134216750506319</v>
      </c>
      <c r="N8" s="3">
        <v>-3.3288256751833796</v>
      </c>
      <c r="O8" s="3">
        <v>336.32202122636124</v>
      </c>
      <c r="P8" s="3">
        <v>45</v>
      </c>
      <c r="Q8" s="3">
        <v>0.13380033765232635</v>
      </c>
      <c r="R8" s="3" t="s">
        <v>85</v>
      </c>
      <c r="S8" s="3">
        <v>284</v>
      </c>
      <c r="T8" s="3">
        <v>0.22620630246379517</v>
      </c>
      <c r="U8" s="3">
        <v>0.3080285701185923</v>
      </c>
      <c r="V8" s="3">
        <v>4.4331990578498704E-3</v>
      </c>
      <c r="W8" s="3">
        <f t="shared" si="0"/>
        <v>0.3080285701185923</v>
      </c>
      <c r="X8" t="s">
        <v>78</v>
      </c>
    </row>
    <row r="9" spans="1:24" s="3" customFormat="1" x14ac:dyDescent="0.35">
      <c r="A9" s="3">
        <f t="shared" si="1"/>
        <v>8</v>
      </c>
      <c r="B9" s="3" t="s">
        <v>54</v>
      </c>
      <c r="C9" t="s">
        <v>88</v>
      </c>
      <c r="D9" s="1" t="s">
        <v>74</v>
      </c>
      <c r="E9" s="1" t="s">
        <v>74</v>
      </c>
      <c r="F9" t="s">
        <v>56</v>
      </c>
      <c r="G9" t="s">
        <v>57</v>
      </c>
      <c r="H9" t="s">
        <v>58</v>
      </c>
      <c r="I9" t="s">
        <v>64</v>
      </c>
      <c r="J9" t="s">
        <v>65</v>
      </c>
      <c r="K9" s="3" t="s">
        <v>92</v>
      </c>
      <c r="L9" s="3">
        <v>260762.75568675637</v>
      </c>
      <c r="M9" s="4">
        <v>5.7325224499127136</v>
      </c>
      <c r="O9" s="3">
        <v>343.01952547474451</v>
      </c>
      <c r="R9" s="3" t="s">
        <v>85</v>
      </c>
      <c r="S9" s="3">
        <v>407.6</v>
      </c>
      <c r="X9" t="s">
        <v>78</v>
      </c>
    </row>
    <row r="10" spans="1:24" s="3" customFormat="1" x14ac:dyDescent="0.35">
      <c r="A10" s="3">
        <f t="shared" si="1"/>
        <v>9</v>
      </c>
      <c r="B10" s="3" t="s">
        <v>54</v>
      </c>
      <c r="C10" t="s">
        <v>88</v>
      </c>
      <c r="D10" s="1" t="s">
        <v>74</v>
      </c>
      <c r="E10" s="1" t="s">
        <v>74</v>
      </c>
      <c r="F10" t="s">
        <v>56</v>
      </c>
      <c r="G10" t="s">
        <v>57</v>
      </c>
      <c r="H10" t="s">
        <v>58</v>
      </c>
      <c r="I10" t="s">
        <v>64</v>
      </c>
      <c r="J10" t="s">
        <v>65</v>
      </c>
      <c r="K10" s="3" t="s">
        <v>28</v>
      </c>
      <c r="L10" s="3">
        <v>4548830.9547000006</v>
      </c>
      <c r="M10" s="4">
        <v>100</v>
      </c>
      <c r="N10" s="3">
        <v>-1.7922865696514783</v>
      </c>
      <c r="O10" s="3">
        <v>365.57461668272481</v>
      </c>
      <c r="R10" s="3" t="s">
        <v>85</v>
      </c>
      <c r="T10" s="3">
        <v>0.200453678740139</v>
      </c>
      <c r="U10" s="3">
        <v>0.26938698673262129</v>
      </c>
      <c r="V10" s="3">
        <v>0.22638402977552144</v>
      </c>
      <c r="W10" s="3">
        <f t="shared" si="0"/>
        <v>0.26938698673262129</v>
      </c>
      <c r="X10" t="s">
        <v>78</v>
      </c>
    </row>
    <row r="11" spans="1:24" s="3" customFormat="1" x14ac:dyDescent="0.35">
      <c r="A11" s="3">
        <f t="shared" si="1"/>
        <v>10</v>
      </c>
      <c r="B11" s="3" t="s">
        <v>54</v>
      </c>
      <c r="C11" t="s">
        <v>94</v>
      </c>
      <c r="D11" s="1" t="s">
        <v>74</v>
      </c>
      <c r="E11" s="1" t="s">
        <v>74</v>
      </c>
      <c r="F11" t="s">
        <v>56</v>
      </c>
      <c r="G11" t="s">
        <v>57</v>
      </c>
      <c r="H11" t="s">
        <v>58</v>
      </c>
      <c r="I11" t="s">
        <v>64</v>
      </c>
      <c r="J11" t="s">
        <v>65</v>
      </c>
      <c r="K11" s="3" t="s">
        <v>75</v>
      </c>
      <c r="L11" s="3">
        <v>288681.02784348949</v>
      </c>
      <c r="M11" s="4">
        <v>17.507367148277648</v>
      </c>
      <c r="N11" s="3">
        <v>-4.8796300234125095E-2</v>
      </c>
      <c r="O11" s="3">
        <v>323.26627637319979</v>
      </c>
      <c r="P11" s="3">
        <v>5</v>
      </c>
      <c r="Q11" s="3">
        <v>1.5467125294033678E-2</v>
      </c>
      <c r="R11" s="3" t="s">
        <v>85</v>
      </c>
      <c r="S11" s="3">
        <v>184</v>
      </c>
      <c r="T11" s="3">
        <v>6.8023814910197822E-2</v>
      </c>
      <c r="U11" s="3">
        <v>0.14235463461037576</v>
      </c>
      <c r="V11" s="3">
        <v>2.7304234110581142E-2</v>
      </c>
      <c r="W11" s="3">
        <f t="shared" ref="W11:W19" si="2">U11</f>
        <v>0.14235463461037576</v>
      </c>
      <c r="X11" t="s">
        <v>78</v>
      </c>
    </row>
    <row r="12" spans="1:24" s="3" customFormat="1" x14ac:dyDescent="0.35">
      <c r="A12" s="3">
        <f t="shared" si="1"/>
        <v>11</v>
      </c>
      <c r="B12" s="3" t="s">
        <v>54</v>
      </c>
      <c r="C12" t="s">
        <v>94</v>
      </c>
      <c r="D12" s="1" t="s">
        <v>74</v>
      </c>
      <c r="E12" s="1" t="s">
        <v>74</v>
      </c>
      <c r="F12" t="s">
        <v>56</v>
      </c>
      <c r="G12" t="s">
        <v>57</v>
      </c>
      <c r="H12" t="s">
        <v>58</v>
      </c>
      <c r="I12" t="s">
        <v>64</v>
      </c>
      <c r="J12" t="s">
        <v>65</v>
      </c>
      <c r="K12" s="3" t="s">
        <v>84</v>
      </c>
      <c r="L12" s="3">
        <v>66521.639489805748</v>
      </c>
      <c r="M12" s="4">
        <v>4.0342753888378171</v>
      </c>
      <c r="O12" s="3">
        <v>310.12741518806928</v>
      </c>
      <c r="P12" s="3">
        <v>10</v>
      </c>
      <c r="Q12" s="3">
        <v>3.2244811359020749E-2</v>
      </c>
      <c r="R12" s="3" t="s">
        <v>85</v>
      </c>
      <c r="S12" s="3">
        <v>167.7</v>
      </c>
      <c r="T12" s="3">
        <v>0.4108128724694694</v>
      </c>
      <c r="U12" s="3">
        <v>0.14353432030008864</v>
      </c>
      <c r="V12" s="3">
        <v>1.6330226320938228E-3</v>
      </c>
      <c r="W12" s="3">
        <f t="shared" si="2"/>
        <v>0.14353432030008864</v>
      </c>
      <c r="X12" t="s">
        <v>78</v>
      </c>
    </row>
    <row r="13" spans="1:24" s="3" customFormat="1" x14ac:dyDescent="0.35">
      <c r="A13" s="3">
        <f t="shared" si="1"/>
        <v>12</v>
      </c>
      <c r="B13" s="3" t="s">
        <v>54</v>
      </c>
      <c r="C13" t="s">
        <v>94</v>
      </c>
      <c r="D13" s="1" t="s">
        <v>74</v>
      </c>
      <c r="E13" s="1" t="s">
        <v>74</v>
      </c>
      <c r="F13" t="s">
        <v>56</v>
      </c>
      <c r="G13" t="s">
        <v>57</v>
      </c>
      <c r="H13" t="s">
        <v>58</v>
      </c>
      <c r="I13" t="s">
        <v>64</v>
      </c>
      <c r="J13" t="s">
        <v>65</v>
      </c>
      <c r="K13" s="3" t="s">
        <v>76</v>
      </c>
      <c r="L13" s="3">
        <v>345675.74718463363</v>
      </c>
      <c r="M13" s="4">
        <v>20.963872359141146</v>
      </c>
      <c r="N13" s="3">
        <v>-0.83894455657104761</v>
      </c>
      <c r="O13" s="3">
        <v>321.69281056260871</v>
      </c>
      <c r="P13" s="3" t="s">
        <v>98</v>
      </c>
      <c r="R13" s="3" t="s">
        <v>85</v>
      </c>
      <c r="S13" s="3">
        <v>559.20000000000005</v>
      </c>
      <c r="T13" s="3">
        <v>0.40678795779469706</v>
      </c>
      <c r="U13" s="3">
        <v>0.13718662545875906</v>
      </c>
      <c r="V13" s="3">
        <v>3.0163572950765078E-3</v>
      </c>
      <c r="W13" s="3">
        <f t="shared" si="2"/>
        <v>0.13718662545875906</v>
      </c>
      <c r="X13" t="s">
        <v>78</v>
      </c>
    </row>
    <row r="14" spans="1:24" s="3" customFormat="1" x14ac:dyDescent="0.35">
      <c r="A14" s="3">
        <f t="shared" si="1"/>
        <v>13</v>
      </c>
      <c r="B14" s="3" t="s">
        <v>54</v>
      </c>
      <c r="C14" t="s">
        <v>94</v>
      </c>
      <c r="D14" s="1" t="s">
        <v>74</v>
      </c>
      <c r="E14" s="1" t="s">
        <v>74</v>
      </c>
      <c r="F14" t="s">
        <v>56</v>
      </c>
      <c r="G14" t="s">
        <v>57</v>
      </c>
      <c r="H14" t="s">
        <v>58</v>
      </c>
      <c r="I14" t="s">
        <v>64</v>
      </c>
      <c r="J14" t="s">
        <v>65</v>
      </c>
      <c r="K14" s="3" t="s">
        <v>80</v>
      </c>
      <c r="L14" s="3">
        <v>567025.66304291307</v>
      </c>
      <c r="M14" s="4">
        <v>34.387872800459583</v>
      </c>
      <c r="N14" s="3">
        <v>-0.23945584827995195</v>
      </c>
      <c r="O14" s="3">
        <v>304.41737760849418</v>
      </c>
      <c r="P14" s="3">
        <v>30</v>
      </c>
      <c r="Q14" s="3">
        <v>9.8548907541613703E-2</v>
      </c>
      <c r="R14" s="3" t="s">
        <v>85</v>
      </c>
      <c r="S14" s="3">
        <v>439.1</v>
      </c>
      <c r="T14" s="3">
        <v>6.6106743967800904E-2</v>
      </c>
      <c r="U14" s="3">
        <v>0.23214314422400137</v>
      </c>
      <c r="V14" s="3">
        <v>8.6922720726554353E-2</v>
      </c>
      <c r="W14" s="3">
        <f t="shared" si="2"/>
        <v>0.23214314422400137</v>
      </c>
      <c r="X14" t="s">
        <v>78</v>
      </c>
    </row>
    <row r="15" spans="1:24" s="3" customFormat="1" x14ac:dyDescent="0.35">
      <c r="A15" s="3">
        <f t="shared" si="1"/>
        <v>14</v>
      </c>
      <c r="B15" s="3" t="s">
        <v>54</v>
      </c>
      <c r="C15" t="s">
        <v>94</v>
      </c>
      <c r="D15" s="1" t="s">
        <v>74</v>
      </c>
      <c r="E15" s="1" t="s">
        <v>74</v>
      </c>
      <c r="F15" t="s">
        <v>56</v>
      </c>
      <c r="G15" t="s">
        <v>57</v>
      </c>
      <c r="H15" t="s">
        <v>58</v>
      </c>
      <c r="I15" t="s">
        <v>64</v>
      </c>
      <c r="J15" t="s">
        <v>65</v>
      </c>
      <c r="K15" s="3" t="s">
        <v>89</v>
      </c>
      <c r="L15" s="3">
        <v>0</v>
      </c>
      <c r="M15" s="4">
        <v>0</v>
      </c>
      <c r="O15" s="3">
        <v>0</v>
      </c>
      <c r="P15" s="3">
        <v>39</v>
      </c>
      <c r="R15" s="3" t="s">
        <v>85</v>
      </c>
      <c r="S15" s="3">
        <v>0</v>
      </c>
      <c r="W15" s="3">
        <f t="shared" si="2"/>
        <v>0</v>
      </c>
      <c r="X15" t="s">
        <v>78</v>
      </c>
    </row>
    <row r="16" spans="1:24" s="3" customFormat="1" x14ac:dyDescent="0.35">
      <c r="A16" s="3">
        <f t="shared" si="1"/>
        <v>15</v>
      </c>
      <c r="B16" s="3" t="s">
        <v>54</v>
      </c>
      <c r="C16" t="s">
        <v>94</v>
      </c>
      <c r="D16" s="1" t="s">
        <v>74</v>
      </c>
      <c r="E16" s="1" t="s">
        <v>74</v>
      </c>
      <c r="F16" t="s">
        <v>56</v>
      </c>
      <c r="G16" t="s">
        <v>57</v>
      </c>
      <c r="H16" t="s">
        <v>58</v>
      </c>
      <c r="I16" t="s">
        <v>64</v>
      </c>
      <c r="J16" t="s">
        <v>65</v>
      </c>
      <c r="K16" s="3" t="s">
        <v>90</v>
      </c>
      <c r="L16" s="3">
        <v>177990.79017257155</v>
      </c>
      <c r="M16" s="4">
        <v>10.794440271470499</v>
      </c>
      <c r="N16" s="3">
        <v>-8.5864937023390986E-2</v>
      </c>
      <c r="O16" s="3">
        <v>303.11392119098252</v>
      </c>
      <c r="P16" s="3">
        <v>57</v>
      </c>
      <c r="Q16" s="3">
        <v>0.18804811001763952</v>
      </c>
      <c r="R16" s="3" t="s">
        <v>85</v>
      </c>
      <c r="S16" s="3">
        <v>174.7</v>
      </c>
      <c r="T16" s="3">
        <v>0.17894575067938126</v>
      </c>
      <c r="U16" s="3">
        <v>0.20327794306956312</v>
      </c>
      <c r="V16" s="3">
        <v>2.1873868584019792E-2</v>
      </c>
      <c r="W16" s="3">
        <f t="shared" si="2"/>
        <v>0.20327794306956312</v>
      </c>
      <c r="X16" t="s">
        <v>78</v>
      </c>
    </row>
    <row r="17" spans="1:24" s="3" customFormat="1" x14ac:dyDescent="0.35">
      <c r="A17" s="3">
        <f t="shared" si="1"/>
        <v>16</v>
      </c>
      <c r="B17" s="3" t="s">
        <v>54</v>
      </c>
      <c r="C17" t="s">
        <v>94</v>
      </c>
      <c r="D17" s="1" t="s">
        <v>74</v>
      </c>
      <c r="E17" s="1" t="s">
        <v>74</v>
      </c>
      <c r="F17" t="s">
        <v>56</v>
      </c>
      <c r="G17" t="s">
        <v>57</v>
      </c>
      <c r="H17" t="s">
        <v>58</v>
      </c>
      <c r="I17" t="s">
        <v>64</v>
      </c>
      <c r="J17" t="s">
        <v>65</v>
      </c>
      <c r="K17" s="3" t="s">
        <v>91</v>
      </c>
      <c r="L17" s="3">
        <v>95552.524633885521</v>
      </c>
      <c r="M17" s="4">
        <v>5.7948842125407642</v>
      </c>
      <c r="N17" s="3">
        <v>-6.1333729460808548E-2</v>
      </c>
      <c r="O17" s="3">
        <v>321.28258665647326</v>
      </c>
      <c r="P17" s="3">
        <v>45</v>
      </c>
      <c r="Q17" s="3">
        <v>0.14006361337010648</v>
      </c>
      <c r="R17" s="3" t="s">
        <v>85</v>
      </c>
      <c r="S17" s="3">
        <v>180.1</v>
      </c>
      <c r="T17" s="3">
        <v>0.40512392165938393</v>
      </c>
      <c r="U17" s="3">
        <v>0.20136583086718687</v>
      </c>
      <c r="V17" s="3">
        <v>2.9491451438262125E-3</v>
      </c>
      <c r="W17" s="3">
        <f t="shared" si="2"/>
        <v>0.20136583086718687</v>
      </c>
      <c r="X17" t="s">
        <v>78</v>
      </c>
    </row>
    <row r="18" spans="1:24" s="3" customFormat="1" x14ac:dyDescent="0.35">
      <c r="A18" s="3">
        <f t="shared" si="1"/>
        <v>17</v>
      </c>
      <c r="B18" s="3" t="s">
        <v>54</v>
      </c>
      <c r="C18" t="s">
        <v>94</v>
      </c>
      <c r="D18" s="1" t="s">
        <v>74</v>
      </c>
      <c r="E18" s="1" t="s">
        <v>74</v>
      </c>
      <c r="F18" t="s">
        <v>56</v>
      </c>
      <c r="G18" t="s">
        <v>57</v>
      </c>
      <c r="H18" t="s">
        <v>58</v>
      </c>
      <c r="I18" t="s">
        <v>64</v>
      </c>
      <c r="J18" t="s">
        <v>65</v>
      </c>
      <c r="K18" s="3" t="s">
        <v>92</v>
      </c>
      <c r="L18" s="3">
        <v>107464.32233270121</v>
      </c>
      <c r="M18" s="4">
        <v>6.5172878192725481</v>
      </c>
      <c r="O18" s="3">
        <v>309.2284234624035</v>
      </c>
      <c r="R18" s="3" t="s">
        <v>85</v>
      </c>
      <c r="S18" s="3">
        <v>228.7</v>
      </c>
      <c r="W18" s="3">
        <f t="shared" si="2"/>
        <v>0</v>
      </c>
      <c r="X18" t="s">
        <v>78</v>
      </c>
    </row>
    <row r="19" spans="1:24" s="3" customFormat="1" x14ac:dyDescent="0.35">
      <c r="A19" s="3">
        <f t="shared" si="1"/>
        <v>18</v>
      </c>
      <c r="B19" s="3" t="s">
        <v>54</v>
      </c>
      <c r="C19" t="s">
        <v>94</v>
      </c>
      <c r="D19" s="1" t="s">
        <v>74</v>
      </c>
      <c r="E19" s="1" t="s">
        <v>74</v>
      </c>
      <c r="F19" t="s">
        <v>56</v>
      </c>
      <c r="G19" t="s">
        <v>57</v>
      </c>
      <c r="H19" t="s">
        <v>58</v>
      </c>
      <c r="I19" t="s">
        <v>64</v>
      </c>
      <c r="J19" t="s">
        <v>65</v>
      </c>
      <c r="K19" s="3" t="s">
        <v>28</v>
      </c>
      <c r="L19" s="3">
        <v>1648911.7147000001</v>
      </c>
      <c r="M19" s="4">
        <v>100</v>
      </c>
      <c r="O19" s="3">
        <v>313.4595690092537</v>
      </c>
      <c r="R19" s="3" t="s">
        <v>85</v>
      </c>
      <c r="U19" s="3">
        <v>0.28157970209197059</v>
      </c>
      <c r="V19" s="3">
        <v>0.14369934849215182</v>
      </c>
      <c r="W19" s="3">
        <f t="shared" si="2"/>
        <v>0.28157970209197059</v>
      </c>
      <c r="X19" t="s">
        <v>78</v>
      </c>
    </row>
    <row r="20" spans="1:24" s="3" customFormat="1" x14ac:dyDescent="0.35">
      <c r="A20" s="3">
        <f t="shared" si="1"/>
        <v>19</v>
      </c>
      <c r="B20" s="3" t="s">
        <v>54</v>
      </c>
      <c r="C20" s="3" t="s">
        <v>95</v>
      </c>
      <c r="D20" s="1" t="s">
        <v>74</v>
      </c>
      <c r="E20" s="1" t="s">
        <v>74</v>
      </c>
      <c r="F20" t="s">
        <v>56</v>
      </c>
      <c r="G20" t="s">
        <v>57</v>
      </c>
      <c r="H20" t="s">
        <v>58</v>
      </c>
      <c r="I20" t="s">
        <v>64</v>
      </c>
      <c r="J20" t="s">
        <v>65</v>
      </c>
      <c r="K20" s="3" t="s">
        <v>75</v>
      </c>
      <c r="L20" s="3">
        <v>257301.04039005059</v>
      </c>
      <c r="M20" s="4">
        <v>22.843071757295682</v>
      </c>
      <c r="N20" s="3">
        <v>-9.3894688883232019E-2</v>
      </c>
      <c r="O20" s="3">
        <v>384.61538461538464</v>
      </c>
      <c r="P20" s="3">
        <v>5</v>
      </c>
      <c r="Q20" s="3">
        <v>1.2999999999999999E-2</v>
      </c>
      <c r="R20" s="3" t="s">
        <v>85</v>
      </c>
      <c r="S20" s="3">
        <v>303.3</v>
      </c>
      <c r="T20" s="3">
        <v>1.0274675694213999</v>
      </c>
      <c r="U20" s="3">
        <v>0.14235463461037576</v>
      </c>
      <c r="V20" s="3">
        <v>4.6459001220428169E-2</v>
      </c>
      <c r="W20" s="3">
        <f t="shared" ref="W20:W49" si="3">U20</f>
        <v>0.14235463461037576</v>
      </c>
      <c r="X20" t="s">
        <v>78</v>
      </c>
    </row>
    <row r="21" spans="1:24" s="3" customFormat="1" x14ac:dyDescent="0.35">
      <c r="A21" s="3">
        <f t="shared" si="1"/>
        <v>20</v>
      </c>
      <c r="B21" s="3" t="s">
        <v>54</v>
      </c>
      <c r="C21" s="3" t="s">
        <v>95</v>
      </c>
      <c r="D21" s="1" t="s">
        <v>74</v>
      </c>
      <c r="E21" s="1" t="s">
        <v>74</v>
      </c>
      <c r="F21" t="s">
        <v>56</v>
      </c>
      <c r="G21" t="s">
        <v>57</v>
      </c>
      <c r="H21" t="s">
        <v>58</v>
      </c>
      <c r="I21" t="s">
        <v>64</v>
      </c>
      <c r="J21" t="s">
        <v>65</v>
      </c>
      <c r="K21" s="3" t="s">
        <v>84</v>
      </c>
      <c r="L21" s="3">
        <v>71729.867595524993</v>
      </c>
      <c r="M21" s="4">
        <v>6.3681456947939141</v>
      </c>
      <c r="N21" s="3">
        <v>-0.23894315718804318</v>
      </c>
      <c r="O21" s="3">
        <v>371.55947060268579</v>
      </c>
      <c r="P21" s="3">
        <v>10</v>
      </c>
      <c r="Q21" s="3">
        <v>2.6913592012012398E-2</v>
      </c>
      <c r="R21" s="3" t="s">
        <v>85</v>
      </c>
      <c r="S21" s="3">
        <v>75.8</v>
      </c>
      <c r="T21" s="3">
        <v>0.7784595370501004</v>
      </c>
      <c r="U21" s="3">
        <v>0.14353432030008864</v>
      </c>
      <c r="V21" s="3">
        <v>7.2148278540629274E-2</v>
      </c>
      <c r="W21" s="3">
        <f t="shared" si="3"/>
        <v>0.14353432030008864</v>
      </c>
      <c r="X21" t="s">
        <v>78</v>
      </c>
    </row>
    <row r="22" spans="1:24" s="3" customFormat="1" x14ac:dyDescent="0.35">
      <c r="A22" s="3">
        <f t="shared" si="1"/>
        <v>21</v>
      </c>
      <c r="B22" s="3" t="s">
        <v>54</v>
      </c>
      <c r="C22" s="3" t="s">
        <v>95</v>
      </c>
      <c r="D22" s="1" t="s">
        <v>74</v>
      </c>
      <c r="E22" s="1" t="s">
        <v>74</v>
      </c>
      <c r="F22" t="s">
        <v>56</v>
      </c>
      <c r="G22" t="s">
        <v>57</v>
      </c>
      <c r="H22" t="s">
        <v>58</v>
      </c>
      <c r="I22" t="s">
        <v>64</v>
      </c>
      <c r="J22" t="s">
        <v>65</v>
      </c>
      <c r="K22" s="3" t="s">
        <v>76</v>
      </c>
      <c r="L22" s="3">
        <v>751194.40517927473</v>
      </c>
      <c r="M22" s="4">
        <v>66.690704690414279</v>
      </c>
      <c r="N22" s="3">
        <v>-0.20124663761637074</v>
      </c>
      <c r="O22" s="3">
        <v>405.45004465908426</v>
      </c>
      <c r="P22" s="3">
        <v>20</v>
      </c>
      <c r="Q22" s="3">
        <v>4.9327901830216001E-2</v>
      </c>
      <c r="R22" s="3" t="s">
        <v>85</v>
      </c>
      <c r="S22" s="3">
        <v>354</v>
      </c>
      <c r="T22" s="3">
        <v>1.1247629565479902</v>
      </c>
      <c r="U22" s="3">
        <v>0.13718662545875906</v>
      </c>
      <c r="V22" s="3">
        <v>6.3423835868704204E-2</v>
      </c>
      <c r="W22" s="3">
        <f t="shared" si="3"/>
        <v>0.13718662545875906</v>
      </c>
      <c r="X22" t="s">
        <v>78</v>
      </c>
    </row>
    <row r="23" spans="1:24" s="3" customFormat="1" x14ac:dyDescent="0.35">
      <c r="A23" s="3">
        <f t="shared" si="1"/>
        <v>22</v>
      </c>
      <c r="B23" s="3" t="s">
        <v>54</v>
      </c>
      <c r="C23" s="3" t="s">
        <v>95</v>
      </c>
      <c r="D23" s="1" t="s">
        <v>74</v>
      </c>
      <c r="E23" s="1" t="s">
        <v>74</v>
      </c>
      <c r="F23" t="s">
        <v>56</v>
      </c>
      <c r="G23" t="s">
        <v>57</v>
      </c>
      <c r="H23" t="s">
        <v>58</v>
      </c>
      <c r="I23" t="s">
        <v>64</v>
      </c>
      <c r="J23" t="s">
        <v>65</v>
      </c>
      <c r="K23" s="3" t="s">
        <v>80</v>
      </c>
      <c r="L23" s="3">
        <v>43952.493781456898</v>
      </c>
      <c r="M23" s="4">
        <v>3.9020828203411169</v>
      </c>
      <c r="N23" s="3">
        <v>-3.9590023668254787E-2</v>
      </c>
      <c r="O23" s="3">
        <v>404.32122990929832</v>
      </c>
      <c r="P23" s="3">
        <v>30</v>
      </c>
      <c r="Q23" s="3">
        <v>7.4198428825342472E-2</v>
      </c>
      <c r="R23" s="3" t="s">
        <v>85</v>
      </c>
      <c r="S23" s="3">
        <v>24.6</v>
      </c>
      <c r="T23" s="3">
        <v>0.39656787862062709</v>
      </c>
      <c r="U23" s="3">
        <v>0.23214314422400137</v>
      </c>
      <c r="V23" s="3">
        <v>6.2911283003998869E-2</v>
      </c>
      <c r="W23" s="3">
        <f t="shared" si="3"/>
        <v>0.23214314422400137</v>
      </c>
      <c r="X23" t="s">
        <v>78</v>
      </c>
    </row>
    <row r="24" spans="1:24" s="3" customFormat="1" x14ac:dyDescent="0.35">
      <c r="A24" s="3">
        <f t="shared" si="1"/>
        <v>23</v>
      </c>
      <c r="B24" s="3" t="s">
        <v>54</v>
      </c>
      <c r="C24" s="3" t="s">
        <v>95</v>
      </c>
      <c r="D24" s="1" t="s">
        <v>74</v>
      </c>
      <c r="E24" s="1" t="s">
        <v>74</v>
      </c>
      <c r="F24" t="s">
        <v>56</v>
      </c>
      <c r="G24" t="s">
        <v>57</v>
      </c>
      <c r="H24" t="s">
        <v>58</v>
      </c>
      <c r="I24" t="s">
        <v>64</v>
      </c>
      <c r="J24" t="s">
        <v>65</v>
      </c>
      <c r="K24" s="3" t="s">
        <v>89</v>
      </c>
      <c r="L24" s="3">
        <v>0</v>
      </c>
      <c r="M24" s="4">
        <v>0</v>
      </c>
      <c r="O24" s="3">
        <v>0</v>
      </c>
      <c r="P24" s="3">
        <v>39</v>
      </c>
      <c r="R24" s="3" t="s">
        <v>85</v>
      </c>
      <c r="S24" s="3">
        <v>0</v>
      </c>
      <c r="W24" s="3">
        <f t="shared" si="3"/>
        <v>0</v>
      </c>
      <c r="X24" t="s">
        <v>78</v>
      </c>
    </row>
    <row r="25" spans="1:24" s="3" customFormat="1" x14ac:dyDescent="0.35">
      <c r="A25" s="3">
        <f t="shared" si="1"/>
        <v>24</v>
      </c>
      <c r="B25" s="3" t="s">
        <v>54</v>
      </c>
      <c r="C25" s="3" t="s">
        <v>95</v>
      </c>
      <c r="D25" s="1" t="s">
        <v>74</v>
      </c>
      <c r="E25" s="1" t="s">
        <v>74</v>
      </c>
      <c r="F25" t="s">
        <v>56</v>
      </c>
      <c r="G25" t="s">
        <v>57</v>
      </c>
      <c r="H25" t="s">
        <v>58</v>
      </c>
      <c r="I25" t="s">
        <v>64</v>
      </c>
      <c r="J25" t="s">
        <v>65</v>
      </c>
      <c r="K25" s="3" t="s">
        <v>90</v>
      </c>
      <c r="L25" s="3">
        <v>185.80286224955418</v>
      </c>
      <c r="M25" s="4">
        <v>1.6495495349118736E-2</v>
      </c>
      <c r="O25" s="3">
        <v>0</v>
      </c>
      <c r="P25" s="3">
        <v>57</v>
      </c>
      <c r="R25" s="3" t="s">
        <v>85</v>
      </c>
      <c r="S25" s="3">
        <v>0.1</v>
      </c>
      <c r="U25" s="3">
        <v>0.20327794306956312</v>
      </c>
      <c r="W25" s="3">
        <f t="shared" si="3"/>
        <v>0.20327794306956312</v>
      </c>
      <c r="X25" t="s">
        <v>78</v>
      </c>
    </row>
    <row r="26" spans="1:24" s="3" customFormat="1" x14ac:dyDescent="0.35">
      <c r="A26" s="3">
        <f t="shared" si="1"/>
        <v>25</v>
      </c>
      <c r="B26" s="3" t="s">
        <v>54</v>
      </c>
      <c r="C26" s="3" t="s">
        <v>95</v>
      </c>
      <c r="D26" s="1" t="s">
        <v>74</v>
      </c>
      <c r="E26" s="1" t="s">
        <v>74</v>
      </c>
      <c r="F26" t="s">
        <v>56</v>
      </c>
      <c r="G26" t="s">
        <v>57</v>
      </c>
      <c r="H26" t="s">
        <v>58</v>
      </c>
      <c r="I26" t="s">
        <v>64</v>
      </c>
      <c r="J26" t="s">
        <v>65</v>
      </c>
      <c r="K26" s="3" t="s">
        <v>91</v>
      </c>
      <c r="L26" s="3">
        <v>213.84540988992606</v>
      </c>
      <c r="M26" s="4">
        <v>1.8985100237755508E-2</v>
      </c>
      <c r="O26" s="3">
        <v>0</v>
      </c>
      <c r="P26" s="3">
        <v>45</v>
      </c>
      <c r="R26" s="3" t="s">
        <v>85</v>
      </c>
      <c r="S26" s="3">
        <v>0</v>
      </c>
      <c r="U26" s="3">
        <v>0.20136583086718687</v>
      </c>
      <c r="W26" s="3">
        <f t="shared" si="3"/>
        <v>0.20136583086718687</v>
      </c>
      <c r="X26" t="s">
        <v>78</v>
      </c>
    </row>
    <row r="27" spans="1:24" s="3" customFormat="1" x14ac:dyDescent="0.35">
      <c r="A27" s="3">
        <f t="shared" si="1"/>
        <v>26</v>
      </c>
      <c r="B27" s="3" t="s">
        <v>54</v>
      </c>
      <c r="C27" s="3" t="s">
        <v>95</v>
      </c>
      <c r="D27" s="1" t="s">
        <v>74</v>
      </c>
      <c r="E27" s="1" t="s">
        <v>74</v>
      </c>
      <c r="F27" t="s">
        <v>56</v>
      </c>
      <c r="G27" t="s">
        <v>57</v>
      </c>
      <c r="H27" t="s">
        <v>58</v>
      </c>
      <c r="I27" t="s">
        <v>64</v>
      </c>
      <c r="J27" t="s">
        <v>65</v>
      </c>
      <c r="K27" s="3" t="s">
        <v>92</v>
      </c>
      <c r="L27" s="3">
        <v>1808.0113415532987</v>
      </c>
      <c r="M27" s="4">
        <v>0.16051444156812456</v>
      </c>
      <c r="O27" s="3">
        <v>354.87141887728438</v>
      </c>
      <c r="R27" s="3" t="s">
        <v>85</v>
      </c>
      <c r="S27" s="3">
        <v>2</v>
      </c>
      <c r="W27" s="3">
        <f t="shared" si="3"/>
        <v>0</v>
      </c>
      <c r="X27" t="s">
        <v>78</v>
      </c>
    </row>
    <row r="28" spans="1:24" s="3" customFormat="1" x14ac:dyDescent="0.35">
      <c r="A28" s="3">
        <f t="shared" si="1"/>
        <v>27</v>
      </c>
      <c r="B28" s="3" t="s">
        <v>54</v>
      </c>
      <c r="C28" s="3" t="s">
        <v>95</v>
      </c>
      <c r="D28" s="1" t="s">
        <v>74</v>
      </c>
      <c r="E28" s="1" t="s">
        <v>74</v>
      </c>
      <c r="F28" t="s">
        <v>56</v>
      </c>
      <c r="G28" t="s">
        <v>57</v>
      </c>
      <c r="H28" t="s">
        <v>58</v>
      </c>
      <c r="I28" t="s">
        <v>64</v>
      </c>
      <c r="J28" t="s">
        <v>65</v>
      </c>
      <c r="K28" s="3" t="s">
        <v>28</v>
      </c>
      <c r="L28" s="3">
        <v>1126385.4665600001</v>
      </c>
      <c r="M28" s="4">
        <v>100</v>
      </c>
      <c r="N28" s="3">
        <v>-0.17276091866634066</v>
      </c>
      <c r="O28" s="3">
        <v>398.82985494317211</v>
      </c>
      <c r="R28" s="3" t="s">
        <v>85</v>
      </c>
      <c r="T28" s="3">
        <v>1.0519270653841237</v>
      </c>
      <c r="U28" s="3">
        <v>0.14084818867235507</v>
      </c>
      <c r="V28" s="3">
        <v>0.24494239863376052</v>
      </c>
      <c r="W28" s="3">
        <f t="shared" si="3"/>
        <v>0.14084818867235507</v>
      </c>
      <c r="X28" t="s">
        <v>78</v>
      </c>
    </row>
    <row r="29" spans="1:24" s="3" customFormat="1" x14ac:dyDescent="0.35">
      <c r="A29" s="3">
        <f t="shared" si="1"/>
        <v>28</v>
      </c>
      <c r="B29" s="3" t="s">
        <v>54</v>
      </c>
      <c r="C29" s="3" t="s">
        <v>93</v>
      </c>
      <c r="D29" s="1" t="s">
        <v>74</v>
      </c>
      <c r="E29" s="1" t="s">
        <v>74</v>
      </c>
      <c r="F29" t="s">
        <v>56</v>
      </c>
      <c r="G29" t="s">
        <v>57</v>
      </c>
      <c r="H29" t="s">
        <v>58</v>
      </c>
      <c r="I29" t="s">
        <v>64</v>
      </c>
      <c r="J29" t="s">
        <v>65</v>
      </c>
      <c r="K29" s="3" t="s">
        <v>75</v>
      </c>
      <c r="L29" s="3">
        <v>69093.961120776366</v>
      </c>
      <c r="M29" s="4">
        <v>0.76891620113879311</v>
      </c>
      <c r="O29" s="3">
        <v>332.92682926829269</v>
      </c>
      <c r="P29" s="3">
        <v>5</v>
      </c>
      <c r="Q29" s="3">
        <v>1.5018315018315019E-2</v>
      </c>
      <c r="R29" s="3" t="s">
        <v>85</v>
      </c>
      <c r="S29" s="3">
        <v>67.3</v>
      </c>
      <c r="X29" t="s">
        <v>78</v>
      </c>
    </row>
    <row r="30" spans="1:24" s="3" customFormat="1" x14ac:dyDescent="0.35">
      <c r="A30" s="3">
        <f t="shared" si="1"/>
        <v>29</v>
      </c>
      <c r="B30" s="3" t="s">
        <v>54</v>
      </c>
      <c r="C30" s="3" t="s">
        <v>93</v>
      </c>
      <c r="D30" s="1" t="s">
        <v>74</v>
      </c>
      <c r="E30" s="1" t="s">
        <v>74</v>
      </c>
      <c r="F30" t="s">
        <v>56</v>
      </c>
      <c r="G30" t="s">
        <v>57</v>
      </c>
      <c r="H30" t="s">
        <v>58</v>
      </c>
      <c r="I30" t="s">
        <v>64</v>
      </c>
      <c r="J30" t="s">
        <v>65</v>
      </c>
      <c r="K30" s="3" t="s">
        <v>84</v>
      </c>
      <c r="L30" s="3">
        <v>693032.18028800434</v>
      </c>
      <c r="M30" s="4">
        <v>7.7124492892006273</v>
      </c>
      <c r="N30" s="3">
        <v>-1.7351566291271368</v>
      </c>
      <c r="O30" s="3">
        <v>352.76725839796944</v>
      </c>
      <c r="P30" s="3">
        <v>10</v>
      </c>
      <c r="Q30" s="3">
        <v>2.834730197301542E-2</v>
      </c>
      <c r="R30" s="3" t="s">
        <v>85</v>
      </c>
      <c r="S30" s="3">
        <v>488.1</v>
      </c>
      <c r="T30" s="3">
        <v>0.3283346938312437</v>
      </c>
      <c r="U30" s="3">
        <v>0.29437253604899632</v>
      </c>
      <c r="W30" s="3">
        <f t="shared" si="3"/>
        <v>0.29437253604899632</v>
      </c>
      <c r="X30" t="s">
        <v>78</v>
      </c>
    </row>
    <row r="31" spans="1:24" s="3" customFormat="1" x14ac:dyDescent="0.35">
      <c r="A31" s="3">
        <f t="shared" si="1"/>
        <v>30</v>
      </c>
      <c r="B31" s="3" t="s">
        <v>54</v>
      </c>
      <c r="C31" s="3" t="s">
        <v>93</v>
      </c>
      <c r="D31" s="1" t="s">
        <v>74</v>
      </c>
      <c r="E31" s="1" t="s">
        <v>74</v>
      </c>
      <c r="F31" t="s">
        <v>56</v>
      </c>
      <c r="G31" t="s">
        <v>57</v>
      </c>
      <c r="H31" t="s">
        <v>58</v>
      </c>
      <c r="I31" t="s">
        <v>64</v>
      </c>
      <c r="J31" t="s">
        <v>65</v>
      </c>
      <c r="K31" s="3" t="s">
        <v>76</v>
      </c>
      <c r="L31" s="3">
        <v>4222277.5891110403</v>
      </c>
      <c r="M31" s="4">
        <v>46.987863936440114</v>
      </c>
      <c r="N31" s="3">
        <v>-1.5757450908175725</v>
      </c>
      <c r="O31" s="3">
        <v>396.28691954922351</v>
      </c>
      <c r="P31" s="3">
        <v>20</v>
      </c>
      <c r="Q31" s="3">
        <v>5.0468483851927301E-2</v>
      </c>
      <c r="R31" s="3" t="s">
        <v>85</v>
      </c>
      <c r="S31" s="3">
        <v>1045.3</v>
      </c>
      <c r="T31" s="3">
        <v>0.28947868601864679</v>
      </c>
      <c r="U31" s="3">
        <v>0.24532116474855736</v>
      </c>
      <c r="W31" s="3">
        <f t="shared" si="3"/>
        <v>0.24532116474855736</v>
      </c>
      <c r="X31" t="s">
        <v>78</v>
      </c>
    </row>
    <row r="32" spans="1:24" s="3" customFormat="1" x14ac:dyDescent="0.35">
      <c r="A32" s="3">
        <f t="shared" si="1"/>
        <v>31</v>
      </c>
      <c r="B32" s="3" t="s">
        <v>54</v>
      </c>
      <c r="C32" s="3" t="s">
        <v>93</v>
      </c>
      <c r="D32" s="1" t="s">
        <v>74</v>
      </c>
      <c r="E32" s="1" t="s">
        <v>74</v>
      </c>
      <c r="F32" t="s">
        <v>56</v>
      </c>
      <c r="G32" t="s">
        <v>57</v>
      </c>
      <c r="H32" t="s">
        <v>58</v>
      </c>
      <c r="I32" t="s">
        <v>64</v>
      </c>
      <c r="J32" t="s">
        <v>65</v>
      </c>
      <c r="K32" s="3" t="s">
        <v>80</v>
      </c>
      <c r="L32" s="3">
        <v>2485285.5135018514</v>
      </c>
      <c r="M32" s="4">
        <v>27.657645686961384</v>
      </c>
      <c r="N32" s="3">
        <v>-1.4055254584565597</v>
      </c>
      <c r="O32" s="3">
        <v>357.88695106566928</v>
      </c>
      <c r="P32" s="3">
        <v>30</v>
      </c>
      <c r="Q32" s="3">
        <v>8.3825352979956094E-2</v>
      </c>
      <c r="R32" s="3" t="s">
        <v>85</v>
      </c>
      <c r="S32" s="3">
        <v>750</v>
      </c>
      <c r="T32" s="3">
        <v>0.3070830940712832</v>
      </c>
      <c r="U32" s="3">
        <v>0.2900165535931627</v>
      </c>
      <c r="W32" s="3">
        <f t="shared" si="3"/>
        <v>0.2900165535931627</v>
      </c>
      <c r="X32" t="s">
        <v>78</v>
      </c>
    </row>
    <row r="33" spans="1:24" s="3" customFormat="1" x14ac:dyDescent="0.35">
      <c r="A33" s="3">
        <f t="shared" si="1"/>
        <v>32</v>
      </c>
      <c r="B33" s="3" t="s">
        <v>54</v>
      </c>
      <c r="C33" s="3" t="s">
        <v>93</v>
      </c>
      <c r="D33" s="1" t="s">
        <v>74</v>
      </c>
      <c r="E33" s="1" t="s">
        <v>74</v>
      </c>
      <c r="F33" t="s">
        <v>56</v>
      </c>
      <c r="G33" t="s">
        <v>57</v>
      </c>
      <c r="H33" t="s">
        <v>58</v>
      </c>
      <c r="I33" t="s">
        <v>64</v>
      </c>
      <c r="J33" t="s">
        <v>65</v>
      </c>
      <c r="K33" s="3" t="s">
        <v>89</v>
      </c>
      <c r="L33" s="3">
        <v>1.4222668898486528</v>
      </c>
      <c r="M33" s="4">
        <v>1.5827780549971516E-5</v>
      </c>
      <c r="O33" s="3">
        <v>0</v>
      </c>
      <c r="P33" s="3">
        <v>39</v>
      </c>
      <c r="R33" s="3" t="s">
        <v>85</v>
      </c>
      <c r="S33" s="3">
        <v>0</v>
      </c>
      <c r="X33" t="s">
        <v>78</v>
      </c>
    </row>
    <row r="34" spans="1:24" s="3" customFormat="1" x14ac:dyDescent="0.35">
      <c r="A34" s="3">
        <f t="shared" si="1"/>
        <v>33</v>
      </c>
      <c r="B34" s="3" t="s">
        <v>54</v>
      </c>
      <c r="C34" s="3" t="s">
        <v>93</v>
      </c>
      <c r="D34" s="1" t="s">
        <v>74</v>
      </c>
      <c r="E34" s="1" t="s">
        <v>74</v>
      </c>
      <c r="F34" t="s">
        <v>56</v>
      </c>
      <c r="G34" t="s">
        <v>57</v>
      </c>
      <c r="H34" t="s">
        <v>58</v>
      </c>
      <c r="I34" t="s">
        <v>64</v>
      </c>
      <c r="J34" t="s">
        <v>65</v>
      </c>
      <c r="K34" s="3" t="s">
        <v>90</v>
      </c>
      <c r="L34" s="3">
        <v>379241.89668840804</v>
      </c>
      <c r="M34" s="4">
        <v>4.2204157032565384</v>
      </c>
      <c r="N34" s="3">
        <v>-2.2317070620305586</v>
      </c>
      <c r="O34" s="3">
        <v>331.66982991828411</v>
      </c>
      <c r="P34" s="3">
        <v>57</v>
      </c>
      <c r="Q34" s="3">
        <v>0.17185765739996159</v>
      </c>
      <c r="R34" s="3" t="s">
        <v>85</v>
      </c>
      <c r="S34" s="3">
        <v>199.1</v>
      </c>
      <c r="T34" s="3">
        <v>0.28598928690271685</v>
      </c>
      <c r="U34" s="3">
        <v>0.22593103473462905</v>
      </c>
      <c r="W34" s="3">
        <f t="shared" si="3"/>
        <v>0.22593103473462905</v>
      </c>
      <c r="X34" t="s">
        <v>78</v>
      </c>
    </row>
    <row r="35" spans="1:24" s="3" customFormat="1" x14ac:dyDescent="0.35">
      <c r="A35" s="3">
        <f t="shared" si="1"/>
        <v>34</v>
      </c>
      <c r="B35" s="3" t="s">
        <v>54</v>
      </c>
      <c r="C35" s="3" t="s">
        <v>93</v>
      </c>
      <c r="D35" s="1" t="s">
        <v>74</v>
      </c>
      <c r="E35" s="1" t="s">
        <v>74</v>
      </c>
      <c r="F35" t="s">
        <v>56</v>
      </c>
      <c r="G35" t="s">
        <v>57</v>
      </c>
      <c r="H35" t="s">
        <v>58</v>
      </c>
      <c r="I35" t="s">
        <v>64</v>
      </c>
      <c r="J35" t="s">
        <v>65</v>
      </c>
      <c r="K35" s="3" t="s">
        <v>91</v>
      </c>
      <c r="L35" s="3">
        <v>666131.97925166239</v>
      </c>
      <c r="M35" s="4">
        <v>7.4130888233188381</v>
      </c>
      <c r="N35" s="3">
        <v>-2.5552072106697623</v>
      </c>
      <c r="O35" s="3">
        <v>345.61546708364153</v>
      </c>
      <c r="P35" s="3">
        <v>45</v>
      </c>
      <c r="Q35" s="3">
        <v>0.13020250621222823</v>
      </c>
      <c r="R35" s="3" t="s">
        <v>85</v>
      </c>
      <c r="S35" s="3">
        <v>358.8</v>
      </c>
      <c r="T35" s="3">
        <v>0.34029152613760461</v>
      </c>
      <c r="U35" s="3">
        <v>0.3080285701185923</v>
      </c>
      <c r="W35" s="3">
        <f t="shared" si="3"/>
        <v>0.3080285701185923</v>
      </c>
      <c r="X35" t="s">
        <v>78</v>
      </c>
    </row>
    <row r="36" spans="1:24" s="3" customFormat="1" x14ac:dyDescent="0.35">
      <c r="A36" s="3">
        <f t="shared" si="1"/>
        <v>35</v>
      </c>
      <c r="B36" s="3" t="s">
        <v>54</v>
      </c>
      <c r="C36" s="3" t="s">
        <v>93</v>
      </c>
      <c r="D36" s="1" t="s">
        <v>74</v>
      </c>
      <c r="E36" s="1" t="s">
        <v>74</v>
      </c>
      <c r="F36" t="s">
        <v>56</v>
      </c>
      <c r="G36" t="s">
        <v>57</v>
      </c>
      <c r="H36" t="s">
        <v>58</v>
      </c>
      <c r="I36" t="s">
        <v>64</v>
      </c>
      <c r="J36" t="s">
        <v>65</v>
      </c>
      <c r="K36" s="3" t="s">
        <v>92</v>
      </c>
      <c r="L36" s="3">
        <v>470825.0798713658</v>
      </c>
      <c r="M36" s="4">
        <v>5.2396045319031437</v>
      </c>
      <c r="O36" s="3">
        <v>346.61719214880782</v>
      </c>
      <c r="R36" s="3" t="s">
        <v>85</v>
      </c>
      <c r="S36" s="3">
        <v>481</v>
      </c>
      <c r="X36" t="s">
        <v>78</v>
      </c>
    </row>
    <row r="37" spans="1:24" s="3" customFormat="1" x14ac:dyDescent="0.35">
      <c r="A37" s="3">
        <f t="shared" si="1"/>
        <v>36</v>
      </c>
      <c r="B37" s="3" t="s">
        <v>54</v>
      </c>
      <c r="C37" s="3" t="s">
        <v>93</v>
      </c>
      <c r="D37" s="1" t="s">
        <v>74</v>
      </c>
      <c r="E37" s="1" t="s">
        <v>74</v>
      </c>
      <c r="F37" t="s">
        <v>56</v>
      </c>
      <c r="G37" t="s">
        <v>57</v>
      </c>
      <c r="H37" t="s">
        <v>58</v>
      </c>
      <c r="I37" t="s">
        <v>64</v>
      </c>
      <c r="J37" t="s">
        <v>65</v>
      </c>
      <c r="K37" s="3" t="s">
        <v>28</v>
      </c>
      <c r="L37" s="3">
        <v>8985889.6220999993</v>
      </c>
      <c r="M37" s="4">
        <v>100</v>
      </c>
      <c r="N37" s="3">
        <v>-1.6454413247350939</v>
      </c>
      <c r="O37" s="3">
        <v>369.75155674805109</v>
      </c>
      <c r="R37" s="3" t="s">
        <v>85</v>
      </c>
      <c r="T37" s="3">
        <v>0.30169814521847393</v>
      </c>
      <c r="U37" s="3">
        <v>0.26938698673262129</v>
      </c>
      <c r="W37" s="3">
        <f t="shared" si="3"/>
        <v>0.26938698673262129</v>
      </c>
      <c r="X37" t="s">
        <v>78</v>
      </c>
    </row>
    <row r="38" spans="1:24" s="3" customFormat="1" x14ac:dyDescent="0.35">
      <c r="A38" s="3">
        <f t="shared" si="1"/>
        <v>37</v>
      </c>
      <c r="B38" s="3" t="s">
        <v>54</v>
      </c>
      <c r="C38" s="3" t="s">
        <v>96</v>
      </c>
      <c r="D38" s="1" t="s">
        <v>74</v>
      </c>
      <c r="E38" s="1" t="s">
        <v>74</v>
      </c>
      <c r="F38" t="s">
        <v>56</v>
      </c>
      <c r="G38" t="s">
        <v>57</v>
      </c>
      <c r="H38" t="s">
        <v>58</v>
      </c>
      <c r="I38" t="s">
        <v>64</v>
      </c>
      <c r="J38" t="s">
        <v>65</v>
      </c>
      <c r="K38" s="3" t="s">
        <v>75</v>
      </c>
      <c r="L38" s="3">
        <v>1163727.4568334485</v>
      </c>
      <c r="M38" s="4">
        <v>30.675769760704817</v>
      </c>
      <c r="N38" s="3">
        <v>-0.25267657094666951</v>
      </c>
      <c r="O38" s="3">
        <v>313.91086432365449</v>
      </c>
      <c r="P38" s="3">
        <v>5</v>
      </c>
      <c r="Q38" s="3">
        <v>1.5928088410615833E-2</v>
      </c>
      <c r="R38" s="3" t="s">
        <v>85</v>
      </c>
      <c r="S38" s="3">
        <v>412.8</v>
      </c>
      <c r="T38" s="3">
        <v>0.54180320366765844</v>
      </c>
      <c r="U38" s="3">
        <v>0.18577750429589485</v>
      </c>
      <c r="V38" s="3">
        <v>1.740913035614371E-2</v>
      </c>
      <c r="W38" s="3">
        <f t="shared" si="3"/>
        <v>0.18577750429589485</v>
      </c>
      <c r="X38" t="s">
        <v>78</v>
      </c>
    </row>
    <row r="39" spans="1:24" s="3" customFormat="1" x14ac:dyDescent="0.35">
      <c r="A39" s="3">
        <f t="shared" si="1"/>
        <v>38</v>
      </c>
      <c r="B39" s="3" t="s">
        <v>54</v>
      </c>
      <c r="C39" s="3" t="s">
        <v>96</v>
      </c>
      <c r="D39" s="1" t="s">
        <v>74</v>
      </c>
      <c r="E39" s="1" t="s">
        <v>74</v>
      </c>
      <c r="F39" t="s">
        <v>56</v>
      </c>
      <c r="G39" t="s">
        <v>57</v>
      </c>
      <c r="H39" t="s">
        <v>58</v>
      </c>
      <c r="I39" t="s">
        <v>64</v>
      </c>
      <c r="J39" t="s">
        <v>65</v>
      </c>
      <c r="K39" s="3" t="s">
        <v>84</v>
      </c>
      <c r="L39" s="3">
        <v>194571.02075825076</v>
      </c>
      <c r="M39" s="4">
        <v>5.1288777280603774</v>
      </c>
      <c r="N39" s="3">
        <v>-0.54077380622147997</v>
      </c>
      <c r="O39" s="3">
        <v>306.65292533586262</v>
      </c>
      <c r="P39" s="3">
        <v>10</v>
      </c>
      <c r="Q39" s="3">
        <v>3.2610156870499334E-2</v>
      </c>
      <c r="R39" s="3" t="s">
        <v>85</v>
      </c>
      <c r="S39" s="3">
        <v>293.3</v>
      </c>
      <c r="T39" s="3">
        <v>0.43132629410827328</v>
      </c>
      <c r="U39" s="3">
        <v>0.18683121610377343</v>
      </c>
      <c r="V39" s="3">
        <v>3.0230157304746205E-3</v>
      </c>
      <c r="W39" s="3">
        <f t="shared" si="3"/>
        <v>0.18683121610377343</v>
      </c>
      <c r="X39" t="s">
        <v>78</v>
      </c>
    </row>
    <row r="40" spans="1:24" s="3" customFormat="1" x14ac:dyDescent="0.35">
      <c r="A40" s="3">
        <f t="shared" si="1"/>
        <v>39</v>
      </c>
      <c r="B40" s="3" t="s">
        <v>54</v>
      </c>
      <c r="C40" s="3" t="s">
        <v>96</v>
      </c>
      <c r="D40" s="1" t="s">
        <v>74</v>
      </c>
      <c r="E40" s="1" t="s">
        <v>74</v>
      </c>
      <c r="F40" t="s">
        <v>56</v>
      </c>
      <c r="G40" t="s">
        <v>57</v>
      </c>
      <c r="H40" t="s">
        <v>58</v>
      </c>
      <c r="I40" t="s">
        <v>64</v>
      </c>
      <c r="J40" t="s">
        <v>65</v>
      </c>
      <c r="K40" s="3" t="s">
        <v>76</v>
      </c>
      <c r="L40" s="3">
        <v>1146479.2379819329</v>
      </c>
      <c r="M40" s="4">
        <v>30.221107986451379</v>
      </c>
      <c r="N40" s="3">
        <v>-0.39492481939103874</v>
      </c>
      <c r="O40" s="3">
        <v>347.19677080829945</v>
      </c>
      <c r="P40" s="3">
        <v>20</v>
      </c>
      <c r="Q40" s="3">
        <v>5.7604222393654578E-2</v>
      </c>
      <c r="R40" s="3" t="s">
        <v>85</v>
      </c>
      <c r="S40" s="3">
        <v>1045.7</v>
      </c>
      <c r="T40" s="3">
        <v>0.42503948966921273</v>
      </c>
      <c r="U40" s="3">
        <v>0.1926906716840934</v>
      </c>
      <c r="V40" s="3">
        <v>1.4856880680058859E-2</v>
      </c>
      <c r="W40" s="3">
        <f t="shared" si="3"/>
        <v>0.1926906716840934</v>
      </c>
      <c r="X40" t="s">
        <v>78</v>
      </c>
    </row>
    <row r="41" spans="1:24" s="3" customFormat="1" x14ac:dyDescent="0.35">
      <c r="A41" s="3">
        <f t="shared" si="1"/>
        <v>40</v>
      </c>
      <c r="B41" s="3" t="s">
        <v>54</v>
      </c>
      <c r="C41" s="3" t="s">
        <v>96</v>
      </c>
      <c r="D41" s="1" t="s">
        <v>74</v>
      </c>
      <c r="E41" s="1" t="s">
        <v>74</v>
      </c>
      <c r="F41" t="s">
        <v>56</v>
      </c>
      <c r="G41" t="s">
        <v>57</v>
      </c>
      <c r="H41" t="s">
        <v>58</v>
      </c>
      <c r="I41" t="s">
        <v>64</v>
      </c>
      <c r="J41" t="s">
        <v>65</v>
      </c>
      <c r="K41" s="3" t="s">
        <v>80</v>
      </c>
      <c r="L41" s="3">
        <v>789245.64302559185</v>
      </c>
      <c r="M41" s="4">
        <v>20.804456823568351</v>
      </c>
      <c r="N41" s="3">
        <v>-0.42152096878827189</v>
      </c>
      <c r="O41" s="3">
        <v>292.02533836781686</v>
      </c>
      <c r="P41" s="3">
        <v>30</v>
      </c>
      <c r="Q41" s="3">
        <v>0.10273081153736692</v>
      </c>
      <c r="R41" s="3" t="s">
        <v>85</v>
      </c>
      <c r="S41" s="3">
        <v>460.1</v>
      </c>
      <c r="T41" s="3">
        <v>0.10672036753178747</v>
      </c>
      <c r="U41" s="3">
        <v>0.34936311496939099</v>
      </c>
      <c r="V41" s="3">
        <v>5.1803221646813995E-2</v>
      </c>
      <c r="W41" s="3">
        <f t="shared" si="3"/>
        <v>0.34936311496939099</v>
      </c>
      <c r="X41" t="s">
        <v>78</v>
      </c>
    </row>
    <row r="42" spans="1:24" s="3" customFormat="1" x14ac:dyDescent="0.35">
      <c r="A42" s="3">
        <f t="shared" si="1"/>
        <v>41</v>
      </c>
      <c r="B42" s="3" t="s">
        <v>54</v>
      </c>
      <c r="C42" s="3" t="s">
        <v>96</v>
      </c>
      <c r="D42" s="1" t="s">
        <v>74</v>
      </c>
      <c r="E42" s="1" t="s">
        <v>74</v>
      </c>
      <c r="F42" t="s">
        <v>56</v>
      </c>
      <c r="G42" t="s">
        <v>57</v>
      </c>
      <c r="H42" t="s">
        <v>58</v>
      </c>
      <c r="I42" t="s">
        <v>64</v>
      </c>
      <c r="J42" t="s">
        <v>65</v>
      </c>
      <c r="K42" s="3" t="s">
        <v>89</v>
      </c>
      <c r="L42" s="3">
        <v>0.11476501646966936</v>
      </c>
      <c r="M42" s="4">
        <v>3.0251973528119005E-6</v>
      </c>
      <c r="O42" s="3">
        <v>0</v>
      </c>
      <c r="P42" s="3">
        <v>39</v>
      </c>
      <c r="R42" s="3" t="s">
        <v>85</v>
      </c>
      <c r="S42" s="3">
        <v>0</v>
      </c>
      <c r="X42" t="s">
        <v>78</v>
      </c>
    </row>
    <row r="43" spans="1:24" s="3" customFormat="1" x14ac:dyDescent="0.35">
      <c r="A43" s="3">
        <f t="shared" si="1"/>
        <v>42</v>
      </c>
      <c r="B43" s="3" t="s">
        <v>54</v>
      </c>
      <c r="C43" s="3" t="s">
        <v>96</v>
      </c>
      <c r="D43" s="1" t="s">
        <v>74</v>
      </c>
      <c r="E43" s="1" t="s">
        <v>74</v>
      </c>
      <c r="F43" t="s">
        <v>56</v>
      </c>
      <c r="G43" t="s">
        <v>57</v>
      </c>
      <c r="H43" t="s">
        <v>58</v>
      </c>
      <c r="I43" t="s">
        <v>64</v>
      </c>
      <c r="J43" t="s">
        <v>65</v>
      </c>
      <c r="K43" s="3" t="s">
        <v>90</v>
      </c>
      <c r="L43" s="3">
        <v>205933.7182500237</v>
      </c>
      <c r="M43" s="4">
        <v>5.4283975942209732</v>
      </c>
      <c r="N43" s="3">
        <v>-0.13443669065682315</v>
      </c>
      <c r="O43" s="3">
        <v>287.4440124974688</v>
      </c>
      <c r="P43" s="3">
        <v>57</v>
      </c>
      <c r="Q43" s="3">
        <v>0.19829948623647861</v>
      </c>
      <c r="R43" s="3" t="s">
        <v>85</v>
      </c>
      <c r="S43" s="3">
        <v>163.6</v>
      </c>
      <c r="T43" s="3">
        <v>0.85579849528239782</v>
      </c>
      <c r="U43" s="3">
        <v>0.3712842123317186</v>
      </c>
      <c r="V43" s="3">
        <v>1.9195833737216356E-2</v>
      </c>
      <c r="W43" s="3">
        <f t="shared" si="3"/>
        <v>0.3712842123317186</v>
      </c>
      <c r="X43" t="s">
        <v>78</v>
      </c>
    </row>
    <row r="44" spans="1:24" s="3" customFormat="1" x14ac:dyDescent="0.35">
      <c r="A44" s="3">
        <f t="shared" si="1"/>
        <v>43</v>
      </c>
      <c r="B44" s="3" t="s">
        <v>54</v>
      </c>
      <c r="C44" s="3" t="s">
        <v>96</v>
      </c>
      <c r="D44" s="1" t="s">
        <v>74</v>
      </c>
      <c r="E44" s="1" t="s">
        <v>74</v>
      </c>
      <c r="F44" t="s">
        <v>56</v>
      </c>
      <c r="G44" t="s">
        <v>57</v>
      </c>
      <c r="H44" t="s">
        <v>58</v>
      </c>
      <c r="I44" t="s">
        <v>64</v>
      </c>
      <c r="J44" t="s">
        <v>65</v>
      </c>
      <c r="K44" s="3" t="s">
        <v>91</v>
      </c>
      <c r="L44" s="3">
        <v>118934.12715291718</v>
      </c>
      <c r="M44" s="4">
        <v>3.1350948023179912</v>
      </c>
      <c r="N44" s="3">
        <v>-0.5268620692202145</v>
      </c>
      <c r="O44" s="3">
        <v>312.57698531793824</v>
      </c>
      <c r="P44" s="3">
        <v>45</v>
      </c>
      <c r="Q44" s="3">
        <v>0.14396453390267416</v>
      </c>
      <c r="R44" s="3" t="s">
        <v>85</v>
      </c>
      <c r="S44" s="3">
        <v>161.4</v>
      </c>
      <c r="T44" s="3">
        <v>0.36943215174682725</v>
      </c>
      <c r="U44" s="3">
        <v>0.33713476717034224</v>
      </c>
      <c r="V44" s="3">
        <v>9.743961090148634E-3</v>
      </c>
      <c r="W44" s="3">
        <f t="shared" si="3"/>
        <v>0.33713476717034224</v>
      </c>
      <c r="X44" t="s">
        <v>78</v>
      </c>
    </row>
    <row r="45" spans="1:24" s="3" customFormat="1" x14ac:dyDescent="0.35">
      <c r="A45" s="3">
        <f t="shared" si="1"/>
        <v>44</v>
      </c>
      <c r="B45" s="3" t="s">
        <v>54</v>
      </c>
      <c r="C45" s="3" t="s">
        <v>96</v>
      </c>
      <c r="D45" s="1" t="s">
        <v>74</v>
      </c>
      <c r="E45" s="1" t="s">
        <v>74</v>
      </c>
      <c r="F45" t="s">
        <v>56</v>
      </c>
      <c r="G45" t="s">
        <v>57</v>
      </c>
      <c r="H45" t="s">
        <v>58</v>
      </c>
      <c r="I45" t="s">
        <v>64</v>
      </c>
      <c r="J45" t="s">
        <v>65</v>
      </c>
      <c r="K45" s="3" t="s">
        <v>92</v>
      </c>
      <c r="L45" s="3">
        <v>174746.02403281891</v>
      </c>
      <c r="M45" s="4">
        <v>4.6062922794787413</v>
      </c>
      <c r="O45" s="3">
        <v>291.72916842699391</v>
      </c>
      <c r="R45" s="3" t="s">
        <v>85</v>
      </c>
      <c r="S45" s="3">
        <v>214.8</v>
      </c>
      <c r="X45" t="s">
        <v>78</v>
      </c>
    </row>
    <row r="46" spans="1:24" s="3" customFormat="1" x14ac:dyDescent="0.35">
      <c r="A46" s="3">
        <f t="shared" si="1"/>
        <v>45</v>
      </c>
      <c r="B46" s="3" t="s">
        <v>54</v>
      </c>
      <c r="C46" s="3" t="s">
        <v>96</v>
      </c>
      <c r="D46" s="1" t="s">
        <v>74</v>
      </c>
      <c r="E46" s="1" t="s">
        <v>74</v>
      </c>
      <c r="F46" t="s">
        <v>56</v>
      </c>
      <c r="G46" t="s">
        <v>57</v>
      </c>
      <c r="H46" t="s">
        <v>58</v>
      </c>
      <c r="I46" t="s">
        <v>64</v>
      </c>
      <c r="J46" t="s">
        <v>65</v>
      </c>
      <c r="K46" s="3" t="s">
        <v>28</v>
      </c>
      <c r="L46" s="3">
        <v>3793637.3428000007</v>
      </c>
      <c r="M46" s="4">
        <v>100</v>
      </c>
      <c r="N46" s="3">
        <v>-0.35233697971893319</v>
      </c>
      <c r="O46" s="3">
        <v>315.92852549182436</v>
      </c>
      <c r="R46" s="3" t="s">
        <v>85</v>
      </c>
      <c r="T46" s="3">
        <v>0.41618776823367937</v>
      </c>
      <c r="U46" s="3">
        <v>0.28157970209197059</v>
      </c>
      <c r="V46" s="3">
        <v>0.11603204324085618</v>
      </c>
      <c r="W46" s="3">
        <f t="shared" si="3"/>
        <v>0.28157970209197059</v>
      </c>
      <c r="X46" t="s">
        <v>78</v>
      </c>
    </row>
    <row r="47" spans="1:24" s="3" customFormat="1" x14ac:dyDescent="0.35">
      <c r="A47" s="3">
        <f t="shared" si="1"/>
        <v>46</v>
      </c>
      <c r="B47" s="3" t="s">
        <v>54</v>
      </c>
      <c r="C47" s="3" t="s">
        <v>97</v>
      </c>
      <c r="D47" s="1" t="s">
        <v>74</v>
      </c>
      <c r="E47" s="1" t="s">
        <v>74</v>
      </c>
      <c r="F47" t="s">
        <v>56</v>
      </c>
      <c r="G47" t="s">
        <v>57</v>
      </c>
      <c r="H47" t="s">
        <v>58</v>
      </c>
      <c r="I47" t="s">
        <v>64</v>
      </c>
      <c r="J47" t="s">
        <v>65</v>
      </c>
      <c r="K47" s="3" t="s">
        <v>75</v>
      </c>
      <c r="L47" s="3">
        <v>2731343.1111024441</v>
      </c>
      <c r="M47" s="4">
        <v>27.247895941457557</v>
      </c>
      <c r="O47" s="3">
        <v>384.61538262688578</v>
      </c>
      <c r="P47" s="3">
        <v>5</v>
      </c>
      <c r="Q47" s="3">
        <v>1.300000006721126E-2</v>
      </c>
      <c r="R47" s="3" t="s">
        <v>85</v>
      </c>
      <c r="S47" s="3">
        <v>1446.8</v>
      </c>
      <c r="T47" s="3">
        <v>4.6149778429173158E-2</v>
      </c>
      <c r="U47" s="3">
        <v>0.14235463461037576</v>
      </c>
      <c r="V47" s="3">
        <v>3.6545478330282252E-2</v>
      </c>
      <c r="W47" s="3">
        <f t="shared" si="3"/>
        <v>0.14235463461037576</v>
      </c>
      <c r="X47" t="s">
        <v>78</v>
      </c>
    </row>
    <row r="48" spans="1:24" s="3" customFormat="1" x14ac:dyDescent="0.35">
      <c r="A48" s="3">
        <f t="shared" si="1"/>
        <v>47</v>
      </c>
      <c r="B48" s="3" t="s">
        <v>54</v>
      </c>
      <c r="C48" s="3" t="s">
        <v>97</v>
      </c>
      <c r="D48" s="1" t="s">
        <v>74</v>
      </c>
      <c r="E48" s="1" t="s">
        <v>74</v>
      </c>
      <c r="F48" t="s">
        <v>56</v>
      </c>
      <c r="G48" t="s">
        <v>57</v>
      </c>
      <c r="H48" t="s">
        <v>58</v>
      </c>
      <c r="I48" t="s">
        <v>64</v>
      </c>
      <c r="J48" t="s">
        <v>65</v>
      </c>
      <c r="K48" s="3" t="s">
        <v>84</v>
      </c>
      <c r="L48" s="3">
        <v>941808.0085253031</v>
      </c>
      <c r="M48" s="4">
        <v>9.3954825773503181</v>
      </c>
      <c r="O48" s="3">
        <v>371.72643717201231</v>
      </c>
      <c r="P48" s="3">
        <v>10</v>
      </c>
      <c r="Q48" s="3">
        <v>2.690150336381001E-2</v>
      </c>
      <c r="R48" s="3" t="s">
        <v>85</v>
      </c>
      <c r="S48" s="3">
        <v>436.6</v>
      </c>
      <c r="T48" s="3">
        <v>4.0465778696993533E-2</v>
      </c>
      <c r="U48" s="3">
        <v>0.14353432030008864</v>
      </c>
      <c r="V48" s="3">
        <v>6.4470021840420527E-2</v>
      </c>
      <c r="W48" s="3">
        <f t="shared" si="3"/>
        <v>0.14353432030008864</v>
      </c>
      <c r="X48" t="s">
        <v>78</v>
      </c>
    </row>
    <row r="49" spans="1:24" s="3" customFormat="1" x14ac:dyDescent="0.35">
      <c r="A49" s="3">
        <f t="shared" si="1"/>
        <v>48</v>
      </c>
      <c r="B49" s="3" t="s">
        <v>54</v>
      </c>
      <c r="C49" s="3" t="s">
        <v>97</v>
      </c>
      <c r="D49" s="1" t="s">
        <v>74</v>
      </c>
      <c r="E49" s="1" t="s">
        <v>74</v>
      </c>
      <c r="F49" t="s">
        <v>56</v>
      </c>
      <c r="G49" t="s">
        <v>57</v>
      </c>
      <c r="H49" t="s">
        <v>58</v>
      </c>
      <c r="I49" t="s">
        <v>64</v>
      </c>
      <c r="J49" t="s">
        <v>65</v>
      </c>
      <c r="K49" s="3" t="s">
        <v>76</v>
      </c>
      <c r="L49" s="3">
        <v>6272648.0594965508</v>
      </c>
      <c r="M49" s="4">
        <v>62.575976232279785</v>
      </c>
      <c r="O49" s="3">
        <v>405.72492733696214</v>
      </c>
      <c r="P49" s="3">
        <v>20</v>
      </c>
      <c r="Q49" s="3">
        <v>4.9294481685591938E-2</v>
      </c>
      <c r="R49" s="3" t="s">
        <v>85</v>
      </c>
      <c r="S49" s="3">
        <v>1573.5</v>
      </c>
      <c r="T49" s="3">
        <v>4.6752202527400359E-2</v>
      </c>
      <c r="U49" s="3">
        <v>0.13718662545875906</v>
      </c>
      <c r="V49" s="3">
        <v>5.8499398296010217E-2</v>
      </c>
      <c r="W49" s="3">
        <f t="shared" si="3"/>
        <v>0.13718662545875906</v>
      </c>
      <c r="X49" t="s">
        <v>78</v>
      </c>
    </row>
    <row r="50" spans="1:24" s="3" customFormat="1" x14ac:dyDescent="0.35">
      <c r="A50" s="3">
        <f t="shared" si="1"/>
        <v>49</v>
      </c>
      <c r="B50" s="3" t="s">
        <v>54</v>
      </c>
      <c r="C50" s="3" t="s">
        <v>97</v>
      </c>
      <c r="D50" s="1" t="s">
        <v>74</v>
      </c>
      <c r="E50" s="1" t="s">
        <v>74</v>
      </c>
      <c r="F50" t="s">
        <v>56</v>
      </c>
      <c r="G50" t="s">
        <v>57</v>
      </c>
      <c r="H50" t="s">
        <v>58</v>
      </c>
      <c r="I50" t="s">
        <v>64</v>
      </c>
      <c r="J50" t="s">
        <v>65</v>
      </c>
      <c r="K50" s="3" t="s">
        <v>80</v>
      </c>
      <c r="L50" s="3">
        <v>63220.091538088054</v>
      </c>
      <c r="M50" s="4">
        <v>0.63068402817540947</v>
      </c>
      <c r="O50" s="3">
        <v>401.3744189704463</v>
      </c>
      <c r="P50" s="3">
        <v>30</v>
      </c>
      <c r="Q50" s="3">
        <v>7.4743178892546558E-2</v>
      </c>
      <c r="R50" s="3" t="s">
        <v>85</v>
      </c>
      <c r="S50" s="3">
        <v>19.2</v>
      </c>
      <c r="U50" s="3">
        <v>0.23214314422400137</v>
      </c>
      <c r="X50" t="s">
        <v>78</v>
      </c>
    </row>
    <row r="51" spans="1:24" s="3" customFormat="1" x14ac:dyDescent="0.35">
      <c r="A51" s="3">
        <f t="shared" si="1"/>
        <v>50</v>
      </c>
      <c r="B51" s="3" t="s">
        <v>54</v>
      </c>
      <c r="C51" s="3" t="s">
        <v>97</v>
      </c>
      <c r="D51" s="1" t="s">
        <v>74</v>
      </c>
      <c r="E51" s="1" t="s">
        <v>74</v>
      </c>
      <c r="F51" t="s">
        <v>56</v>
      </c>
      <c r="G51" t="s">
        <v>57</v>
      </c>
      <c r="H51" t="s">
        <v>58</v>
      </c>
      <c r="I51" t="s">
        <v>64</v>
      </c>
      <c r="J51" t="s">
        <v>65</v>
      </c>
      <c r="K51" s="3" t="s">
        <v>89</v>
      </c>
      <c r="M51" s="4">
        <v>0</v>
      </c>
      <c r="O51" s="3">
        <v>0</v>
      </c>
      <c r="P51" s="3">
        <v>39</v>
      </c>
      <c r="R51" s="3" t="s">
        <v>85</v>
      </c>
      <c r="S51" s="3">
        <v>0</v>
      </c>
      <c r="X51" t="s">
        <v>78</v>
      </c>
    </row>
    <row r="52" spans="1:24" s="3" customFormat="1" x14ac:dyDescent="0.35">
      <c r="A52" s="3">
        <f t="shared" si="1"/>
        <v>51</v>
      </c>
      <c r="B52" s="3" t="s">
        <v>54</v>
      </c>
      <c r="C52" s="3" t="s">
        <v>97</v>
      </c>
      <c r="D52" s="1" t="s">
        <v>74</v>
      </c>
      <c r="E52" s="1" t="s">
        <v>74</v>
      </c>
      <c r="F52" t="s">
        <v>56</v>
      </c>
      <c r="G52" t="s">
        <v>57</v>
      </c>
      <c r="H52" t="s">
        <v>58</v>
      </c>
      <c r="I52" t="s">
        <v>64</v>
      </c>
      <c r="J52" t="s">
        <v>65</v>
      </c>
      <c r="K52" s="3" t="s">
        <v>90</v>
      </c>
      <c r="L52" s="3">
        <v>2287.5353297160923</v>
      </c>
      <c r="M52" s="4">
        <v>2.2820466741490266E-2</v>
      </c>
      <c r="O52" s="3">
        <v>0</v>
      </c>
      <c r="P52" s="3">
        <v>57</v>
      </c>
      <c r="R52" s="3" t="s">
        <v>85</v>
      </c>
      <c r="S52" s="3">
        <v>0</v>
      </c>
      <c r="U52" s="3">
        <v>0.20327794306956312</v>
      </c>
      <c r="X52" t="s">
        <v>78</v>
      </c>
    </row>
    <row r="53" spans="1:24" s="3" customFormat="1" x14ac:dyDescent="0.35">
      <c r="A53" s="3">
        <f t="shared" si="1"/>
        <v>52</v>
      </c>
      <c r="B53" s="3" t="s">
        <v>54</v>
      </c>
      <c r="C53" s="3" t="s">
        <v>97</v>
      </c>
      <c r="D53" s="1" t="s">
        <v>74</v>
      </c>
      <c r="E53" s="1" t="s">
        <v>74</v>
      </c>
      <c r="F53" t="s">
        <v>56</v>
      </c>
      <c r="G53" t="s">
        <v>57</v>
      </c>
      <c r="H53" t="s">
        <v>58</v>
      </c>
      <c r="I53" t="s">
        <v>64</v>
      </c>
      <c r="J53" t="s">
        <v>65</v>
      </c>
      <c r="K53" s="3" t="s">
        <v>91</v>
      </c>
      <c r="L53" s="3">
        <v>6048.3381421896738</v>
      </c>
      <c r="M53" s="4">
        <v>6.0338259095765304E-2</v>
      </c>
      <c r="O53" s="3">
        <v>345.59305559863924</v>
      </c>
      <c r="P53" s="3">
        <v>45</v>
      </c>
      <c r="Q53" s="3">
        <v>0.13021094976011777</v>
      </c>
      <c r="R53" s="3" t="s">
        <v>85</v>
      </c>
      <c r="S53" s="3">
        <v>1.6</v>
      </c>
      <c r="U53" s="3">
        <v>0.20136583086718687</v>
      </c>
      <c r="X53" t="s">
        <v>78</v>
      </c>
    </row>
    <row r="54" spans="1:24" s="3" customFormat="1" x14ac:dyDescent="0.35">
      <c r="A54" s="3">
        <f t="shared" si="1"/>
        <v>53</v>
      </c>
      <c r="B54" s="3" t="s">
        <v>54</v>
      </c>
      <c r="C54" s="3" t="s">
        <v>97</v>
      </c>
      <c r="D54" s="1" t="s">
        <v>74</v>
      </c>
      <c r="E54" s="1" t="s">
        <v>74</v>
      </c>
      <c r="F54" t="s">
        <v>56</v>
      </c>
      <c r="G54" t="s">
        <v>57</v>
      </c>
      <c r="H54" t="s">
        <v>58</v>
      </c>
      <c r="I54" t="s">
        <v>64</v>
      </c>
      <c r="J54" t="s">
        <v>65</v>
      </c>
      <c r="K54" s="3" t="s">
        <v>92</v>
      </c>
      <c r="L54" s="3">
        <v>6696.3164657077705</v>
      </c>
      <c r="M54" s="4">
        <v>6.6802494899671591E-2</v>
      </c>
      <c r="O54" s="3">
        <v>368.14607200195923</v>
      </c>
      <c r="R54" s="3" t="s">
        <v>85</v>
      </c>
      <c r="S54" s="3">
        <v>1.4</v>
      </c>
      <c r="X54" t="s">
        <v>78</v>
      </c>
    </row>
    <row r="55" spans="1:24" s="3" customFormat="1" x14ac:dyDescent="0.35">
      <c r="A55" s="3">
        <f t="shared" si="1"/>
        <v>54</v>
      </c>
      <c r="B55" s="3" t="s">
        <v>54</v>
      </c>
      <c r="C55" s="3" t="s">
        <v>97</v>
      </c>
      <c r="D55" s="1" t="s">
        <v>74</v>
      </c>
      <c r="E55" s="1" t="s">
        <v>74</v>
      </c>
      <c r="F55" t="s">
        <v>56</v>
      </c>
      <c r="G55" t="s">
        <v>57</v>
      </c>
      <c r="H55" t="s">
        <v>58</v>
      </c>
      <c r="I55" t="s">
        <v>64</v>
      </c>
      <c r="J55" t="s">
        <v>65</v>
      </c>
      <c r="K55" s="3" t="s">
        <v>28</v>
      </c>
      <c r="L55" s="3">
        <v>10024051.4606</v>
      </c>
      <c r="M55" s="4">
        <v>100</v>
      </c>
      <c r="O55" s="3">
        <v>396.48102311287596</v>
      </c>
      <c r="R55" s="3" t="s">
        <v>85</v>
      </c>
      <c r="T55" s="3">
        <v>4.5991476206382623E-2</v>
      </c>
      <c r="U55" s="3">
        <v>0.14084818867235507</v>
      </c>
      <c r="V55" s="3">
        <v>0.15951489846671299</v>
      </c>
      <c r="W55" s="3">
        <f t="shared" ref="W55" si="4">U55</f>
        <v>0.14084818867235507</v>
      </c>
      <c r="X55" t="s">
        <v>78</v>
      </c>
    </row>
    <row r="56" spans="1:24" x14ac:dyDescent="0.35">
      <c r="A56" s="3">
        <f t="shared" si="1"/>
        <v>55</v>
      </c>
      <c r="B56" t="s">
        <v>54</v>
      </c>
      <c r="C56" t="s">
        <v>73</v>
      </c>
      <c r="D56" s="1" t="s">
        <v>74</v>
      </c>
      <c r="E56" s="1" t="s">
        <v>74</v>
      </c>
      <c r="F56" t="s">
        <v>56</v>
      </c>
      <c r="G56" t="s">
        <v>57</v>
      </c>
      <c r="H56" t="s">
        <v>69</v>
      </c>
      <c r="I56" t="s">
        <v>64</v>
      </c>
      <c r="J56" t="s">
        <v>65</v>
      </c>
      <c r="K56" t="s">
        <v>75</v>
      </c>
      <c r="L56">
        <v>1087.1140363324246</v>
      </c>
      <c r="M56" s="5">
        <v>0.09</v>
      </c>
      <c r="O56">
        <v>153.12169996336286</v>
      </c>
      <c r="P56">
        <v>5</v>
      </c>
      <c r="Q56" s="3">
        <v>3.2653764954257564E-2</v>
      </c>
      <c r="R56" t="s">
        <v>77</v>
      </c>
      <c r="S56">
        <v>1</v>
      </c>
      <c r="U56">
        <v>0.12714441115628788</v>
      </c>
      <c r="W56">
        <f>U56</f>
        <v>0.12714441115628788</v>
      </c>
      <c r="X56" t="s">
        <v>78</v>
      </c>
    </row>
    <row r="57" spans="1:24" x14ac:dyDescent="0.35">
      <c r="A57" s="3">
        <f t="shared" si="1"/>
        <v>56</v>
      </c>
      <c r="B57" t="s">
        <v>54</v>
      </c>
      <c r="C57" t="s">
        <v>73</v>
      </c>
      <c r="D57" s="1" t="s">
        <v>74</v>
      </c>
      <c r="E57" s="1" t="s">
        <v>74</v>
      </c>
      <c r="F57" t="s">
        <v>56</v>
      </c>
      <c r="G57" t="s">
        <v>57</v>
      </c>
      <c r="H57" t="s">
        <v>69</v>
      </c>
      <c r="I57" t="s">
        <v>64</v>
      </c>
      <c r="J57" t="s">
        <v>65</v>
      </c>
      <c r="K57" t="s">
        <v>76</v>
      </c>
      <c r="L57">
        <v>1206817.3707774729</v>
      </c>
      <c r="M57" s="5">
        <v>99.91</v>
      </c>
      <c r="N57">
        <v>-1.46</v>
      </c>
      <c r="O57">
        <v>219.44503098399827</v>
      </c>
      <c r="P57">
        <v>20</v>
      </c>
      <c r="Q57" s="3">
        <v>9.1138996906511782E-2</v>
      </c>
      <c r="R57" t="s">
        <v>77</v>
      </c>
      <c r="S57">
        <v>97</v>
      </c>
      <c r="T57">
        <v>0.05</v>
      </c>
      <c r="U57">
        <v>0.47328760038462647</v>
      </c>
      <c r="V57">
        <v>0.13</v>
      </c>
      <c r="W57">
        <f t="shared" ref="W57:W78" si="5">U57</f>
        <v>0.47328760038462647</v>
      </c>
      <c r="X57" t="s">
        <v>78</v>
      </c>
    </row>
    <row r="58" spans="1:24" x14ac:dyDescent="0.35">
      <c r="A58" s="3">
        <f t="shared" si="1"/>
        <v>57</v>
      </c>
      <c r="B58" t="s">
        <v>54</v>
      </c>
      <c r="C58" t="s">
        <v>73</v>
      </c>
      <c r="D58" s="1" t="s">
        <v>74</v>
      </c>
      <c r="E58" s="1" t="s">
        <v>74</v>
      </c>
      <c r="F58" t="s">
        <v>56</v>
      </c>
      <c r="G58" t="s">
        <v>57</v>
      </c>
      <c r="H58" t="s">
        <v>69</v>
      </c>
      <c r="I58" t="s">
        <v>64</v>
      </c>
      <c r="J58" t="s">
        <v>65</v>
      </c>
      <c r="K58" t="s">
        <v>28</v>
      </c>
      <c r="L58">
        <v>1207904.4848138052</v>
      </c>
      <c r="M58" s="5">
        <v>100</v>
      </c>
      <c r="N58">
        <v>-1.46</v>
      </c>
      <c r="O58">
        <v>219.41904938168565</v>
      </c>
      <c r="Q58" s="3"/>
      <c r="R58" t="s">
        <v>77</v>
      </c>
      <c r="T58">
        <v>0.05</v>
      </c>
      <c r="U58">
        <v>0.4732069687119681</v>
      </c>
      <c r="V58">
        <v>0.13</v>
      </c>
      <c r="W58">
        <f t="shared" si="5"/>
        <v>0.4732069687119681</v>
      </c>
      <c r="X58" t="s">
        <v>78</v>
      </c>
    </row>
    <row r="59" spans="1:24" x14ac:dyDescent="0.35">
      <c r="A59" s="3">
        <f t="shared" si="1"/>
        <v>58</v>
      </c>
      <c r="B59" t="s">
        <v>54</v>
      </c>
      <c r="C59" t="s">
        <v>79</v>
      </c>
      <c r="D59" s="1" t="s">
        <v>74</v>
      </c>
      <c r="E59" s="1" t="s">
        <v>74</v>
      </c>
      <c r="F59" t="s">
        <v>56</v>
      </c>
      <c r="G59" t="s">
        <v>57</v>
      </c>
      <c r="H59" t="s">
        <v>69</v>
      </c>
      <c r="I59" t="s">
        <v>64</v>
      </c>
      <c r="J59" t="s">
        <v>65</v>
      </c>
      <c r="K59" t="s">
        <v>75</v>
      </c>
      <c r="L59">
        <v>210715.96748785587</v>
      </c>
      <c r="M59" s="5">
        <v>47.870000000000005</v>
      </c>
      <c r="N59">
        <v>-2.9</v>
      </c>
      <c r="O59">
        <v>245.35933078743844</v>
      </c>
      <c r="P59">
        <v>5</v>
      </c>
      <c r="Q59" s="3">
        <v>2.0378275339899905E-2</v>
      </c>
      <c r="R59" t="s">
        <v>77</v>
      </c>
      <c r="S59">
        <v>22</v>
      </c>
      <c r="T59">
        <v>2.59</v>
      </c>
      <c r="U59">
        <v>0.25725320925482964</v>
      </c>
      <c r="V59">
        <v>3.43</v>
      </c>
      <c r="W59">
        <f t="shared" si="5"/>
        <v>0.25725320925482964</v>
      </c>
      <c r="X59" t="s">
        <v>78</v>
      </c>
    </row>
    <row r="60" spans="1:24" x14ac:dyDescent="0.35">
      <c r="A60" s="3">
        <f t="shared" si="1"/>
        <v>59</v>
      </c>
      <c r="B60" t="s">
        <v>54</v>
      </c>
      <c r="C60" t="s">
        <v>79</v>
      </c>
      <c r="D60" s="1" t="s">
        <v>74</v>
      </c>
      <c r="E60" s="1" t="s">
        <v>74</v>
      </c>
      <c r="F60" t="s">
        <v>56</v>
      </c>
      <c r="G60" t="s">
        <v>57</v>
      </c>
      <c r="H60" t="s">
        <v>69</v>
      </c>
      <c r="I60" t="s">
        <v>64</v>
      </c>
      <c r="J60" t="s">
        <v>65</v>
      </c>
      <c r="K60" t="s">
        <v>76</v>
      </c>
      <c r="L60">
        <v>229467.79580409289</v>
      </c>
      <c r="M60" s="5">
        <v>52.129999999999995</v>
      </c>
      <c r="N60">
        <v>-3.5</v>
      </c>
      <c r="O60">
        <v>248.45945954734594</v>
      </c>
      <c r="P60">
        <v>20</v>
      </c>
      <c r="Q60" s="3">
        <v>8.0496029559256291E-2</v>
      </c>
      <c r="R60" t="s">
        <v>77</v>
      </c>
      <c r="S60">
        <v>50</v>
      </c>
      <c r="T60">
        <v>2.16</v>
      </c>
      <c r="U60">
        <v>0.43899198242078369</v>
      </c>
      <c r="W60">
        <f t="shared" si="5"/>
        <v>0.43899198242078369</v>
      </c>
      <c r="X60" t="s">
        <v>78</v>
      </c>
    </row>
    <row r="61" spans="1:24" x14ac:dyDescent="0.35">
      <c r="A61" s="3">
        <f t="shared" si="1"/>
        <v>60</v>
      </c>
      <c r="B61" t="s">
        <v>54</v>
      </c>
      <c r="C61" t="s">
        <v>79</v>
      </c>
      <c r="D61" s="1" t="s">
        <v>74</v>
      </c>
      <c r="E61" s="1" t="s">
        <v>74</v>
      </c>
      <c r="F61" t="s">
        <v>56</v>
      </c>
      <c r="G61" t="s">
        <v>57</v>
      </c>
      <c r="H61" t="s">
        <v>69</v>
      </c>
      <c r="I61" t="s">
        <v>64</v>
      </c>
      <c r="J61" t="s">
        <v>65</v>
      </c>
      <c r="K61" t="s">
        <v>28</v>
      </c>
      <c r="L61">
        <v>440183.76329194877</v>
      </c>
      <c r="M61" s="5">
        <v>100</v>
      </c>
      <c r="N61">
        <v>-3.21</v>
      </c>
      <c r="O61">
        <v>247.00486765499929</v>
      </c>
      <c r="Q61" s="3"/>
      <c r="R61" t="s">
        <v>77</v>
      </c>
      <c r="T61">
        <v>2.37</v>
      </c>
      <c r="U61">
        <v>0.38686681813509211</v>
      </c>
      <c r="V61">
        <v>0.16</v>
      </c>
      <c r="W61">
        <f t="shared" si="5"/>
        <v>0.38686681813509211</v>
      </c>
      <c r="X61" t="s">
        <v>78</v>
      </c>
    </row>
    <row r="62" spans="1:24" x14ac:dyDescent="0.35">
      <c r="A62" s="3">
        <f t="shared" si="1"/>
        <v>61</v>
      </c>
      <c r="B62" t="s">
        <v>54</v>
      </c>
      <c r="C62" t="s">
        <v>51</v>
      </c>
      <c r="D62" s="1" t="s">
        <v>74</v>
      </c>
      <c r="E62" s="1" t="s">
        <v>74</v>
      </c>
      <c r="F62" t="s">
        <v>56</v>
      </c>
      <c r="G62" t="s">
        <v>57</v>
      </c>
      <c r="H62" t="s">
        <v>69</v>
      </c>
      <c r="I62" t="s">
        <v>64</v>
      </c>
      <c r="J62" t="s">
        <v>65</v>
      </c>
      <c r="K62" t="s">
        <v>75</v>
      </c>
      <c r="L62">
        <v>969454.54459327168</v>
      </c>
      <c r="M62" s="5">
        <v>75.62</v>
      </c>
      <c r="N62">
        <v>-0.6</v>
      </c>
      <c r="O62">
        <v>312.52805125350443</v>
      </c>
      <c r="P62">
        <v>5</v>
      </c>
      <c r="Q62" s="3">
        <v>1.5998563904730246E-2</v>
      </c>
      <c r="R62" t="s">
        <v>77</v>
      </c>
      <c r="S62">
        <v>35</v>
      </c>
      <c r="T62">
        <v>0.42</v>
      </c>
      <c r="U62">
        <v>0.19960524262277343</v>
      </c>
      <c r="W62">
        <f t="shared" si="5"/>
        <v>0.19960524262277343</v>
      </c>
      <c r="X62" t="s">
        <v>78</v>
      </c>
    </row>
    <row r="63" spans="1:24" x14ac:dyDescent="0.35">
      <c r="A63" s="3">
        <f t="shared" si="1"/>
        <v>62</v>
      </c>
      <c r="B63" t="s">
        <v>54</v>
      </c>
      <c r="C63" t="s">
        <v>51</v>
      </c>
      <c r="D63" s="1" t="s">
        <v>74</v>
      </c>
      <c r="E63" s="1" t="s">
        <v>74</v>
      </c>
      <c r="F63" t="s">
        <v>56</v>
      </c>
      <c r="G63" t="s">
        <v>57</v>
      </c>
      <c r="H63" t="s">
        <v>69</v>
      </c>
      <c r="I63" t="s">
        <v>64</v>
      </c>
      <c r="J63" t="s">
        <v>65</v>
      </c>
      <c r="K63" t="s">
        <v>76</v>
      </c>
      <c r="L63">
        <v>312553.58102597145</v>
      </c>
      <c r="M63" s="5">
        <v>24.38</v>
      </c>
      <c r="N63">
        <v>-2.5</v>
      </c>
      <c r="O63">
        <v>291.37867450393543</v>
      </c>
      <c r="P63">
        <v>20</v>
      </c>
      <c r="Q63" s="3">
        <v>6.8639203037248617E-2</v>
      </c>
      <c r="R63" t="s">
        <v>77</v>
      </c>
      <c r="S63">
        <v>8</v>
      </c>
      <c r="T63">
        <v>0.82</v>
      </c>
      <c r="U63">
        <v>0.15783839517486636</v>
      </c>
      <c r="W63">
        <f t="shared" si="5"/>
        <v>0.15783839517486636</v>
      </c>
      <c r="X63" t="s">
        <v>78</v>
      </c>
    </row>
    <row r="64" spans="1:24" x14ac:dyDescent="0.35">
      <c r="A64" s="3">
        <f t="shared" si="1"/>
        <v>63</v>
      </c>
      <c r="B64" t="s">
        <v>54</v>
      </c>
      <c r="C64" t="s">
        <v>51</v>
      </c>
      <c r="D64" s="1" t="s">
        <v>74</v>
      </c>
      <c r="E64" s="1" t="s">
        <v>74</v>
      </c>
      <c r="F64" t="s">
        <v>56</v>
      </c>
      <c r="G64" t="s">
        <v>57</v>
      </c>
      <c r="H64" t="s">
        <v>69</v>
      </c>
      <c r="I64" t="s">
        <v>64</v>
      </c>
      <c r="J64" t="s">
        <v>65</v>
      </c>
      <c r="K64" t="s">
        <v>28</v>
      </c>
      <c r="L64">
        <v>1282008.1256192431</v>
      </c>
      <c r="M64" s="5">
        <v>100</v>
      </c>
      <c r="N64">
        <v>-1.04</v>
      </c>
      <c r="O64">
        <v>306.97961217624169</v>
      </c>
      <c r="Q64" s="3"/>
      <c r="R64" t="s">
        <v>77</v>
      </c>
      <c r="T64">
        <v>0.52</v>
      </c>
      <c r="U64">
        <v>0.19072544851344178</v>
      </c>
      <c r="W64">
        <f t="shared" si="5"/>
        <v>0.19072544851344178</v>
      </c>
      <c r="X64" t="s">
        <v>78</v>
      </c>
    </row>
    <row r="65" spans="1:24" x14ac:dyDescent="0.35">
      <c r="A65" s="3">
        <f t="shared" si="1"/>
        <v>64</v>
      </c>
      <c r="B65" t="s">
        <v>54</v>
      </c>
      <c r="C65" t="s">
        <v>73</v>
      </c>
      <c r="D65" s="1" t="s">
        <v>74</v>
      </c>
      <c r="E65" s="1" t="s">
        <v>74</v>
      </c>
      <c r="F65" t="s">
        <v>56</v>
      </c>
      <c r="G65" t="s">
        <v>57</v>
      </c>
      <c r="H65" t="s">
        <v>70</v>
      </c>
      <c r="I65" t="s">
        <v>64</v>
      </c>
      <c r="J65" t="s">
        <v>65</v>
      </c>
      <c r="K65" t="s">
        <v>75</v>
      </c>
      <c r="L65">
        <v>0</v>
      </c>
      <c r="M65" s="5">
        <v>0</v>
      </c>
      <c r="O65">
        <v>0</v>
      </c>
      <c r="P65">
        <v>5</v>
      </c>
      <c r="Q65" s="3"/>
      <c r="R65" t="s">
        <v>52</v>
      </c>
      <c r="S65">
        <v>0</v>
      </c>
      <c r="W65">
        <f t="shared" si="5"/>
        <v>0</v>
      </c>
      <c r="X65" t="s">
        <v>78</v>
      </c>
    </row>
    <row r="66" spans="1:24" x14ac:dyDescent="0.35">
      <c r="A66" s="3">
        <f t="shared" si="1"/>
        <v>65</v>
      </c>
      <c r="B66" t="s">
        <v>54</v>
      </c>
      <c r="C66" t="s">
        <v>73</v>
      </c>
      <c r="D66" s="1" t="s">
        <v>74</v>
      </c>
      <c r="E66" s="1" t="s">
        <v>74</v>
      </c>
      <c r="F66" t="s">
        <v>56</v>
      </c>
      <c r="G66" t="s">
        <v>57</v>
      </c>
      <c r="H66" t="s">
        <v>70</v>
      </c>
      <c r="I66" t="s">
        <v>64</v>
      </c>
      <c r="J66" t="s">
        <v>65</v>
      </c>
      <c r="K66" t="s">
        <v>76</v>
      </c>
      <c r="L66">
        <v>153144.4924148843</v>
      </c>
      <c r="M66" s="5">
        <v>13.422523361694077</v>
      </c>
      <c r="N66">
        <v>-1.5</v>
      </c>
      <c r="O66">
        <v>328.66460472210906</v>
      </c>
      <c r="P66">
        <v>20</v>
      </c>
      <c r="Q66" s="3">
        <v>6.0852308744686105E-2</v>
      </c>
      <c r="R66" t="s">
        <v>52</v>
      </c>
      <c r="S66">
        <v>57.1</v>
      </c>
      <c r="T66">
        <v>0.3</v>
      </c>
      <c r="U66">
        <v>0.26431612524366899</v>
      </c>
      <c r="V66">
        <v>0.04</v>
      </c>
      <c r="W66">
        <f t="shared" si="5"/>
        <v>0.26431612524366899</v>
      </c>
      <c r="X66" t="s">
        <v>78</v>
      </c>
    </row>
    <row r="67" spans="1:24" x14ac:dyDescent="0.35">
      <c r="A67" s="3">
        <f t="shared" si="1"/>
        <v>66</v>
      </c>
      <c r="B67" t="s">
        <v>54</v>
      </c>
      <c r="C67" t="s">
        <v>73</v>
      </c>
      <c r="D67" s="1" t="s">
        <v>74</v>
      </c>
      <c r="E67" s="1" t="s">
        <v>74</v>
      </c>
      <c r="F67" t="s">
        <v>56</v>
      </c>
      <c r="G67" t="s">
        <v>57</v>
      </c>
      <c r="H67" t="s">
        <v>70</v>
      </c>
      <c r="I67" t="s">
        <v>64</v>
      </c>
      <c r="J67" t="s">
        <v>65</v>
      </c>
      <c r="K67" t="s">
        <v>80</v>
      </c>
      <c r="L67">
        <v>55955.797876003649</v>
      </c>
      <c r="M67" s="5">
        <v>4.9043095991866927</v>
      </c>
      <c r="O67">
        <v>342.38667711064943</v>
      </c>
      <c r="P67">
        <v>30</v>
      </c>
      <c r="Q67" s="3">
        <v>8.7620231760083558E-2</v>
      </c>
      <c r="R67" t="s">
        <v>52</v>
      </c>
      <c r="S67">
        <v>33.1</v>
      </c>
      <c r="U67">
        <v>0.15401336107981353</v>
      </c>
      <c r="W67">
        <f t="shared" si="5"/>
        <v>0.15401336107981353</v>
      </c>
      <c r="X67" t="s">
        <v>78</v>
      </c>
    </row>
    <row r="68" spans="1:24" x14ac:dyDescent="0.35">
      <c r="A68" s="3">
        <f t="shared" ref="A68:A105" si="6">A67+1</f>
        <v>67</v>
      </c>
      <c r="B68" t="s">
        <v>54</v>
      </c>
      <c r="C68" t="s">
        <v>73</v>
      </c>
      <c r="D68" s="1" t="s">
        <v>74</v>
      </c>
      <c r="E68" s="1" t="s">
        <v>74</v>
      </c>
      <c r="F68" t="s">
        <v>56</v>
      </c>
      <c r="G68" t="s">
        <v>57</v>
      </c>
      <c r="H68" t="s">
        <v>70</v>
      </c>
      <c r="I68" t="s">
        <v>64</v>
      </c>
      <c r="J68" t="s">
        <v>65</v>
      </c>
      <c r="K68" t="s">
        <v>81</v>
      </c>
      <c r="L68">
        <v>332290.28228500125</v>
      </c>
      <c r="M68" s="5">
        <v>29.123960036063686</v>
      </c>
      <c r="N68">
        <v>-0.7</v>
      </c>
      <c r="O68">
        <v>404.24030868006054</v>
      </c>
      <c r="P68">
        <v>55</v>
      </c>
      <c r="Q68" s="3">
        <v>0.13605768355854445</v>
      </c>
      <c r="R68" t="s">
        <v>52</v>
      </c>
      <c r="S68">
        <v>91</v>
      </c>
      <c r="T68">
        <v>0.61</v>
      </c>
      <c r="U68">
        <v>0.49735925207967563</v>
      </c>
      <c r="V68">
        <v>0.08</v>
      </c>
      <c r="W68">
        <f t="shared" si="5"/>
        <v>0.49735925207967563</v>
      </c>
      <c r="X68" t="s">
        <v>78</v>
      </c>
    </row>
    <row r="69" spans="1:24" x14ac:dyDescent="0.35">
      <c r="A69" s="3">
        <f t="shared" si="6"/>
        <v>68</v>
      </c>
      <c r="B69" t="s">
        <v>54</v>
      </c>
      <c r="C69" t="s">
        <v>73</v>
      </c>
      <c r="D69" s="1" t="s">
        <v>74</v>
      </c>
      <c r="E69" s="1" t="s">
        <v>74</v>
      </c>
      <c r="F69" t="s">
        <v>56</v>
      </c>
      <c r="G69" t="s">
        <v>57</v>
      </c>
      <c r="H69" t="s">
        <v>70</v>
      </c>
      <c r="I69" t="s">
        <v>64</v>
      </c>
      <c r="J69" t="s">
        <v>65</v>
      </c>
      <c r="K69" t="s">
        <v>82</v>
      </c>
      <c r="L69">
        <v>43.121833232517353</v>
      </c>
      <c r="M69" s="5">
        <v>3.7794621591385781E-3</v>
      </c>
      <c r="O69">
        <v>404.79115479115484</v>
      </c>
      <c r="P69">
        <v>79</v>
      </c>
      <c r="Q69" s="3">
        <v>0.19516236722306524</v>
      </c>
      <c r="R69" t="s">
        <v>52</v>
      </c>
      <c r="S69">
        <v>0</v>
      </c>
      <c r="U69">
        <v>0.10513756287870506</v>
      </c>
      <c r="W69">
        <f t="shared" si="5"/>
        <v>0.10513756287870506</v>
      </c>
      <c r="X69" t="s">
        <v>78</v>
      </c>
    </row>
    <row r="70" spans="1:24" x14ac:dyDescent="0.35">
      <c r="A70" s="3">
        <f t="shared" si="6"/>
        <v>69</v>
      </c>
      <c r="B70" t="s">
        <v>54</v>
      </c>
      <c r="C70" t="s">
        <v>73</v>
      </c>
      <c r="D70" s="1" t="s">
        <v>74</v>
      </c>
      <c r="E70" s="1" t="s">
        <v>74</v>
      </c>
      <c r="F70" t="s">
        <v>56</v>
      </c>
      <c r="G70" t="s">
        <v>57</v>
      </c>
      <c r="H70" t="s">
        <v>70</v>
      </c>
      <c r="I70" t="s">
        <v>64</v>
      </c>
      <c r="J70" t="s">
        <v>65</v>
      </c>
      <c r="K70" t="s">
        <v>83</v>
      </c>
      <c r="L70">
        <v>599517.88591694669</v>
      </c>
      <c r="M70" s="5">
        <v>52.545427540896405</v>
      </c>
      <c r="N70">
        <v>-1.4</v>
      </c>
      <c r="O70">
        <v>390.63719307388448</v>
      </c>
      <c r="P70">
        <v>20</v>
      </c>
      <c r="Q70" s="3">
        <v>5.1198401879303981E-2</v>
      </c>
      <c r="R70" t="s">
        <v>52</v>
      </c>
      <c r="S70">
        <v>138.69999999999999</v>
      </c>
      <c r="T70">
        <v>0.75</v>
      </c>
      <c r="U70">
        <v>0.43985188558909649</v>
      </c>
      <c r="V70">
        <v>0.17</v>
      </c>
      <c r="W70">
        <f t="shared" si="5"/>
        <v>0.43985188558909649</v>
      </c>
      <c r="X70" t="s">
        <v>78</v>
      </c>
    </row>
    <row r="71" spans="1:24" x14ac:dyDescent="0.35">
      <c r="A71" s="3">
        <f t="shared" si="6"/>
        <v>70</v>
      </c>
      <c r="B71" t="s">
        <v>54</v>
      </c>
      <c r="C71" t="s">
        <v>73</v>
      </c>
      <c r="D71" s="1" t="s">
        <v>74</v>
      </c>
      <c r="E71" s="1" t="s">
        <v>74</v>
      </c>
      <c r="F71" t="s">
        <v>56</v>
      </c>
      <c r="G71" t="s">
        <v>57</v>
      </c>
      <c r="H71" t="s">
        <v>70</v>
      </c>
      <c r="I71" t="s">
        <v>64</v>
      </c>
      <c r="J71" t="s">
        <v>65</v>
      </c>
      <c r="K71" t="s">
        <v>28</v>
      </c>
      <c r="L71">
        <v>1140951.5803260684</v>
      </c>
      <c r="M71" s="5">
        <v>100</v>
      </c>
      <c r="N71">
        <v>-1.2</v>
      </c>
      <c r="O71">
        <v>384.86124222005986</v>
      </c>
      <c r="Q71" s="3"/>
      <c r="R71" t="s">
        <v>52</v>
      </c>
      <c r="T71">
        <v>0.64</v>
      </c>
      <c r="U71">
        <v>0.46522523171816865</v>
      </c>
      <c r="V71">
        <v>0.12</v>
      </c>
      <c r="W71">
        <f t="shared" si="5"/>
        <v>0.46522523171816865</v>
      </c>
      <c r="X71" t="s">
        <v>78</v>
      </c>
    </row>
    <row r="72" spans="1:24" x14ac:dyDescent="0.35">
      <c r="A72" s="3">
        <f t="shared" si="6"/>
        <v>71</v>
      </c>
      <c r="B72" t="s">
        <v>54</v>
      </c>
      <c r="C72" t="s">
        <v>79</v>
      </c>
      <c r="D72" s="1" t="s">
        <v>74</v>
      </c>
      <c r="E72" s="1" t="s">
        <v>74</v>
      </c>
      <c r="F72" t="s">
        <v>56</v>
      </c>
      <c r="G72" t="s">
        <v>57</v>
      </c>
      <c r="H72" t="s">
        <v>70</v>
      </c>
      <c r="I72" t="s">
        <v>64</v>
      </c>
      <c r="J72" t="s">
        <v>65</v>
      </c>
      <c r="K72" t="s">
        <v>75</v>
      </c>
      <c r="L72">
        <v>57812.284556972074</v>
      </c>
      <c r="M72" s="5">
        <v>12.085546726375718</v>
      </c>
      <c r="N72">
        <v>-1.8</v>
      </c>
      <c r="O72">
        <v>286.48799466106203</v>
      </c>
      <c r="P72">
        <v>5</v>
      </c>
      <c r="Q72" s="3">
        <v>1.7452738310781209E-2</v>
      </c>
      <c r="R72" t="s">
        <v>52</v>
      </c>
      <c r="S72">
        <v>35.4</v>
      </c>
      <c r="T72">
        <v>0.26</v>
      </c>
      <c r="U72">
        <v>0.2112304266753845</v>
      </c>
      <c r="V72">
        <v>5.3242248550089011E-3</v>
      </c>
      <c r="W72">
        <f t="shared" si="5"/>
        <v>0.2112304266753845</v>
      </c>
      <c r="X72" t="s">
        <v>78</v>
      </c>
    </row>
    <row r="73" spans="1:24" x14ac:dyDescent="0.35">
      <c r="A73" s="3">
        <f t="shared" si="6"/>
        <v>72</v>
      </c>
      <c r="B73" t="s">
        <v>54</v>
      </c>
      <c r="C73" t="s">
        <v>79</v>
      </c>
      <c r="D73" s="1" t="s">
        <v>74</v>
      </c>
      <c r="E73" s="1" t="s">
        <v>74</v>
      </c>
      <c r="F73" t="s">
        <v>56</v>
      </c>
      <c r="G73" t="s">
        <v>57</v>
      </c>
      <c r="H73" t="s">
        <v>70</v>
      </c>
      <c r="I73" t="s">
        <v>64</v>
      </c>
      <c r="J73" t="s">
        <v>65</v>
      </c>
      <c r="K73" t="s">
        <v>76</v>
      </c>
      <c r="L73">
        <v>94881.779456616307</v>
      </c>
      <c r="M73" s="5">
        <v>19.834853230451035</v>
      </c>
      <c r="N73">
        <v>-3</v>
      </c>
      <c r="O73">
        <v>322.25631982337705</v>
      </c>
      <c r="P73">
        <v>20</v>
      </c>
      <c r="Q73" s="3">
        <v>6.2062398065495329E-2</v>
      </c>
      <c r="R73" t="s">
        <v>52</v>
      </c>
      <c r="S73">
        <v>152.5</v>
      </c>
      <c r="T73">
        <v>0.05</v>
      </c>
      <c r="U73">
        <v>0.3252132763760246</v>
      </c>
      <c r="V73">
        <v>2.9529249299162976E-3</v>
      </c>
      <c r="W73">
        <f t="shared" si="5"/>
        <v>0.3252132763760246</v>
      </c>
      <c r="X73" t="s">
        <v>78</v>
      </c>
    </row>
    <row r="74" spans="1:24" x14ac:dyDescent="0.35">
      <c r="A74" s="3">
        <f t="shared" si="6"/>
        <v>73</v>
      </c>
      <c r="B74" t="s">
        <v>54</v>
      </c>
      <c r="C74" t="s">
        <v>79</v>
      </c>
      <c r="D74" s="1" t="s">
        <v>74</v>
      </c>
      <c r="E74" s="1" t="s">
        <v>74</v>
      </c>
      <c r="F74" t="s">
        <v>56</v>
      </c>
      <c r="G74" t="s">
        <v>57</v>
      </c>
      <c r="H74" t="s">
        <v>70</v>
      </c>
      <c r="I74" t="s">
        <v>64</v>
      </c>
      <c r="J74" t="s">
        <v>65</v>
      </c>
      <c r="K74" t="s">
        <v>80</v>
      </c>
      <c r="L74">
        <v>60806.09246172916</v>
      </c>
      <c r="M74" s="5">
        <v>12.711396502076569</v>
      </c>
      <c r="N74">
        <v>-2.4</v>
      </c>
      <c r="O74">
        <v>346.77682022517121</v>
      </c>
      <c r="P74">
        <v>30</v>
      </c>
      <c r="Q74" s="3">
        <v>8.6510972620719634E-2</v>
      </c>
      <c r="R74" t="s">
        <v>52</v>
      </c>
      <c r="S74">
        <v>76.900000000000006</v>
      </c>
      <c r="T74">
        <v>0.35</v>
      </c>
      <c r="U74">
        <v>0.25335401416380143</v>
      </c>
      <c r="V74">
        <v>4.8308843831074543E-3</v>
      </c>
      <c r="W74">
        <f t="shared" si="5"/>
        <v>0.25335401416380143</v>
      </c>
      <c r="X74" t="s">
        <v>78</v>
      </c>
    </row>
    <row r="75" spans="1:24" x14ac:dyDescent="0.35">
      <c r="A75" s="3">
        <f t="shared" si="6"/>
        <v>74</v>
      </c>
      <c r="B75" t="s">
        <v>54</v>
      </c>
      <c r="C75" t="s">
        <v>79</v>
      </c>
      <c r="D75" s="1" t="s">
        <v>74</v>
      </c>
      <c r="E75" s="1" t="s">
        <v>74</v>
      </c>
      <c r="F75" t="s">
        <v>56</v>
      </c>
      <c r="G75" t="s">
        <v>57</v>
      </c>
      <c r="H75" t="s">
        <v>70</v>
      </c>
      <c r="I75" t="s">
        <v>64</v>
      </c>
      <c r="J75" t="s">
        <v>65</v>
      </c>
      <c r="K75" t="s">
        <v>81</v>
      </c>
      <c r="L75">
        <v>205656.50331846747</v>
      </c>
      <c r="M75" s="5">
        <v>42.992095875212001</v>
      </c>
      <c r="N75">
        <v>-2.2999999999999998</v>
      </c>
      <c r="O75">
        <v>351.12452515667826</v>
      </c>
      <c r="P75">
        <v>55</v>
      </c>
      <c r="Q75" s="3">
        <v>0.15663958527379421</v>
      </c>
      <c r="R75" t="s">
        <v>52</v>
      </c>
      <c r="S75">
        <v>99.2</v>
      </c>
      <c r="T75">
        <v>0.31</v>
      </c>
      <c r="U75">
        <v>0.39145594225538805</v>
      </c>
      <c r="V75">
        <v>1.8428224596938329E-3</v>
      </c>
      <c r="W75">
        <f t="shared" si="5"/>
        <v>0.39145594225538805</v>
      </c>
      <c r="X75" t="s">
        <v>78</v>
      </c>
    </row>
    <row r="76" spans="1:24" x14ac:dyDescent="0.35">
      <c r="A76" s="3">
        <f t="shared" si="6"/>
        <v>75</v>
      </c>
      <c r="B76" t="s">
        <v>54</v>
      </c>
      <c r="C76" t="s">
        <v>79</v>
      </c>
      <c r="D76" s="1" t="s">
        <v>74</v>
      </c>
      <c r="E76" s="1" t="s">
        <v>74</v>
      </c>
      <c r="F76" t="s">
        <v>56</v>
      </c>
      <c r="G76" t="s">
        <v>57</v>
      </c>
      <c r="H76" t="s">
        <v>70</v>
      </c>
      <c r="I76" t="s">
        <v>64</v>
      </c>
      <c r="J76" t="s">
        <v>65</v>
      </c>
      <c r="K76" t="s">
        <v>82</v>
      </c>
      <c r="L76">
        <v>47780.995327852834</v>
      </c>
      <c r="M76" s="5">
        <v>9.9885250356857682</v>
      </c>
      <c r="N76">
        <v>-3.6</v>
      </c>
      <c r="O76">
        <v>386.16625422951091</v>
      </c>
      <c r="P76">
        <v>79</v>
      </c>
      <c r="Q76" s="3">
        <v>0.20457509980415789</v>
      </c>
      <c r="R76" t="s">
        <v>52</v>
      </c>
      <c r="S76">
        <v>27</v>
      </c>
      <c r="T76">
        <v>0.33</v>
      </c>
      <c r="U76">
        <v>0.23065986964173124</v>
      </c>
      <c r="V76">
        <v>5.4508409705738134E-3</v>
      </c>
      <c r="W76">
        <f t="shared" si="5"/>
        <v>0.23065986964173124</v>
      </c>
      <c r="X76" t="s">
        <v>78</v>
      </c>
    </row>
    <row r="77" spans="1:24" x14ac:dyDescent="0.35">
      <c r="A77" s="3">
        <f t="shared" si="6"/>
        <v>76</v>
      </c>
      <c r="B77" t="s">
        <v>54</v>
      </c>
      <c r="C77" t="s">
        <v>79</v>
      </c>
      <c r="D77" s="1" t="s">
        <v>74</v>
      </c>
      <c r="E77" s="1" t="s">
        <v>74</v>
      </c>
      <c r="F77" t="s">
        <v>56</v>
      </c>
      <c r="G77" t="s">
        <v>57</v>
      </c>
      <c r="H77" t="s">
        <v>70</v>
      </c>
      <c r="I77" t="s">
        <v>64</v>
      </c>
      <c r="J77" t="s">
        <v>65</v>
      </c>
      <c r="K77" t="s">
        <v>83</v>
      </c>
      <c r="L77">
        <v>11421.213251288045</v>
      </c>
      <c r="M77" s="5">
        <v>2.38758263019891</v>
      </c>
      <c r="O77">
        <v>427.36144172661608</v>
      </c>
      <c r="P77">
        <v>20</v>
      </c>
      <c r="Q77" s="3">
        <v>4.6798793824722351E-2</v>
      </c>
      <c r="R77" t="s">
        <v>52</v>
      </c>
      <c r="S77">
        <v>17.399999999999999</v>
      </c>
      <c r="T77">
        <v>0.97</v>
      </c>
      <c r="U77">
        <v>0.4396089035045409</v>
      </c>
      <c r="V77">
        <v>2.6041935721316238E-2</v>
      </c>
      <c r="W77">
        <f t="shared" si="5"/>
        <v>0.4396089035045409</v>
      </c>
      <c r="X77" t="s">
        <v>78</v>
      </c>
    </row>
    <row r="78" spans="1:24" x14ac:dyDescent="0.35">
      <c r="A78" s="3">
        <f t="shared" si="6"/>
        <v>77</v>
      </c>
      <c r="B78" t="s">
        <v>54</v>
      </c>
      <c r="C78" t="s">
        <v>79</v>
      </c>
      <c r="D78" s="1" t="s">
        <v>74</v>
      </c>
      <c r="E78" s="1" t="s">
        <v>74</v>
      </c>
      <c r="F78" t="s">
        <v>56</v>
      </c>
      <c r="G78" t="s">
        <v>57</v>
      </c>
      <c r="H78" t="s">
        <v>70</v>
      </c>
      <c r="I78" t="s">
        <v>64</v>
      </c>
      <c r="J78" t="s">
        <v>65</v>
      </c>
      <c r="K78" t="s">
        <v>28</v>
      </c>
      <c r="L78">
        <v>478358.86837292591</v>
      </c>
      <c r="M78" s="5">
        <v>100</v>
      </c>
      <c r="N78">
        <v>-2.59</v>
      </c>
      <c r="O78">
        <v>343.42103080387056</v>
      </c>
      <c r="Q78" s="3"/>
      <c r="R78" t="s">
        <v>52</v>
      </c>
      <c r="T78">
        <v>0.28000000000000003</v>
      </c>
      <c r="U78">
        <v>0.34482551278552642</v>
      </c>
      <c r="V78">
        <v>0.02</v>
      </c>
      <c r="W78">
        <f t="shared" si="5"/>
        <v>0.34482551278552642</v>
      </c>
      <c r="X78" t="s">
        <v>78</v>
      </c>
    </row>
    <row r="79" spans="1:24" x14ac:dyDescent="0.35">
      <c r="A79" s="3">
        <f t="shared" si="6"/>
        <v>78</v>
      </c>
      <c r="B79" t="s">
        <v>54</v>
      </c>
      <c r="C79" t="s">
        <v>51</v>
      </c>
      <c r="D79" s="1" t="s">
        <v>74</v>
      </c>
      <c r="E79" s="1" t="s">
        <v>74</v>
      </c>
      <c r="F79" t="s">
        <v>56</v>
      </c>
      <c r="G79" t="s">
        <v>57</v>
      </c>
      <c r="H79" t="s">
        <v>70</v>
      </c>
      <c r="I79" t="s">
        <v>64</v>
      </c>
      <c r="J79" t="s">
        <v>65</v>
      </c>
      <c r="K79" t="s">
        <v>75</v>
      </c>
      <c r="L79">
        <v>104089.10922181918</v>
      </c>
      <c r="M79" s="5">
        <v>21.521457664036049</v>
      </c>
      <c r="N79">
        <v>-2.2000000000000002</v>
      </c>
      <c r="O79">
        <v>357.14291192682191</v>
      </c>
      <c r="P79">
        <v>5</v>
      </c>
      <c r="Q79" s="3">
        <v>1.399999785246891E-2</v>
      </c>
      <c r="R79" t="s">
        <v>52</v>
      </c>
      <c r="S79">
        <v>12.8</v>
      </c>
      <c r="T79">
        <v>0.61576275976972128</v>
      </c>
      <c r="U79">
        <v>0.18896232530035389</v>
      </c>
      <c r="V79">
        <v>3.3397083407093625E-3</v>
      </c>
      <c r="W79">
        <f t="shared" ref="W79:W91" si="7">U79</f>
        <v>0.18896232530035389</v>
      </c>
      <c r="X79" t="s">
        <v>78</v>
      </c>
    </row>
    <row r="80" spans="1:24" x14ac:dyDescent="0.35">
      <c r="A80" s="3">
        <f t="shared" si="6"/>
        <v>79</v>
      </c>
      <c r="B80" t="s">
        <v>54</v>
      </c>
      <c r="C80" t="s">
        <v>51</v>
      </c>
      <c r="D80" s="1" t="s">
        <v>74</v>
      </c>
      <c r="E80" s="1" t="s">
        <v>74</v>
      </c>
      <c r="F80" t="s">
        <v>56</v>
      </c>
      <c r="G80" t="s">
        <v>57</v>
      </c>
      <c r="H80" t="s">
        <v>70</v>
      </c>
      <c r="I80" t="s">
        <v>64</v>
      </c>
      <c r="J80" t="s">
        <v>65</v>
      </c>
      <c r="K80" t="s">
        <v>76</v>
      </c>
      <c r="L80">
        <v>360048.8347679525</v>
      </c>
      <c r="M80" s="5">
        <v>74.443674389901503</v>
      </c>
      <c r="N80">
        <v>-0.9</v>
      </c>
      <c r="O80">
        <v>400.26965046578533</v>
      </c>
      <c r="P80">
        <v>20</v>
      </c>
      <c r="Q80" s="3">
        <v>4.9966316398773733E-2</v>
      </c>
      <c r="R80" t="s">
        <v>52</v>
      </c>
      <c r="S80">
        <v>21.1</v>
      </c>
      <c r="T80">
        <v>0.5886038578899373</v>
      </c>
      <c r="U80">
        <v>0.14513882380028917</v>
      </c>
      <c r="V80">
        <v>5.1747296119066699E-2</v>
      </c>
      <c r="W80">
        <f t="shared" si="7"/>
        <v>0.14513882380028917</v>
      </c>
      <c r="X80" t="s">
        <v>78</v>
      </c>
    </row>
    <row r="81" spans="1:24" x14ac:dyDescent="0.35">
      <c r="A81" s="3">
        <f t="shared" si="6"/>
        <v>80</v>
      </c>
      <c r="B81" t="s">
        <v>54</v>
      </c>
      <c r="C81" t="s">
        <v>51</v>
      </c>
      <c r="D81" s="1" t="s">
        <v>74</v>
      </c>
      <c r="E81" s="1" t="s">
        <v>74</v>
      </c>
      <c r="F81" t="s">
        <v>56</v>
      </c>
      <c r="G81" t="s">
        <v>57</v>
      </c>
      <c r="H81" t="s">
        <v>70</v>
      </c>
      <c r="I81" t="s">
        <v>64</v>
      </c>
      <c r="J81" t="s">
        <v>65</v>
      </c>
      <c r="K81" t="s">
        <v>80</v>
      </c>
      <c r="L81">
        <v>289.92594316322334</v>
      </c>
      <c r="M81" s="5">
        <v>5.9945069740159534E-2</v>
      </c>
      <c r="O81">
        <v>389.5720217183009</v>
      </c>
      <c r="P81">
        <v>30</v>
      </c>
      <c r="Q81" s="3">
        <v>7.7007583521213355E-2</v>
      </c>
      <c r="R81" t="s">
        <v>52</v>
      </c>
      <c r="X81" t="s">
        <v>78</v>
      </c>
    </row>
    <row r="82" spans="1:24" x14ac:dyDescent="0.35">
      <c r="A82" s="3">
        <f t="shared" si="6"/>
        <v>81</v>
      </c>
      <c r="B82" t="s">
        <v>54</v>
      </c>
      <c r="C82" t="s">
        <v>51</v>
      </c>
      <c r="D82" s="1" t="s">
        <v>74</v>
      </c>
      <c r="E82" s="1" t="s">
        <v>74</v>
      </c>
      <c r="F82" t="s">
        <v>56</v>
      </c>
      <c r="G82" t="s">
        <v>57</v>
      </c>
      <c r="H82" t="s">
        <v>70</v>
      </c>
      <c r="I82" t="s">
        <v>64</v>
      </c>
      <c r="J82" t="s">
        <v>65</v>
      </c>
      <c r="K82" t="s">
        <v>81</v>
      </c>
      <c r="L82">
        <v>14139.875003929845</v>
      </c>
      <c r="M82" s="5">
        <v>2.9235596648573114</v>
      </c>
      <c r="O82">
        <v>466.71932617005314</v>
      </c>
      <c r="P82">
        <v>55</v>
      </c>
      <c r="Q82" s="3">
        <v>0.11784384514636595</v>
      </c>
      <c r="R82" t="s">
        <v>52</v>
      </c>
      <c r="U82">
        <v>0.20363585606000748</v>
      </c>
      <c r="W82">
        <f t="shared" si="7"/>
        <v>0.20363585606000748</v>
      </c>
      <c r="X82" t="s">
        <v>78</v>
      </c>
    </row>
    <row r="83" spans="1:24" x14ac:dyDescent="0.35">
      <c r="A83" s="3">
        <f t="shared" si="6"/>
        <v>82</v>
      </c>
      <c r="B83" t="s">
        <v>54</v>
      </c>
      <c r="C83" t="s">
        <v>51</v>
      </c>
      <c r="D83" s="1" t="s">
        <v>74</v>
      </c>
      <c r="E83" s="1" t="s">
        <v>74</v>
      </c>
      <c r="F83" t="s">
        <v>56</v>
      </c>
      <c r="G83" t="s">
        <v>57</v>
      </c>
      <c r="H83" t="s">
        <v>70</v>
      </c>
      <c r="I83" t="s">
        <v>64</v>
      </c>
      <c r="J83" t="s">
        <v>65</v>
      </c>
      <c r="K83" t="s">
        <v>82</v>
      </c>
      <c r="L83">
        <v>0</v>
      </c>
      <c r="M83" s="5">
        <v>0</v>
      </c>
      <c r="O83">
        <v>0</v>
      </c>
      <c r="P83">
        <v>79</v>
      </c>
      <c r="Q83" s="3"/>
      <c r="R83" t="s">
        <v>52</v>
      </c>
      <c r="U83">
        <v>0.12114581330122132</v>
      </c>
      <c r="W83">
        <f t="shared" si="7"/>
        <v>0.12114581330122132</v>
      </c>
      <c r="X83" t="s">
        <v>78</v>
      </c>
    </row>
    <row r="84" spans="1:24" x14ac:dyDescent="0.35">
      <c r="A84" s="3">
        <f t="shared" si="6"/>
        <v>83</v>
      </c>
      <c r="B84" t="s">
        <v>54</v>
      </c>
      <c r="C84" t="s">
        <v>51</v>
      </c>
      <c r="D84" s="1" t="s">
        <v>74</v>
      </c>
      <c r="E84" s="1" t="s">
        <v>74</v>
      </c>
      <c r="F84" t="s">
        <v>56</v>
      </c>
      <c r="G84" t="s">
        <v>57</v>
      </c>
      <c r="H84" t="s">
        <v>70</v>
      </c>
      <c r="I84" t="s">
        <v>64</v>
      </c>
      <c r="J84" t="s">
        <v>65</v>
      </c>
      <c r="K84" t="s">
        <v>83</v>
      </c>
      <c r="L84">
        <v>5084.9464686982765</v>
      </c>
      <c r="M84" s="5">
        <v>1.0513632114649676</v>
      </c>
      <c r="O84">
        <v>526.33199876809363</v>
      </c>
      <c r="P84">
        <v>20</v>
      </c>
      <c r="Q84" s="3">
        <v>3.7998829724985368E-2</v>
      </c>
      <c r="R84" t="s">
        <v>52</v>
      </c>
      <c r="U84">
        <v>0.28679305463096749</v>
      </c>
      <c r="W84">
        <f t="shared" si="7"/>
        <v>0.28679305463096749</v>
      </c>
      <c r="X84" t="s">
        <v>78</v>
      </c>
    </row>
    <row r="85" spans="1:24" x14ac:dyDescent="0.35">
      <c r="A85" s="3">
        <f t="shared" si="6"/>
        <v>84</v>
      </c>
      <c r="B85" t="s">
        <v>54</v>
      </c>
      <c r="C85" t="s">
        <v>51</v>
      </c>
      <c r="D85" s="1" t="s">
        <v>74</v>
      </c>
      <c r="E85" s="1" t="s">
        <v>74</v>
      </c>
      <c r="F85" t="s">
        <v>56</v>
      </c>
      <c r="G85" t="s">
        <v>57</v>
      </c>
      <c r="H85" t="s">
        <v>70</v>
      </c>
      <c r="I85" t="s">
        <v>64</v>
      </c>
      <c r="J85" t="s">
        <v>65</v>
      </c>
      <c r="K85" t="s">
        <v>28</v>
      </c>
      <c r="L85">
        <v>483652.69140556303</v>
      </c>
      <c r="M85" s="5">
        <v>100</v>
      </c>
      <c r="N85">
        <v>-1.17</v>
      </c>
      <c r="O85">
        <v>391.50181340659219</v>
      </c>
      <c r="Q85" s="3"/>
      <c r="R85" t="s">
        <v>52</v>
      </c>
      <c r="T85">
        <v>0.59469460298138321</v>
      </c>
      <c r="U85">
        <v>0.1708778532664352</v>
      </c>
      <c r="V85">
        <v>0.04</v>
      </c>
      <c r="W85">
        <f t="shared" si="7"/>
        <v>0.1708778532664352</v>
      </c>
      <c r="X85" t="s">
        <v>78</v>
      </c>
    </row>
    <row r="86" spans="1:24" x14ac:dyDescent="0.35">
      <c r="A86" s="3">
        <f t="shared" si="6"/>
        <v>85</v>
      </c>
      <c r="B86" t="s">
        <v>54</v>
      </c>
      <c r="C86" t="s">
        <v>73</v>
      </c>
      <c r="D86" s="1" t="s">
        <v>74</v>
      </c>
      <c r="E86" s="1" t="s">
        <v>74</v>
      </c>
      <c r="F86" t="s">
        <v>56</v>
      </c>
      <c r="G86" t="s">
        <v>57</v>
      </c>
      <c r="H86" t="s">
        <v>71</v>
      </c>
      <c r="I86" t="s">
        <v>64</v>
      </c>
      <c r="J86" t="s">
        <v>65</v>
      </c>
      <c r="K86" t="s">
        <v>75</v>
      </c>
      <c r="L86">
        <v>218.8267854712966</v>
      </c>
      <c r="M86" s="5">
        <v>1.7306517850126171E-2</v>
      </c>
      <c r="O86">
        <v>188.96343067613785</v>
      </c>
      <c r="P86">
        <v>5</v>
      </c>
      <c r="Q86" s="3">
        <v>2.6460146188652979E-2</v>
      </c>
      <c r="R86" t="s">
        <v>77</v>
      </c>
      <c r="S86">
        <v>0</v>
      </c>
      <c r="U86">
        <v>0.12350932824932398</v>
      </c>
      <c r="W86">
        <f t="shared" si="7"/>
        <v>0.12350932824932398</v>
      </c>
      <c r="X86" t="s">
        <v>78</v>
      </c>
    </row>
    <row r="87" spans="1:24" x14ac:dyDescent="0.35">
      <c r="A87" s="3">
        <f t="shared" si="6"/>
        <v>86</v>
      </c>
      <c r="B87" t="s">
        <v>54</v>
      </c>
      <c r="C87" t="s">
        <v>73</v>
      </c>
      <c r="D87" s="1" t="s">
        <v>74</v>
      </c>
      <c r="E87" s="1" t="s">
        <v>74</v>
      </c>
      <c r="F87" t="s">
        <v>56</v>
      </c>
      <c r="G87" t="s">
        <v>57</v>
      </c>
      <c r="H87" t="s">
        <v>71</v>
      </c>
      <c r="I87" t="s">
        <v>64</v>
      </c>
      <c r="J87" t="s">
        <v>65</v>
      </c>
      <c r="K87" t="s">
        <v>84</v>
      </c>
      <c r="L87">
        <v>57855.477461193543</v>
      </c>
      <c r="M87" s="5">
        <v>4.575659470814899</v>
      </c>
      <c r="O87">
        <v>352.35638978411907</v>
      </c>
      <c r="P87">
        <v>10</v>
      </c>
      <c r="Q87" s="3">
        <v>2.8380356621677212E-2</v>
      </c>
      <c r="R87" t="s">
        <v>77</v>
      </c>
      <c r="S87">
        <v>19</v>
      </c>
      <c r="T87">
        <v>0.16</v>
      </c>
      <c r="U87">
        <v>0.21772424582017255</v>
      </c>
      <c r="W87">
        <f t="shared" si="7"/>
        <v>0.21772424582017255</v>
      </c>
      <c r="X87" t="s">
        <v>78</v>
      </c>
    </row>
    <row r="88" spans="1:24" x14ac:dyDescent="0.35">
      <c r="A88" s="3">
        <f t="shared" si="6"/>
        <v>87</v>
      </c>
      <c r="B88" t="s">
        <v>54</v>
      </c>
      <c r="C88" t="s">
        <v>73</v>
      </c>
      <c r="D88" s="1" t="s">
        <v>74</v>
      </c>
      <c r="E88" s="1" t="s">
        <v>74</v>
      </c>
      <c r="F88" t="s">
        <v>56</v>
      </c>
      <c r="G88" t="s">
        <v>57</v>
      </c>
      <c r="H88" t="s">
        <v>71</v>
      </c>
      <c r="I88" t="s">
        <v>64</v>
      </c>
      <c r="J88" t="s">
        <v>65</v>
      </c>
      <c r="K88" t="s">
        <v>76</v>
      </c>
      <c r="L88">
        <v>1026569.4340235202</v>
      </c>
      <c r="M88" s="5">
        <v>81.189065571007873</v>
      </c>
      <c r="N88">
        <v>-1.4</v>
      </c>
      <c r="O88">
        <v>280.92391263450514</v>
      </c>
      <c r="P88">
        <v>20</v>
      </c>
      <c r="Q88" s="3">
        <v>7.1193654582267313E-2</v>
      </c>
      <c r="R88" t="s">
        <v>77</v>
      </c>
      <c r="S88">
        <v>97</v>
      </c>
      <c r="T88">
        <v>0.28000000000000003</v>
      </c>
      <c r="U88">
        <v>0.42252766601955744</v>
      </c>
      <c r="W88">
        <f t="shared" si="7"/>
        <v>0.42252766601955744</v>
      </c>
      <c r="X88" t="s">
        <v>78</v>
      </c>
    </row>
    <row r="89" spans="1:24" x14ac:dyDescent="0.35">
      <c r="A89" s="3">
        <f t="shared" si="6"/>
        <v>88</v>
      </c>
      <c r="B89" t="s">
        <v>54</v>
      </c>
      <c r="C89" t="s">
        <v>73</v>
      </c>
      <c r="D89" s="1" t="s">
        <v>74</v>
      </c>
      <c r="E89" s="1" t="s">
        <v>74</v>
      </c>
      <c r="F89" t="s">
        <v>56</v>
      </c>
      <c r="G89" t="s">
        <v>57</v>
      </c>
      <c r="H89" t="s">
        <v>71</v>
      </c>
      <c r="I89" t="s">
        <v>64</v>
      </c>
      <c r="J89" t="s">
        <v>65</v>
      </c>
      <c r="K89" t="s">
        <v>80</v>
      </c>
      <c r="L89">
        <v>179774.60033685743</v>
      </c>
      <c r="M89" s="5">
        <v>14.217968440327089</v>
      </c>
      <c r="N89">
        <v>-2.8</v>
      </c>
      <c r="O89">
        <v>290.68075999213704</v>
      </c>
      <c r="P89">
        <v>30</v>
      </c>
      <c r="Q89" s="3">
        <v>0.10320600510612228</v>
      </c>
      <c r="R89" t="s">
        <v>77</v>
      </c>
      <c r="S89">
        <v>82</v>
      </c>
      <c r="T89">
        <v>0.72</v>
      </c>
      <c r="U89">
        <v>0.38113831366606316</v>
      </c>
      <c r="W89">
        <f t="shared" si="7"/>
        <v>0.38113831366606316</v>
      </c>
      <c r="X89" t="s">
        <v>78</v>
      </c>
    </row>
    <row r="90" spans="1:24" x14ac:dyDescent="0.35">
      <c r="A90" s="3">
        <f t="shared" si="6"/>
        <v>89</v>
      </c>
      <c r="B90" t="s">
        <v>54</v>
      </c>
      <c r="C90" t="s">
        <v>73</v>
      </c>
      <c r="D90" s="1" t="s">
        <v>74</v>
      </c>
      <c r="E90" s="1" t="s">
        <v>74</v>
      </c>
      <c r="F90" t="s">
        <v>56</v>
      </c>
      <c r="G90" t="s">
        <v>57</v>
      </c>
      <c r="H90" t="s">
        <v>71</v>
      </c>
      <c r="I90" t="s">
        <v>64</v>
      </c>
      <c r="J90" t="s">
        <v>65</v>
      </c>
      <c r="K90" t="s">
        <v>28</v>
      </c>
      <c r="L90">
        <v>1264418.3386070426</v>
      </c>
      <c r="M90" s="5">
        <v>100</v>
      </c>
      <c r="N90">
        <v>-1.85</v>
      </c>
      <c r="O90">
        <v>285.77607689034403</v>
      </c>
      <c r="Q90" s="3"/>
      <c r="R90" t="s">
        <v>77</v>
      </c>
      <c r="T90">
        <v>0.33</v>
      </c>
      <c r="U90">
        <v>0.40513917663307464</v>
      </c>
      <c r="W90">
        <f t="shared" si="7"/>
        <v>0.40513917663307464</v>
      </c>
      <c r="X90" t="s">
        <v>78</v>
      </c>
    </row>
    <row r="91" spans="1:24" x14ac:dyDescent="0.35">
      <c r="A91" s="3">
        <f t="shared" si="6"/>
        <v>90</v>
      </c>
      <c r="B91" t="s">
        <v>54</v>
      </c>
      <c r="C91" t="s">
        <v>79</v>
      </c>
      <c r="D91" s="1" t="s">
        <v>74</v>
      </c>
      <c r="E91" s="1" t="s">
        <v>74</v>
      </c>
      <c r="F91" t="s">
        <v>56</v>
      </c>
      <c r="G91" t="s">
        <v>57</v>
      </c>
      <c r="H91" t="s">
        <v>71</v>
      </c>
      <c r="I91" t="s">
        <v>64</v>
      </c>
      <c r="J91" t="s">
        <v>65</v>
      </c>
      <c r="K91" t="s">
        <v>75</v>
      </c>
      <c r="L91">
        <v>62359.276022127371</v>
      </c>
      <c r="M91" s="5">
        <v>28.457834442267298</v>
      </c>
      <c r="N91">
        <v>-1.1000000000000001</v>
      </c>
      <c r="O91">
        <v>254.09212295298431</v>
      </c>
      <c r="P91">
        <v>5</v>
      </c>
      <c r="Q91" s="3">
        <v>1.9677902415436821E-2</v>
      </c>
      <c r="R91" t="s">
        <v>77</v>
      </c>
      <c r="S91">
        <v>21</v>
      </c>
      <c r="T91">
        <v>0.25</v>
      </c>
      <c r="U91">
        <v>0.23358235248562825</v>
      </c>
      <c r="V91">
        <v>0.08</v>
      </c>
      <c r="W91">
        <f t="shared" si="7"/>
        <v>0.23358235248562825</v>
      </c>
      <c r="X91" t="s">
        <v>78</v>
      </c>
    </row>
    <row r="92" spans="1:24" x14ac:dyDescent="0.35">
      <c r="A92" s="3">
        <f t="shared" si="6"/>
        <v>91</v>
      </c>
      <c r="B92" t="s">
        <v>54</v>
      </c>
      <c r="C92" t="s">
        <v>79</v>
      </c>
      <c r="D92" s="1" t="s">
        <v>74</v>
      </c>
      <c r="E92" s="1" t="s">
        <v>74</v>
      </c>
      <c r="F92" t="s">
        <v>56</v>
      </c>
      <c r="G92" t="s">
        <v>57</v>
      </c>
      <c r="H92" t="s">
        <v>71</v>
      </c>
      <c r="I92" t="s">
        <v>64</v>
      </c>
      <c r="J92" t="s">
        <v>65</v>
      </c>
      <c r="K92" t="s">
        <v>84</v>
      </c>
      <c r="L92">
        <v>3524.4994051296135</v>
      </c>
      <c r="M92" s="5">
        <v>1.6084154108437392</v>
      </c>
      <c r="O92">
        <v>352.63582443653615</v>
      </c>
      <c r="P92">
        <v>10</v>
      </c>
      <c r="Q92" s="3">
        <v>2.8357867542183592E-2</v>
      </c>
      <c r="R92" t="s">
        <v>77</v>
      </c>
      <c r="S92">
        <v>18</v>
      </c>
      <c r="U92">
        <v>0.16753763723928813</v>
      </c>
      <c r="W92">
        <f t="shared" ref="W92:W95" si="8">U92</f>
        <v>0.16753763723928813</v>
      </c>
      <c r="X92" t="s">
        <v>78</v>
      </c>
    </row>
    <row r="93" spans="1:24" x14ac:dyDescent="0.35">
      <c r="A93" s="3">
        <f t="shared" si="6"/>
        <v>92</v>
      </c>
      <c r="B93" t="s">
        <v>54</v>
      </c>
      <c r="C93" t="s">
        <v>79</v>
      </c>
      <c r="D93" s="1" t="s">
        <v>74</v>
      </c>
      <c r="E93" s="1" t="s">
        <v>74</v>
      </c>
      <c r="F93" t="s">
        <v>56</v>
      </c>
      <c r="G93" t="s">
        <v>57</v>
      </c>
      <c r="H93" t="s">
        <v>71</v>
      </c>
      <c r="I93" t="s">
        <v>64</v>
      </c>
      <c r="J93" t="s">
        <v>65</v>
      </c>
      <c r="K93" t="s">
        <v>76</v>
      </c>
      <c r="L93">
        <v>141400.680084402</v>
      </c>
      <c r="M93" s="5">
        <v>64.528605855495613</v>
      </c>
      <c r="N93">
        <v>-0.9</v>
      </c>
      <c r="O93">
        <v>305.67180192694127</v>
      </c>
      <c r="P93">
        <v>20</v>
      </c>
      <c r="Q93" s="3">
        <v>6.5429653222576961E-2</v>
      </c>
      <c r="R93" t="s">
        <v>77</v>
      </c>
      <c r="S93">
        <v>53</v>
      </c>
      <c r="T93">
        <v>0.56000000000000005</v>
      </c>
      <c r="U93">
        <v>0.38528290163070733</v>
      </c>
      <c r="V93">
        <v>7.0000000000000007E-2</v>
      </c>
      <c r="W93">
        <f t="shared" si="8"/>
        <v>0.38528290163070733</v>
      </c>
      <c r="X93" t="s">
        <v>78</v>
      </c>
    </row>
    <row r="94" spans="1:24" x14ac:dyDescent="0.35">
      <c r="A94" s="3">
        <f t="shared" si="6"/>
        <v>93</v>
      </c>
      <c r="B94" t="s">
        <v>54</v>
      </c>
      <c r="C94" t="s">
        <v>79</v>
      </c>
      <c r="D94" s="1" t="s">
        <v>74</v>
      </c>
      <c r="E94" s="1" t="s">
        <v>74</v>
      </c>
      <c r="F94" t="s">
        <v>56</v>
      </c>
      <c r="G94" t="s">
        <v>57</v>
      </c>
      <c r="H94" t="s">
        <v>71</v>
      </c>
      <c r="I94" t="s">
        <v>64</v>
      </c>
      <c r="J94" t="s">
        <v>65</v>
      </c>
      <c r="K94" t="s">
        <v>80</v>
      </c>
      <c r="L94">
        <v>11844.221157805361</v>
      </c>
      <c r="M94" s="5">
        <v>5.4051442913933583</v>
      </c>
      <c r="N94">
        <v>-3.552958890836484</v>
      </c>
      <c r="O94">
        <v>299.79064627881974</v>
      </c>
      <c r="P94">
        <v>30</v>
      </c>
      <c r="Q94" s="3">
        <v>0.10006983330660209</v>
      </c>
      <c r="R94" t="s">
        <v>77</v>
      </c>
      <c r="S94">
        <v>23</v>
      </c>
      <c r="T94">
        <v>0.61</v>
      </c>
      <c r="U94">
        <v>0.17816365739473006</v>
      </c>
      <c r="V94">
        <v>0.17</v>
      </c>
      <c r="W94">
        <f t="shared" si="8"/>
        <v>0.17816365739473006</v>
      </c>
      <c r="X94" t="s">
        <v>78</v>
      </c>
    </row>
    <row r="95" spans="1:24" x14ac:dyDescent="0.35">
      <c r="A95" s="3">
        <f t="shared" si="6"/>
        <v>94</v>
      </c>
      <c r="B95" t="s">
        <v>54</v>
      </c>
      <c r="C95" t="s">
        <v>79</v>
      </c>
      <c r="D95" s="1" t="s">
        <v>74</v>
      </c>
      <c r="E95" s="1" t="s">
        <v>74</v>
      </c>
      <c r="F95" t="s">
        <v>56</v>
      </c>
      <c r="G95" t="s">
        <v>57</v>
      </c>
      <c r="H95" t="s">
        <v>71</v>
      </c>
      <c r="I95" t="s">
        <v>64</v>
      </c>
      <c r="J95" t="s">
        <v>65</v>
      </c>
      <c r="K95" t="s">
        <v>28</v>
      </c>
      <c r="L95">
        <v>219128.67666946433</v>
      </c>
      <c r="M95" s="5">
        <v>100</v>
      </c>
      <c r="N95">
        <v>-1.54</v>
      </c>
      <c r="O95">
        <v>292.31041608028386</v>
      </c>
      <c r="Q95" s="3"/>
      <c r="R95" t="s">
        <v>77</v>
      </c>
      <c r="T95">
        <v>0.47</v>
      </c>
      <c r="U95">
        <v>0.34676240359336047</v>
      </c>
      <c r="V95">
        <v>0.1</v>
      </c>
      <c r="W95">
        <f t="shared" si="8"/>
        <v>0.34676240359336047</v>
      </c>
      <c r="X95" t="s">
        <v>78</v>
      </c>
    </row>
    <row r="96" spans="1:24" x14ac:dyDescent="0.35">
      <c r="A96" s="3">
        <f t="shared" si="6"/>
        <v>95</v>
      </c>
      <c r="B96" t="s">
        <v>54</v>
      </c>
      <c r="C96" t="s">
        <v>51</v>
      </c>
      <c r="D96" s="1" t="s">
        <v>74</v>
      </c>
      <c r="E96" s="1" t="s">
        <v>74</v>
      </c>
      <c r="F96" t="s">
        <v>56</v>
      </c>
      <c r="G96" t="s">
        <v>57</v>
      </c>
      <c r="H96" t="s">
        <v>71</v>
      </c>
      <c r="I96" t="s">
        <v>64</v>
      </c>
      <c r="J96" t="s">
        <v>65</v>
      </c>
      <c r="K96" t="s">
        <v>75</v>
      </c>
      <c r="L96">
        <v>135461.86365491946</v>
      </c>
      <c r="M96" s="5">
        <v>64.468242048438285</v>
      </c>
      <c r="N96">
        <v>-5.5</v>
      </c>
      <c r="O96">
        <v>316.76313468197253</v>
      </c>
      <c r="P96">
        <v>5</v>
      </c>
      <c r="Q96" s="3">
        <v>1.5784665109530367E-2</v>
      </c>
      <c r="R96" t="s">
        <v>85</v>
      </c>
      <c r="S96">
        <v>18</v>
      </c>
      <c r="T96">
        <v>1.06</v>
      </c>
      <c r="U96">
        <v>0.13843084100397657</v>
      </c>
      <c r="V96">
        <v>0.11</v>
      </c>
      <c r="W96">
        <f t="shared" ref="W96:W100" si="9">U96</f>
        <v>0.13843084100397657</v>
      </c>
      <c r="X96" t="s">
        <v>78</v>
      </c>
    </row>
    <row r="97" spans="1:24" x14ac:dyDescent="0.35">
      <c r="A97" s="3">
        <f t="shared" si="6"/>
        <v>96</v>
      </c>
      <c r="B97" t="s">
        <v>54</v>
      </c>
      <c r="C97" t="s">
        <v>51</v>
      </c>
      <c r="D97" s="1" t="s">
        <v>74</v>
      </c>
      <c r="E97" s="1" t="s">
        <v>74</v>
      </c>
      <c r="F97" t="s">
        <v>56</v>
      </c>
      <c r="G97" t="s">
        <v>57</v>
      </c>
      <c r="H97" t="s">
        <v>71</v>
      </c>
      <c r="I97" t="s">
        <v>64</v>
      </c>
      <c r="J97" t="s">
        <v>65</v>
      </c>
      <c r="K97" t="s">
        <v>84</v>
      </c>
      <c r="L97">
        <v>0</v>
      </c>
      <c r="M97" s="5">
        <v>0</v>
      </c>
      <c r="O97">
        <v>0</v>
      </c>
      <c r="P97">
        <v>10</v>
      </c>
      <c r="Q97" s="3"/>
      <c r="R97" t="s">
        <v>85</v>
      </c>
      <c r="S97">
        <v>0</v>
      </c>
      <c r="U97">
        <v>0.21112543349575186</v>
      </c>
      <c r="W97">
        <f t="shared" si="9"/>
        <v>0.21112543349575186</v>
      </c>
      <c r="X97" t="s">
        <v>78</v>
      </c>
    </row>
    <row r="98" spans="1:24" x14ac:dyDescent="0.35">
      <c r="A98" s="3">
        <f t="shared" si="6"/>
        <v>97</v>
      </c>
      <c r="B98" t="s">
        <v>54</v>
      </c>
      <c r="C98" t="s">
        <v>51</v>
      </c>
      <c r="D98" s="1" t="s">
        <v>74</v>
      </c>
      <c r="E98" s="1" t="s">
        <v>74</v>
      </c>
      <c r="F98" t="s">
        <v>56</v>
      </c>
      <c r="G98" t="s">
        <v>57</v>
      </c>
      <c r="H98" t="s">
        <v>71</v>
      </c>
      <c r="I98" t="s">
        <v>64</v>
      </c>
      <c r="J98" t="s">
        <v>65</v>
      </c>
      <c r="K98" t="s">
        <v>76</v>
      </c>
      <c r="L98">
        <v>74639.348123642878</v>
      </c>
      <c r="M98" s="5">
        <v>35.521935335472612</v>
      </c>
      <c r="N98">
        <v>-8.5</v>
      </c>
      <c r="O98">
        <v>359.42726520667924</v>
      </c>
      <c r="P98">
        <v>20</v>
      </c>
      <c r="Q98" s="3">
        <v>5.5644081392933628E-2</v>
      </c>
      <c r="R98" t="s">
        <v>85</v>
      </c>
      <c r="S98">
        <v>8</v>
      </c>
      <c r="T98">
        <v>0.87</v>
      </c>
      <c r="U98">
        <v>0.17416346523884849</v>
      </c>
      <c r="W98">
        <f t="shared" si="9"/>
        <v>0.17416346523884849</v>
      </c>
      <c r="X98" t="s">
        <v>78</v>
      </c>
    </row>
    <row r="99" spans="1:24" x14ac:dyDescent="0.35">
      <c r="A99" s="3">
        <f t="shared" si="6"/>
        <v>98</v>
      </c>
      <c r="B99" t="s">
        <v>54</v>
      </c>
      <c r="C99" t="s">
        <v>51</v>
      </c>
      <c r="D99" s="1" t="s">
        <v>74</v>
      </c>
      <c r="E99" s="1" t="s">
        <v>74</v>
      </c>
      <c r="F99" t="s">
        <v>56</v>
      </c>
      <c r="G99" t="s">
        <v>57</v>
      </c>
      <c r="H99" t="s">
        <v>71</v>
      </c>
      <c r="I99" t="s">
        <v>64</v>
      </c>
      <c r="J99" t="s">
        <v>65</v>
      </c>
      <c r="K99" t="s">
        <v>80</v>
      </c>
      <c r="L99">
        <v>20.639462766750729</v>
      </c>
      <c r="M99" s="5">
        <v>9.8226160891024608E-3</v>
      </c>
      <c r="O99">
        <v>320.26927333087423</v>
      </c>
      <c r="P99">
        <v>30</v>
      </c>
      <c r="Q99" s="3">
        <v>9.3671177656205001E-2</v>
      </c>
      <c r="R99" t="s">
        <v>85</v>
      </c>
      <c r="S99">
        <v>0</v>
      </c>
      <c r="U99">
        <v>2.9476367734901233E-2</v>
      </c>
      <c r="W99">
        <f t="shared" si="9"/>
        <v>2.9476367734901233E-2</v>
      </c>
      <c r="X99" t="s">
        <v>78</v>
      </c>
    </row>
    <row r="100" spans="1:24" x14ac:dyDescent="0.35">
      <c r="A100" s="3">
        <f t="shared" si="6"/>
        <v>99</v>
      </c>
      <c r="B100" t="s">
        <v>54</v>
      </c>
      <c r="C100" t="s">
        <v>51</v>
      </c>
      <c r="D100" s="1" t="s">
        <v>74</v>
      </c>
      <c r="E100" s="1" t="s">
        <v>74</v>
      </c>
      <c r="F100" t="s">
        <v>56</v>
      </c>
      <c r="G100" t="s">
        <v>57</v>
      </c>
      <c r="H100" t="s">
        <v>71</v>
      </c>
      <c r="I100" t="s">
        <v>64</v>
      </c>
      <c r="J100" t="s">
        <v>65</v>
      </c>
      <c r="K100" t="s">
        <v>28</v>
      </c>
      <c r="L100">
        <v>210121.8512413291</v>
      </c>
      <c r="M100" s="5">
        <v>100</v>
      </c>
      <c r="N100">
        <v>-6.58</v>
      </c>
      <c r="O100">
        <v>331.76105160379296</v>
      </c>
      <c r="Q100" s="3"/>
      <c r="R100" t="s">
        <v>85</v>
      </c>
      <c r="T100">
        <v>0.99</v>
      </c>
      <c r="U100">
        <v>0.15262914312319034</v>
      </c>
      <c r="V100">
        <v>0.06</v>
      </c>
      <c r="W100">
        <f t="shared" si="9"/>
        <v>0.15262914312319034</v>
      </c>
      <c r="X100" t="s">
        <v>78</v>
      </c>
    </row>
    <row r="101" spans="1:24" x14ac:dyDescent="0.35">
      <c r="A101" s="3">
        <f t="shared" si="6"/>
        <v>100</v>
      </c>
      <c r="B101" t="s">
        <v>54</v>
      </c>
      <c r="C101" t="s">
        <v>86</v>
      </c>
      <c r="D101" s="1" t="s">
        <v>74</v>
      </c>
      <c r="E101" s="1" t="s">
        <v>74</v>
      </c>
      <c r="F101" t="s">
        <v>56</v>
      </c>
      <c r="G101" t="s">
        <v>57</v>
      </c>
      <c r="H101" t="s">
        <v>72</v>
      </c>
      <c r="I101" t="s">
        <v>64</v>
      </c>
      <c r="J101" t="s">
        <v>65</v>
      </c>
      <c r="K101" t="s">
        <v>75</v>
      </c>
      <c r="L101">
        <v>37481.910304022473</v>
      </c>
      <c r="M101" s="5">
        <v>8.9130931488625773</v>
      </c>
      <c r="N101">
        <v>-3.6</v>
      </c>
      <c r="O101">
        <v>292.67044121744038</v>
      </c>
      <c r="P101">
        <v>5</v>
      </c>
      <c r="Q101" s="3">
        <v>1.7084062125307813E-2</v>
      </c>
      <c r="R101" t="s">
        <v>50</v>
      </c>
      <c r="S101">
        <v>11</v>
      </c>
      <c r="T101">
        <v>1.79</v>
      </c>
      <c r="U101">
        <v>0.1629268759477516</v>
      </c>
      <c r="V101">
        <v>4.1269617128495396E-2</v>
      </c>
      <c r="W101">
        <f t="shared" ref="W101:W105" si="10">U101</f>
        <v>0.1629268759477516</v>
      </c>
      <c r="X101" t="s">
        <v>78</v>
      </c>
    </row>
    <row r="102" spans="1:24" x14ac:dyDescent="0.35">
      <c r="A102" s="3">
        <f t="shared" si="6"/>
        <v>101</v>
      </c>
      <c r="B102" t="s">
        <v>54</v>
      </c>
      <c r="C102" t="s">
        <v>86</v>
      </c>
      <c r="D102" s="1" t="s">
        <v>74</v>
      </c>
      <c r="E102" s="1" t="s">
        <v>74</v>
      </c>
      <c r="F102" t="s">
        <v>56</v>
      </c>
      <c r="G102" t="s">
        <v>57</v>
      </c>
      <c r="H102" t="s">
        <v>72</v>
      </c>
      <c r="I102" t="s">
        <v>64</v>
      </c>
      <c r="J102" t="s">
        <v>65</v>
      </c>
      <c r="K102" t="s">
        <v>76</v>
      </c>
      <c r="L102">
        <v>283367.94275744725</v>
      </c>
      <c r="M102" s="5">
        <v>67.384102056496189</v>
      </c>
      <c r="N102">
        <v>-0.4</v>
      </c>
      <c r="O102">
        <v>369.17217402520805</v>
      </c>
      <c r="P102">
        <v>20</v>
      </c>
      <c r="Q102" s="3">
        <v>5.4175264029066146E-2</v>
      </c>
      <c r="R102" t="s">
        <v>50</v>
      </c>
      <c r="S102">
        <v>55</v>
      </c>
      <c r="T102">
        <v>2.58</v>
      </c>
      <c r="U102">
        <v>0.38950378415516579</v>
      </c>
      <c r="V102">
        <v>1.6047376612457882E-2</v>
      </c>
      <c r="W102">
        <f t="shared" si="10"/>
        <v>0.38950378415516579</v>
      </c>
      <c r="X102" t="s">
        <v>78</v>
      </c>
    </row>
    <row r="103" spans="1:24" x14ac:dyDescent="0.35">
      <c r="A103" s="3">
        <f t="shared" si="6"/>
        <v>102</v>
      </c>
      <c r="B103" t="s">
        <v>54</v>
      </c>
      <c r="C103" t="s">
        <v>86</v>
      </c>
      <c r="D103" s="1" t="s">
        <v>74</v>
      </c>
      <c r="E103" s="1" t="s">
        <v>74</v>
      </c>
      <c r="F103" t="s">
        <v>56</v>
      </c>
      <c r="G103" t="s">
        <v>57</v>
      </c>
      <c r="H103" t="s">
        <v>72</v>
      </c>
      <c r="I103" t="s">
        <v>64</v>
      </c>
      <c r="J103" t="s">
        <v>65</v>
      </c>
      <c r="K103" t="s">
        <v>80</v>
      </c>
      <c r="L103">
        <v>80574.895182175329</v>
      </c>
      <c r="M103" s="5">
        <v>19.160484094683262</v>
      </c>
      <c r="N103">
        <v>-1.7</v>
      </c>
      <c r="O103">
        <v>333.85510460668877</v>
      </c>
      <c r="P103">
        <v>30</v>
      </c>
      <c r="Q103" s="3">
        <v>8.9859341930214567E-2</v>
      </c>
      <c r="R103" t="s">
        <v>50</v>
      </c>
      <c r="S103">
        <v>19</v>
      </c>
      <c r="T103">
        <v>2.0499999999999998</v>
      </c>
      <c r="U103">
        <v>0.24600936087233333</v>
      </c>
      <c r="V103">
        <v>3.2371274373077137E-2</v>
      </c>
      <c r="W103">
        <f t="shared" si="10"/>
        <v>0.24600936087233333</v>
      </c>
      <c r="X103" t="s">
        <v>78</v>
      </c>
    </row>
    <row r="104" spans="1:24" x14ac:dyDescent="0.35">
      <c r="A104" s="3">
        <f t="shared" si="6"/>
        <v>103</v>
      </c>
      <c r="B104" t="s">
        <v>54</v>
      </c>
      <c r="C104" t="s">
        <v>86</v>
      </c>
      <c r="D104" s="1" t="s">
        <v>74</v>
      </c>
      <c r="E104" s="1" t="s">
        <v>74</v>
      </c>
      <c r="F104" t="s">
        <v>56</v>
      </c>
      <c r="G104" t="s">
        <v>57</v>
      </c>
      <c r="H104" t="s">
        <v>72</v>
      </c>
      <c r="I104" t="s">
        <v>64</v>
      </c>
      <c r="J104" t="s">
        <v>65</v>
      </c>
      <c r="K104" t="s">
        <v>87</v>
      </c>
      <c r="L104">
        <v>19101.657999575189</v>
      </c>
      <c r="M104" s="5">
        <v>4.5423206999579833</v>
      </c>
      <c r="O104">
        <v>394.83691844921697</v>
      </c>
      <c r="Q104" s="3"/>
      <c r="R104" t="s">
        <v>50</v>
      </c>
      <c r="S104">
        <v>3</v>
      </c>
      <c r="U104">
        <v>8.6824499527072455E-2</v>
      </c>
      <c r="W104">
        <f t="shared" si="10"/>
        <v>8.6824499527072455E-2</v>
      </c>
      <c r="X104" t="s">
        <v>78</v>
      </c>
    </row>
    <row r="105" spans="1:24" x14ac:dyDescent="0.35">
      <c r="A105" s="3">
        <f t="shared" si="6"/>
        <v>104</v>
      </c>
      <c r="B105" t="s">
        <v>54</v>
      </c>
      <c r="C105" t="s">
        <v>86</v>
      </c>
      <c r="D105" s="1" t="s">
        <v>74</v>
      </c>
      <c r="E105" s="1" t="s">
        <v>74</v>
      </c>
      <c r="F105" t="s">
        <v>56</v>
      </c>
      <c r="G105" t="s">
        <v>57</v>
      </c>
      <c r="H105" t="s">
        <v>72</v>
      </c>
      <c r="I105" t="s">
        <v>64</v>
      </c>
      <c r="J105" t="s">
        <v>65</v>
      </c>
      <c r="K105" t="s">
        <v>28</v>
      </c>
      <c r="L105">
        <v>420526.4062432202</v>
      </c>
      <c r="M105" s="5">
        <v>100</v>
      </c>
      <c r="N105">
        <v>-1.33</v>
      </c>
      <c r="O105">
        <v>355.79631972743698</v>
      </c>
      <c r="Q105" s="3"/>
      <c r="R105" t="s">
        <v>50</v>
      </c>
      <c r="T105">
        <v>2.33</v>
      </c>
      <c r="U105">
        <v>0.31577822501167235</v>
      </c>
      <c r="V105">
        <v>0.03</v>
      </c>
      <c r="W105">
        <f t="shared" si="10"/>
        <v>0.31577822501167235</v>
      </c>
      <c r="X105" t="s">
        <v>78</v>
      </c>
    </row>
    <row r="106" spans="1:24" x14ac:dyDescent="0.35">
      <c r="D106" s="2"/>
    </row>
    <row r="107" spans="1:24" x14ac:dyDescent="0.35">
      <c r="D107" s="2"/>
    </row>
    <row r="108" spans="1:24" x14ac:dyDescent="0.35">
      <c r="D108" s="2"/>
    </row>
    <row r="109" spans="1:24" x14ac:dyDescent="0.35">
      <c r="D109" s="2"/>
    </row>
    <row r="110" spans="1:24" x14ac:dyDescent="0.35">
      <c r="D110" s="2"/>
    </row>
    <row r="111" spans="1:24" x14ac:dyDescent="0.35">
      <c r="D111" s="2"/>
    </row>
    <row r="112" spans="1:24" x14ac:dyDescent="0.35">
      <c r="D112" s="2"/>
    </row>
    <row r="113" spans="4:4" x14ac:dyDescent="0.35">
      <c r="D113" s="2"/>
    </row>
    <row r="114" spans="4:4" x14ac:dyDescent="0.35">
      <c r="D114" s="2"/>
    </row>
    <row r="115" spans="4:4" x14ac:dyDescent="0.35">
      <c r="D115" s="2"/>
    </row>
    <row r="116" spans="4:4" x14ac:dyDescent="0.35">
      <c r="D116" s="2"/>
    </row>
    <row r="117" spans="4:4" x14ac:dyDescent="0.35">
      <c r="D117" s="2"/>
    </row>
    <row r="118" spans="4:4" x14ac:dyDescent="0.35">
      <c r="D118" s="2"/>
    </row>
    <row r="119" spans="4:4" x14ac:dyDescent="0.35">
      <c r="D119" s="2"/>
    </row>
    <row r="120" spans="4:4" x14ac:dyDescent="0.35">
      <c r="D120" s="2"/>
    </row>
    <row r="121" spans="4:4" x14ac:dyDescent="0.35">
      <c r="D121" s="2"/>
    </row>
    <row r="122" spans="4:4" x14ac:dyDescent="0.35">
      <c r="D122" s="2"/>
    </row>
    <row r="123" spans="4:4" x14ac:dyDescent="0.35">
      <c r="D123" s="2"/>
    </row>
    <row r="124" spans="4:4" x14ac:dyDescent="0.35">
      <c r="D124" s="2"/>
    </row>
    <row r="125" spans="4:4" x14ac:dyDescent="0.35">
      <c r="D125" s="2"/>
    </row>
    <row r="126" spans="4:4" x14ac:dyDescent="0.35">
      <c r="D126" s="2"/>
    </row>
    <row r="127" spans="4:4" x14ac:dyDescent="0.35">
      <c r="D127" s="2"/>
    </row>
    <row r="128" spans="4:4" x14ac:dyDescent="0.35">
      <c r="D128" s="2"/>
    </row>
    <row r="129" spans="4:4" x14ac:dyDescent="0.35">
      <c r="D129" s="2"/>
    </row>
    <row r="130" spans="4:4" x14ac:dyDescent="0.35">
      <c r="D130" s="2"/>
    </row>
    <row r="131" spans="4:4" x14ac:dyDescent="0.35">
      <c r="D131" s="2"/>
    </row>
    <row r="132" spans="4:4" x14ac:dyDescent="0.35">
      <c r="D132" s="2"/>
    </row>
    <row r="133" spans="4:4" x14ac:dyDescent="0.35">
      <c r="D133" s="2"/>
    </row>
    <row r="134" spans="4:4" x14ac:dyDescent="0.35">
      <c r="D134" s="2"/>
    </row>
    <row r="135" spans="4:4" x14ac:dyDescent="0.35">
      <c r="D135" s="2"/>
    </row>
    <row r="136" spans="4:4" x14ac:dyDescent="0.35">
      <c r="D136" s="2"/>
    </row>
    <row r="137" spans="4:4" x14ac:dyDescent="0.35">
      <c r="D137" s="2"/>
    </row>
    <row r="138" spans="4:4" x14ac:dyDescent="0.35">
      <c r="D138" s="2"/>
    </row>
    <row r="139" spans="4:4" x14ac:dyDescent="0.35">
      <c r="D139" s="2"/>
    </row>
    <row r="140" spans="4:4" x14ac:dyDescent="0.35">
      <c r="D140" s="2"/>
    </row>
    <row r="141" spans="4:4" x14ac:dyDescent="0.35">
      <c r="D141" s="2"/>
    </row>
    <row r="142" spans="4:4" x14ac:dyDescent="0.35">
      <c r="D142" s="2"/>
    </row>
    <row r="143" spans="4:4" x14ac:dyDescent="0.35">
      <c r="D143" s="2"/>
    </row>
    <row r="144" spans="4:4" x14ac:dyDescent="0.35">
      <c r="D144" s="2"/>
    </row>
    <row r="145" spans="4:4" x14ac:dyDescent="0.35">
      <c r="D145" s="2"/>
    </row>
    <row r="146" spans="4:4" x14ac:dyDescent="0.35">
      <c r="D146" s="2"/>
    </row>
    <row r="147" spans="4:4" x14ac:dyDescent="0.35">
      <c r="D147" s="2"/>
    </row>
    <row r="148" spans="4:4" x14ac:dyDescent="0.35">
      <c r="D148" s="2"/>
    </row>
    <row r="149" spans="4:4" x14ac:dyDescent="0.35">
      <c r="D149" s="2"/>
    </row>
    <row r="150" spans="4:4" x14ac:dyDescent="0.35">
      <c r="D150" s="2"/>
    </row>
    <row r="151" spans="4:4" x14ac:dyDescent="0.35">
      <c r="D151" s="2"/>
    </row>
    <row r="152" spans="4:4" x14ac:dyDescent="0.35">
      <c r="D152" s="2"/>
    </row>
    <row r="153" spans="4:4" x14ac:dyDescent="0.35">
      <c r="D153" s="2"/>
    </row>
    <row r="154" spans="4:4" x14ac:dyDescent="0.35">
      <c r="D154" s="2"/>
    </row>
    <row r="155" spans="4:4" x14ac:dyDescent="0.35">
      <c r="D155" s="2"/>
    </row>
    <row r="156" spans="4:4" x14ac:dyDescent="0.35">
      <c r="D156" s="2"/>
    </row>
    <row r="157" spans="4:4" x14ac:dyDescent="0.35">
      <c r="D157" s="2"/>
    </row>
    <row r="158" spans="4:4" x14ac:dyDescent="0.35">
      <c r="D158" s="2"/>
    </row>
    <row r="159" spans="4:4" x14ac:dyDescent="0.35">
      <c r="D159" s="2"/>
    </row>
    <row r="160" spans="4:4" x14ac:dyDescent="0.35">
      <c r="D160" s="2"/>
    </row>
    <row r="161" spans="4:4" x14ac:dyDescent="0.35">
      <c r="D161" s="2"/>
    </row>
    <row r="162" spans="4:4" x14ac:dyDescent="0.35">
      <c r="D162" s="2"/>
    </row>
    <row r="163" spans="4:4" x14ac:dyDescent="0.35">
      <c r="D163" s="2"/>
    </row>
    <row r="164" spans="4:4" x14ac:dyDescent="0.35">
      <c r="D164" s="2"/>
    </row>
    <row r="165" spans="4:4" x14ac:dyDescent="0.35">
      <c r="D165" s="2"/>
    </row>
    <row r="166" spans="4:4" x14ac:dyDescent="0.35">
      <c r="D166" s="2"/>
    </row>
    <row r="167" spans="4:4" x14ac:dyDescent="0.35">
      <c r="D167" s="2"/>
    </row>
    <row r="168" spans="4:4" x14ac:dyDescent="0.35">
      <c r="D168" s="2"/>
    </row>
    <row r="169" spans="4:4" x14ac:dyDescent="0.35">
      <c r="D169" s="2"/>
    </row>
    <row r="170" spans="4:4" x14ac:dyDescent="0.35">
      <c r="D17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43"/>
  <sheetViews>
    <sheetView topLeftCell="F1" zoomScaleNormal="100" workbookViewId="0">
      <pane xSplit="3" ySplit="1" topLeftCell="V2" activePane="bottomRight" state="frozen"/>
      <selection activeCell="F1" sqref="F1"/>
      <selection pane="topRight" activeCell="I1" sqref="I1"/>
      <selection pane="bottomLeft" activeCell="F2" sqref="F2"/>
      <selection pane="bottomRight" activeCell="X1" sqref="X1:AA1"/>
    </sheetView>
  </sheetViews>
  <sheetFormatPr defaultRowHeight="14.5" x14ac:dyDescent="0.35"/>
  <cols>
    <col min="1" max="1" width="10" bestFit="1" customWidth="1"/>
    <col min="2" max="2" width="7.1796875" bestFit="1" customWidth="1"/>
    <col min="3" max="3" width="10.81640625" bestFit="1" customWidth="1"/>
    <col min="4" max="4" width="18.7265625" bestFit="1" customWidth="1"/>
    <col min="5" max="5" width="10.81640625" bestFit="1" customWidth="1"/>
    <col min="6" max="6" width="8.81640625" bestFit="1" customWidth="1"/>
    <col min="7" max="7" width="13.81640625" bestFit="1" customWidth="1"/>
    <col min="8" max="8" width="21.7265625" bestFit="1" customWidth="1"/>
    <col min="9" max="9" width="16.81640625" bestFit="1" customWidth="1"/>
    <col min="10" max="10" width="10.81640625" bestFit="1" customWidth="1"/>
    <col min="11" max="11" width="16.7265625" bestFit="1" customWidth="1"/>
    <col min="12" max="12" width="26.81640625" bestFit="1" customWidth="1"/>
    <col min="13" max="13" width="14.54296875" bestFit="1" customWidth="1"/>
    <col min="14" max="14" width="17.1796875" bestFit="1" customWidth="1"/>
    <col min="15" max="15" width="22.54296875" bestFit="1" customWidth="1"/>
    <col min="16" max="16" width="32" bestFit="1" customWidth="1"/>
    <col min="17" max="17" width="21.7265625" bestFit="1" customWidth="1"/>
    <col min="18" max="18" width="17.54296875" bestFit="1" customWidth="1"/>
    <col min="19" max="19" width="27.26953125" bestFit="1" customWidth="1"/>
    <col min="20" max="20" width="18.26953125" bestFit="1" customWidth="1"/>
    <col min="21" max="21" width="13.1796875" bestFit="1" customWidth="1"/>
    <col min="22" max="22" width="23.1796875" bestFit="1" customWidth="1"/>
    <col min="23" max="23" width="23.26953125" bestFit="1" customWidth="1"/>
    <col min="24" max="24" width="21.453125" bestFit="1" customWidth="1"/>
    <col min="25" max="25" width="19.54296875" bestFit="1" customWidth="1"/>
    <col min="26" max="26" width="12.7265625" bestFit="1" customWidth="1"/>
    <col min="27" max="27" width="15.81640625" bestFit="1" customWidth="1"/>
  </cols>
  <sheetData>
    <row r="1" spans="1:2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 spans="1:27" x14ac:dyDescent="0.35">
      <c r="A2" t="s">
        <v>54</v>
      </c>
      <c r="B2">
        <v>2021</v>
      </c>
      <c r="C2" t="s">
        <v>55</v>
      </c>
      <c r="D2" t="s">
        <v>56</v>
      </c>
      <c r="E2" t="s">
        <v>57</v>
      </c>
      <c r="F2" t="s">
        <v>58</v>
      </c>
      <c r="G2" t="s">
        <v>27</v>
      </c>
      <c r="H2" t="s">
        <v>28</v>
      </c>
      <c r="I2" t="s">
        <v>29</v>
      </c>
      <c r="J2" t="s">
        <v>64</v>
      </c>
      <c r="K2">
        <v>1000</v>
      </c>
      <c r="L2">
        <v>1</v>
      </c>
      <c r="M2" t="s">
        <v>65</v>
      </c>
      <c r="N2">
        <f>SUM(N3:N8)</f>
        <v>51172050</v>
      </c>
      <c r="O2">
        <f>SUM(O3:O8)</f>
        <v>3816.1039999999998</v>
      </c>
      <c r="P2">
        <v>199.33470095007942</v>
      </c>
      <c r="R2">
        <f>SUM(R3:R8)</f>
        <v>760681.94963440183</v>
      </c>
      <c r="S2">
        <v>356.12450030293473</v>
      </c>
      <c r="T2">
        <f>SUM(T3:T8)</f>
        <v>270897479.20301354</v>
      </c>
      <c r="U2">
        <f>IFERROR(T2/N2,0)</f>
        <v>5.2938562985655944</v>
      </c>
      <c r="V2">
        <f>IFERROR(N2/(O2/L2),0)</f>
        <v>13409.500894105611</v>
      </c>
      <c r="W2">
        <v>105</v>
      </c>
      <c r="X2">
        <v>13409.500894105611</v>
      </c>
      <c r="Y2">
        <v>112</v>
      </c>
      <c r="Z2">
        <v>34</v>
      </c>
      <c r="AA2">
        <v>51125866.336696804</v>
      </c>
    </row>
    <row r="3" spans="1:27" x14ac:dyDescent="0.35">
      <c r="A3" t="s">
        <v>54</v>
      </c>
      <c r="B3">
        <v>2021</v>
      </c>
      <c r="C3" t="s">
        <v>55</v>
      </c>
      <c r="D3" t="s">
        <v>56</v>
      </c>
      <c r="E3" t="s">
        <v>57</v>
      </c>
      <c r="F3" t="s">
        <v>58</v>
      </c>
      <c r="G3" t="s">
        <v>27</v>
      </c>
      <c r="H3" t="s">
        <v>59</v>
      </c>
      <c r="I3" t="s">
        <v>29</v>
      </c>
      <c r="J3" t="s">
        <v>64</v>
      </c>
      <c r="K3">
        <v>1000</v>
      </c>
      <c r="L3">
        <v>1</v>
      </c>
      <c r="M3" t="s">
        <v>65</v>
      </c>
      <c r="N3">
        <v>18798750</v>
      </c>
      <c r="O3">
        <v>1048.3309999999999</v>
      </c>
      <c r="P3">
        <v>142.21298428452585</v>
      </c>
      <c r="R3">
        <f>P3*O3/L3</f>
        <v>149086.28002798124</v>
      </c>
      <c r="S3">
        <v>356.12450030293473</v>
      </c>
      <c r="T3">
        <f t="shared" ref="T3:T15" si="0">R3*S3</f>
        <v>53093276.976988219</v>
      </c>
      <c r="U3">
        <f>IFERROR(T3/N3,0)</f>
        <v>2.8242982632881559</v>
      </c>
      <c r="V3">
        <f t="shared" ref="V3:V15" si="1">IFERROR(N3/(O3/L3),0)</f>
        <v>17932.074888560961</v>
      </c>
      <c r="X3">
        <v>17932.074888560961</v>
      </c>
      <c r="Y3">
        <v>-1</v>
      </c>
      <c r="Z3">
        <v>-1</v>
      </c>
    </row>
    <row r="4" spans="1:27" x14ac:dyDescent="0.35">
      <c r="A4" t="s">
        <v>54</v>
      </c>
      <c r="B4">
        <v>2021</v>
      </c>
      <c r="C4" t="s">
        <v>55</v>
      </c>
      <c r="D4" t="s">
        <v>56</v>
      </c>
      <c r="E4" t="s">
        <v>57</v>
      </c>
      <c r="F4" t="s">
        <v>58</v>
      </c>
      <c r="G4" t="s">
        <v>27</v>
      </c>
      <c r="H4" t="s">
        <v>30</v>
      </c>
      <c r="I4" t="s">
        <v>29</v>
      </c>
      <c r="J4" t="s">
        <v>64</v>
      </c>
      <c r="K4">
        <v>1000</v>
      </c>
      <c r="L4">
        <v>1</v>
      </c>
      <c r="M4" t="s">
        <v>65</v>
      </c>
      <c r="N4">
        <v>12444050</v>
      </c>
      <c r="O4">
        <v>808.28800000000001</v>
      </c>
      <c r="P4">
        <v>251.59722366029396</v>
      </c>
      <c r="R4">
        <f t="shared" ref="R4:R8" si="2">P4*O4/L4</f>
        <v>203363.01671793169</v>
      </c>
      <c r="S4">
        <v>356.12450030293473</v>
      </c>
      <c r="T4">
        <f t="shared" si="0"/>
        <v>72422552.708770782</v>
      </c>
      <c r="U4">
        <f t="shared" ref="U4:U15" si="3">IFERROR(T4/N4,0)</f>
        <v>5.8198538826805404</v>
      </c>
      <c r="V4">
        <f t="shared" si="1"/>
        <v>15395.564452274437</v>
      </c>
      <c r="X4">
        <v>15395.564452274437</v>
      </c>
      <c r="Y4">
        <v>-1</v>
      </c>
      <c r="Z4">
        <v>-1</v>
      </c>
    </row>
    <row r="5" spans="1:27" x14ac:dyDescent="0.35">
      <c r="A5" t="s">
        <v>54</v>
      </c>
      <c r="B5">
        <v>2021</v>
      </c>
      <c r="C5" t="s">
        <v>55</v>
      </c>
      <c r="D5" t="s">
        <v>56</v>
      </c>
      <c r="E5" t="s">
        <v>57</v>
      </c>
      <c r="F5" t="s">
        <v>58</v>
      </c>
      <c r="G5" t="s">
        <v>27</v>
      </c>
      <c r="H5" t="s">
        <v>60</v>
      </c>
      <c r="I5" t="s">
        <v>29</v>
      </c>
      <c r="J5" t="s">
        <v>64</v>
      </c>
      <c r="K5">
        <v>1000</v>
      </c>
      <c r="L5">
        <v>1</v>
      </c>
      <c r="M5" t="s">
        <v>65</v>
      </c>
      <c r="N5">
        <v>5447250</v>
      </c>
      <c r="O5">
        <v>742.62699999999995</v>
      </c>
      <c r="P5">
        <v>117.9099456781647</v>
      </c>
      <c r="R5">
        <f t="shared" si="2"/>
        <v>87563.109229138412</v>
      </c>
      <c r="S5">
        <v>356.12450030293473</v>
      </c>
      <c r="T5">
        <f t="shared" si="0"/>
        <v>31183368.519198209</v>
      </c>
      <c r="U5">
        <f t="shared" si="3"/>
        <v>5.7246075577948892</v>
      </c>
      <c r="V5">
        <f t="shared" si="1"/>
        <v>7335.1090116572659</v>
      </c>
      <c r="X5">
        <v>7335.1090116572659</v>
      </c>
      <c r="Y5">
        <v>-1</v>
      </c>
      <c r="Z5">
        <v>-1</v>
      </c>
    </row>
    <row r="6" spans="1:27" x14ac:dyDescent="0.35">
      <c r="A6" t="s">
        <v>54</v>
      </c>
      <c r="B6">
        <v>2021</v>
      </c>
      <c r="C6" t="s">
        <v>55</v>
      </c>
      <c r="D6" t="s">
        <v>56</v>
      </c>
      <c r="E6" t="s">
        <v>57</v>
      </c>
      <c r="F6" t="s">
        <v>58</v>
      </c>
      <c r="G6" t="s">
        <v>27</v>
      </c>
      <c r="H6" t="s">
        <v>61</v>
      </c>
      <c r="I6" t="s">
        <v>29</v>
      </c>
      <c r="J6" t="s">
        <v>64</v>
      </c>
      <c r="K6">
        <v>1000</v>
      </c>
      <c r="L6">
        <v>1</v>
      </c>
      <c r="M6" t="s">
        <v>65</v>
      </c>
      <c r="N6">
        <v>12351500</v>
      </c>
      <c r="O6">
        <v>956.49300000000005</v>
      </c>
      <c r="P6">
        <v>290.77104961243566</v>
      </c>
      <c r="R6">
        <f t="shared" si="2"/>
        <v>278120.47355694743</v>
      </c>
      <c r="S6">
        <v>356.12450030293473</v>
      </c>
      <c r="T6">
        <f t="shared" si="0"/>
        <v>99045514.669483483</v>
      </c>
      <c r="U6">
        <f t="shared" si="3"/>
        <v>8.0189057741556482</v>
      </c>
      <c r="V6">
        <f t="shared" si="1"/>
        <v>12913.319804745042</v>
      </c>
      <c r="X6">
        <v>12913.319804745042</v>
      </c>
      <c r="Y6">
        <v>-1</v>
      </c>
      <c r="Z6">
        <v>-1</v>
      </c>
    </row>
    <row r="7" spans="1:27" x14ac:dyDescent="0.35">
      <c r="A7" t="s">
        <v>54</v>
      </c>
      <c r="B7">
        <v>2021</v>
      </c>
      <c r="C7" t="s">
        <v>55</v>
      </c>
      <c r="D7" t="s">
        <v>56</v>
      </c>
      <c r="E7" t="s">
        <v>57</v>
      </c>
      <c r="F7" t="s">
        <v>58</v>
      </c>
      <c r="G7" t="s">
        <v>27</v>
      </c>
      <c r="H7" t="s">
        <v>62</v>
      </c>
      <c r="I7" t="s">
        <v>29</v>
      </c>
      <c r="J7" t="s">
        <v>64</v>
      </c>
      <c r="K7">
        <v>1000</v>
      </c>
      <c r="L7">
        <v>1</v>
      </c>
      <c r="M7" t="s">
        <v>65</v>
      </c>
      <c r="N7">
        <v>1885500</v>
      </c>
      <c r="O7">
        <v>208.375</v>
      </c>
      <c r="P7">
        <v>204.19469755202445</v>
      </c>
      <c r="R7">
        <f t="shared" si="2"/>
        <v>42549.070102403093</v>
      </c>
      <c r="S7">
        <v>356.12450030293473</v>
      </c>
      <c r="T7">
        <f t="shared" si="0"/>
        <v>15152766.328572841</v>
      </c>
      <c r="U7">
        <f t="shared" si="3"/>
        <v>8.0364711368723629</v>
      </c>
      <c r="V7">
        <f t="shared" si="1"/>
        <v>9048.5902819436105</v>
      </c>
      <c r="X7">
        <v>9048.5902819436105</v>
      </c>
      <c r="Y7">
        <v>-1</v>
      </c>
      <c r="Z7">
        <v>-1</v>
      </c>
    </row>
    <row r="8" spans="1:27" x14ac:dyDescent="0.35">
      <c r="A8" t="s">
        <v>54</v>
      </c>
      <c r="B8">
        <v>2021</v>
      </c>
      <c r="C8" t="s">
        <v>55</v>
      </c>
      <c r="D8" t="s">
        <v>56</v>
      </c>
      <c r="E8" t="s">
        <v>57</v>
      </c>
      <c r="F8" t="s">
        <v>58</v>
      </c>
      <c r="G8" t="s">
        <v>27</v>
      </c>
      <c r="H8" t="s">
        <v>63</v>
      </c>
      <c r="I8" t="s">
        <v>29</v>
      </c>
      <c r="J8" t="s">
        <v>64</v>
      </c>
      <c r="K8">
        <v>1000</v>
      </c>
      <c r="L8">
        <v>1</v>
      </c>
      <c r="M8" t="s">
        <v>65</v>
      </c>
      <c r="N8">
        <v>245000</v>
      </c>
      <c r="O8">
        <v>51.989999999999995</v>
      </c>
      <c r="R8">
        <f t="shared" si="2"/>
        <v>0</v>
      </c>
      <c r="S8">
        <v>356.12450030293473</v>
      </c>
      <c r="T8">
        <f t="shared" si="0"/>
        <v>0</v>
      </c>
      <c r="U8">
        <f t="shared" si="3"/>
        <v>0</v>
      </c>
      <c r="V8">
        <f t="shared" si="1"/>
        <v>4712.4447009040205</v>
      </c>
      <c r="X8">
        <v>4712.4447009040205</v>
      </c>
      <c r="Y8">
        <v>-1</v>
      </c>
      <c r="Z8">
        <v>-1</v>
      </c>
    </row>
    <row r="9" spans="1:27" x14ac:dyDescent="0.35">
      <c r="A9" t="s">
        <v>54</v>
      </c>
      <c r="B9">
        <v>2021</v>
      </c>
      <c r="C9" t="s">
        <v>55</v>
      </c>
      <c r="D9" t="s">
        <v>56</v>
      </c>
      <c r="E9" t="s">
        <v>57</v>
      </c>
      <c r="F9" t="s">
        <v>58</v>
      </c>
      <c r="G9" t="s">
        <v>31</v>
      </c>
      <c r="H9" t="s">
        <v>28</v>
      </c>
      <c r="I9" t="s">
        <v>66</v>
      </c>
      <c r="J9" t="s">
        <v>64</v>
      </c>
      <c r="K9">
        <v>1000</v>
      </c>
      <c r="L9">
        <v>1000</v>
      </c>
      <c r="M9" t="s">
        <v>65</v>
      </c>
      <c r="N9">
        <f>SUM(N10:N15)</f>
        <v>76578311.525920004</v>
      </c>
      <c r="O9">
        <f>SUM(O10:O15)</f>
        <v>2345370251</v>
      </c>
      <c r="P9">
        <v>1.1360073204747023</v>
      </c>
      <c r="Q9">
        <f>O9</f>
        <v>2345370251</v>
      </c>
      <c r="R9">
        <f>SUM(R10:R15)</f>
        <v>2664357.7743595904</v>
      </c>
      <c r="S9">
        <v>357.95364155468542</v>
      </c>
      <c r="T9">
        <f>SUM(T10:T15)</f>
        <v>953716567.736552</v>
      </c>
      <c r="U9">
        <f t="shared" si="3"/>
        <v>12.454134189335591</v>
      </c>
      <c r="V9">
        <f>IFERROR(N9/(O9/L9),0)</f>
        <v>32.650841159628918</v>
      </c>
      <c r="X9">
        <v>32.650841159628918</v>
      </c>
      <c r="Y9">
        <v>-1</v>
      </c>
      <c r="Z9">
        <v>-1</v>
      </c>
      <c r="AA9">
        <v>74294338.555920005</v>
      </c>
    </row>
    <row r="10" spans="1:27" x14ac:dyDescent="0.35">
      <c r="A10" t="s">
        <v>54</v>
      </c>
      <c r="B10">
        <v>2021</v>
      </c>
      <c r="C10" t="s">
        <v>55</v>
      </c>
      <c r="D10" t="s">
        <v>56</v>
      </c>
      <c r="E10" t="s">
        <v>57</v>
      </c>
      <c r="F10" t="s">
        <v>58</v>
      </c>
      <c r="G10" t="s">
        <v>31</v>
      </c>
      <c r="H10" t="s">
        <v>34</v>
      </c>
      <c r="I10" t="s">
        <v>66</v>
      </c>
      <c r="J10" t="s">
        <v>64</v>
      </c>
      <c r="K10">
        <v>1000</v>
      </c>
      <c r="L10">
        <v>1000</v>
      </c>
      <c r="M10" t="s">
        <v>65</v>
      </c>
      <c r="N10">
        <v>26382400.141999997</v>
      </c>
      <c r="O10">
        <v>584125639</v>
      </c>
      <c r="P10">
        <v>0.34513906940566885</v>
      </c>
      <c r="Q10">
        <f t="shared" ref="Q10:Q15" si="4">O10</f>
        <v>584125639</v>
      </c>
      <c r="R10">
        <f t="shared" ref="R10:R15" si="5">P10*O10/L10</f>
        <v>201604.57946045167</v>
      </c>
      <c r="S10">
        <v>357.95364155468542</v>
      </c>
      <c r="T10">
        <f t="shared" si="0"/>
        <v>72165093.37196961</v>
      </c>
      <c r="U10">
        <f t="shared" si="3"/>
        <v>2.7353498159208391</v>
      </c>
      <c r="V10">
        <f t="shared" si="1"/>
        <v>45.165625989582693</v>
      </c>
      <c r="W10">
        <v>35125976.262211934</v>
      </c>
      <c r="X10">
        <v>45.165625989582693</v>
      </c>
      <c r="Y10">
        <v>-1</v>
      </c>
      <c r="Z10">
        <v>-1</v>
      </c>
    </row>
    <row r="11" spans="1:27" x14ac:dyDescent="0.35">
      <c r="A11" t="s">
        <v>54</v>
      </c>
      <c r="B11">
        <v>2021</v>
      </c>
      <c r="C11" t="s">
        <v>55</v>
      </c>
      <c r="D11" t="s">
        <v>56</v>
      </c>
      <c r="E11" t="s">
        <v>57</v>
      </c>
      <c r="F11" t="s">
        <v>58</v>
      </c>
      <c r="G11" t="s">
        <v>31</v>
      </c>
      <c r="H11" t="s">
        <v>67</v>
      </c>
      <c r="I11" t="s">
        <v>66</v>
      </c>
      <c r="J11" t="s">
        <v>64</v>
      </c>
      <c r="K11">
        <v>1000</v>
      </c>
      <c r="L11">
        <v>1000</v>
      </c>
      <c r="M11" t="s">
        <v>65</v>
      </c>
      <c r="N11">
        <v>26973744.700000003</v>
      </c>
      <c r="O11">
        <v>1222116197</v>
      </c>
      <c r="P11">
        <v>1.6110479247695066</v>
      </c>
      <c r="Q11">
        <f t="shared" si="4"/>
        <v>1222116197</v>
      </c>
      <c r="R11">
        <f t="shared" si="5"/>
        <v>1968887.7630040515</v>
      </c>
      <c r="S11">
        <v>357.95364155468542</v>
      </c>
      <c r="T11">
        <f t="shared" si="0"/>
        <v>704770544.57975864</v>
      </c>
      <c r="U11">
        <f t="shared" si="3"/>
        <v>26.128020132842682</v>
      </c>
      <c r="V11">
        <f t="shared" si="1"/>
        <v>22.071342124598324</v>
      </c>
      <c r="W11">
        <v>19899439.468575608</v>
      </c>
      <c r="X11">
        <v>22.071342124598324</v>
      </c>
      <c r="Y11">
        <v>-1</v>
      </c>
      <c r="Z11">
        <v>-1</v>
      </c>
    </row>
    <row r="12" spans="1:27" x14ac:dyDescent="0.35">
      <c r="A12" t="s">
        <v>54</v>
      </c>
      <c r="B12">
        <v>2021</v>
      </c>
      <c r="C12" t="s">
        <v>55</v>
      </c>
      <c r="D12" t="s">
        <v>56</v>
      </c>
      <c r="E12" t="s">
        <v>57</v>
      </c>
      <c r="F12" t="s">
        <v>58</v>
      </c>
      <c r="G12" t="s">
        <v>31</v>
      </c>
      <c r="H12" t="s">
        <v>68</v>
      </c>
      <c r="I12" t="s">
        <v>66</v>
      </c>
      <c r="J12" t="s">
        <v>64</v>
      </c>
      <c r="K12">
        <v>1000</v>
      </c>
      <c r="L12">
        <v>1000</v>
      </c>
      <c r="M12" t="s">
        <v>65</v>
      </c>
      <c r="N12">
        <v>9339676.8348999973</v>
      </c>
      <c r="O12">
        <v>104250391</v>
      </c>
      <c r="P12">
        <v>0.75536551779569761</v>
      </c>
      <c r="Q12">
        <f t="shared" si="4"/>
        <v>104250391</v>
      </c>
      <c r="R12">
        <f t="shared" si="5"/>
        <v>78747.150578118933</v>
      </c>
      <c r="S12">
        <v>357.95364155468542</v>
      </c>
      <c r="T12">
        <f t="shared" si="0"/>
        <v>28187829.311492823</v>
      </c>
      <c r="U12">
        <f t="shared" si="3"/>
        <v>3.0180733027252158</v>
      </c>
      <c r="V12">
        <f t="shared" si="1"/>
        <v>89.588890222004025</v>
      </c>
      <c r="X12">
        <v>89.588890222004025</v>
      </c>
      <c r="Y12">
        <v>-1</v>
      </c>
      <c r="Z12">
        <v>-1</v>
      </c>
    </row>
    <row r="13" spans="1:27" x14ac:dyDescent="0.35">
      <c r="A13" t="s">
        <v>54</v>
      </c>
      <c r="B13">
        <v>2021</v>
      </c>
      <c r="C13" t="s">
        <v>55</v>
      </c>
      <c r="D13" t="s">
        <v>56</v>
      </c>
      <c r="E13" t="s">
        <v>57</v>
      </c>
      <c r="F13" t="s">
        <v>58</v>
      </c>
      <c r="G13" t="s">
        <v>31</v>
      </c>
      <c r="H13" t="s">
        <v>53</v>
      </c>
      <c r="I13" t="s">
        <v>66</v>
      </c>
      <c r="J13" t="s">
        <v>64</v>
      </c>
      <c r="K13">
        <v>1000</v>
      </c>
      <c r="L13">
        <v>1000</v>
      </c>
      <c r="M13" t="s">
        <v>65</v>
      </c>
      <c r="N13">
        <v>3540463.9990200005</v>
      </c>
      <c r="O13">
        <v>103878566</v>
      </c>
      <c r="P13">
        <v>0.63299143369666599</v>
      </c>
      <c r="Q13">
        <f t="shared" si="4"/>
        <v>103878566</v>
      </c>
      <c r="R13">
        <f t="shared" si="5"/>
        <v>65754.242422693744</v>
      </c>
      <c r="S13">
        <v>357.95364155468542</v>
      </c>
      <c r="T13">
        <f t="shared" si="0"/>
        <v>23536970.522872806</v>
      </c>
      <c r="U13">
        <f t="shared" si="3"/>
        <v>6.6479903564583154</v>
      </c>
      <c r="V13">
        <f t="shared" si="1"/>
        <v>34.082719230259691</v>
      </c>
      <c r="W13">
        <v>1841621.424529755</v>
      </c>
      <c r="X13">
        <v>34.082719230259691</v>
      </c>
      <c r="Y13">
        <v>-1</v>
      </c>
      <c r="Z13">
        <v>-1</v>
      </c>
    </row>
    <row r="14" spans="1:27" x14ac:dyDescent="0.35">
      <c r="A14" t="s">
        <v>54</v>
      </c>
      <c r="B14">
        <v>2021</v>
      </c>
      <c r="C14" t="s">
        <v>55</v>
      </c>
      <c r="D14" t="s">
        <v>56</v>
      </c>
      <c r="E14" t="s">
        <v>57</v>
      </c>
      <c r="F14" t="s">
        <v>58</v>
      </c>
      <c r="G14" t="s">
        <v>31</v>
      </c>
      <c r="H14" t="s">
        <v>33</v>
      </c>
      <c r="I14" t="s">
        <v>66</v>
      </c>
      <c r="J14" t="s">
        <v>64</v>
      </c>
      <c r="K14">
        <v>1000</v>
      </c>
      <c r="L14">
        <v>1000</v>
      </c>
      <c r="M14" t="s">
        <v>65</v>
      </c>
      <c r="N14">
        <v>8058052.879999999</v>
      </c>
      <c r="O14">
        <v>276964235</v>
      </c>
      <c r="P14">
        <v>1.2614048846208397</v>
      </c>
      <c r="Q14">
        <f t="shared" si="4"/>
        <v>276964235</v>
      </c>
      <c r="R14">
        <f t="shared" si="5"/>
        <v>349364.0388942741</v>
      </c>
      <c r="S14">
        <v>357.95364155468542</v>
      </c>
      <c r="T14">
        <f t="shared" si="0"/>
        <v>125056129.95045817</v>
      </c>
      <c r="U14">
        <f t="shared" si="3"/>
        <v>15.519398024905762</v>
      </c>
      <c r="V14">
        <f t="shared" si="1"/>
        <v>29.094200122986997</v>
      </c>
      <c r="X14">
        <v>29.094200122986997</v>
      </c>
      <c r="Y14">
        <v>-1</v>
      </c>
      <c r="Z14">
        <v>-1</v>
      </c>
    </row>
    <row r="15" spans="1:27" x14ac:dyDescent="0.35">
      <c r="A15" t="s">
        <v>54</v>
      </c>
      <c r="B15">
        <v>2021</v>
      </c>
      <c r="C15" t="s">
        <v>55</v>
      </c>
      <c r="D15" t="s">
        <v>56</v>
      </c>
      <c r="E15" t="s">
        <v>57</v>
      </c>
      <c r="F15" t="s">
        <v>58</v>
      </c>
      <c r="G15" t="s">
        <v>31</v>
      </c>
      <c r="H15" t="s">
        <v>63</v>
      </c>
      <c r="I15" t="s">
        <v>66</v>
      </c>
      <c r="J15" t="s">
        <v>64</v>
      </c>
      <c r="K15">
        <v>1000</v>
      </c>
      <c r="L15">
        <v>1000</v>
      </c>
      <c r="M15" t="s">
        <v>65</v>
      </c>
      <c r="N15">
        <v>2283972.9700000002</v>
      </c>
      <c r="O15">
        <v>54035223</v>
      </c>
      <c r="Q15">
        <f t="shared" si="4"/>
        <v>54035223</v>
      </c>
      <c r="R15">
        <f t="shared" si="5"/>
        <v>0</v>
      </c>
      <c r="S15">
        <v>357.95364155468542</v>
      </c>
      <c r="T15">
        <f t="shared" si="0"/>
        <v>0</v>
      </c>
      <c r="U15">
        <f t="shared" si="3"/>
        <v>0</v>
      </c>
      <c r="V15">
        <f t="shared" si="1"/>
        <v>42.268225116790951</v>
      </c>
      <c r="X15">
        <v>42.268225116790951</v>
      </c>
      <c r="Y15">
        <v>-1</v>
      </c>
      <c r="Z15">
        <v>-1</v>
      </c>
    </row>
    <row r="16" spans="1:27" x14ac:dyDescent="0.35">
      <c r="A16" t="s">
        <v>54</v>
      </c>
      <c r="B16">
        <v>2021</v>
      </c>
      <c r="C16" t="s">
        <v>55</v>
      </c>
      <c r="D16" t="s">
        <v>56</v>
      </c>
      <c r="E16" t="s">
        <v>57</v>
      </c>
      <c r="F16" t="s">
        <v>69</v>
      </c>
      <c r="G16" t="s">
        <v>27</v>
      </c>
      <c r="H16" t="s">
        <v>28</v>
      </c>
      <c r="I16" t="s">
        <v>29</v>
      </c>
      <c r="J16" t="s">
        <v>64</v>
      </c>
      <c r="K16">
        <v>1000</v>
      </c>
      <c r="L16">
        <v>1</v>
      </c>
      <c r="M16" t="s">
        <v>65</v>
      </c>
      <c r="N16">
        <f>SUM(N17:N22)</f>
        <v>35554175</v>
      </c>
      <c r="O16">
        <f>SUM(O17:O22)</f>
        <v>2307.8259999999968</v>
      </c>
      <c r="P16">
        <v>78.051392946925233</v>
      </c>
      <c r="R16">
        <f>SUM(R17:R22)</f>
        <v>177792.17527429952</v>
      </c>
      <c r="S16">
        <v>273.3921474566763</v>
      </c>
      <c r="T16">
        <f>SUM(T17:T22)</f>
        <v>48606984.599234529</v>
      </c>
      <c r="U16">
        <f>IFERROR(T16/N16,0)</f>
        <v>1.367124524735408</v>
      </c>
      <c r="V16">
        <f t="shared" ref="V16:V23" si="6">IFERROR(N16/(O16/L16),0)</f>
        <v>15405.916650562065</v>
      </c>
      <c r="W16">
        <v>110</v>
      </c>
      <c r="X16">
        <v>15405.916650562065</v>
      </c>
      <c r="Y16">
        <v>72</v>
      </c>
      <c r="Z16">
        <v>32</v>
      </c>
      <c r="AA16" s="5">
        <v>33919199.754411884</v>
      </c>
    </row>
    <row r="17" spans="1:27" x14ac:dyDescent="0.35">
      <c r="A17" t="s">
        <v>54</v>
      </c>
      <c r="B17">
        <v>2021</v>
      </c>
      <c r="C17" t="s">
        <v>55</v>
      </c>
      <c r="D17" t="s">
        <v>56</v>
      </c>
      <c r="E17" t="s">
        <v>57</v>
      </c>
      <c r="F17" t="s">
        <v>69</v>
      </c>
      <c r="G17" t="s">
        <v>27</v>
      </c>
      <c r="H17" t="s">
        <v>59</v>
      </c>
      <c r="I17" t="s">
        <v>29</v>
      </c>
      <c r="J17" t="s">
        <v>64</v>
      </c>
      <c r="K17">
        <v>1000</v>
      </c>
      <c r="L17">
        <v>1</v>
      </c>
      <c r="M17" t="s">
        <v>65</v>
      </c>
      <c r="N17">
        <v>13381750</v>
      </c>
      <c r="O17">
        <v>646.73799999999778</v>
      </c>
      <c r="P17">
        <v>43.569398822942617</v>
      </c>
      <c r="R17">
        <f>P17*O17/L17</f>
        <v>28177.985855952167</v>
      </c>
      <c r="S17">
        <v>273.3921474566763</v>
      </c>
      <c r="T17">
        <f t="shared" ref="T17:T22" si="7">R17*S17</f>
        <v>7703640.0641626138</v>
      </c>
      <c r="U17">
        <f>IFERROR(T17/N17,0)</f>
        <v>0.57568255752518271</v>
      </c>
      <c r="V17">
        <f t="shared" si="6"/>
        <v>20691.145409733224</v>
      </c>
      <c r="X17">
        <v>20691.145409733224</v>
      </c>
      <c r="Y17">
        <v>-1</v>
      </c>
      <c r="Z17">
        <v>-1</v>
      </c>
    </row>
    <row r="18" spans="1:27" x14ac:dyDescent="0.35">
      <c r="A18" t="s">
        <v>54</v>
      </c>
      <c r="B18">
        <v>2021</v>
      </c>
      <c r="C18" t="s">
        <v>55</v>
      </c>
      <c r="D18" t="s">
        <v>56</v>
      </c>
      <c r="E18" t="s">
        <v>57</v>
      </c>
      <c r="F18" t="s">
        <v>69</v>
      </c>
      <c r="G18" t="s">
        <v>27</v>
      </c>
      <c r="H18" t="s">
        <v>30</v>
      </c>
      <c r="I18" t="s">
        <v>29</v>
      </c>
      <c r="J18" t="s">
        <v>64</v>
      </c>
      <c r="K18">
        <v>1000</v>
      </c>
      <c r="L18">
        <v>1</v>
      </c>
      <c r="M18" t="s">
        <v>65</v>
      </c>
      <c r="N18">
        <v>7711175</v>
      </c>
      <c r="O18">
        <v>486.90599999999972</v>
      </c>
      <c r="P18">
        <v>102.02822909034184</v>
      </c>
      <c r="R18">
        <f t="shared" ref="R18:R22" si="8">P18*O18/L18</f>
        <v>49678.156913461957</v>
      </c>
      <c r="S18">
        <v>273.3921474566763</v>
      </c>
      <c r="T18">
        <f t="shared" si="7"/>
        <v>13581618.000261094</v>
      </c>
      <c r="U18">
        <f t="shared" ref="U18:U22" si="9">IFERROR(T18/N18,0)</f>
        <v>1.7612903351643678</v>
      </c>
      <c r="V18">
        <f t="shared" si="6"/>
        <v>15837.09175898429</v>
      </c>
      <c r="X18">
        <v>15837.09175898429</v>
      </c>
      <c r="Y18">
        <v>-1</v>
      </c>
      <c r="Z18">
        <v>-1</v>
      </c>
    </row>
    <row r="19" spans="1:27" x14ac:dyDescent="0.35">
      <c r="A19" t="s">
        <v>54</v>
      </c>
      <c r="B19">
        <v>2021</v>
      </c>
      <c r="C19" t="s">
        <v>55</v>
      </c>
      <c r="D19" t="s">
        <v>56</v>
      </c>
      <c r="E19" t="s">
        <v>57</v>
      </c>
      <c r="F19" t="s">
        <v>69</v>
      </c>
      <c r="G19" t="s">
        <v>27</v>
      </c>
      <c r="H19" t="s">
        <v>60</v>
      </c>
      <c r="I19" t="s">
        <v>29</v>
      </c>
      <c r="J19" t="s">
        <v>64</v>
      </c>
      <c r="K19">
        <v>1000</v>
      </c>
      <c r="L19">
        <v>1</v>
      </c>
      <c r="M19" t="s">
        <v>65</v>
      </c>
      <c r="N19">
        <v>3937250</v>
      </c>
      <c r="O19">
        <v>476.67099999999971</v>
      </c>
      <c r="P19">
        <v>107.44383905573739</v>
      </c>
      <c r="R19">
        <f t="shared" si="8"/>
        <v>51215.362206537364</v>
      </c>
      <c r="S19">
        <v>273.3921474566763</v>
      </c>
      <c r="T19">
        <f t="shared" si="7"/>
        <v>14001877.856416749</v>
      </c>
      <c r="U19">
        <f t="shared" si="9"/>
        <v>3.5562582656465169</v>
      </c>
      <c r="V19">
        <f t="shared" si="6"/>
        <v>8259.8899450564495</v>
      </c>
      <c r="X19">
        <v>8259.8899450564495</v>
      </c>
      <c r="Y19">
        <v>-1</v>
      </c>
      <c r="Z19">
        <v>-1</v>
      </c>
    </row>
    <row r="20" spans="1:27" x14ac:dyDescent="0.35">
      <c r="A20" t="s">
        <v>54</v>
      </c>
      <c r="B20">
        <v>2021</v>
      </c>
      <c r="C20" t="s">
        <v>55</v>
      </c>
      <c r="D20" t="s">
        <v>56</v>
      </c>
      <c r="E20" t="s">
        <v>57</v>
      </c>
      <c r="F20" t="s">
        <v>69</v>
      </c>
      <c r="G20" t="s">
        <v>27</v>
      </c>
      <c r="H20" t="s">
        <v>61</v>
      </c>
      <c r="I20" t="s">
        <v>29</v>
      </c>
      <c r="J20" t="s">
        <v>64</v>
      </c>
      <c r="K20">
        <v>1000</v>
      </c>
      <c r="L20">
        <v>1</v>
      </c>
      <c r="M20" t="s">
        <v>65</v>
      </c>
      <c r="N20">
        <v>8880750</v>
      </c>
      <c r="O20">
        <v>543.13499999999976</v>
      </c>
      <c r="P20">
        <v>28.104488038688576</v>
      </c>
      <c r="R20">
        <f t="shared" si="8"/>
        <v>15264.531110893113</v>
      </c>
      <c r="S20">
        <v>273.3921474566763</v>
      </c>
      <c r="T20">
        <f t="shared" si="7"/>
        <v>4173202.9403263126</v>
      </c>
      <c r="U20">
        <f t="shared" si="9"/>
        <v>0.46991559725544718</v>
      </c>
      <c r="V20">
        <f t="shared" si="6"/>
        <v>16350.907233008375</v>
      </c>
      <c r="X20">
        <v>16350.907233008375</v>
      </c>
      <c r="Y20">
        <v>-1</v>
      </c>
      <c r="Z20">
        <v>-1</v>
      </c>
    </row>
    <row r="21" spans="1:27" x14ac:dyDescent="0.35">
      <c r="A21" t="s">
        <v>54</v>
      </c>
      <c r="B21">
        <v>2021</v>
      </c>
      <c r="C21" t="s">
        <v>55</v>
      </c>
      <c r="D21" t="s">
        <v>56</v>
      </c>
      <c r="E21" t="s">
        <v>57</v>
      </c>
      <c r="F21" t="s">
        <v>69</v>
      </c>
      <c r="G21" t="s">
        <v>27</v>
      </c>
      <c r="H21" t="s">
        <v>62</v>
      </c>
      <c r="I21" t="s">
        <v>29</v>
      </c>
      <c r="J21" t="s">
        <v>64</v>
      </c>
      <c r="K21">
        <v>1000</v>
      </c>
      <c r="L21">
        <v>1</v>
      </c>
      <c r="M21" t="s">
        <v>65</v>
      </c>
      <c r="N21">
        <v>1453750</v>
      </c>
      <c r="O21">
        <v>124.43599999999969</v>
      </c>
      <c r="P21">
        <v>268.86221983553793</v>
      </c>
      <c r="R21">
        <f t="shared" si="8"/>
        <v>33456.139187454915</v>
      </c>
      <c r="S21">
        <v>273.3921474566763</v>
      </c>
      <c r="T21">
        <f t="shared" si="7"/>
        <v>9146645.7380677611</v>
      </c>
      <c r="U21">
        <f t="shared" si="9"/>
        <v>6.2917597510354328</v>
      </c>
      <c r="V21">
        <f t="shared" si="6"/>
        <v>11682.712398341344</v>
      </c>
      <c r="X21">
        <v>11682.712398341344</v>
      </c>
      <c r="Y21">
        <v>-1</v>
      </c>
      <c r="Z21">
        <v>-1</v>
      </c>
    </row>
    <row r="22" spans="1:27" x14ac:dyDescent="0.35">
      <c r="A22" t="s">
        <v>54</v>
      </c>
      <c r="B22">
        <v>2021</v>
      </c>
      <c r="C22" t="s">
        <v>55</v>
      </c>
      <c r="D22" t="s">
        <v>56</v>
      </c>
      <c r="E22" t="s">
        <v>57</v>
      </c>
      <c r="F22" t="s">
        <v>69</v>
      </c>
      <c r="G22" t="s">
        <v>27</v>
      </c>
      <c r="H22" t="s">
        <v>63</v>
      </c>
      <c r="I22" t="s">
        <v>29</v>
      </c>
      <c r="J22" t="s">
        <v>64</v>
      </c>
      <c r="K22">
        <v>1000</v>
      </c>
      <c r="L22">
        <v>1</v>
      </c>
      <c r="M22" t="s">
        <v>65</v>
      </c>
      <c r="N22">
        <v>189500</v>
      </c>
      <c r="O22">
        <v>29.939999999999959</v>
      </c>
      <c r="R22">
        <f t="shared" si="8"/>
        <v>0</v>
      </c>
      <c r="S22">
        <v>273.3921474566763</v>
      </c>
      <c r="T22">
        <f t="shared" si="7"/>
        <v>0</v>
      </c>
      <c r="U22">
        <f t="shared" si="9"/>
        <v>0</v>
      </c>
      <c r="V22">
        <f t="shared" si="6"/>
        <v>6329.3253173012781</v>
      </c>
      <c r="X22">
        <v>6329.3253173012781</v>
      </c>
      <c r="Y22">
        <v>-1</v>
      </c>
      <c r="Z22">
        <v>-1</v>
      </c>
    </row>
    <row r="23" spans="1:27" x14ac:dyDescent="0.35">
      <c r="A23" t="s">
        <v>54</v>
      </c>
      <c r="B23">
        <v>2021</v>
      </c>
      <c r="C23" t="s">
        <v>55</v>
      </c>
      <c r="D23" t="s">
        <v>56</v>
      </c>
      <c r="E23" t="s">
        <v>57</v>
      </c>
      <c r="F23" t="s">
        <v>69</v>
      </c>
      <c r="G23" t="s">
        <v>31</v>
      </c>
      <c r="H23" t="s">
        <v>28</v>
      </c>
      <c r="I23" t="s">
        <v>66</v>
      </c>
      <c r="J23" t="s">
        <v>64</v>
      </c>
      <c r="K23">
        <v>1000</v>
      </c>
      <c r="L23">
        <v>1000</v>
      </c>
      <c r="M23" t="s">
        <v>65</v>
      </c>
      <c r="N23">
        <f>SUM(N24:N27)</f>
        <v>21543171.115249582</v>
      </c>
      <c r="O23">
        <f>SUM(O24:O27)</f>
        <v>591591114</v>
      </c>
      <c r="P23">
        <v>0.44278796109477803</v>
      </c>
      <c r="Q23">
        <f t="shared" ref="Q23:Q34" si="10">O23</f>
        <v>591591114</v>
      </c>
      <c r="R23">
        <f>SUM(R24:R27)</f>
        <v>261949.42316984822</v>
      </c>
      <c r="S23">
        <v>273.41755295664922</v>
      </c>
      <c r="T23">
        <f>SUM(T24:T27)</f>
        <v>71621570.281505704</v>
      </c>
      <c r="U23">
        <f t="shared" ref="U23:U27" si="11">IFERROR(T23/N23,0)</f>
        <v>3.3245602468806252</v>
      </c>
      <c r="V23">
        <f t="shared" si="6"/>
        <v>36.415643517001143</v>
      </c>
      <c r="X23">
        <v>36.415643517001143</v>
      </c>
      <c r="Y23">
        <v>-1</v>
      </c>
      <c r="Z23">
        <v>-1</v>
      </c>
      <c r="AA23" s="5">
        <v>21543171.115249585</v>
      </c>
    </row>
    <row r="24" spans="1:27" x14ac:dyDescent="0.35">
      <c r="A24" t="s">
        <v>54</v>
      </c>
      <c r="B24">
        <v>2021</v>
      </c>
      <c r="C24" t="s">
        <v>55</v>
      </c>
      <c r="D24" t="s">
        <v>56</v>
      </c>
      <c r="E24" t="s">
        <v>57</v>
      </c>
      <c r="F24" t="s">
        <v>69</v>
      </c>
      <c r="G24" t="s">
        <v>31</v>
      </c>
      <c r="H24" t="s">
        <v>34</v>
      </c>
      <c r="I24" t="s">
        <v>66</v>
      </c>
      <c r="J24" t="s">
        <v>64</v>
      </c>
      <c r="K24">
        <v>1000</v>
      </c>
      <c r="L24">
        <v>1000</v>
      </c>
      <c r="M24" t="s">
        <v>65</v>
      </c>
      <c r="N24">
        <v>10261851.030859999</v>
      </c>
      <c r="O24">
        <v>191983161</v>
      </c>
      <c r="P24">
        <v>0.92198894434390777</v>
      </c>
      <c r="Q24">
        <f t="shared" si="10"/>
        <v>191983161</v>
      </c>
      <c r="R24">
        <f t="shared" ref="R24:R27" si="12">P24*O24/L24</f>
        <v>177006.35194219649</v>
      </c>
      <c r="S24">
        <v>273.41755295664922</v>
      </c>
      <c r="T24">
        <f>R24*S24</f>
        <v>48396643.605818801</v>
      </c>
      <c r="U24">
        <f t="shared" si="11"/>
        <v>4.7161709383889683</v>
      </c>
      <c r="V24">
        <f t="shared" ref="V24:V27" si="13">IFERROR(N24/(O24/L24),0)</f>
        <v>53.451828678141204</v>
      </c>
      <c r="W24">
        <v>10579959.540294163</v>
      </c>
      <c r="X24">
        <v>53.451828678141204</v>
      </c>
      <c r="Y24">
        <v>-1</v>
      </c>
      <c r="Z24">
        <v>-1</v>
      </c>
    </row>
    <row r="25" spans="1:27" x14ac:dyDescent="0.35">
      <c r="A25" t="s">
        <v>54</v>
      </c>
      <c r="B25">
        <v>2021</v>
      </c>
      <c r="C25" t="s">
        <v>55</v>
      </c>
      <c r="D25" t="s">
        <v>56</v>
      </c>
      <c r="E25" t="s">
        <v>57</v>
      </c>
      <c r="F25" t="s">
        <v>69</v>
      </c>
      <c r="G25" t="s">
        <v>31</v>
      </c>
      <c r="H25" t="s">
        <v>67</v>
      </c>
      <c r="I25" t="s">
        <v>66</v>
      </c>
      <c r="J25" t="s">
        <v>64</v>
      </c>
      <c r="K25">
        <v>1000</v>
      </c>
      <c r="L25">
        <v>1000</v>
      </c>
      <c r="M25" t="s">
        <v>65</v>
      </c>
      <c r="N25">
        <v>7569677.8899999997</v>
      </c>
      <c r="O25">
        <v>325034607</v>
      </c>
      <c r="P25">
        <v>0.24096556756617887</v>
      </c>
      <c r="Q25">
        <f t="shared" si="10"/>
        <v>325034607</v>
      </c>
      <c r="R25">
        <f t="shared" si="12"/>
        <v>78322.148554404906</v>
      </c>
      <c r="S25">
        <v>273.41755295664922</v>
      </c>
      <c r="T25">
        <f t="shared" ref="T25:T27" si="14">R25*S25</f>
        <v>21414650.200052552</v>
      </c>
      <c r="U25">
        <f t="shared" si="11"/>
        <v>2.829004154634188</v>
      </c>
      <c r="V25">
        <f t="shared" si="13"/>
        <v>23.288836717623731</v>
      </c>
      <c r="W25">
        <v>9726531.9553180188</v>
      </c>
      <c r="X25">
        <v>23.288836717623731</v>
      </c>
      <c r="Y25">
        <v>-1</v>
      </c>
      <c r="Z25">
        <v>-1</v>
      </c>
    </row>
    <row r="26" spans="1:27" x14ac:dyDescent="0.35">
      <c r="A26" t="s">
        <v>54</v>
      </c>
      <c r="B26">
        <v>2021</v>
      </c>
      <c r="C26" t="s">
        <v>55</v>
      </c>
      <c r="D26" t="s">
        <v>56</v>
      </c>
      <c r="E26" t="s">
        <v>57</v>
      </c>
      <c r="F26" t="s">
        <v>69</v>
      </c>
      <c r="G26" t="s">
        <v>31</v>
      </c>
      <c r="H26" t="s">
        <v>68</v>
      </c>
      <c r="I26" t="s">
        <v>66</v>
      </c>
      <c r="J26" t="s">
        <v>64</v>
      </c>
      <c r="K26">
        <v>1000</v>
      </c>
      <c r="L26">
        <v>1000</v>
      </c>
      <c r="M26" t="s">
        <v>65</v>
      </c>
      <c r="N26">
        <v>1321235.294389585</v>
      </c>
      <c r="O26">
        <v>11695278</v>
      </c>
      <c r="P26">
        <v>9.1362064345913194E-2</v>
      </c>
      <c r="Q26">
        <f t="shared" si="10"/>
        <v>11695278</v>
      </c>
      <c r="R26">
        <f t="shared" si="12"/>
        <v>1068.504741179343</v>
      </c>
      <c r="S26">
        <v>273.41755295664922</v>
      </c>
      <c r="T26">
        <f t="shared" si="14"/>
        <v>292147.95165583381</v>
      </c>
      <c r="U26">
        <f t="shared" si="11"/>
        <v>0.22111727782053167</v>
      </c>
      <c r="V26">
        <f t="shared" si="13"/>
        <v>112.97168775206413</v>
      </c>
      <c r="X26">
        <v>112.97168775206413</v>
      </c>
      <c r="Y26">
        <v>-1</v>
      </c>
      <c r="Z26">
        <v>-1</v>
      </c>
    </row>
    <row r="27" spans="1:27" x14ac:dyDescent="0.35">
      <c r="A27" t="s">
        <v>54</v>
      </c>
      <c r="B27">
        <v>2021</v>
      </c>
      <c r="C27" t="s">
        <v>55</v>
      </c>
      <c r="D27" t="s">
        <v>56</v>
      </c>
      <c r="E27" t="s">
        <v>57</v>
      </c>
      <c r="F27" t="s">
        <v>69</v>
      </c>
      <c r="G27" t="s">
        <v>31</v>
      </c>
      <c r="H27" t="s">
        <v>33</v>
      </c>
      <c r="I27" t="s">
        <v>66</v>
      </c>
      <c r="J27" t="s">
        <v>64</v>
      </c>
      <c r="K27">
        <v>1000</v>
      </c>
      <c r="L27">
        <v>1000</v>
      </c>
      <c r="M27" t="s">
        <v>65</v>
      </c>
      <c r="N27">
        <v>2390406.9</v>
      </c>
      <c r="O27">
        <v>62878068</v>
      </c>
      <c r="P27">
        <v>8.8304525070132353E-2</v>
      </c>
      <c r="Q27">
        <f t="shared" si="10"/>
        <v>62878068</v>
      </c>
      <c r="R27">
        <f t="shared" si="12"/>
        <v>5552.4179320674866</v>
      </c>
      <c r="S27">
        <v>273.41755295664922</v>
      </c>
      <c r="T27">
        <f t="shared" si="14"/>
        <v>1518128.5239785109</v>
      </c>
      <c r="U27">
        <f t="shared" si="11"/>
        <v>0.63509209414452028</v>
      </c>
      <c r="V27">
        <f t="shared" si="13"/>
        <v>38.016544973996339</v>
      </c>
      <c r="X27">
        <v>38.016544973996339</v>
      </c>
      <c r="Y27">
        <v>-1</v>
      </c>
      <c r="Z27">
        <v>-1</v>
      </c>
    </row>
    <row r="28" spans="1:27" x14ac:dyDescent="0.35">
      <c r="A28" t="s">
        <v>54</v>
      </c>
      <c r="B28">
        <v>2021</v>
      </c>
      <c r="C28" t="s">
        <v>55</v>
      </c>
      <c r="D28" t="s">
        <v>56</v>
      </c>
      <c r="E28" t="s">
        <v>57</v>
      </c>
      <c r="F28" t="s">
        <v>70</v>
      </c>
      <c r="G28" t="s">
        <v>31</v>
      </c>
      <c r="H28" t="s">
        <v>28</v>
      </c>
      <c r="I28" t="s">
        <v>66</v>
      </c>
      <c r="J28" t="s">
        <v>64</v>
      </c>
      <c r="K28">
        <v>1000</v>
      </c>
      <c r="L28">
        <v>1000</v>
      </c>
      <c r="M28" t="s">
        <v>65</v>
      </c>
      <c r="N28">
        <f>SUM(N29:N34)</f>
        <v>10106997.31764153</v>
      </c>
      <c r="O28">
        <f>SUM(O29:O34)</f>
        <v>390379599</v>
      </c>
      <c r="P28">
        <v>0.35306049554550833</v>
      </c>
      <c r="Q28">
        <f t="shared" si="10"/>
        <v>390379599</v>
      </c>
      <c r="R28">
        <f>SUM(R29:R32)</f>
        <v>116052.58584506666</v>
      </c>
      <c r="S28">
        <v>371.17150462474979</v>
      </c>
      <c r="T28">
        <f>SUM(T29:T32)</f>
        <v>43075412.903706335</v>
      </c>
      <c r="U28">
        <f t="shared" ref="U28:U32" si="15">IFERROR(T28/N28,0)</f>
        <v>4.261939679010224</v>
      </c>
      <c r="V28">
        <f>IFERROR(N28/(O28/L28),0)</f>
        <v>25.890178030644297</v>
      </c>
      <c r="X28">
        <v>25.890178030644297</v>
      </c>
      <c r="Y28">
        <v>-1</v>
      </c>
      <c r="Z28">
        <v>-1</v>
      </c>
      <c r="AA28">
        <v>9677997.3176415302</v>
      </c>
    </row>
    <row r="29" spans="1:27" x14ac:dyDescent="0.35">
      <c r="A29" t="s">
        <v>54</v>
      </c>
      <c r="B29">
        <v>2021</v>
      </c>
      <c r="C29" t="s">
        <v>55</v>
      </c>
      <c r="D29" t="s">
        <v>56</v>
      </c>
      <c r="E29" t="s">
        <v>57</v>
      </c>
      <c r="F29" t="s">
        <v>70</v>
      </c>
      <c r="G29" t="s">
        <v>31</v>
      </c>
      <c r="H29" t="s">
        <v>34</v>
      </c>
      <c r="I29" t="s">
        <v>66</v>
      </c>
      <c r="J29" t="s">
        <v>64</v>
      </c>
      <c r="K29">
        <v>1000</v>
      </c>
      <c r="L29">
        <v>1000</v>
      </c>
      <c r="M29" t="s">
        <v>65</v>
      </c>
      <c r="N29">
        <v>3113775.2199999997</v>
      </c>
      <c r="O29">
        <v>77780354</v>
      </c>
      <c r="P29">
        <v>0.62614443833641931</v>
      </c>
      <c r="Q29">
        <f t="shared" si="10"/>
        <v>77780354</v>
      </c>
      <c r="R29">
        <f>P29*O29/L29</f>
        <v>48701.736068937869</v>
      </c>
      <c r="S29">
        <v>371.17150462474979</v>
      </c>
      <c r="T29">
        <f>R29*S29</f>
        <v>18076696.654545117</v>
      </c>
      <c r="U29">
        <f t="shared" si="15"/>
        <v>5.8053955013956076</v>
      </c>
      <c r="V29">
        <f t="shared" ref="V29:V32" si="16">IFERROR(N29/(O29/L29),0)</f>
        <v>40.032926823655231</v>
      </c>
      <c r="X29">
        <v>40.032926823655231</v>
      </c>
      <c r="Y29">
        <v>-1</v>
      </c>
      <c r="Z29">
        <v>-1</v>
      </c>
    </row>
    <row r="30" spans="1:27" x14ac:dyDescent="0.35">
      <c r="A30" t="s">
        <v>54</v>
      </c>
      <c r="B30">
        <v>2021</v>
      </c>
      <c r="C30" t="s">
        <v>55</v>
      </c>
      <c r="D30" t="s">
        <v>56</v>
      </c>
      <c r="E30" t="s">
        <v>57</v>
      </c>
      <c r="F30" t="s">
        <v>70</v>
      </c>
      <c r="G30" t="s">
        <v>31</v>
      </c>
      <c r="H30" t="s">
        <v>67</v>
      </c>
      <c r="I30" t="s">
        <v>66</v>
      </c>
      <c r="J30" t="s">
        <v>64</v>
      </c>
      <c r="K30">
        <v>1000</v>
      </c>
      <c r="L30">
        <v>1000</v>
      </c>
      <c r="M30" t="s">
        <v>65</v>
      </c>
      <c r="N30">
        <v>3449113.2299999995</v>
      </c>
      <c r="O30">
        <v>180478442</v>
      </c>
      <c r="P30">
        <v>0.22548339728546404</v>
      </c>
      <c r="Q30">
        <f t="shared" si="10"/>
        <v>180478442</v>
      </c>
      <c r="R30">
        <f t="shared" ref="R30:R32" si="17">P30*O30/L30</f>
        <v>40694.892238947577</v>
      </c>
      <c r="S30">
        <v>371.17150462474979</v>
      </c>
      <c r="T30">
        <f t="shared" ref="T30:T32" si="18">R30*S30</f>
        <v>15104784.382872226</v>
      </c>
      <c r="U30">
        <f t="shared" si="15"/>
        <v>4.3793240104420192</v>
      </c>
      <c r="V30">
        <f t="shared" si="16"/>
        <v>19.110943067649039</v>
      </c>
      <c r="X30">
        <v>19.110943067649039</v>
      </c>
      <c r="Y30">
        <v>-1</v>
      </c>
      <c r="Z30">
        <v>-1</v>
      </c>
    </row>
    <row r="31" spans="1:27" x14ac:dyDescent="0.35">
      <c r="A31" t="s">
        <v>54</v>
      </c>
      <c r="B31">
        <v>2021</v>
      </c>
      <c r="C31" t="s">
        <v>55</v>
      </c>
      <c r="D31" t="s">
        <v>56</v>
      </c>
      <c r="E31" t="s">
        <v>57</v>
      </c>
      <c r="F31" t="s">
        <v>70</v>
      </c>
      <c r="G31" t="s">
        <v>31</v>
      </c>
      <c r="H31" t="s">
        <v>68</v>
      </c>
      <c r="I31" t="s">
        <v>66</v>
      </c>
      <c r="J31" t="s">
        <v>64</v>
      </c>
      <c r="K31">
        <v>1000</v>
      </c>
      <c r="L31">
        <v>1000</v>
      </c>
      <c r="M31" t="s">
        <v>65</v>
      </c>
      <c r="N31">
        <v>821416.59653053014</v>
      </c>
      <c r="O31">
        <v>5958419</v>
      </c>
      <c r="P31">
        <v>2.6275461303566314</v>
      </c>
      <c r="Q31">
        <f t="shared" si="10"/>
        <v>5958419</v>
      </c>
      <c r="R31">
        <f t="shared" si="17"/>
        <v>15656.020786493429</v>
      </c>
      <c r="S31">
        <v>371.17150462474979</v>
      </c>
      <c r="T31">
        <f t="shared" si="18"/>
        <v>5811068.791759125</v>
      </c>
      <c r="U31">
        <f t="shared" si="15"/>
        <v>7.0744477483212638</v>
      </c>
      <c r="V31">
        <f t="shared" si="16"/>
        <v>137.85814601667491</v>
      </c>
      <c r="X31">
        <v>137.85814601667491</v>
      </c>
      <c r="Y31">
        <v>-1</v>
      </c>
      <c r="Z31">
        <v>-1</v>
      </c>
    </row>
    <row r="32" spans="1:27" x14ac:dyDescent="0.35">
      <c r="A32" t="s">
        <v>54</v>
      </c>
      <c r="B32">
        <v>2021</v>
      </c>
      <c r="C32" t="s">
        <v>55</v>
      </c>
      <c r="D32" t="s">
        <v>56</v>
      </c>
      <c r="E32" t="s">
        <v>57</v>
      </c>
      <c r="F32" t="s">
        <v>70</v>
      </c>
      <c r="G32" t="s">
        <v>31</v>
      </c>
      <c r="H32" t="s">
        <v>53</v>
      </c>
      <c r="I32" t="s">
        <v>66</v>
      </c>
      <c r="J32" t="s">
        <v>64</v>
      </c>
      <c r="K32">
        <v>1000</v>
      </c>
      <c r="L32">
        <v>1000</v>
      </c>
      <c r="M32" t="s">
        <v>65</v>
      </c>
      <c r="N32">
        <v>734694.97111100005</v>
      </c>
      <c r="O32">
        <v>45050021</v>
      </c>
      <c r="P32">
        <v>0.24417162315391097</v>
      </c>
      <c r="Q32">
        <f t="shared" si="10"/>
        <v>45050021</v>
      </c>
      <c r="R32">
        <f t="shared" si="17"/>
        <v>10999.936750687777</v>
      </c>
      <c r="S32">
        <v>371.17150462474979</v>
      </c>
      <c r="T32">
        <f t="shared" si="18"/>
        <v>4082863.0745298634</v>
      </c>
      <c r="U32">
        <f t="shared" si="15"/>
        <v>5.5572220242038535</v>
      </c>
      <c r="V32">
        <f t="shared" si="16"/>
        <v>16.308426828724453</v>
      </c>
      <c r="X32">
        <v>16.308426828724453</v>
      </c>
      <c r="Y32">
        <v>-1</v>
      </c>
      <c r="Z32">
        <v>-1</v>
      </c>
    </row>
    <row r="33" spans="1:27" x14ac:dyDescent="0.35">
      <c r="A33" t="s">
        <v>54</v>
      </c>
      <c r="B33">
        <v>2021</v>
      </c>
      <c r="C33" t="s">
        <v>55</v>
      </c>
      <c r="D33" t="s">
        <v>56</v>
      </c>
      <c r="E33" t="s">
        <v>57</v>
      </c>
      <c r="F33" t="s">
        <v>70</v>
      </c>
      <c r="G33" t="s">
        <v>31</v>
      </c>
      <c r="H33" t="s">
        <v>33</v>
      </c>
      <c r="I33" t="s">
        <v>66</v>
      </c>
      <c r="J33" t="s">
        <v>64</v>
      </c>
      <c r="K33">
        <v>1000</v>
      </c>
      <c r="L33">
        <v>1000</v>
      </c>
      <c r="M33" t="s">
        <v>65</v>
      </c>
      <c r="N33">
        <v>1558997.3</v>
      </c>
      <c r="O33">
        <v>70126914</v>
      </c>
      <c r="P33">
        <v>0.31050887008560235</v>
      </c>
      <c r="Q33">
        <f t="shared" si="10"/>
        <v>70126914</v>
      </c>
      <c r="R33">
        <f t="shared" ref="R33:R34" si="19">P33*O33/L33</f>
        <v>21775.028828730206</v>
      </c>
      <c r="S33">
        <v>371.17150462474979</v>
      </c>
      <c r="T33">
        <f t="shared" ref="T33:T34" si="20">R33*S33</f>
        <v>8082270.2136070933</v>
      </c>
      <c r="U33">
        <f t="shared" ref="U33:U34" si="21">IFERROR(T33/N33,0)</f>
        <v>5.1842746703968592</v>
      </c>
      <c r="V33">
        <f t="shared" ref="V33:V34" si="22">IFERROR(N33/(O33/L33),0)</f>
        <v>22.231083774768699</v>
      </c>
      <c r="X33">
        <v>22.231083774768699</v>
      </c>
      <c r="Y33">
        <v>-1</v>
      </c>
      <c r="Z33">
        <v>-1</v>
      </c>
    </row>
    <row r="34" spans="1:27" x14ac:dyDescent="0.35">
      <c r="A34" t="s">
        <v>54</v>
      </c>
      <c r="B34">
        <v>2021</v>
      </c>
      <c r="C34" t="s">
        <v>55</v>
      </c>
      <c r="D34" t="s">
        <v>56</v>
      </c>
      <c r="E34" t="s">
        <v>57</v>
      </c>
      <c r="F34" t="s">
        <v>70</v>
      </c>
      <c r="G34" t="s">
        <v>31</v>
      </c>
      <c r="H34" t="s">
        <v>63</v>
      </c>
      <c r="I34" t="s">
        <v>66</v>
      </c>
      <c r="J34" t="s">
        <v>64</v>
      </c>
      <c r="K34">
        <v>1000</v>
      </c>
      <c r="L34">
        <v>1000</v>
      </c>
      <c r="M34" t="s">
        <v>65</v>
      </c>
      <c r="N34">
        <v>429000</v>
      </c>
      <c r="O34">
        <v>10985449</v>
      </c>
      <c r="Q34">
        <f t="shared" si="10"/>
        <v>10985449</v>
      </c>
      <c r="R34">
        <f t="shared" si="19"/>
        <v>0</v>
      </c>
      <c r="S34">
        <v>371.17150462474979</v>
      </c>
      <c r="T34">
        <f t="shared" si="20"/>
        <v>0</v>
      </c>
      <c r="U34">
        <f t="shared" si="21"/>
        <v>0</v>
      </c>
      <c r="V34">
        <f t="shared" si="22"/>
        <v>39.051658243554719</v>
      </c>
      <c r="X34">
        <v>39.051658243554719</v>
      </c>
      <c r="Y34">
        <v>-1</v>
      </c>
      <c r="Z34">
        <v>-1</v>
      </c>
    </row>
    <row r="35" spans="1:27" x14ac:dyDescent="0.35">
      <c r="A35" t="s">
        <v>54</v>
      </c>
      <c r="B35">
        <v>2021</v>
      </c>
      <c r="C35" t="s">
        <v>55</v>
      </c>
      <c r="D35" t="s">
        <v>56</v>
      </c>
      <c r="E35" t="s">
        <v>57</v>
      </c>
      <c r="F35" t="s">
        <v>71</v>
      </c>
      <c r="G35" t="s">
        <v>31</v>
      </c>
      <c r="H35" t="s">
        <v>28</v>
      </c>
      <c r="I35" t="s">
        <v>32</v>
      </c>
      <c r="J35" t="s">
        <v>64</v>
      </c>
      <c r="K35">
        <v>1000</v>
      </c>
      <c r="L35">
        <v>1000</v>
      </c>
      <c r="M35" t="s">
        <v>65</v>
      </c>
      <c r="N35">
        <f>SUM(N36:N38)</f>
        <v>9087862.7884398624</v>
      </c>
      <c r="O35">
        <f>SUM(O36:O38)</f>
        <v>78334595.963799983</v>
      </c>
      <c r="P35">
        <v>0.3852709216300132</v>
      </c>
      <c r="Q35">
        <f>SUM(Q36:Q38)</f>
        <v>295686048</v>
      </c>
      <c r="R35">
        <f>SUM(R36:R38)</f>
        <v>113919.2362260963</v>
      </c>
      <c r="S35">
        <v>294.40280233004853</v>
      </c>
      <c r="T35">
        <f>SUM(T36:T38)</f>
        <v>33538142.384261534</v>
      </c>
      <c r="U35">
        <f t="shared" ref="U35:U38" si="23">IFERROR(T35/N35,0)</f>
        <v>3.6904323013022862</v>
      </c>
      <c r="V35">
        <f>IFERROR(N35/(O35/L35),0)</f>
        <v>116.0133996560032</v>
      </c>
      <c r="X35">
        <v>116.0133996560032</v>
      </c>
      <c r="Y35">
        <v>-1</v>
      </c>
      <c r="Z35">
        <v>-1</v>
      </c>
      <c r="AA35">
        <f t="shared" ref="AA35:AA43" si="24">N35</f>
        <v>9087862.7884398624</v>
      </c>
    </row>
    <row r="36" spans="1:27" x14ac:dyDescent="0.35">
      <c r="A36" t="s">
        <v>54</v>
      </c>
      <c r="B36">
        <v>2021</v>
      </c>
      <c r="C36" t="s">
        <v>55</v>
      </c>
      <c r="D36" t="s">
        <v>56</v>
      </c>
      <c r="E36" t="s">
        <v>57</v>
      </c>
      <c r="F36" t="s">
        <v>71</v>
      </c>
      <c r="G36" t="s">
        <v>31</v>
      </c>
      <c r="H36" t="s">
        <v>34</v>
      </c>
      <c r="I36" t="s">
        <v>32</v>
      </c>
      <c r="J36" t="s">
        <v>64</v>
      </c>
      <c r="K36">
        <v>1000</v>
      </c>
      <c r="L36">
        <v>1000</v>
      </c>
      <c r="M36" t="s">
        <v>65</v>
      </c>
      <c r="N36">
        <v>2823395.6700000004</v>
      </c>
      <c r="O36">
        <v>63166090.963799991</v>
      </c>
      <c r="P36">
        <v>1.2852011265116225</v>
      </c>
      <c r="Q36">
        <v>68641850</v>
      </c>
      <c r="R36">
        <f>P36*Q36/L36</f>
        <v>88218.582945841816</v>
      </c>
      <c r="S36">
        <v>294.40280233004853</v>
      </c>
      <c r="T36">
        <f>R36*S36</f>
        <v>25971798.036841657</v>
      </c>
      <c r="U36">
        <f t="shared" si="23"/>
        <v>9.1987808555510231</v>
      </c>
      <c r="V36">
        <f t="shared" ref="V36:V38" si="25">IFERROR(N36/(O36/L36),0)</f>
        <v>44.69796415956889</v>
      </c>
      <c r="W36">
        <v>3320793.9139113384</v>
      </c>
      <c r="X36">
        <v>44.69796415956889</v>
      </c>
      <c r="Y36">
        <v>-1</v>
      </c>
      <c r="Z36">
        <v>-1</v>
      </c>
      <c r="AA36">
        <f t="shared" si="24"/>
        <v>2823395.6700000004</v>
      </c>
    </row>
    <row r="37" spans="1:27" x14ac:dyDescent="0.35">
      <c r="A37" t="s">
        <v>54</v>
      </c>
      <c r="B37">
        <v>2021</v>
      </c>
      <c r="C37" t="s">
        <v>55</v>
      </c>
      <c r="D37" t="s">
        <v>56</v>
      </c>
      <c r="E37" t="s">
        <v>57</v>
      </c>
      <c r="F37" t="s">
        <v>71</v>
      </c>
      <c r="G37" t="s">
        <v>31</v>
      </c>
      <c r="H37" t="s">
        <v>67</v>
      </c>
      <c r="I37" t="s">
        <v>32</v>
      </c>
      <c r="J37" t="s">
        <v>64</v>
      </c>
      <c r="K37">
        <v>1000</v>
      </c>
      <c r="L37">
        <v>1000</v>
      </c>
      <c r="M37" t="s">
        <v>65</v>
      </c>
      <c r="N37">
        <v>5684236.5099999998</v>
      </c>
      <c r="O37">
        <v>4509956</v>
      </c>
      <c r="P37">
        <v>4.9814525887217492E-2</v>
      </c>
      <c r="Q37">
        <v>215455526</v>
      </c>
      <c r="R37">
        <f>P37*Q37/L37</f>
        <v>10732.814877471061</v>
      </c>
      <c r="S37">
        <v>294.40280233004853</v>
      </c>
      <c r="T37">
        <f t="shared" ref="T37:T38" si="26">R37*S37</f>
        <v>3159770.7768171169</v>
      </c>
      <c r="U37">
        <f t="shared" si="23"/>
        <v>0.55588305857053744</v>
      </c>
      <c r="V37">
        <f t="shared" si="25"/>
        <v>1260.3751588707294</v>
      </c>
      <c r="W37">
        <v>5870464.776617026</v>
      </c>
      <c r="X37">
        <v>1260.3751588707294</v>
      </c>
      <c r="Y37">
        <v>-1</v>
      </c>
      <c r="Z37">
        <v>-1</v>
      </c>
      <c r="AA37">
        <f t="shared" si="24"/>
        <v>5684236.5099999998</v>
      </c>
    </row>
    <row r="38" spans="1:27" x14ac:dyDescent="0.35">
      <c r="A38" t="s">
        <v>54</v>
      </c>
      <c r="B38">
        <v>2021</v>
      </c>
      <c r="C38" t="s">
        <v>55</v>
      </c>
      <c r="D38" t="s">
        <v>56</v>
      </c>
      <c r="E38" t="s">
        <v>57</v>
      </c>
      <c r="F38" t="s">
        <v>71</v>
      </c>
      <c r="G38" t="s">
        <v>31</v>
      </c>
      <c r="H38" t="s">
        <v>68</v>
      </c>
      <c r="I38" t="s">
        <v>32</v>
      </c>
      <c r="J38" t="s">
        <v>64</v>
      </c>
      <c r="K38">
        <v>1000</v>
      </c>
      <c r="L38">
        <v>1000</v>
      </c>
      <c r="M38" t="s">
        <v>65</v>
      </c>
      <c r="N38">
        <v>580230.60843986261</v>
      </c>
      <c r="O38">
        <v>10658549</v>
      </c>
      <c r="P38">
        <v>1.2915922033847735</v>
      </c>
      <c r="Q38">
        <v>11588672</v>
      </c>
      <c r="R38">
        <f>P38*Q38/L38</f>
        <v>14967.838402783431</v>
      </c>
      <c r="S38">
        <v>294.40280233004853</v>
      </c>
      <c r="T38">
        <f t="shared" si="26"/>
        <v>4406573.5706027597</v>
      </c>
      <c r="U38">
        <f t="shared" si="23"/>
        <v>7.594521051640581</v>
      </c>
      <c r="V38">
        <f t="shared" si="25"/>
        <v>54.438048597408759</v>
      </c>
      <c r="X38">
        <v>54.438048597408759</v>
      </c>
      <c r="Y38">
        <v>-1</v>
      </c>
      <c r="Z38">
        <v>-1</v>
      </c>
      <c r="AA38">
        <f t="shared" si="24"/>
        <v>580230.60843986261</v>
      </c>
    </row>
    <row r="39" spans="1:27" x14ac:dyDescent="0.35">
      <c r="A39" t="s">
        <v>54</v>
      </c>
      <c r="B39">
        <v>2021</v>
      </c>
      <c r="C39" t="s">
        <v>55</v>
      </c>
      <c r="D39" t="s">
        <v>56</v>
      </c>
      <c r="E39" t="s">
        <v>57</v>
      </c>
      <c r="F39" t="s">
        <v>72</v>
      </c>
      <c r="G39" t="s">
        <v>31</v>
      </c>
      <c r="H39" t="s">
        <v>28</v>
      </c>
      <c r="I39" t="s">
        <v>66</v>
      </c>
      <c r="J39" t="s">
        <v>64</v>
      </c>
      <c r="K39">
        <v>1000</v>
      </c>
      <c r="L39">
        <v>1000</v>
      </c>
      <c r="M39" t="s">
        <v>65</v>
      </c>
      <c r="N39">
        <f>SUM(N40:N43)</f>
        <v>11346878.863250503</v>
      </c>
      <c r="O39">
        <f>SUM(O40:O43)</f>
        <v>380732903</v>
      </c>
      <c r="P39">
        <v>1.342749160875374E-2</v>
      </c>
      <c r="Q39">
        <f>O39</f>
        <v>380732903</v>
      </c>
      <c r="R39">
        <f>SUM(R40:R43)</f>
        <v>5112.2878602089513</v>
      </c>
      <c r="S39">
        <v>345.35961318910881</v>
      </c>
      <c r="T39">
        <f>SUM(T40:T43)</f>
        <v>1765577.7579131401</v>
      </c>
      <c r="U39">
        <f t="shared" ref="U39:U43" si="27">IFERROR(T39/N39,0)</f>
        <v>0.15560030024039234</v>
      </c>
      <c r="V39">
        <f>IFERROR(N39/(O39/L39),0)</f>
        <v>29.802727250107154</v>
      </c>
      <c r="X39">
        <v>29.802727250107154</v>
      </c>
      <c r="Y39">
        <v>-1</v>
      </c>
      <c r="Z39">
        <v>-1</v>
      </c>
      <c r="AA39">
        <f t="shared" si="24"/>
        <v>11346878.863250503</v>
      </c>
    </row>
    <row r="40" spans="1:27" x14ac:dyDescent="0.35">
      <c r="A40" t="s">
        <v>54</v>
      </c>
      <c r="B40">
        <v>2021</v>
      </c>
      <c r="C40" t="s">
        <v>55</v>
      </c>
      <c r="D40" t="s">
        <v>56</v>
      </c>
      <c r="E40" t="s">
        <v>57</v>
      </c>
      <c r="F40" t="s">
        <v>72</v>
      </c>
      <c r="G40" t="s">
        <v>31</v>
      </c>
      <c r="H40" t="s">
        <v>34</v>
      </c>
      <c r="I40" t="s">
        <v>66</v>
      </c>
      <c r="J40" t="s">
        <v>64</v>
      </c>
      <c r="K40">
        <v>1000</v>
      </c>
      <c r="L40">
        <v>1000</v>
      </c>
      <c r="M40" t="s">
        <v>65</v>
      </c>
      <c r="N40">
        <v>4944711.4799999986</v>
      </c>
      <c r="O40">
        <v>109947683</v>
      </c>
      <c r="P40">
        <v>1.3949546848413971E-2</v>
      </c>
      <c r="Q40">
        <f t="shared" ref="Q40:Q43" si="28">O40</f>
        <v>109947683</v>
      </c>
      <c r="R40">
        <f>P40*Q40/L40</f>
        <v>1533.7203548830682</v>
      </c>
      <c r="S40">
        <v>345.35961318910881</v>
      </c>
      <c r="T40">
        <f>R40*S40</f>
        <v>529685.06850267912</v>
      </c>
      <c r="U40">
        <f t="shared" si="27"/>
        <v>0.10712153189222666</v>
      </c>
      <c r="V40">
        <f t="shared" ref="V40:V43" si="29">IFERROR(N40/(O40/L40),0)</f>
        <v>44.973312261614446</v>
      </c>
      <c r="W40">
        <v>7070458.8513366254</v>
      </c>
      <c r="X40">
        <v>44.973312261614446</v>
      </c>
      <c r="Y40">
        <v>-1</v>
      </c>
      <c r="Z40">
        <v>-1</v>
      </c>
      <c r="AA40">
        <f t="shared" si="24"/>
        <v>4944711.4799999986</v>
      </c>
    </row>
    <row r="41" spans="1:27" x14ac:dyDescent="0.35">
      <c r="A41" t="s">
        <v>54</v>
      </c>
      <c r="B41">
        <v>2021</v>
      </c>
      <c r="C41" t="s">
        <v>55</v>
      </c>
      <c r="D41" t="s">
        <v>56</v>
      </c>
      <c r="E41" t="s">
        <v>57</v>
      </c>
      <c r="F41" t="s">
        <v>72</v>
      </c>
      <c r="G41" t="s">
        <v>31</v>
      </c>
      <c r="H41" t="s">
        <v>67</v>
      </c>
      <c r="I41" t="s">
        <v>66</v>
      </c>
      <c r="J41" t="s">
        <v>64</v>
      </c>
      <c r="K41">
        <v>1000</v>
      </c>
      <c r="L41">
        <v>1000</v>
      </c>
      <c r="M41" t="s">
        <v>65</v>
      </c>
      <c r="N41">
        <v>4781424.5999999996</v>
      </c>
      <c r="O41">
        <v>241902457</v>
      </c>
      <c r="P41">
        <v>1.324805273336942E-2</v>
      </c>
      <c r="Q41">
        <f t="shared" si="28"/>
        <v>241902457</v>
      </c>
      <c r="R41">
        <f t="shared" ref="R41:R43" si="30">P41*Q41/L41</f>
        <v>3204.7365066676289</v>
      </c>
      <c r="S41">
        <v>345.35961318910881</v>
      </c>
      <c r="T41">
        <f t="shared" ref="T41:T43" si="31">R41*S41</f>
        <v>1106786.5603157482</v>
      </c>
      <c r="U41">
        <f t="shared" si="27"/>
        <v>0.23147631781451669</v>
      </c>
      <c r="V41">
        <f t="shared" si="29"/>
        <v>19.765919946815586</v>
      </c>
      <c r="W41">
        <v>5770233.5031974819</v>
      </c>
      <c r="X41">
        <v>19.765919946815586</v>
      </c>
      <c r="Y41">
        <v>-1</v>
      </c>
      <c r="Z41">
        <v>-1</v>
      </c>
      <c r="AA41">
        <f t="shared" si="24"/>
        <v>4781424.5999999996</v>
      </c>
    </row>
    <row r="42" spans="1:27" x14ac:dyDescent="0.35">
      <c r="A42" t="s">
        <v>54</v>
      </c>
      <c r="B42">
        <v>2021</v>
      </c>
      <c r="C42" t="s">
        <v>55</v>
      </c>
      <c r="D42" t="s">
        <v>56</v>
      </c>
      <c r="E42" t="s">
        <v>57</v>
      </c>
      <c r="F42" t="s">
        <v>72</v>
      </c>
      <c r="G42" t="s">
        <v>31</v>
      </c>
      <c r="H42" t="s">
        <v>68</v>
      </c>
      <c r="I42" t="s">
        <v>66</v>
      </c>
      <c r="J42" t="s">
        <v>64</v>
      </c>
      <c r="K42">
        <v>1000</v>
      </c>
      <c r="L42">
        <v>1000</v>
      </c>
      <c r="M42" t="s">
        <v>65</v>
      </c>
      <c r="N42">
        <v>1220742.8332505058</v>
      </c>
      <c r="O42">
        <v>8837007</v>
      </c>
      <c r="P42">
        <v>1.2010943817731419E-2</v>
      </c>
      <c r="Q42">
        <f t="shared" si="28"/>
        <v>8837007</v>
      </c>
      <c r="R42">
        <f t="shared" si="30"/>
        <v>106.14079459389927</v>
      </c>
      <c r="S42">
        <v>345.35961318910881</v>
      </c>
      <c r="T42">
        <f t="shared" si="31"/>
        <v>36656.743764533705</v>
      </c>
      <c r="U42">
        <f t="shared" si="27"/>
        <v>3.0028227703722637E-2</v>
      </c>
      <c r="V42">
        <f t="shared" si="29"/>
        <v>138.13985133773301</v>
      </c>
      <c r="X42">
        <v>138.13985133773301</v>
      </c>
      <c r="Y42">
        <v>-1</v>
      </c>
      <c r="Z42">
        <v>-1</v>
      </c>
      <c r="AA42">
        <f t="shared" si="24"/>
        <v>1220742.8332505058</v>
      </c>
    </row>
    <row r="43" spans="1:27" x14ac:dyDescent="0.35">
      <c r="A43" t="s">
        <v>54</v>
      </c>
      <c r="B43">
        <v>2021</v>
      </c>
      <c r="C43" t="s">
        <v>55</v>
      </c>
      <c r="D43" t="s">
        <v>56</v>
      </c>
      <c r="E43" t="s">
        <v>57</v>
      </c>
      <c r="F43" t="s">
        <v>72</v>
      </c>
      <c r="G43" t="s">
        <v>31</v>
      </c>
      <c r="H43" t="s">
        <v>33</v>
      </c>
      <c r="I43" t="s">
        <v>66</v>
      </c>
      <c r="J43" t="s">
        <v>64</v>
      </c>
      <c r="K43">
        <v>1000</v>
      </c>
      <c r="L43">
        <v>1000</v>
      </c>
      <c r="M43" t="s">
        <v>65</v>
      </c>
      <c r="N43">
        <v>399999.95</v>
      </c>
      <c r="O43">
        <v>20045756</v>
      </c>
      <c r="P43">
        <v>1.335395901578146E-2</v>
      </c>
      <c r="Q43">
        <f t="shared" si="28"/>
        <v>20045756</v>
      </c>
      <c r="R43">
        <f t="shared" si="30"/>
        <v>267.69020406435527</v>
      </c>
      <c r="S43">
        <v>345.35961318910881</v>
      </c>
      <c r="T43">
        <f t="shared" si="31"/>
        <v>92449.385330179342</v>
      </c>
      <c r="U43">
        <f t="shared" si="27"/>
        <v>0.23112349221588488</v>
      </c>
      <c r="V43">
        <f t="shared" si="29"/>
        <v>19.954345947341672</v>
      </c>
      <c r="X43">
        <v>19.954345947341672</v>
      </c>
      <c r="Y43">
        <v>-1</v>
      </c>
      <c r="Z43">
        <v>-1</v>
      </c>
      <c r="AA43">
        <f t="shared" si="24"/>
        <v>399999.95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distribution_records_new</vt:lpstr>
      <vt:lpstr>media_records_new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Sharma, Divyanshu {PEP}</dc:creator>
  <cp:lastModifiedBy>Sharma Divyanshu</cp:lastModifiedBy>
  <dcterms:created xsi:type="dcterms:W3CDTF">2022-03-07T06:58:34Z</dcterms:created>
  <dcterms:modified xsi:type="dcterms:W3CDTF">2022-04-27T07:52:41Z</dcterms:modified>
</cp:coreProperties>
</file>