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0846816\git\simulator_back\nbs\db\"/>
    </mc:Choice>
  </mc:AlternateContent>
  <xr:revisionPtr revIDLastSave="0" documentId="13_ncr:1_{AFA99ACD-D3C9-4334-8F9F-7450EAF25107}" xr6:coauthVersionLast="47" xr6:coauthVersionMax="47" xr10:uidLastSave="{00000000-0000-0000-0000-000000000000}"/>
  <bookViews>
    <workbookView xWindow="-110" yWindow="-110" windowWidth="18490" windowHeight="11020" xr2:uid="{00000000-000D-0000-FFFF-FFFF00000000}"/>
  </bookViews>
  <sheets>
    <sheet name="media_records_n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1" l="1"/>
  <c r="T6" i="1" l="1"/>
  <c r="V6" i="1" s="1"/>
  <c r="W6" i="1" s="1"/>
  <c r="X3" i="1"/>
  <c r="X4" i="1"/>
  <c r="X5" i="1"/>
  <c r="X6" i="1"/>
  <c r="X8" i="1"/>
  <c r="X9" i="1"/>
  <c r="X10" i="1"/>
  <c r="X11" i="1"/>
  <c r="X12" i="1"/>
  <c r="X13" i="1"/>
  <c r="X14" i="1"/>
  <c r="X15" i="1"/>
  <c r="V14" i="1"/>
  <c r="W14" i="1" s="1"/>
  <c r="T8" i="1"/>
  <c r="V8" i="1" s="1"/>
  <c r="W8" i="1" s="1"/>
  <c r="T9" i="1"/>
  <c r="V9" i="1" s="1"/>
  <c r="W9" i="1" s="1"/>
  <c r="T10" i="1"/>
  <c r="V10" i="1" s="1"/>
  <c r="W10" i="1" s="1"/>
  <c r="T11" i="1"/>
  <c r="V11" i="1" s="1"/>
  <c r="W11" i="1" s="1"/>
  <c r="T12" i="1"/>
  <c r="V12" i="1" s="1"/>
  <c r="T13" i="1"/>
  <c r="V13" i="1" s="1"/>
  <c r="W13" i="1" s="1"/>
  <c r="T14" i="1"/>
  <c r="T15" i="1"/>
  <c r="V15" i="1" s="1"/>
  <c r="W15" i="1" s="1"/>
  <c r="T4" i="1"/>
  <c r="T5" i="1"/>
  <c r="V5" i="1" s="1"/>
  <c r="W5" i="1" s="1"/>
  <c r="T3" i="1"/>
  <c r="V3" i="1" s="1"/>
  <c r="W3" i="1" s="1"/>
  <c r="Q7" i="1"/>
  <c r="P7" i="1"/>
  <c r="X7" i="1" s="1"/>
  <c r="V7" i="1" l="1"/>
  <c r="W7" i="1" s="1"/>
  <c r="W12" i="1"/>
  <c r="T2" i="1"/>
  <c r="V4" i="1"/>
  <c r="W4" i="1" s="1"/>
  <c r="V2" i="1"/>
  <c r="Q2" i="1" l="1"/>
  <c r="P2" i="1"/>
  <c r="X2" i="1" l="1"/>
  <c r="W2" i="1"/>
</calcChain>
</file>

<file path=xl/sharedStrings.xml><?xml version="1.0" encoding="utf-8"?>
<sst xmlns="http://schemas.openxmlformats.org/spreadsheetml/2006/main" count="183" uniqueCount="55">
  <si>
    <t>id</t>
  </si>
  <si>
    <t>country</t>
  </si>
  <si>
    <t>year</t>
  </si>
  <si>
    <t>timeline</t>
  </si>
  <si>
    <t>analysis_period</t>
  </si>
  <si>
    <t>category</t>
  </si>
  <si>
    <t>brand</t>
  </si>
  <si>
    <t>media_type</t>
  </si>
  <si>
    <t>genre_platform</t>
  </si>
  <si>
    <t>metric_type</t>
  </si>
  <si>
    <t>currency</t>
  </si>
  <si>
    <t>spends_divisor</t>
  </si>
  <si>
    <t>one_unit_metric_quantity</t>
  </si>
  <si>
    <t>volume_unit</t>
  </si>
  <si>
    <t>current_spends</t>
  </si>
  <si>
    <t>current_metric_value</t>
  </si>
  <si>
    <t>current_effectiveness_per_unit</t>
  </si>
  <si>
    <t>current_impressions</t>
  </si>
  <si>
    <t>current_volume</t>
  </si>
  <si>
    <t>current_price_per_volume</t>
  </si>
  <si>
    <t>current_revenue</t>
  </si>
  <si>
    <t>current_roi</t>
  </si>
  <si>
    <t>current_cost_per_unit</t>
  </si>
  <si>
    <t>ideal_operating_point</t>
  </si>
  <si>
    <t>input_cost_per_unit</t>
  </si>
  <si>
    <t>input_weekly_grp</t>
  </si>
  <si>
    <t>input_woa</t>
  </si>
  <si>
    <t>input_spends</t>
  </si>
  <si>
    <t>KSA</t>
  </si>
  <si>
    <t>MAT May 2021</t>
  </si>
  <si>
    <t>Jan 2018 to May 2021</t>
  </si>
  <si>
    <t>Beverages</t>
  </si>
  <si>
    <t>Pepsi</t>
  </si>
  <si>
    <t>TV</t>
  </si>
  <si>
    <t>Total</t>
  </si>
  <si>
    <t>grp</t>
  </si>
  <si>
    <t>usd</t>
  </si>
  <si>
    <t>8Oz case</t>
  </si>
  <si>
    <t>Entertainment</t>
  </si>
  <si>
    <t>Movies &amp; Series</t>
  </si>
  <si>
    <t>Digital</t>
  </si>
  <si>
    <t>Completed Views</t>
  </si>
  <si>
    <t>anghami.com</t>
  </si>
  <si>
    <t>Programmatic</t>
  </si>
  <si>
    <t>Resolution Media</t>
  </si>
  <si>
    <t>Snapchat</t>
  </si>
  <si>
    <t>TikTok</t>
  </si>
  <si>
    <t>Youtube</t>
  </si>
  <si>
    <t>Sports non-beIN</t>
  </si>
  <si>
    <t>Sports beIN</t>
  </si>
  <si>
    <t>Facebook &amp; Instagram</t>
  </si>
  <si>
    <t>Twitter</t>
  </si>
  <si>
    <t>buy_type</t>
  </si>
  <si>
    <t>fixed_spend</t>
  </si>
  <si>
    <t>fixed_metric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</si>
</sst>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"/>
  <sheetViews>
    <sheetView tabSelected="1" zoomScaleNormal="100" workbookViewId="0">
      <selection activeCell="A16" sqref="A16"/>
    </sheetView>
  </sheetViews>
  <sheetFormatPr defaultRowHeight="14.5" x14ac:dyDescent="0.35"/>
  <cols>
    <col min="1" max="1" width="2.81640625" bestFit="1" customWidth="1"/>
    <col min="2" max="2" width="7.1796875" bestFit="1" customWidth="1"/>
    <col min="3" max="3" width="4.81640625" bestFit="1" customWidth="1"/>
    <col min="4" max="4" width="13.36328125" bestFit="1" customWidth="1"/>
    <col min="5" max="5" width="18.90625" bestFit="1" customWidth="1"/>
    <col min="6" max="6" width="9.26953125" bestFit="1" customWidth="1"/>
    <col min="7" max="7" width="5.81640625" bestFit="1" customWidth="1"/>
    <col min="8" max="8" width="10.6328125" bestFit="1" customWidth="1"/>
    <col min="9" max="9" width="15.453125" bestFit="1" customWidth="1"/>
    <col min="10" max="10" width="15.26953125" bestFit="1" customWidth="1"/>
    <col min="11" max="11" width="15.26953125" customWidth="1"/>
    <col min="12" max="12" width="8" bestFit="1" customWidth="1"/>
    <col min="13" max="13" width="13.36328125" bestFit="1" customWidth="1"/>
    <col min="14" max="14" width="22.7265625" bestFit="1" customWidth="1"/>
    <col min="15" max="15" width="11.26953125" bestFit="1" customWidth="1"/>
    <col min="16" max="16" width="13.90625" bestFit="1" customWidth="1"/>
    <col min="17" max="17" width="18.81640625" bestFit="1" customWidth="1"/>
    <col min="18" max="18" width="27.1796875" bestFit="1" customWidth="1"/>
    <col min="19" max="19" width="18.08984375" bestFit="1" customWidth="1"/>
    <col min="20" max="20" width="14.1796875" bestFit="1" customWidth="1"/>
    <col min="21" max="21" width="23.26953125" bestFit="1" customWidth="1"/>
    <col min="22" max="22" width="14.81640625" bestFit="1" customWidth="1"/>
    <col min="23" max="23" width="10.1796875" bestFit="1" customWidth="1"/>
    <col min="24" max="24" width="19.54296875" bestFit="1" customWidth="1"/>
    <col min="25" max="25" width="19.36328125" bestFit="1" customWidth="1"/>
    <col min="26" max="26" width="17.81640625" bestFit="1" customWidth="1"/>
    <col min="27" max="27" width="15.7265625" bestFit="1" customWidth="1"/>
    <col min="28" max="28" width="9.7265625" bestFit="1" customWidth="1"/>
    <col min="29" max="29" width="12.08984375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52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35">
      <c r="A2">
        <v>1</v>
      </c>
      <c r="B2" t="s">
        <v>28</v>
      </c>
      <c r="C2">
        <v>2021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54</v>
      </c>
      <c r="L2" t="s">
        <v>36</v>
      </c>
      <c r="M2">
        <v>1000</v>
      </c>
      <c r="N2">
        <v>1</v>
      </c>
      <c r="O2" t="s">
        <v>37</v>
      </c>
      <c r="P2">
        <f>SUM(P3:P6)</f>
        <v>2317214.2445700942</v>
      </c>
      <c r="Q2">
        <f>SUM(Q3:Q6)</f>
        <v>4957.0800000000017</v>
      </c>
      <c r="S2">
        <v>-1</v>
      </c>
      <c r="T2">
        <f>SUM(T3:T6)</f>
        <v>572739.35916612635</v>
      </c>
      <c r="U2">
        <v>9.1258206582755079</v>
      </c>
      <c r="V2">
        <f>SUM(V3:V6)</f>
        <v>5226716.6756857112</v>
      </c>
      <c r="W2">
        <f>IFERROR(V2/P2,0)</f>
        <v>2.2556035497940798</v>
      </c>
      <c r="X2">
        <f>IFERROR(P2/(Q2/N2),0)</f>
        <v>467.45548681281991</v>
      </c>
      <c r="Y2">
        <v>250</v>
      </c>
      <c r="Z2">
        <v>-1</v>
      </c>
      <c r="AA2">
        <v>169.6557775996331</v>
      </c>
      <c r="AB2">
        <v>35</v>
      </c>
      <c r="AC2">
        <v>3091102.9333333336</v>
      </c>
    </row>
    <row r="3" spans="1:29" x14ac:dyDescent="0.35">
      <c r="A3">
        <v>2</v>
      </c>
      <c r="B3" t="s">
        <v>28</v>
      </c>
      <c r="C3">
        <v>2021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38</v>
      </c>
      <c r="J3" t="s">
        <v>35</v>
      </c>
      <c r="K3" t="s">
        <v>54</v>
      </c>
      <c r="L3" t="s">
        <v>36</v>
      </c>
      <c r="M3">
        <v>1000</v>
      </c>
      <c r="N3">
        <v>1</v>
      </c>
      <c r="O3" t="s">
        <v>37</v>
      </c>
      <c r="P3">
        <v>1114157.7627044015</v>
      </c>
      <c r="Q3">
        <v>2398.8200000000006</v>
      </c>
      <c r="R3">
        <v>62.787001860884587</v>
      </c>
      <c r="S3">
        <v>-1</v>
      </c>
      <c r="T3">
        <f>R3*Q3/N3</f>
        <v>150614.71580392719</v>
      </c>
      <c r="U3">
        <v>9.1258206582755079</v>
      </c>
      <c r="V3">
        <f t="shared" ref="V3:V15" si="0">T3*U3</f>
        <v>1374482.8849237734</v>
      </c>
      <c r="W3">
        <f t="shared" ref="W3:W15" si="1">IFERROR(V3/P3,0)</f>
        <v>1.2336519395489227</v>
      </c>
      <c r="X3">
        <f t="shared" ref="X3:X15" si="2">IFERROR(P3/(Q3/N3),0)</f>
        <v>464.46076100099265</v>
      </c>
      <c r="Y3">
        <v>-1</v>
      </c>
      <c r="Z3">
        <v>464.46076100099265</v>
      </c>
      <c r="AA3">
        <v>-1</v>
      </c>
      <c r="AB3">
        <v>-1</v>
      </c>
      <c r="AC3">
        <v>-1</v>
      </c>
    </row>
    <row r="4" spans="1:29" x14ac:dyDescent="0.35">
      <c r="A4">
        <v>3</v>
      </c>
      <c r="B4" t="s">
        <v>28</v>
      </c>
      <c r="C4">
        <v>2021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39</v>
      </c>
      <c r="J4" t="s">
        <v>35</v>
      </c>
      <c r="K4" t="s">
        <v>54</v>
      </c>
      <c r="L4" t="s">
        <v>36</v>
      </c>
      <c r="M4">
        <v>1000</v>
      </c>
      <c r="N4">
        <v>1</v>
      </c>
      <c r="O4" t="s">
        <v>37</v>
      </c>
      <c r="P4">
        <v>742771.84180293442</v>
      </c>
      <c r="Q4">
        <v>1297.9700000000012</v>
      </c>
      <c r="R4">
        <v>135.54496546138688</v>
      </c>
      <c r="S4">
        <v>-1</v>
      </c>
      <c r="T4">
        <f t="shared" ref="T4:T6" si="3">R4*Q4/N4</f>
        <v>175933.2988199165</v>
      </c>
      <c r="U4">
        <v>9.1258206582755079</v>
      </c>
      <c r="V4">
        <f t="shared" si="0"/>
        <v>1605535.7328493521</v>
      </c>
      <c r="W4">
        <f t="shared" si="1"/>
        <v>2.161546308691813</v>
      </c>
      <c r="X4">
        <f t="shared" si="2"/>
        <v>572.25655585486084</v>
      </c>
      <c r="Y4">
        <v>-1</v>
      </c>
      <c r="Z4">
        <v>572.25655585486084</v>
      </c>
      <c r="AA4">
        <v>-1</v>
      </c>
      <c r="AB4">
        <v>-1</v>
      </c>
      <c r="AC4">
        <v>-1</v>
      </c>
    </row>
    <row r="5" spans="1:29" x14ac:dyDescent="0.35">
      <c r="A5">
        <v>4</v>
      </c>
      <c r="B5" t="s">
        <v>28</v>
      </c>
      <c r="C5">
        <v>2021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">
        <v>48</v>
      </c>
      <c r="J5" t="s">
        <v>35</v>
      </c>
      <c r="K5" t="s">
        <v>54</v>
      </c>
      <c r="L5" t="s">
        <v>36</v>
      </c>
      <c r="M5">
        <v>1000</v>
      </c>
      <c r="N5">
        <v>1</v>
      </c>
      <c r="O5" t="s">
        <v>37</v>
      </c>
      <c r="P5">
        <v>460284.640062758</v>
      </c>
      <c r="Q5">
        <v>1260.29</v>
      </c>
      <c r="R5">
        <v>195.34499562980159</v>
      </c>
      <c r="S5">
        <v>-1</v>
      </c>
      <c r="T5">
        <f t="shared" si="3"/>
        <v>246191.34454228263</v>
      </c>
      <c r="U5">
        <v>9.1258206582755079</v>
      </c>
      <c r="V5">
        <f t="shared" si="0"/>
        <v>2246698.0579125863</v>
      </c>
      <c r="W5">
        <f t="shared" si="1"/>
        <v>4.8811058687647231</v>
      </c>
      <c r="X5">
        <f t="shared" si="2"/>
        <v>365.22121104091758</v>
      </c>
      <c r="Y5">
        <v>-1</v>
      </c>
      <c r="Z5">
        <v>650</v>
      </c>
      <c r="AA5">
        <v>-1</v>
      </c>
      <c r="AB5">
        <v>-1</v>
      </c>
      <c r="AC5">
        <v>-1</v>
      </c>
    </row>
    <row r="6" spans="1:29" x14ac:dyDescent="0.35">
      <c r="A6">
        <v>5</v>
      </c>
      <c r="B6" t="s">
        <v>28</v>
      </c>
      <c r="C6">
        <v>2021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 t="s">
        <v>49</v>
      </c>
      <c r="J6" t="s">
        <v>35</v>
      </c>
      <c r="K6" t="s">
        <v>54</v>
      </c>
      <c r="L6" t="s">
        <v>36</v>
      </c>
      <c r="M6">
        <v>1000</v>
      </c>
      <c r="N6">
        <v>1</v>
      </c>
      <c r="O6" t="s">
        <v>37</v>
      </c>
      <c r="P6">
        <v>0</v>
      </c>
      <c r="Q6">
        <v>0</v>
      </c>
      <c r="R6">
        <v>195.34499562980159</v>
      </c>
      <c r="S6">
        <v>-1</v>
      </c>
      <c r="T6">
        <f t="shared" si="3"/>
        <v>0</v>
      </c>
      <c r="U6">
        <v>9.1258206582755079</v>
      </c>
      <c r="V6">
        <f t="shared" si="0"/>
        <v>0</v>
      </c>
      <c r="W6">
        <f t="shared" si="1"/>
        <v>0</v>
      </c>
      <c r="X6">
        <f t="shared" si="2"/>
        <v>0</v>
      </c>
      <c r="Y6">
        <v>-1</v>
      </c>
      <c r="Z6">
        <v>500</v>
      </c>
      <c r="AA6">
        <v>-1</v>
      </c>
      <c r="AB6">
        <v>-1</v>
      </c>
      <c r="AC6">
        <v>-1</v>
      </c>
    </row>
    <row r="7" spans="1:29" x14ac:dyDescent="0.35">
      <c r="A7">
        <v>7</v>
      </c>
      <c r="B7" t="s">
        <v>28</v>
      </c>
      <c r="C7">
        <v>2021</v>
      </c>
      <c r="D7" t="s">
        <v>29</v>
      </c>
      <c r="E7" t="s">
        <v>30</v>
      </c>
      <c r="F7" t="s">
        <v>31</v>
      </c>
      <c r="G7" t="s">
        <v>32</v>
      </c>
      <c r="H7" t="s">
        <v>40</v>
      </c>
      <c r="I7" t="s">
        <v>34</v>
      </c>
      <c r="J7" t="s">
        <v>41</v>
      </c>
      <c r="K7" t="s">
        <v>53</v>
      </c>
      <c r="L7" t="s">
        <v>36</v>
      </c>
      <c r="M7">
        <v>1000</v>
      </c>
      <c r="N7">
        <v>1000</v>
      </c>
      <c r="O7" t="s">
        <v>37</v>
      </c>
      <c r="P7">
        <f>SUM(P8:P15)</f>
        <v>2301899.66175</v>
      </c>
      <c r="Q7">
        <f>SUM(Q8:Q15)</f>
        <v>123368269</v>
      </c>
      <c r="R7">
        <v>25</v>
      </c>
      <c r="S7">
        <v>-1</v>
      </c>
      <c r="T7">
        <f>SUM(T8:T15)</f>
        <v>2100269.5498220893</v>
      </c>
      <c r="U7">
        <v>9.1258206582755079</v>
      </c>
      <c r="V7">
        <f>SUM(V8:V15)</f>
        <v>19166683.245713424</v>
      </c>
      <c r="W7">
        <f t="shared" si="1"/>
        <v>8.3264633833527366</v>
      </c>
      <c r="X7">
        <f t="shared" si="2"/>
        <v>18.65876598908914</v>
      </c>
      <c r="Y7">
        <v>-1</v>
      </c>
      <c r="Z7">
        <v>-1</v>
      </c>
      <c r="AA7">
        <v>-1</v>
      </c>
      <c r="AB7">
        <v>-1</v>
      </c>
      <c r="AC7">
        <v>2370000</v>
      </c>
    </row>
    <row r="8" spans="1:29" x14ac:dyDescent="0.35">
      <c r="A8">
        <v>8</v>
      </c>
      <c r="B8" t="s">
        <v>28</v>
      </c>
      <c r="C8">
        <v>2021</v>
      </c>
      <c r="D8" t="s">
        <v>29</v>
      </c>
      <c r="E8" t="s">
        <v>30</v>
      </c>
      <c r="F8" t="s">
        <v>31</v>
      </c>
      <c r="G8" t="s">
        <v>32</v>
      </c>
      <c r="H8" t="s">
        <v>40</v>
      </c>
      <c r="I8" t="s">
        <v>42</v>
      </c>
      <c r="J8" t="s">
        <v>41</v>
      </c>
      <c r="K8" t="s">
        <v>53</v>
      </c>
      <c r="L8" t="s">
        <v>36</v>
      </c>
      <c r="M8">
        <v>1000</v>
      </c>
      <c r="N8">
        <v>1000</v>
      </c>
      <c r="O8" t="s">
        <v>37</v>
      </c>
      <c r="P8">
        <v>128317.12375</v>
      </c>
      <c r="Q8">
        <v>0</v>
      </c>
      <c r="R8">
        <v>0</v>
      </c>
      <c r="S8">
        <v>-1</v>
      </c>
      <c r="T8">
        <f t="shared" ref="T8:T15" si="4">R8*Q8/N8</f>
        <v>0</v>
      </c>
      <c r="U8">
        <v>9.1258206582755079</v>
      </c>
      <c r="V8">
        <f t="shared" si="0"/>
        <v>0</v>
      </c>
      <c r="W8">
        <f t="shared" si="1"/>
        <v>0</v>
      </c>
      <c r="X8">
        <f t="shared" si="2"/>
        <v>0</v>
      </c>
      <c r="Y8">
        <v>-1</v>
      </c>
      <c r="Z8">
        <v>-1</v>
      </c>
      <c r="AA8">
        <v>-1</v>
      </c>
      <c r="AB8">
        <v>-1</v>
      </c>
      <c r="AC8">
        <v>-1</v>
      </c>
    </row>
    <row r="9" spans="1:29" x14ac:dyDescent="0.35">
      <c r="A9">
        <v>9</v>
      </c>
      <c r="B9" t="s">
        <v>28</v>
      </c>
      <c r="C9">
        <v>2021</v>
      </c>
      <c r="D9" t="s">
        <v>29</v>
      </c>
      <c r="E9" t="s">
        <v>30</v>
      </c>
      <c r="F9" t="s">
        <v>31</v>
      </c>
      <c r="G9" t="s">
        <v>32</v>
      </c>
      <c r="H9" t="s">
        <v>40</v>
      </c>
      <c r="I9" t="s">
        <v>50</v>
      </c>
      <c r="J9" t="s">
        <v>41</v>
      </c>
      <c r="K9" t="s">
        <v>53</v>
      </c>
      <c r="L9" t="s">
        <v>36</v>
      </c>
      <c r="M9">
        <v>1000</v>
      </c>
      <c r="N9">
        <v>1000</v>
      </c>
      <c r="O9" t="s">
        <v>37</v>
      </c>
      <c r="P9">
        <v>602298.04</v>
      </c>
      <c r="Q9">
        <v>6123626</v>
      </c>
      <c r="R9">
        <v>16.633796617292493</v>
      </c>
      <c r="S9">
        <v>-1</v>
      </c>
      <c r="T9">
        <f t="shared" si="4"/>
        <v>101859.14944436436</v>
      </c>
      <c r="U9">
        <v>9.1258206582755079</v>
      </c>
      <c r="V9">
        <f t="shared" si="0"/>
        <v>929548.33023375249</v>
      </c>
      <c r="W9">
        <f t="shared" si="1"/>
        <v>1.5433361367633744</v>
      </c>
      <c r="X9">
        <f t="shared" si="2"/>
        <v>98.356437836014152</v>
      </c>
      <c r="Y9">
        <v>-1</v>
      </c>
      <c r="Z9">
        <v>98.356437836014138</v>
      </c>
      <c r="AA9">
        <v>-1</v>
      </c>
      <c r="AB9">
        <v>-1</v>
      </c>
      <c r="AC9">
        <v>-1</v>
      </c>
    </row>
    <row r="10" spans="1:29" x14ac:dyDescent="0.35">
      <c r="A10">
        <v>10</v>
      </c>
      <c r="B10" t="s">
        <v>28</v>
      </c>
      <c r="C10">
        <v>2021</v>
      </c>
      <c r="D10" t="s">
        <v>29</v>
      </c>
      <c r="E10" t="s">
        <v>30</v>
      </c>
      <c r="F10" t="s">
        <v>31</v>
      </c>
      <c r="G10" t="s">
        <v>32</v>
      </c>
      <c r="H10" t="s">
        <v>40</v>
      </c>
      <c r="I10" t="s">
        <v>47</v>
      </c>
      <c r="J10" t="s">
        <v>41</v>
      </c>
      <c r="K10" t="s">
        <v>53</v>
      </c>
      <c r="L10" t="s">
        <v>36</v>
      </c>
      <c r="M10">
        <v>1000</v>
      </c>
      <c r="N10">
        <v>1000</v>
      </c>
      <c r="O10" t="s">
        <v>37</v>
      </c>
      <c r="P10">
        <v>553999.27</v>
      </c>
      <c r="Q10">
        <v>75010241</v>
      </c>
      <c r="R10">
        <v>17.770726182037276</v>
      </c>
      <c r="S10">
        <v>-1</v>
      </c>
      <c r="T10">
        <f t="shared" si="4"/>
        <v>1332986.453659626</v>
      </c>
      <c r="U10">
        <v>9.1258206582755079</v>
      </c>
      <c r="V10">
        <f t="shared" si="0"/>
        <v>12164595.316008423</v>
      </c>
      <c r="W10">
        <f t="shared" si="1"/>
        <v>21.957782211533278</v>
      </c>
      <c r="X10">
        <f t="shared" si="2"/>
        <v>7.3856484476566351</v>
      </c>
      <c r="Y10">
        <v>-1</v>
      </c>
      <c r="Z10">
        <v>7.3856484476566342</v>
      </c>
      <c r="AA10">
        <v>-1</v>
      </c>
      <c r="AB10">
        <v>-1</v>
      </c>
      <c r="AC10">
        <v>-1</v>
      </c>
    </row>
    <row r="11" spans="1:29" x14ac:dyDescent="0.35">
      <c r="A11">
        <v>11</v>
      </c>
      <c r="B11" t="s">
        <v>28</v>
      </c>
      <c r="C11">
        <v>2021</v>
      </c>
      <c r="D11" t="s">
        <v>29</v>
      </c>
      <c r="E11" t="s">
        <v>30</v>
      </c>
      <c r="F11" t="s">
        <v>31</v>
      </c>
      <c r="G11" t="s">
        <v>32</v>
      </c>
      <c r="H11" t="s">
        <v>40</v>
      </c>
      <c r="I11" t="s">
        <v>43</v>
      </c>
      <c r="J11" t="s">
        <v>41</v>
      </c>
      <c r="K11" t="s">
        <v>53</v>
      </c>
      <c r="L11" t="s">
        <v>36</v>
      </c>
      <c r="M11">
        <v>1000</v>
      </c>
      <c r="N11">
        <v>1000</v>
      </c>
      <c r="O11" t="s">
        <v>37</v>
      </c>
      <c r="P11">
        <v>320045</v>
      </c>
      <c r="Q11">
        <v>16531104</v>
      </c>
      <c r="R11">
        <v>19.140979379791712</v>
      </c>
      <c r="S11">
        <v>-1</v>
      </c>
      <c r="T11">
        <f t="shared" si="4"/>
        <v>316421.52078919229</v>
      </c>
      <c r="U11">
        <v>9.1258206582755079</v>
      </c>
      <c r="V11">
        <f t="shared" si="0"/>
        <v>2887606.051140964</v>
      </c>
      <c r="W11">
        <f t="shared" si="1"/>
        <v>9.0225001207360336</v>
      </c>
      <c r="X11">
        <f t="shared" si="2"/>
        <v>19.360170984345633</v>
      </c>
      <c r="Y11">
        <v>-1</v>
      </c>
      <c r="Z11">
        <v>19.360170984345633</v>
      </c>
      <c r="AA11">
        <v>-1</v>
      </c>
      <c r="AB11">
        <v>-1</v>
      </c>
      <c r="AC11">
        <v>-1</v>
      </c>
    </row>
    <row r="12" spans="1:29" x14ac:dyDescent="0.35">
      <c r="A12">
        <v>12</v>
      </c>
      <c r="B12" t="s">
        <v>28</v>
      </c>
      <c r="C12">
        <v>2021</v>
      </c>
      <c r="D12" t="s">
        <v>29</v>
      </c>
      <c r="E12" t="s">
        <v>30</v>
      </c>
      <c r="F12" t="s">
        <v>31</v>
      </c>
      <c r="G12" t="s">
        <v>32</v>
      </c>
      <c r="H12" t="s">
        <v>40</v>
      </c>
      <c r="I12" t="s">
        <v>44</v>
      </c>
      <c r="J12" t="s">
        <v>41</v>
      </c>
      <c r="K12" t="s">
        <v>53</v>
      </c>
      <c r="L12" t="s">
        <v>36</v>
      </c>
      <c r="M12">
        <v>1000</v>
      </c>
      <c r="N12">
        <v>1000</v>
      </c>
      <c r="O12" t="s">
        <v>37</v>
      </c>
      <c r="P12">
        <v>160463.228</v>
      </c>
      <c r="Q12">
        <v>2346029</v>
      </c>
      <c r="R12">
        <v>105.11843401230141</v>
      </c>
      <c r="S12">
        <v>-1</v>
      </c>
      <c r="T12">
        <f t="shared" si="4"/>
        <v>246610.89462744546</v>
      </c>
      <c r="U12">
        <v>9.1258206582755079</v>
      </c>
      <c r="V12">
        <f t="shared" si="0"/>
        <v>2250526.7967469464</v>
      </c>
      <c r="W12">
        <f t="shared" si="1"/>
        <v>14.025187108581328</v>
      </c>
      <c r="X12">
        <f t="shared" si="2"/>
        <v>68.397802414207163</v>
      </c>
      <c r="Y12">
        <v>-1</v>
      </c>
      <c r="Z12">
        <v>68.397802414207149</v>
      </c>
      <c r="AA12">
        <v>-1</v>
      </c>
      <c r="AB12">
        <v>-1</v>
      </c>
      <c r="AC12">
        <v>-1</v>
      </c>
    </row>
    <row r="13" spans="1:29" x14ac:dyDescent="0.35">
      <c r="A13">
        <v>14</v>
      </c>
      <c r="B13" t="s">
        <v>28</v>
      </c>
      <c r="C13">
        <v>2021</v>
      </c>
      <c r="D13" t="s">
        <v>29</v>
      </c>
      <c r="E13" t="s">
        <v>30</v>
      </c>
      <c r="F13" t="s">
        <v>31</v>
      </c>
      <c r="G13" t="s">
        <v>32</v>
      </c>
      <c r="H13" t="s">
        <v>40</v>
      </c>
      <c r="I13" t="s">
        <v>45</v>
      </c>
      <c r="J13" t="s">
        <v>41</v>
      </c>
      <c r="K13" t="s">
        <v>53</v>
      </c>
      <c r="L13" t="s">
        <v>36</v>
      </c>
      <c r="M13">
        <v>1000</v>
      </c>
      <c r="N13">
        <v>1000</v>
      </c>
      <c r="O13" t="s">
        <v>37</v>
      </c>
      <c r="P13">
        <v>250323</v>
      </c>
      <c r="Q13">
        <v>8456349</v>
      </c>
      <c r="R13">
        <v>3.8695662470991237</v>
      </c>
      <c r="S13">
        <v>-1</v>
      </c>
      <c r="T13">
        <f t="shared" si="4"/>
        <v>32722.402664090427</v>
      </c>
      <c r="U13">
        <v>9.1258206582755079</v>
      </c>
      <c r="V13">
        <f t="shared" si="0"/>
        <v>298618.77822036593</v>
      </c>
      <c r="W13">
        <f t="shared" si="1"/>
        <v>1.1929338423571383</v>
      </c>
      <c r="X13">
        <f t="shared" si="2"/>
        <v>29.601782045655874</v>
      </c>
      <c r="Y13">
        <v>-1</v>
      </c>
      <c r="Z13">
        <v>29.601782045655874</v>
      </c>
      <c r="AA13">
        <v>-1</v>
      </c>
      <c r="AB13">
        <v>-1</v>
      </c>
      <c r="AC13">
        <v>-1</v>
      </c>
    </row>
    <row r="14" spans="1:29" x14ac:dyDescent="0.35">
      <c r="A14">
        <v>15</v>
      </c>
      <c r="B14" t="s">
        <v>28</v>
      </c>
      <c r="C14">
        <v>2021</v>
      </c>
      <c r="D14" t="s">
        <v>29</v>
      </c>
      <c r="E14" t="s">
        <v>30</v>
      </c>
      <c r="F14" t="s">
        <v>31</v>
      </c>
      <c r="G14" t="s">
        <v>32</v>
      </c>
      <c r="H14" t="s">
        <v>40</v>
      </c>
      <c r="I14" t="s">
        <v>46</v>
      </c>
      <c r="J14" t="s">
        <v>41</v>
      </c>
      <c r="K14" t="s">
        <v>53</v>
      </c>
      <c r="L14" t="s">
        <v>36</v>
      </c>
      <c r="M14">
        <v>1000</v>
      </c>
      <c r="N14">
        <v>1000</v>
      </c>
      <c r="O14" t="s">
        <v>37</v>
      </c>
      <c r="P14">
        <v>265969</v>
      </c>
      <c r="Q14">
        <v>3077305</v>
      </c>
      <c r="R14">
        <v>22.639656659762633</v>
      </c>
      <c r="S14">
        <v>-1</v>
      </c>
      <c r="T14">
        <f t="shared" si="4"/>
        <v>69669.128637370857</v>
      </c>
      <c r="U14">
        <v>9.1258206582755079</v>
      </c>
      <c r="V14">
        <f t="shared" si="0"/>
        <v>635787.97336297273</v>
      </c>
      <c r="W14">
        <f t="shared" si="1"/>
        <v>2.3904589383084973</v>
      </c>
      <c r="X14">
        <f t="shared" si="2"/>
        <v>86.429196975925365</v>
      </c>
      <c r="Y14">
        <v>-1</v>
      </c>
      <c r="Z14">
        <v>86.429196975925365</v>
      </c>
      <c r="AA14">
        <v>-1</v>
      </c>
      <c r="AB14">
        <v>-1</v>
      </c>
      <c r="AC14">
        <v>-1</v>
      </c>
    </row>
    <row r="15" spans="1:29" x14ac:dyDescent="0.35">
      <c r="A15">
        <v>16</v>
      </c>
      <c r="B15" t="s">
        <v>28</v>
      </c>
      <c r="C15">
        <v>2021</v>
      </c>
      <c r="D15" t="s">
        <v>29</v>
      </c>
      <c r="E15" t="s">
        <v>30</v>
      </c>
      <c r="F15" t="s">
        <v>31</v>
      </c>
      <c r="G15" t="s">
        <v>32</v>
      </c>
      <c r="H15" t="s">
        <v>40</v>
      </c>
      <c r="I15" t="s">
        <v>51</v>
      </c>
      <c r="J15" t="s">
        <v>41</v>
      </c>
      <c r="K15" t="s">
        <v>53</v>
      </c>
      <c r="L15" t="s">
        <v>36</v>
      </c>
      <c r="M15">
        <v>1000</v>
      </c>
      <c r="N15">
        <v>1000</v>
      </c>
      <c r="O15" t="s">
        <v>37</v>
      </c>
      <c r="P15">
        <v>20485</v>
      </c>
      <c r="Q15">
        <v>11823615</v>
      </c>
      <c r="R15">
        <v>0</v>
      </c>
      <c r="S15">
        <v>-1</v>
      </c>
      <c r="T15">
        <f t="shared" si="4"/>
        <v>0</v>
      </c>
      <c r="U15">
        <v>9.1258206582755079</v>
      </c>
      <c r="V15">
        <f t="shared" si="0"/>
        <v>0</v>
      </c>
      <c r="W15">
        <f t="shared" si="1"/>
        <v>0</v>
      </c>
      <c r="X15">
        <f t="shared" si="2"/>
        <v>1.7325496474639948</v>
      </c>
      <c r="Y15">
        <v>-1</v>
      </c>
      <c r="Z15">
        <v>1.7325496474639943</v>
      </c>
      <c r="AA15">
        <v>-1</v>
      </c>
      <c r="AB15">
        <v>-1</v>
      </c>
      <c r="AC15">
        <v>-1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media_records_new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Sharma Divyanshu</cp:lastModifiedBy>
  <dcterms:created xsi:type="dcterms:W3CDTF">2022-02-28T12:38:06Z</dcterms:created>
  <dcterms:modified xsi:type="dcterms:W3CDTF">2022-03-02T10:21:10Z</dcterms:modified>
</cp:coreProperties>
</file>