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0846816\git\simulator_back\nbs\test_output\temp\TH\"/>
    </mc:Choice>
  </mc:AlternateContent>
  <xr:revisionPtr revIDLastSave="0" documentId="13_ncr:1_{341E6476-B92F-4FEB-8268-C10DC2783B71}" xr6:coauthVersionLast="47" xr6:coauthVersionMax="47" xr10:uidLastSave="{00000000-0000-0000-0000-000000000000}"/>
  <bookViews>
    <workbookView xWindow="-19310" yWindow="-110" windowWidth="19420" windowHeight="11020" activeTab="2" xr2:uid="{00000000-000D-0000-FFFF-FFFF00000000}"/>
  </bookViews>
  <sheets>
    <sheet name="Lays Core" sheetId="3" r:id="rId1"/>
    <sheet name="Lays Stax" sheetId="4" r:id="rId2"/>
    <sheet name="Tawan" sheetId="5" r:id="rId3"/>
    <sheet name="Sunbites" sheetId="6" r:id="rId4"/>
    <sheet name="Doritos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6" i="5" l="1"/>
  <c r="P17" i="5"/>
  <c r="P31" i="5" a="1"/>
  <c r="P31" i="5" s="1"/>
  <c r="P32" i="5" a="1"/>
  <c r="P32" i="5" s="1"/>
  <c r="Q17" i="3"/>
  <c r="Q16" i="3"/>
  <c r="J31" i="4" l="1"/>
  <c r="H12" i="5" l="1"/>
  <c r="H13" i="5"/>
  <c r="H14" i="5"/>
  <c r="H15" i="5"/>
  <c r="H11" i="5"/>
  <c r="E12" i="5"/>
  <c r="E13" i="5"/>
  <c r="E14" i="5"/>
  <c r="E15" i="5"/>
  <c r="E16" i="5"/>
  <c r="E11" i="5"/>
  <c r="N26" i="5"/>
  <c r="H27" i="4" l="1"/>
  <c r="H28" i="4"/>
  <c r="H29" i="4"/>
  <c r="H30" i="4"/>
  <c r="H31" i="4"/>
  <c r="H26" i="4"/>
  <c r="H27" i="7"/>
  <c r="H28" i="7"/>
  <c r="H30" i="7"/>
  <c r="H31" i="7"/>
  <c r="E27" i="7"/>
  <c r="E28" i="7"/>
  <c r="E29" i="7"/>
  <c r="E30" i="7"/>
  <c r="H26" i="7"/>
  <c r="E26" i="7"/>
  <c r="E27" i="6"/>
  <c r="E28" i="6"/>
  <c r="E29" i="6"/>
  <c r="E30" i="6"/>
  <c r="H27" i="6"/>
  <c r="H28" i="6"/>
  <c r="H29" i="6"/>
  <c r="H30" i="6"/>
  <c r="H31" i="6"/>
  <c r="H26" i="6"/>
  <c r="E26" i="6"/>
  <c r="H27" i="5" l="1"/>
  <c r="H28" i="5"/>
  <c r="H30" i="5"/>
  <c r="H31" i="5"/>
  <c r="H26" i="5"/>
  <c r="K26" i="5"/>
  <c r="E27" i="5"/>
  <c r="E28" i="5"/>
  <c r="E30" i="5"/>
  <c r="E31" i="5"/>
  <c r="E26" i="5"/>
  <c r="H16" i="5" l="1"/>
  <c r="E27" i="3" l="1"/>
  <c r="E28" i="3"/>
  <c r="E29" i="3"/>
  <c r="E30" i="3"/>
  <c r="E26" i="3"/>
  <c r="M31" i="4" l="1"/>
  <c r="H27" i="3" l="1"/>
  <c r="H28" i="3"/>
  <c r="H29" i="3"/>
  <c r="H30" i="3"/>
  <c r="H31" i="3"/>
  <c r="H26" i="3"/>
  <c r="H11" i="3"/>
  <c r="E15" i="3"/>
  <c r="E14" i="3"/>
  <c r="E13" i="3"/>
  <c r="E12" i="3"/>
  <c r="M16" i="3"/>
  <c r="H12" i="3"/>
  <c r="H13" i="3"/>
  <c r="H14" i="3"/>
  <c r="H15" i="3"/>
  <c r="H16" i="3"/>
  <c r="E11" i="3" l="1"/>
  <c r="E16" i="3"/>
  <c r="M31" i="7"/>
  <c r="N29" i="7" s="1"/>
  <c r="J31" i="7"/>
  <c r="K27" i="7" s="1"/>
  <c r="N30" i="7"/>
  <c r="N28" i="7" l="1"/>
  <c r="N26" i="7"/>
  <c r="N27" i="7"/>
  <c r="K28" i="7"/>
  <c r="K29" i="7"/>
  <c r="K30" i="7"/>
  <c r="K26" i="7"/>
  <c r="M31" i="6" l="1"/>
  <c r="N29" i="6" s="1"/>
  <c r="J31" i="6"/>
  <c r="K27" i="6" s="1"/>
  <c r="N30" i="6"/>
  <c r="N28" i="6"/>
  <c r="K28" i="6"/>
  <c r="N27" i="6"/>
  <c r="N26" i="6"/>
  <c r="M31" i="5"/>
  <c r="N30" i="5" s="1"/>
  <c r="J31" i="5"/>
  <c r="K30" i="5" s="1"/>
  <c r="N28" i="5"/>
  <c r="N27" i="5"/>
  <c r="M16" i="5"/>
  <c r="N14" i="5" s="1"/>
  <c r="J16" i="5"/>
  <c r="K13" i="5" s="1"/>
  <c r="N30" i="4"/>
  <c r="N12" i="3"/>
  <c r="J16" i="3"/>
  <c r="K15" i="3" s="1"/>
  <c r="K30" i="4" l="1"/>
  <c r="E27" i="4"/>
  <c r="E26" i="4"/>
  <c r="E28" i="4"/>
  <c r="E29" i="4"/>
  <c r="E30" i="4"/>
  <c r="K14" i="3"/>
  <c r="K29" i="5"/>
  <c r="K30" i="6"/>
  <c r="K13" i="3"/>
  <c r="K12" i="3"/>
  <c r="K26" i="6"/>
  <c r="K29" i="6"/>
  <c r="N11" i="5"/>
  <c r="N15" i="5"/>
  <c r="K14" i="5"/>
  <c r="K27" i="5"/>
  <c r="K11" i="5"/>
  <c r="K15" i="5"/>
  <c r="K28" i="5"/>
  <c r="K12" i="5"/>
  <c r="N13" i="5"/>
  <c r="N12" i="5"/>
  <c r="N27" i="4"/>
  <c r="K27" i="4"/>
  <c r="K28" i="4"/>
  <c r="N28" i="4"/>
  <c r="N29" i="4"/>
  <c r="K29" i="4"/>
  <c r="K26" i="4"/>
  <c r="N26" i="4"/>
  <c r="N13" i="3"/>
  <c r="N15" i="3"/>
  <c r="N14" i="3"/>
  <c r="M31" i="3"/>
  <c r="J31" i="3"/>
  <c r="N29" i="3" l="1"/>
  <c r="K27" i="3"/>
  <c r="K26" i="3"/>
  <c r="K30" i="3"/>
  <c r="K29" i="3"/>
  <c r="K28" i="3"/>
  <c r="N30" i="3"/>
  <c r="N26" i="3"/>
  <c r="N27" i="3"/>
  <c r="N28" i="3"/>
  <c r="N11" i="3"/>
  <c r="K1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<sst xmlns="http://schemas.openxmlformats.org/spreadsheetml/2006/main" count="246" uniqueCount="45">
  <si>
    <t>TV</t>
  </si>
  <si>
    <t>Entertainment</t>
  </si>
  <si>
    <t>Digital</t>
  </si>
  <si>
    <t>TikTok</t>
  </si>
  <si>
    <t>Total</t>
  </si>
  <si>
    <t>Weekly GRP</t>
  </si>
  <si>
    <t>WOA</t>
  </si>
  <si>
    <t>Genre</t>
  </si>
  <si>
    <t>GRP</t>
  </si>
  <si>
    <t>GRP Mix</t>
  </si>
  <si>
    <t>Spend</t>
  </si>
  <si>
    <t>Spend Mix</t>
  </si>
  <si>
    <t>Platform</t>
  </si>
  <si>
    <t>Twitter</t>
  </si>
  <si>
    <t>Spends</t>
  </si>
  <si>
    <t>Excel</t>
  </si>
  <si>
    <t>Input</t>
  </si>
  <si>
    <t>ROI</t>
  </si>
  <si>
    <t>Volume Growth %</t>
  </si>
  <si>
    <t>Lays Core</t>
  </si>
  <si>
    <t>Drama</t>
  </si>
  <si>
    <t>Feature Film</t>
  </si>
  <si>
    <t>News &amp; Current Affairs</t>
  </si>
  <si>
    <t>Series</t>
  </si>
  <si>
    <t>YouTube</t>
  </si>
  <si>
    <t>Facebook</t>
  </si>
  <si>
    <t>Impressions</t>
  </si>
  <si>
    <t>Impressions Mix</t>
  </si>
  <si>
    <t>Lays Stax</t>
  </si>
  <si>
    <t>Tawan</t>
  </si>
  <si>
    <t/>
  </si>
  <si>
    <t>Sunbites</t>
  </si>
  <si>
    <t>Completed Views</t>
  </si>
  <si>
    <t>Completed Views Mix</t>
  </si>
  <si>
    <t>Python</t>
  </si>
  <si>
    <t>SPEND</t>
  </si>
  <si>
    <t>The Trade Desk</t>
  </si>
  <si>
    <t>M</t>
  </si>
  <si>
    <t>Total GRP</t>
  </si>
  <si>
    <t>current_effectiveness_per_unit</t>
  </si>
  <si>
    <t>input_cost_per_unit</t>
  </si>
  <si>
    <t>current_cost_per_unit</t>
  </si>
  <si>
    <t>Media Volume</t>
  </si>
  <si>
    <t>Volume Sales</t>
  </si>
  <si>
    <t>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</si>
</sst>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(* #,##0_);_(* \(#,##0\);_(* &quot;-&quot;??_);_(@_)"/>
    <numFmt numFmtId="165" formatCode="#.00,,\ &quot;M&quot;"/>
    <numFmt numFmtId="166" formatCode="#.0,,\ &quot;M&quot;"/>
    <numFmt numFmtId="167" formatCode="#,,\ &quot;M&quot;"/>
    <numFmt numFmtId="168" formatCode="0.0"/>
    <numFmt numFmtId="169" formatCode="0.0%"/>
    <numFmt numFmtId="170" formatCode="_(* #,##0.0_);_(* \(#,##0.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1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7">
    <xf numFmtId="0" fontId="0" fillId="0" borderId="0" xfId="0"/>
    <xf numFmtId="2" fontId="0" fillId="0" borderId="0" xfId="0" applyNumberFormat="1"/>
    <xf numFmtId="165" fontId="0" fillId="0" borderId="0" xfId="0" applyNumberFormat="1"/>
    <xf numFmtId="0" fontId="0" fillId="0" borderId="0" xfId="0" applyBorder="1"/>
    <xf numFmtId="0" fontId="0" fillId="0" borderId="0" xfId="0" applyFill="1" applyBorder="1"/>
    <xf numFmtId="0" fontId="16" fillId="0" borderId="0" xfId="0" applyFont="1" applyBorder="1"/>
    <xf numFmtId="0" fontId="16" fillId="0" borderId="0" xfId="0" applyFont="1"/>
    <xf numFmtId="0" fontId="17" fillId="36" borderId="22" xfId="0" applyFont="1" applyFill="1" applyBorder="1" applyAlignment="1">
      <alignment horizontal="center"/>
    </xf>
    <xf numFmtId="9" fontId="0" fillId="38" borderId="23" xfId="0" applyNumberFormat="1" applyFill="1" applyBorder="1"/>
    <xf numFmtId="9" fontId="16" fillId="38" borderId="25" xfId="0" applyNumberFormat="1" applyFont="1" applyFill="1" applyBorder="1"/>
    <xf numFmtId="9" fontId="0" fillId="37" borderId="23" xfId="0" applyNumberFormat="1" applyFill="1" applyBorder="1"/>
    <xf numFmtId="9" fontId="16" fillId="37" borderId="25" xfId="0" applyNumberFormat="1" applyFont="1" applyFill="1" applyBorder="1"/>
    <xf numFmtId="0" fontId="17" fillId="36" borderId="26" xfId="0" applyFont="1" applyFill="1" applyBorder="1" applyAlignment="1">
      <alignment horizontal="center"/>
    </xf>
    <xf numFmtId="166" fontId="0" fillId="38" borderId="24" xfId="0" applyNumberFormat="1" applyFill="1" applyBorder="1"/>
    <xf numFmtId="166" fontId="0" fillId="37" borderId="24" xfId="0" applyNumberFormat="1" applyFill="1" applyBorder="1"/>
    <xf numFmtId="166" fontId="16" fillId="37" borderId="27" xfId="0" applyNumberFormat="1" applyFont="1" applyFill="1" applyBorder="1"/>
    <xf numFmtId="166" fontId="0" fillId="37" borderId="27" xfId="0" applyNumberFormat="1" applyFill="1" applyBorder="1"/>
    <xf numFmtId="0" fontId="0" fillId="0" borderId="0" xfId="0" applyFill="1" applyBorder="1" applyAlignment="1">
      <alignment horizontal="center"/>
    </xf>
    <xf numFmtId="0" fontId="16" fillId="0" borderId="0" xfId="0" applyFont="1" applyFill="1" applyBorder="1"/>
    <xf numFmtId="0" fontId="0" fillId="35" borderId="21" xfId="0" applyFill="1" applyBorder="1" applyAlignment="1">
      <alignment horizontal="center"/>
    </xf>
    <xf numFmtId="0" fontId="16" fillId="35" borderId="28" xfId="0" applyFont="1" applyFill="1" applyBorder="1" applyAlignment="1">
      <alignment horizontal="center"/>
    </xf>
    <xf numFmtId="166" fontId="16" fillId="38" borderId="27" xfId="0" applyNumberFormat="1" applyFont="1" applyFill="1" applyBorder="1"/>
    <xf numFmtId="167" fontId="16" fillId="0" borderId="0" xfId="0" applyNumberFormat="1" applyFont="1" applyFill="1" applyBorder="1"/>
    <xf numFmtId="9" fontId="16" fillId="0" borderId="0" xfId="0" applyNumberFormat="1" applyFont="1" applyFill="1" applyBorder="1"/>
    <xf numFmtId="166" fontId="16" fillId="0" borderId="0" xfId="0" applyNumberFormat="1" applyFont="1" applyFill="1" applyBorder="1"/>
    <xf numFmtId="165" fontId="16" fillId="0" borderId="0" xfId="0" applyNumberFormat="1" applyFont="1" applyFill="1" applyBorder="1"/>
    <xf numFmtId="0" fontId="16" fillId="0" borderId="0" xfId="0" applyFont="1" applyFill="1"/>
    <xf numFmtId="0" fontId="16" fillId="0" borderId="0" xfId="0" applyFont="1" applyFill="1" applyBorder="1" applyAlignment="1">
      <alignment horizontal="center"/>
    </xf>
    <xf numFmtId="164" fontId="16" fillId="0" borderId="0" xfId="0" applyNumberFormat="1" applyFont="1" applyFill="1" applyBorder="1"/>
    <xf numFmtId="0" fontId="0" fillId="0" borderId="0" xfId="0" applyBorder="1" applyAlignment="1">
      <alignment horizontal="center"/>
    </xf>
    <xf numFmtId="0" fontId="13" fillId="34" borderId="19" xfId="0" applyFont="1" applyFill="1" applyBorder="1" applyAlignment="1">
      <alignment horizontal="center"/>
    </xf>
    <xf numFmtId="0" fontId="13" fillId="34" borderId="12" xfId="0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167" fontId="19" fillId="38" borderId="24" xfId="0" applyNumberFormat="1" applyFont="1" applyFill="1" applyBorder="1"/>
    <xf numFmtId="167" fontId="20" fillId="38" borderId="27" xfId="0" applyNumberFormat="1" applyFont="1" applyFill="1" applyBorder="1"/>
    <xf numFmtId="164" fontId="19" fillId="37" borderId="24" xfId="0" applyNumberFormat="1" applyFont="1" applyFill="1" applyBorder="1"/>
    <xf numFmtId="164" fontId="20" fillId="37" borderId="27" xfId="0" applyNumberFormat="1" applyFont="1" applyFill="1" applyBorder="1"/>
    <xf numFmtId="164" fontId="19" fillId="38" borderId="24" xfId="0" applyNumberFormat="1" applyFont="1" applyFill="1" applyBorder="1"/>
    <xf numFmtId="164" fontId="20" fillId="38" borderId="27" xfId="0" applyNumberFormat="1" applyFont="1" applyFill="1" applyBorder="1"/>
    <xf numFmtId="0" fontId="17" fillId="36" borderId="30" xfId="0" applyFont="1" applyFill="1" applyBorder="1" applyAlignment="1">
      <alignment horizontal="center"/>
    </xf>
    <xf numFmtId="0" fontId="19" fillId="35" borderId="21" xfId="0" applyFont="1" applyFill="1" applyBorder="1" applyAlignment="1">
      <alignment horizontal="center"/>
    </xf>
    <xf numFmtId="0" fontId="0" fillId="0" borderId="32" xfId="0" applyBorder="1"/>
    <xf numFmtId="0" fontId="17" fillId="36" borderId="15" xfId="0" applyFont="1" applyFill="1" applyBorder="1" applyAlignment="1">
      <alignment horizontal="center"/>
    </xf>
    <xf numFmtId="9" fontId="0" fillId="38" borderId="31" xfId="0" applyNumberFormat="1" applyFill="1" applyBorder="1"/>
    <xf numFmtId="9" fontId="16" fillId="38" borderId="33" xfId="0" applyNumberFormat="1" applyFont="1" applyFill="1" applyBorder="1"/>
    <xf numFmtId="9" fontId="16" fillId="0" borderId="32" xfId="0" applyNumberFormat="1" applyFont="1" applyFill="1" applyBorder="1"/>
    <xf numFmtId="0" fontId="16" fillId="35" borderId="35" xfId="0" applyFont="1" applyFill="1" applyBorder="1" applyAlignment="1">
      <alignment horizontal="center" vertical="center"/>
    </xf>
    <xf numFmtId="165" fontId="16" fillId="38" borderId="33" xfId="0" applyNumberFormat="1" applyFont="1" applyFill="1" applyBorder="1"/>
    <xf numFmtId="0" fontId="16" fillId="35" borderId="35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3" fillId="34" borderId="19" xfId="0" applyFont="1" applyFill="1" applyBorder="1" applyAlignment="1">
      <alignment horizontal="center"/>
    </xf>
    <xf numFmtId="0" fontId="13" fillId="34" borderId="12" xfId="0" applyFont="1" applyFill="1" applyBorder="1" applyAlignment="1">
      <alignment horizontal="center"/>
    </xf>
    <xf numFmtId="0" fontId="0" fillId="0" borderId="0" xfId="0" applyFont="1" applyBorder="1"/>
    <xf numFmtId="0" fontId="0" fillId="0" borderId="0" xfId="0" applyBorder="1" applyAlignment="1">
      <alignment horizontal="center"/>
    </xf>
    <xf numFmtId="0" fontId="13" fillId="34" borderId="12" xfId="0" applyFont="1" applyFill="1" applyBorder="1" applyAlignment="1">
      <alignment horizontal="center"/>
    </xf>
    <xf numFmtId="0" fontId="13" fillId="34" borderId="19" xfId="0" applyFont="1" applyFill="1" applyBorder="1" applyAlignment="1">
      <alignment horizontal="center"/>
    </xf>
    <xf numFmtId="0" fontId="0" fillId="35" borderId="28" xfId="0" applyFill="1" applyBorder="1" applyAlignment="1">
      <alignment horizontal="center"/>
    </xf>
    <xf numFmtId="164" fontId="19" fillId="37" borderId="27" xfId="0" applyNumberFormat="1" applyFont="1" applyFill="1" applyBorder="1"/>
    <xf numFmtId="9" fontId="0" fillId="37" borderId="25" xfId="0" applyNumberFormat="1" applyFill="1" applyBorder="1"/>
    <xf numFmtId="164" fontId="19" fillId="38" borderId="27" xfId="0" applyNumberFormat="1" applyFont="1" applyFill="1" applyBorder="1"/>
    <xf numFmtId="166" fontId="0" fillId="38" borderId="27" xfId="0" applyNumberFormat="1" applyFill="1" applyBorder="1"/>
    <xf numFmtId="9" fontId="0" fillId="0" borderId="0" xfId="43" applyFont="1"/>
    <xf numFmtId="164" fontId="0" fillId="0" borderId="0" xfId="42" applyNumberFormat="1" applyFont="1"/>
    <xf numFmtId="0" fontId="0" fillId="0" borderId="0" xfId="0" applyBorder="1" applyAlignment="1">
      <alignment horizontal="center"/>
    </xf>
    <xf numFmtId="0" fontId="0" fillId="0" borderId="17" xfId="0" applyBorder="1"/>
    <xf numFmtId="0" fontId="21" fillId="0" borderId="17" xfId="0" applyFont="1" applyBorder="1"/>
    <xf numFmtId="9" fontId="16" fillId="0" borderId="0" xfId="43" applyFont="1" applyFill="1"/>
    <xf numFmtId="169" fontId="16" fillId="0" borderId="0" xfId="43" applyNumberFormat="1" applyFont="1" applyFill="1"/>
    <xf numFmtId="170" fontId="0" fillId="0" borderId="0" xfId="42" applyNumberFormat="1" applyFont="1"/>
    <xf numFmtId="0" fontId="13" fillId="39" borderId="11" xfId="0" applyFont="1" applyFill="1" applyBorder="1" applyAlignment="1">
      <alignment horizontal="center" vertical="center"/>
    </xf>
    <xf numFmtId="0" fontId="13" fillId="39" borderId="29" xfId="0" applyFont="1" applyFill="1" applyBorder="1" applyAlignment="1">
      <alignment horizontal="center" vertical="center"/>
    </xf>
    <xf numFmtId="0" fontId="13" fillId="39" borderId="34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3" fillId="34" borderId="14" xfId="0" applyFont="1" applyFill="1" applyBorder="1" applyAlignment="1">
      <alignment horizontal="center"/>
    </xf>
    <xf numFmtId="0" fontId="18" fillId="0" borderId="0" xfId="0" applyFont="1" applyAlignment="1">
      <alignment horizontal="right" vertical="center"/>
    </xf>
    <xf numFmtId="0" fontId="18" fillId="0" borderId="36" xfId="0" applyFont="1" applyBorder="1" applyAlignment="1">
      <alignment horizontal="right" vertical="center"/>
    </xf>
    <xf numFmtId="0" fontId="13" fillId="33" borderId="11" xfId="0" applyFont="1" applyFill="1" applyBorder="1" applyAlignment="1">
      <alignment horizontal="center" vertical="center"/>
    </xf>
    <xf numFmtId="0" fontId="13" fillId="33" borderId="29" xfId="0" applyFont="1" applyFill="1" applyBorder="1" applyAlignment="1">
      <alignment horizontal="center" vertical="center"/>
    </xf>
    <xf numFmtId="0" fontId="13" fillId="33" borderId="34" xfId="0" applyFont="1" applyFill="1" applyBorder="1" applyAlignment="1">
      <alignment horizontal="center" vertical="center"/>
    </xf>
    <xf numFmtId="166" fontId="0" fillId="0" borderId="20" xfId="0" applyNumberFormat="1" applyFill="1" applyBorder="1" applyAlignment="1">
      <alignment horizontal="center"/>
    </xf>
    <xf numFmtId="166" fontId="0" fillId="0" borderId="21" xfId="0" applyNumberFormat="1" applyFill="1" applyBorder="1" applyAlignment="1">
      <alignment horizontal="center"/>
    </xf>
    <xf numFmtId="166" fontId="0" fillId="0" borderId="24" xfId="0" applyNumberFormat="1" applyFill="1" applyBorder="1" applyAlignment="1">
      <alignment horizontal="center"/>
    </xf>
    <xf numFmtId="168" fontId="0" fillId="35" borderId="35" xfId="0" applyNumberFormat="1" applyFont="1" applyFill="1" applyBorder="1" applyAlignment="1">
      <alignment horizontal="center"/>
    </xf>
    <xf numFmtId="169" fontId="0" fillId="0" borderId="30" xfId="43" applyNumberFormat="1" applyFont="1" applyFill="1" applyBorder="1" applyAlignment="1">
      <alignment horizontal="center"/>
    </xf>
    <xf numFmtId="169" fontId="0" fillId="0" borderId="38" xfId="43" applyNumberFormat="1" applyFont="1" applyFill="1" applyBorder="1" applyAlignment="1">
      <alignment horizontal="center"/>
    </xf>
    <xf numFmtId="169" fontId="1" fillId="0" borderId="30" xfId="43" applyNumberFormat="1" applyFont="1" applyFill="1" applyBorder="1" applyAlignment="1">
      <alignment horizontal="center"/>
    </xf>
    <xf numFmtId="169" fontId="1" fillId="0" borderId="38" xfId="43" applyNumberFormat="1" applyFont="1" applyFill="1" applyBorder="1" applyAlignment="1">
      <alignment horizontal="center"/>
    </xf>
    <xf numFmtId="0" fontId="13" fillId="34" borderId="15" xfId="0" applyFont="1" applyFill="1" applyBorder="1" applyAlignment="1">
      <alignment horizontal="center"/>
    </xf>
    <xf numFmtId="168" fontId="1" fillId="35" borderId="35" xfId="42" applyNumberFormat="1" applyFont="1" applyFill="1" applyBorder="1" applyAlignment="1">
      <alignment horizontal="center" vertical="center"/>
    </xf>
    <xf numFmtId="168" fontId="0" fillId="35" borderId="35" xfId="0" applyNumberFormat="1" applyFont="1" applyFill="1" applyBorder="1" applyAlignment="1">
      <alignment horizontal="center" vertical="center"/>
    </xf>
    <xf numFmtId="168" fontId="0" fillId="35" borderId="37" xfId="0" applyNumberFormat="1" applyFont="1" applyFill="1" applyBorder="1" applyAlignment="1">
      <alignment horizontal="center" vertical="center"/>
    </xf>
    <xf numFmtId="1" fontId="19" fillId="0" borderId="17" xfId="0" applyNumberFormat="1" applyFont="1" applyBorder="1" applyAlignment="1">
      <alignment horizontal="center"/>
    </xf>
    <xf numFmtId="1" fontId="19" fillId="0" borderId="31" xfId="0" applyNumberFormat="1" applyFont="1" applyBorder="1" applyAlignment="1">
      <alignment horizontal="center"/>
    </xf>
    <xf numFmtId="166" fontId="0" fillId="0" borderId="17" xfId="0" applyNumberFormat="1" applyFill="1" applyBorder="1" applyAlignment="1">
      <alignment horizontal="center"/>
    </xf>
    <xf numFmtId="166" fontId="0" fillId="0" borderId="23" xfId="0" applyNumberFormat="1" applyFill="1" applyBorder="1" applyAlignment="1">
      <alignment horizontal="center"/>
    </xf>
    <xf numFmtId="166" fontId="0" fillId="0" borderId="16" xfId="0" applyNumberFormat="1" applyFill="1" applyBorder="1" applyAlignment="1">
      <alignment horizontal="center"/>
    </xf>
    <xf numFmtId="0" fontId="13" fillId="34" borderId="18" xfId="0" applyFont="1" applyFill="1" applyBorder="1" applyAlignment="1">
      <alignment horizontal="center"/>
    </xf>
    <xf numFmtId="0" fontId="13" fillId="34" borderId="19" xfId="0" applyFont="1" applyFill="1" applyBorder="1" applyAlignment="1">
      <alignment horizontal="center"/>
    </xf>
    <xf numFmtId="0" fontId="13" fillId="34" borderId="10" xfId="0" applyFont="1" applyFill="1" applyBorder="1" applyAlignment="1">
      <alignment horizontal="center"/>
    </xf>
    <xf numFmtId="0" fontId="13" fillId="34" borderId="13" xfId="0" applyFont="1" applyFill="1" applyBorder="1" applyAlignment="1">
      <alignment horizontal="center"/>
    </xf>
    <xf numFmtId="0" fontId="19" fillId="0" borderId="17" xfId="0" applyFont="1" applyBorder="1" applyAlignment="1">
      <alignment horizontal="center"/>
    </xf>
    <xf numFmtId="0" fontId="19" fillId="0" borderId="31" xfId="0" applyFont="1" applyBorder="1" applyAlignment="1">
      <alignment horizontal="center"/>
    </xf>
    <xf numFmtId="168" fontId="0" fillId="35" borderId="37" xfId="0" applyNumberFormat="1" applyFont="1" applyFill="1" applyBorder="1" applyAlignment="1">
      <alignment horizontal="center"/>
    </xf>
    <xf numFmtId="0" fontId="13" fillId="34" borderId="11" xfId="0" applyFont="1" applyFill="1" applyBorder="1" applyAlignment="1">
      <alignment horizontal="center"/>
    </xf>
    <xf numFmtId="0" fontId="13" fillId="34" borderId="12" xfId="0" applyFont="1" applyFill="1" applyBorder="1" applyAlignment="1">
      <alignment horizontal="center"/>
    </xf>
    <xf numFmtId="10" fontId="1" fillId="0" borderId="30" xfId="43" applyNumberFormat="1" applyFont="1" applyFill="1" applyBorder="1" applyAlignment="1">
      <alignment horizontal="center"/>
    </xf>
    <xf numFmtId="10" fontId="1" fillId="0" borderId="38" xfId="43" applyNumberFormat="1" applyFont="1" applyFill="1" applyBorder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9"/>
  <sheetViews>
    <sheetView showGridLines="0" topLeftCell="A10" zoomScale="80" zoomScaleNormal="80" workbookViewId="0">
      <pane xSplit="2" topLeftCell="C1" activePane="topRight" state="frozen"/>
      <selection pane="topRight" activeCell="Q16" sqref="Q16:Q17"/>
    </sheetView>
  </sheetViews>
  <sheetFormatPr defaultColWidth="8.7265625" defaultRowHeight="14.5" x14ac:dyDescent="0.35"/>
  <cols>
    <col min="1" max="1" width="7.1796875" bestFit="1" customWidth="1"/>
    <col min="2" max="2" width="23.54296875" bestFit="1" customWidth="1"/>
    <col min="3" max="3" width="1.7265625" style="3" customWidth="1"/>
    <col min="4" max="4" width="14.7265625" bestFit="1" customWidth="1"/>
    <col min="5" max="5" width="18.26953125" bestFit="1" customWidth="1"/>
    <col min="6" max="6" width="1.7265625" style="4" customWidth="1"/>
    <col min="7" max="7" width="12.81640625" bestFit="1" customWidth="1"/>
    <col min="8" max="8" width="9.54296875" bestFit="1" customWidth="1"/>
    <col min="9" max="9" width="1.7265625" style="3" customWidth="1"/>
    <col min="10" max="10" width="13.453125" bestFit="1" customWidth="1"/>
    <col min="11" max="11" width="17.453125" bestFit="1" customWidth="1"/>
    <col min="12" max="12" width="1.7265625" style="4" customWidth="1"/>
    <col min="13" max="13" width="7.26953125" bestFit="1" customWidth="1"/>
    <col min="14" max="14" width="11.26953125" bestFit="1" customWidth="1"/>
    <col min="15" max="15" width="1.1796875" style="3" customWidth="1"/>
    <col min="16" max="16" width="12.26953125" customWidth="1"/>
    <col min="17" max="17" width="15.7265625" bestFit="1" customWidth="1"/>
    <col min="18" max="18" width="22.7265625" bestFit="1" customWidth="1"/>
    <col min="19" max="19" width="8.7265625" customWidth="1"/>
    <col min="20" max="20" width="9.26953125" customWidth="1"/>
    <col min="21" max="21" width="1" customWidth="1"/>
    <col min="22" max="22" width="12.26953125" customWidth="1"/>
    <col min="23" max="23" width="8.26953125" customWidth="1"/>
    <col min="24" max="24" width="1.453125" customWidth="1"/>
    <col min="25" max="25" width="13" bestFit="1" customWidth="1"/>
    <col min="26" max="26" width="10.1796875" customWidth="1"/>
    <col min="27" max="27" width="1.7265625" customWidth="1"/>
    <col min="28" max="28" width="16.453125" customWidth="1"/>
    <col min="29" max="29" width="8.26953125" customWidth="1"/>
    <col min="30" max="30" width="1.7265625" customWidth="1"/>
    <col min="31" max="31" width="7.26953125" customWidth="1"/>
    <col min="32" max="32" width="10.1796875" customWidth="1"/>
    <col min="33" max="33" width="1.7265625" customWidth="1"/>
    <col min="34" max="34" width="12.26953125" customWidth="1"/>
    <col min="35" max="35" width="19.7265625" customWidth="1"/>
    <col min="36" max="36" width="2.81640625" customWidth="1"/>
    <col min="37" max="45" width="8.7265625" customWidth="1"/>
    <col min="46" max="46" width="1.453125" customWidth="1"/>
  </cols>
  <sheetData>
    <row r="1" spans="1:25" x14ac:dyDescent="0.35">
      <c r="A1" s="74" t="s">
        <v>19</v>
      </c>
      <c r="B1" s="74"/>
    </row>
    <row r="2" spans="1:25" x14ac:dyDescent="0.35">
      <c r="A2" s="74"/>
      <c r="B2" s="74"/>
    </row>
    <row r="3" spans="1:25" ht="14.5" customHeight="1" thickBot="1" x14ac:dyDescent="0.4">
      <c r="A3" s="75"/>
      <c r="B3" s="75"/>
    </row>
    <row r="4" spans="1:25" x14ac:dyDescent="0.35">
      <c r="A4" s="76" t="s">
        <v>0</v>
      </c>
      <c r="B4" s="30" t="s">
        <v>16</v>
      </c>
      <c r="C4" s="72"/>
      <c r="D4" s="73"/>
      <c r="E4" s="73"/>
      <c r="F4" s="73"/>
      <c r="G4" s="73"/>
      <c r="H4" s="73"/>
      <c r="I4" s="72"/>
      <c r="J4" s="73" t="s">
        <v>15</v>
      </c>
      <c r="K4" s="73"/>
      <c r="L4" s="73"/>
      <c r="M4" s="73"/>
      <c r="N4" s="87"/>
    </row>
    <row r="5" spans="1:25" ht="14.5" customHeight="1" x14ac:dyDescent="0.35">
      <c r="A5" s="77"/>
      <c r="B5" s="40" t="s">
        <v>38</v>
      </c>
      <c r="C5" s="72"/>
      <c r="D5" s="91">
        <v>4262.6752511943796</v>
      </c>
      <c r="E5" s="91"/>
      <c r="F5" s="91"/>
      <c r="G5" s="91"/>
      <c r="H5" s="91"/>
      <c r="I5" s="72"/>
      <c r="J5" s="91">
        <v>112</v>
      </c>
      <c r="K5" s="91"/>
      <c r="L5" s="91"/>
      <c r="M5" s="91"/>
      <c r="N5" s="92"/>
    </row>
    <row r="6" spans="1:25" ht="14.5" customHeight="1" x14ac:dyDescent="0.35">
      <c r="A6" s="77"/>
      <c r="B6" s="40" t="s">
        <v>6</v>
      </c>
      <c r="C6" s="72"/>
      <c r="D6" s="91"/>
      <c r="E6" s="91"/>
      <c r="F6" s="91"/>
      <c r="G6" s="91"/>
      <c r="H6" s="91"/>
      <c r="I6" s="72"/>
      <c r="J6" s="100">
        <v>34</v>
      </c>
      <c r="K6" s="100"/>
      <c r="L6" s="100"/>
      <c r="M6" s="100"/>
      <c r="N6" s="101"/>
      <c r="Q6" t="s">
        <v>44</v>
      </c>
      <c r="R6" t="s">
        <v>42</v>
      </c>
      <c r="S6" t="s">
        <v>43</v>
      </c>
    </row>
    <row r="7" spans="1:25" x14ac:dyDescent="0.35">
      <c r="A7" s="77"/>
      <c r="B7" s="19" t="s">
        <v>14</v>
      </c>
      <c r="C7" s="72"/>
      <c r="D7" s="93">
        <v>51125866.336697198</v>
      </c>
      <c r="E7" s="93"/>
      <c r="F7" s="93"/>
      <c r="G7" s="93"/>
      <c r="H7" s="93"/>
      <c r="I7" s="72"/>
      <c r="J7" s="94">
        <v>51125866.336696804</v>
      </c>
      <c r="K7" s="80"/>
      <c r="L7" s="80"/>
      <c r="M7" s="80"/>
      <c r="N7" s="95"/>
      <c r="Q7">
        <v>273.3921474566763</v>
      </c>
      <c r="R7">
        <v>177792.17527429952</v>
      </c>
      <c r="S7">
        <v>2931169.3988526799</v>
      </c>
    </row>
    <row r="8" spans="1:25" ht="4.9000000000000004" customHeight="1" thickBot="1" x14ac:dyDescent="0.4">
      <c r="A8" s="77"/>
      <c r="B8" s="3"/>
      <c r="D8" s="3"/>
      <c r="E8" s="3"/>
      <c r="G8" s="3"/>
      <c r="H8" s="3"/>
      <c r="J8" s="3"/>
      <c r="K8" s="3"/>
      <c r="M8" s="3"/>
      <c r="N8" s="41"/>
    </row>
    <row r="9" spans="1:25" ht="15" thickBot="1" x14ac:dyDescent="0.4">
      <c r="A9" s="77"/>
      <c r="B9" s="3"/>
      <c r="D9" s="96" t="s">
        <v>34</v>
      </c>
      <c r="E9" s="97"/>
      <c r="F9" s="97"/>
      <c r="G9" s="97"/>
      <c r="H9" s="98"/>
      <c r="J9" s="99" t="s">
        <v>15</v>
      </c>
      <c r="K9" s="73"/>
      <c r="L9" s="73"/>
      <c r="M9" s="73"/>
      <c r="N9" s="87"/>
    </row>
    <row r="10" spans="1:25" x14ac:dyDescent="0.35">
      <c r="A10" s="77"/>
      <c r="B10" s="39" t="s">
        <v>7</v>
      </c>
      <c r="D10" s="12" t="s">
        <v>8</v>
      </c>
      <c r="E10" s="7"/>
      <c r="F10" s="17"/>
      <c r="G10" s="12" t="s">
        <v>35</v>
      </c>
      <c r="H10" s="7"/>
      <c r="J10" s="12" t="s">
        <v>8</v>
      </c>
      <c r="K10" s="7" t="s">
        <v>9</v>
      </c>
      <c r="L10" s="17"/>
      <c r="M10" s="12" t="s">
        <v>10</v>
      </c>
      <c r="N10" s="42" t="s">
        <v>11</v>
      </c>
      <c r="O10" s="29"/>
      <c r="Q10" s="64" t="s">
        <v>39</v>
      </c>
      <c r="R10" s="64" t="s">
        <v>41</v>
      </c>
    </row>
    <row r="11" spans="1:25" x14ac:dyDescent="0.35">
      <c r="A11" s="77"/>
      <c r="B11" s="19" t="s">
        <v>20</v>
      </c>
      <c r="D11" s="37">
        <v>190.40000000497801</v>
      </c>
      <c r="E11" s="8">
        <f>D11/D$16</f>
        <v>4.9420636524200819E-2</v>
      </c>
      <c r="G11" s="13">
        <v>3414267.0588712799</v>
      </c>
      <c r="H11" s="43">
        <f>G11/G$16</f>
        <v>6.6781598112903087E-2</v>
      </c>
      <c r="J11" s="37">
        <v>838.66480000000001</v>
      </c>
      <c r="K11" s="8">
        <f>J11/J$16</f>
        <v>0.22023760504201734</v>
      </c>
      <c r="M11" s="13">
        <v>15039000.000000017</v>
      </c>
      <c r="N11" s="43">
        <f>M11/M$16</f>
        <v>0.29415638457759324</v>
      </c>
      <c r="Q11" s="64">
        <v>142.21298428452585</v>
      </c>
      <c r="R11" s="65">
        <v>17932.074888560961</v>
      </c>
      <c r="W11" s="61"/>
    </row>
    <row r="12" spans="1:25" x14ac:dyDescent="0.35">
      <c r="A12" s="77"/>
      <c r="B12" s="19" t="s">
        <v>1</v>
      </c>
      <c r="D12" s="37">
        <v>1477.2222937659201</v>
      </c>
      <c r="E12" s="8">
        <f t="shared" ref="E12:E16" si="0">D12/D$16</f>
        <v>0.38343101913730576</v>
      </c>
      <c r="G12" s="13">
        <v>22742671.0340099</v>
      </c>
      <c r="H12" s="43">
        <f t="shared" ref="H12:H16" si="1">G12/G$16</f>
        <v>0.44483688323704462</v>
      </c>
      <c r="J12" s="37">
        <v>685.33359999999129</v>
      </c>
      <c r="K12" s="8">
        <f t="shared" ref="K12:K15" si="2">J12/J$16</f>
        <v>0.17997205882352754</v>
      </c>
      <c r="M12" s="13">
        <v>10551097.610109143</v>
      </c>
      <c r="N12" s="43">
        <f t="shared" ref="N12:N15" si="3">M12/M$16</f>
        <v>0.20637494024303391</v>
      </c>
      <c r="Q12" s="64">
        <v>251.59722366029396</v>
      </c>
      <c r="R12" s="65">
        <v>15395.564452274437</v>
      </c>
      <c r="W12" s="61"/>
    </row>
    <row r="13" spans="1:25" x14ac:dyDescent="0.35">
      <c r="A13" s="77"/>
      <c r="B13" s="19" t="s">
        <v>21</v>
      </c>
      <c r="D13" s="37">
        <v>190.40000000382199</v>
      </c>
      <c r="E13" s="8">
        <f t="shared" si="0"/>
        <v>4.942063652390076E-2</v>
      </c>
      <c r="G13" s="13">
        <v>1396604.75584757</v>
      </c>
      <c r="H13" s="43">
        <f t="shared" si="1"/>
        <v>2.7316989538133784E-2</v>
      </c>
      <c r="J13" s="37">
        <v>594.10159999999996</v>
      </c>
      <c r="K13" s="8">
        <f t="shared" si="2"/>
        <v>0.15601407563025246</v>
      </c>
      <c r="M13" s="13">
        <v>4357800</v>
      </c>
      <c r="N13" s="43">
        <f t="shared" si="3"/>
        <v>8.5236697434153505E-2</v>
      </c>
      <c r="Q13" s="64">
        <v>117.9099456781647</v>
      </c>
      <c r="R13" s="65">
        <v>7335.1090116572659</v>
      </c>
      <c r="W13" s="61"/>
    </row>
    <row r="14" spans="1:25" x14ac:dyDescent="0.35">
      <c r="A14" s="77"/>
      <c r="B14" s="19" t="s">
        <v>22</v>
      </c>
      <c r="D14" s="37">
        <v>1429.29294673821</v>
      </c>
      <c r="E14" s="8">
        <f t="shared" si="0"/>
        <v>0.37099037397849899</v>
      </c>
      <c r="G14" s="13">
        <v>18456916.915897001</v>
      </c>
      <c r="H14" s="43">
        <f t="shared" si="1"/>
        <v>0.36100937232723523</v>
      </c>
      <c r="J14" s="37">
        <v>1523.2</v>
      </c>
      <c r="K14" s="8">
        <f t="shared" si="2"/>
        <v>0.40000000000000097</v>
      </c>
      <c r="M14" s="13">
        <v>19669568.726587653</v>
      </c>
      <c r="N14" s="43">
        <f t="shared" si="3"/>
        <v>0.38472832121906464</v>
      </c>
      <c r="Q14" s="64">
        <v>290.77104961243566</v>
      </c>
      <c r="R14" s="65">
        <v>12913.319804745042</v>
      </c>
      <c r="W14" s="61"/>
    </row>
    <row r="15" spans="1:25" x14ac:dyDescent="0.35">
      <c r="A15" s="77"/>
      <c r="B15" s="56" t="s">
        <v>23</v>
      </c>
      <c r="D15" s="37">
        <v>565.32635611524495</v>
      </c>
      <c r="E15" s="8">
        <f t="shared" si="0"/>
        <v>0.1467373338360923</v>
      </c>
      <c r="G15" s="13">
        <v>5115406.572071</v>
      </c>
      <c r="H15" s="43">
        <f t="shared" si="1"/>
        <v>0.10005515678468427</v>
      </c>
      <c r="J15" s="59">
        <v>166.70000000000002</v>
      </c>
      <c r="K15" s="8">
        <f t="shared" si="2"/>
        <v>4.3776260504201789E-2</v>
      </c>
      <c r="M15" s="60">
        <v>1508400.0000000009</v>
      </c>
      <c r="N15" s="43">
        <f t="shared" si="3"/>
        <v>2.9503656526154762E-2</v>
      </c>
      <c r="Q15" s="64">
        <v>204.19469755202445</v>
      </c>
      <c r="R15" s="65">
        <v>9048.5902819436105</v>
      </c>
      <c r="W15" s="61"/>
    </row>
    <row r="16" spans="1:25" s="6" customFormat="1" x14ac:dyDescent="0.35">
      <c r="A16" s="77"/>
      <c r="B16" s="20" t="s">
        <v>4</v>
      </c>
      <c r="C16" s="5"/>
      <c r="D16" s="37">
        <v>3852.6415966281802</v>
      </c>
      <c r="E16" s="8">
        <f t="shared" si="0"/>
        <v>1</v>
      </c>
      <c r="F16" s="18"/>
      <c r="G16" s="13">
        <v>51125866.336696699</v>
      </c>
      <c r="H16" s="43">
        <f t="shared" si="1"/>
        <v>1</v>
      </c>
      <c r="I16" s="5"/>
      <c r="J16" s="38">
        <f>SUM(J11:J15)</f>
        <v>3807.9999999999909</v>
      </c>
      <c r="K16" s="9"/>
      <c r="L16" s="18"/>
      <c r="M16" s="21">
        <f>SUM(M11:M15)</f>
        <v>51125866.336696811</v>
      </c>
      <c r="N16" s="44"/>
      <c r="O16" s="5"/>
      <c r="Q16">
        <f>Q7*(SUMPRODUCT(Q11:Q15,J11:J15)/M16)</f>
        <v>4.4848346761537785</v>
      </c>
      <c r="S16"/>
      <c r="V16"/>
      <c r="Y16"/>
    </row>
    <row r="17" spans="1:25" s="26" customFormat="1" x14ac:dyDescent="0.35">
      <c r="A17" s="77"/>
      <c r="B17" s="27"/>
      <c r="C17" s="18"/>
      <c r="D17" s="28"/>
      <c r="E17" s="23"/>
      <c r="F17" s="18"/>
      <c r="G17" s="13"/>
      <c r="H17" s="23"/>
      <c r="I17" s="18"/>
      <c r="J17" s="28"/>
      <c r="K17" s="23"/>
      <c r="L17" s="18"/>
      <c r="M17" s="24"/>
      <c r="N17" s="45"/>
      <c r="O17" s="18"/>
      <c r="Q17" s="66">
        <f>(SUMPRODUCT(Q11:Q15,J11:J15)-R7)/S7</f>
        <v>0.22547215670400411</v>
      </c>
      <c r="Y17"/>
    </row>
    <row r="18" spans="1:25" s="26" customFormat="1" x14ac:dyDescent="0.35">
      <c r="A18" s="77"/>
      <c r="B18" s="27" t="s">
        <v>18</v>
      </c>
      <c r="C18" s="18"/>
      <c r="D18" s="83">
        <v>-2.5246036049091647E-2</v>
      </c>
      <c r="E18" s="83"/>
      <c r="F18" s="83"/>
      <c r="G18" s="83"/>
      <c r="H18" s="83"/>
      <c r="I18" s="84"/>
      <c r="J18" s="83">
        <v>2.5892217021185153E-3</v>
      </c>
      <c r="K18" s="83"/>
      <c r="L18" s="83"/>
      <c r="M18" s="83"/>
      <c r="N18" s="84"/>
      <c r="O18" s="18"/>
    </row>
    <row r="19" spans="1:25" s="32" customFormat="1" ht="15" thickBot="1" x14ac:dyDescent="0.4">
      <c r="A19" s="78"/>
      <c r="B19" s="46" t="s">
        <v>17</v>
      </c>
      <c r="D19" s="88">
        <v>7.1</v>
      </c>
      <c r="E19" s="88"/>
      <c r="F19" s="88"/>
      <c r="G19" s="88"/>
      <c r="H19" s="88"/>
      <c r="J19" s="89">
        <v>9.6</v>
      </c>
      <c r="K19" s="89"/>
      <c r="L19" s="89"/>
      <c r="M19" s="89"/>
      <c r="N19" s="90"/>
    </row>
    <row r="20" spans="1:25" ht="19.899999999999999" customHeight="1" thickBot="1" x14ac:dyDescent="0.4"/>
    <row r="21" spans="1:25" x14ac:dyDescent="0.35">
      <c r="A21" s="69" t="s">
        <v>2</v>
      </c>
      <c r="B21" s="31" t="s">
        <v>16</v>
      </c>
      <c r="C21" s="72"/>
      <c r="D21" s="96" t="s">
        <v>34</v>
      </c>
      <c r="E21" s="97"/>
      <c r="F21" s="97"/>
      <c r="G21" s="97"/>
      <c r="H21" s="98"/>
      <c r="J21" s="99" t="s">
        <v>15</v>
      </c>
      <c r="K21" s="73"/>
      <c r="L21" s="73"/>
      <c r="M21" s="73"/>
      <c r="N21" s="87"/>
    </row>
    <row r="22" spans="1:25" x14ac:dyDescent="0.35">
      <c r="A22" s="70"/>
      <c r="B22" s="19" t="s">
        <v>14</v>
      </c>
      <c r="C22" s="72"/>
      <c r="D22" s="79">
        <v>74294338.555920005</v>
      </c>
      <c r="E22" s="80"/>
      <c r="F22" s="80"/>
      <c r="G22" s="80"/>
      <c r="H22" s="81"/>
      <c r="J22" s="79">
        <v>74294338.555920005</v>
      </c>
      <c r="K22" s="80"/>
      <c r="L22" s="80"/>
      <c r="M22" s="80"/>
      <c r="N22" s="95"/>
    </row>
    <row r="23" spans="1:25" ht="4.9000000000000004" customHeight="1" thickBot="1" x14ac:dyDescent="0.4">
      <c r="A23" s="70"/>
      <c r="B23" s="3"/>
      <c r="D23" s="3"/>
      <c r="E23" s="3"/>
      <c r="G23" s="3"/>
      <c r="H23" s="3"/>
      <c r="J23" s="3"/>
      <c r="K23" s="3"/>
      <c r="M23" s="3"/>
      <c r="N23" s="41"/>
    </row>
    <row r="24" spans="1:25" ht="15" thickBot="1" x14ac:dyDescent="0.4">
      <c r="A24" s="70"/>
      <c r="B24" s="3"/>
      <c r="D24" s="96" t="s">
        <v>34</v>
      </c>
      <c r="E24" s="97"/>
      <c r="F24" s="97"/>
      <c r="G24" s="97"/>
      <c r="H24" s="98"/>
      <c r="J24" s="99" t="s">
        <v>15</v>
      </c>
      <c r="K24" s="73"/>
      <c r="L24" s="73"/>
      <c r="M24" s="73"/>
      <c r="N24" s="87"/>
    </row>
    <row r="25" spans="1:25" x14ac:dyDescent="0.35">
      <c r="A25" s="70"/>
      <c r="B25" s="39" t="s">
        <v>12</v>
      </c>
      <c r="D25" s="12" t="s">
        <v>26</v>
      </c>
      <c r="E25" s="7" t="s">
        <v>27</v>
      </c>
      <c r="F25" s="17"/>
      <c r="G25" s="12" t="s">
        <v>10</v>
      </c>
      <c r="H25" s="42" t="s">
        <v>11</v>
      </c>
      <c r="J25" s="12" t="s">
        <v>26</v>
      </c>
      <c r="K25" s="7" t="s">
        <v>27</v>
      </c>
      <c r="L25" s="17"/>
      <c r="M25" s="12" t="s">
        <v>10</v>
      </c>
      <c r="N25" s="42" t="s">
        <v>11</v>
      </c>
      <c r="O25" s="29"/>
      <c r="Q25" s="64" t="s">
        <v>39</v>
      </c>
      <c r="R25" s="64" t="s">
        <v>41</v>
      </c>
    </row>
    <row r="26" spans="1:25" x14ac:dyDescent="0.35">
      <c r="A26" s="70"/>
      <c r="B26" s="19" t="s">
        <v>24</v>
      </c>
      <c r="D26" s="33">
        <v>175237691.69999999</v>
      </c>
      <c r="E26" s="8">
        <f>D26/$J$31</f>
        <v>6.9919216803004711E-2</v>
      </c>
      <c r="G26" s="13">
        <v>7914720.0687260702</v>
      </c>
      <c r="H26" s="43">
        <f>G26/G$31</f>
        <v>0.10653194069113091</v>
      </c>
      <c r="J26" s="33">
        <v>467300511.20000005</v>
      </c>
      <c r="K26" s="8">
        <f>J26/$J$31</f>
        <v>0.18645124480801262</v>
      </c>
      <c r="M26" s="13">
        <v>21105920.113600001</v>
      </c>
      <c r="N26" s="43">
        <f>M26/M$31</f>
        <v>0.28408517423859903</v>
      </c>
      <c r="Q26" s="64">
        <v>0.34513906940566885</v>
      </c>
      <c r="R26" s="64">
        <v>45.165625989582693</v>
      </c>
      <c r="S26" s="61"/>
    </row>
    <row r="27" spans="1:25" x14ac:dyDescent="0.35">
      <c r="A27" s="70"/>
      <c r="B27" s="19" t="s">
        <v>25</v>
      </c>
      <c r="D27" s="33">
        <v>1596555708.3252101</v>
      </c>
      <c r="E27" s="8">
        <f t="shared" ref="E27:E30" si="4">D27/$J$31</f>
        <v>0.63702005901544945</v>
      </c>
      <c r="G27" s="13">
        <v>24893445.878432501</v>
      </c>
      <c r="H27" s="43">
        <f t="shared" ref="H27:H31" si="5">G27/G$31</f>
        <v>0.3350651794240776</v>
      </c>
      <c r="J27" s="33">
        <v>1650912901.6932013</v>
      </c>
      <c r="K27" s="8">
        <f>J27/$J$31</f>
        <v>0.65870838617286209</v>
      </c>
      <c r="M27" s="13">
        <v>36437863.471184</v>
      </c>
      <c r="N27" s="43">
        <f>M27/M$31</f>
        <v>0.49045276099682722</v>
      </c>
      <c r="Q27" s="64">
        <v>1.6110479247695066</v>
      </c>
      <c r="R27" s="64">
        <v>22.071342124598324</v>
      </c>
      <c r="S27" s="61"/>
    </row>
    <row r="28" spans="1:25" x14ac:dyDescent="0.35">
      <c r="A28" s="70"/>
      <c r="B28" t="s">
        <v>36</v>
      </c>
      <c r="D28" s="33">
        <v>31275216.403705601</v>
      </c>
      <c r="E28" s="8">
        <f t="shared" si="4"/>
        <v>1.2478700301731841E-2</v>
      </c>
      <c r="G28" s="13">
        <v>3264915.00614142</v>
      </c>
      <c r="H28" s="43">
        <f t="shared" si="5"/>
        <v>4.3945677013921831E-2</v>
      </c>
      <c r="J28" s="33">
        <v>83400312.800000012</v>
      </c>
      <c r="K28" s="8">
        <f>J28/$J$31</f>
        <v>3.3276428692547141E-2</v>
      </c>
      <c r="M28" s="13">
        <v>7471741.4679199988</v>
      </c>
      <c r="N28" s="43">
        <f>M28/M$31</f>
        <v>0.1005694594386375</v>
      </c>
      <c r="Q28" s="64">
        <v>0.75536551779569761</v>
      </c>
      <c r="R28" s="64">
        <v>89.588890222004025</v>
      </c>
      <c r="S28" s="61"/>
    </row>
    <row r="29" spans="1:25" x14ac:dyDescent="0.35">
      <c r="A29" s="70"/>
      <c r="B29" s="19" t="s">
        <v>13</v>
      </c>
      <c r="D29" s="33">
        <v>31163569.800041001</v>
      </c>
      <c r="E29" s="8">
        <f t="shared" si="4"/>
        <v>1.2434153703273399E-2</v>
      </c>
      <c r="G29" s="13">
        <v>18264295.379732501</v>
      </c>
      <c r="H29" s="43">
        <f t="shared" si="5"/>
        <v>0.24583697405133093</v>
      </c>
      <c r="J29" s="33">
        <v>83102852.800000012</v>
      </c>
      <c r="K29" s="8">
        <f>J29/$J$31</f>
        <v>3.3157743208685447E-2</v>
      </c>
      <c r="M29" s="13">
        <v>2832371.1992160007</v>
      </c>
      <c r="N29" s="43">
        <f>M29/M$31</f>
        <v>3.8123647834674861E-2</v>
      </c>
      <c r="Q29" s="64">
        <v>0.63299143369666599</v>
      </c>
      <c r="R29" s="64">
        <v>34.082719230259691</v>
      </c>
      <c r="S29" s="61"/>
    </row>
    <row r="30" spans="1:25" x14ac:dyDescent="0.35">
      <c r="A30" s="70"/>
      <c r="B30" s="19" t="s">
        <v>3</v>
      </c>
      <c r="D30" s="33">
        <v>937555939.32187402</v>
      </c>
      <c r="E30" s="8">
        <f t="shared" si="4"/>
        <v>0.37408149097635512</v>
      </c>
      <c r="G30" s="13">
        <v>19956962.222887401</v>
      </c>
      <c r="H30" s="43">
        <f t="shared" si="5"/>
        <v>0.26862022881953723</v>
      </c>
      <c r="J30" s="33">
        <v>221571388</v>
      </c>
      <c r="K30" s="8">
        <f>J30/$J$31</f>
        <v>8.8406197117892521E-2</v>
      </c>
      <c r="M30" s="13">
        <v>6446442.3039999995</v>
      </c>
      <c r="N30" s="43">
        <f>M30/M$31</f>
        <v>8.6768957491261317E-2</v>
      </c>
      <c r="Q30" s="64">
        <v>1.2614048846208397</v>
      </c>
      <c r="R30" s="64">
        <v>29.094200122986997</v>
      </c>
      <c r="S30" s="61"/>
    </row>
    <row r="31" spans="1:25" s="6" customFormat="1" x14ac:dyDescent="0.35">
      <c r="A31" s="70"/>
      <c r="B31" s="20" t="s">
        <v>4</v>
      </c>
      <c r="C31" s="5"/>
      <c r="D31" s="33">
        <v>2771788125.5508299</v>
      </c>
      <c r="E31" s="8"/>
      <c r="F31" s="18"/>
      <c r="G31" s="13">
        <v>74294338.555920005</v>
      </c>
      <c r="H31" s="43">
        <f t="shared" si="5"/>
        <v>1</v>
      </c>
      <c r="I31" s="5"/>
      <c r="J31" s="34">
        <f>SUM(J26:J30)</f>
        <v>2506287966.4932017</v>
      </c>
      <c r="K31" s="9"/>
      <c r="L31" s="18"/>
      <c r="M31" s="21">
        <f>SUM(M26:M30)</f>
        <v>74294338.555920005</v>
      </c>
      <c r="N31" s="47"/>
      <c r="O31" s="5"/>
      <c r="Q31" s="62"/>
      <c r="S31" s="61"/>
    </row>
    <row r="32" spans="1:25" s="18" customFormat="1" x14ac:dyDescent="0.35">
      <c r="A32" s="70"/>
      <c r="B32" s="27"/>
      <c r="D32" s="22"/>
      <c r="E32" s="23"/>
      <c r="G32" s="24"/>
      <c r="H32" s="25"/>
      <c r="J32" s="22"/>
      <c r="K32" s="23"/>
      <c r="M32" s="24"/>
      <c r="N32" s="25"/>
      <c r="Q32" s="62"/>
    </row>
    <row r="33" spans="1:15" s="26" customFormat="1" x14ac:dyDescent="0.35">
      <c r="A33" s="70"/>
      <c r="B33" s="27" t="s">
        <v>18</v>
      </c>
      <c r="C33" s="18"/>
      <c r="D33" s="85">
        <v>-8.8426863009582274E-2</v>
      </c>
      <c r="E33" s="85"/>
      <c r="F33" s="85"/>
      <c r="G33" s="85"/>
      <c r="H33" s="86"/>
      <c r="I33" s="18"/>
      <c r="J33" s="85">
        <v>1.8312646462065808E-2</v>
      </c>
      <c r="K33" s="85"/>
      <c r="L33" s="85"/>
      <c r="M33" s="85"/>
      <c r="N33" s="86"/>
      <c r="O33" s="18"/>
    </row>
    <row r="34" spans="1:15" s="3" customFormat="1" ht="15" thickBot="1" x14ac:dyDescent="0.4">
      <c r="A34" s="71"/>
      <c r="B34" s="48" t="s">
        <v>17</v>
      </c>
      <c r="D34" s="82">
        <v>15</v>
      </c>
      <c r="E34" s="82"/>
      <c r="F34" s="82"/>
      <c r="G34" s="82"/>
      <c r="H34" s="82"/>
      <c r="I34" s="52"/>
      <c r="J34" s="82">
        <v>5.7</v>
      </c>
      <c r="K34" s="82"/>
      <c r="L34" s="82"/>
      <c r="M34" s="82"/>
      <c r="N34" s="102"/>
    </row>
    <row r="36" spans="1:15" x14ac:dyDescent="0.35">
      <c r="D36" s="1"/>
      <c r="J36" s="1"/>
    </row>
    <row r="37" spans="1:15" x14ac:dyDescent="0.35">
      <c r="D37" s="1"/>
      <c r="J37" s="1"/>
    </row>
    <row r="38" spans="1:15" x14ac:dyDescent="0.35">
      <c r="D38" s="2"/>
      <c r="J38" s="2"/>
    </row>
    <row r="39" spans="1:15" x14ac:dyDescent="0.35">
      <c r="D39" s="2"/>
      <c r="J39" s="2"/>
    </row>
  </sheetData>
  <mergeCells count="30">
    <mergeCell ref="J34:N34"/>
    <mergeCell ref="J33:N33"/>
    <mergeCell ref="J22:N22"/>
    <mergeCell ref="C21:C22"/>
    <mergeCell ref="D21:H21"/>
    <mergeCell ref="J21:N21"/>
    <mergeCell ref="D24:H24"/>
    <mergeCell ref="J24:N24"/>
    <mergeCell ref="J4:N4"/>
    <mergeCell ref="D19:H19"/>
    <mergeCell ref="J19:N19"/>
    <mergeCell ref="D5:H5"/>
    <mergeCell ref="J5:N5"/>
    <mergeCell ref="D7:H7"/>
    <mergeCell ref="J7:N7"/>
    <mergeCell ref="D9:H9"/>
    <mergeCell ref="J9:N9"/>
    <mergeCell ref="D6:H6"/>
    <mergeCell ref="J6:N6"/>
    <mergeCell ref="J18:N18"/>
    <mergeCell ref="A21:A34"/>
    <mergeCell ref="C4:C7"/>
    <mergeCell ref="D4:H4"/>
    <mergeCell ref="I4:I7"/>
    <mergeCell ref="A1:B3"/>
    <mergeCell ref="A4:A19"/>
    <mergeCell ref="D22:H22"/>
    <mergeCell ref="D34:H34"/>
    <mergeCell ref="D18:I18"/>
    <mergeCell ref="D33:H33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4"/>
  <sheetViews>
    <sheetView showGridLines="0" topLeftCell="A16" zoomScale="80" zoomScaleNormal="80" workbookViewId="0">
      <pane xSplit="2" topLeftCell="C1" activePane="topRight" state="frozen"/>
      <selection pane="topRight" activeCell="D34" sqref="D34:H34"/>
    </sheetView>
  </sheetViews>
  <sheetFormatPr defaultColWidth="8.81640625" defaultRowHeight="14.5" zeroHeight="1" x14ac:dyDescent="0.35"/>
  <cols>
    <col min="1" max="1" width="6.26953125" bestFit="1" customWidth="1"/>
    <col min="2" max="2" width="19.81640625" bestFit="1" customWidth="1"/>
    <col min="3" max="3" width="1.7265625" style="3" customWidth="1"/>
    <col min="4" max="4" width="14.7265625" bestFit="1" customWidth="1"/>
    <col min="5" max="5" width="18.26953125" bestFit="1" customWidth="1"/>
    <col min="6" max="6" width="1.7265625" style="4" customWidth="1"/>
    <col min="7" max="7" width="6" bestFit="1" customWidth="1"/>
    <col min="8" max="8" width="9.54296875" bestFit="1" customWidth="1"/>
    <col min="9" max="9" width="1.7265625" style="3" customWidth="1"/>
    <col min="10" max="10" width="14.7265625" bestFit="1" customWidth="1"/>
    <col min="11" max="11" width="18.26953125" bestFit="1" customWidth="1"/>
    <col min="12" max="12" width="1.7265625" style="4" customWidth="1"/>
    <col min="13" max="13" width="6.7265625" bestFit="1" customWidth="1"/>
    <col min="14" max="14" width="9.54296875" bestFit="1" customWidth="1"/>
    <col min="15" max="15" width="13" style="3" bestFit="1" customWidth="1"/>
  </cols>
  <sheetData>
    <row r="1" spans="1:15" x14ac:dyDescent="0.35">
      <c r="A1" s="74" t="s">
        <v>28</v>
      </c>
      <c r="B1" s="74"/>
    </row>
    <row r="2" spans="1:15" x14ac:dyDescent="0.35">
      <c r="A2" s="74"/>
      <c r="B2" s="74"/>
    </row>
    <row r="3" spans="1:15" ht="14.5" customHeight="1" thickBot="1" x14ac:dyDescent="0.4">
      <c r="A3" s="75"/>
      <c r="B3" s="75"/>
    </row>
    <row r="4" spans="1:15" x14ac:dyDescent="0.35">
      <c r="A4" s="76" t="s">
        <v>0</v>
      </c>
      <c r="B4" s="50" t="s">
        <v>16</v>
      </c>
      <c r="C4" s="72"/>
      <c r="D4" s="73"/>
      <c r="E4" s="73"/>
      <c r="F4" s="73"/>
      <c r="G4" s="73"/>
      <c r="H4" s="73"/>
      <c r="I4" s="72"/>
      <c r="J4" s="73" t="s">
        <v>15</v>
      </c>
      <c r="K4" s="73"/>
      <c r="L4" s="73"/>
      <c r="M4" s="73"/>
      <c r="N4" s="87"/>
    </row>
    <row r="5" spans="1:15" ht="14.5" customHeight="1" x14ac:dyDescent="0.35">
      <c r="A5" s="77"/>
      <c r="B5" s="40" t="s">
        <v>5</v>
      </c>
      <c r="C5" s="72"/>
      <c r="D5" s="91"/>
      <c r="E5" s="91"/>
      <c r="F5" s="91"/>
      <c r="G5" s="91"/>
      <c r="H5" s="91"/>
      <c r="I5" s="72"/>
      <c r="J5" s="91"/>
      <c r="K5" s="91"/>
      <c r="L5" s="91"/>
      <c r="M5" s="91"/>
      <c r="N5" s="92"/>
    </row>
    <row r="6" spans="1:15" ht="14.5" customHeight="1" x14ac:dyDescent="0.35">
      <c r="A6" s="77"/>
      <c r="B6" s="40" t="s">
        <v>6</v>
      </c>
      <c r="C6" s="72"/>
      <c r="D6" s="91"/>
      <c r="E6" s="91"/>
      <c r="F6" s="91"/>
      <c r="G6" s="91"/>
      <c r="H6" s="91"/>
      <c r="I6" s="72"/>
      <c r="J6" s="100"/>
      <c r="K6" s="100"/>
      <c r="L6" s="100"/>
      <c r="M6" s="100"/>
      <c r="N6" s="101"/>
    </row>
    <row r="7" spans="1:15" x14ac:dyDescent="0.35">
      <c r="A7" s="77"/>
      <c r="B7" s="19" t="s">
        <v>14</v>
      </c>
      <c r="C7" s="72"/>
      <c r="D7" s="93"/>
      <c r="E7" s="93"/>
      <c r="F7" s="93"/>
      <c r="G7" s="93"/>
      <c r="H7" s="93"/>
      <c r="I7" s="72"/>
      <c r="J7" s="94"/>
      <c r="K7" s="80"/>
      <c r="L7" s="80"/>
      <c r="M7" s="80"/>
      <c r="N7" s="95"/>
    </row>
    <row r="8" spans="1:15" ht="4.9000000000000004" customHeight="1" thickBot="1" x14ac:dyDescent="0.4">
      <c r="A8" s="77"/>
      <c r="B8" s="3"/>
      <c r="D8" s="3"/>
      <c r="E8" s="3"/>
      <c r="G8" s="3"/>
      <c r="H8" s="3"/>
      <c r="J8" s="3"/>
      <c r="K8" s="3"/>
      <c r="M8" s="3"/>
      <c r="N8" s="41"/>
    </row>
    <row r="9" spans="1:15" ht="15" thickBot="1" x14ac:dyDescent="0.4">
      <c r="A9" s="77"/>
      <c r="B9" s="3"/>
      <c r="D9" s="96"/>
      <c r="E9" s="97"/>
      <c r="F9" s="97"/>
      <c r="G9" s="97"/>
      <c r="H9" s="98"/>
      <c r="J9" s="99" t="s">
        <v>15</v>
      </c>
      <c r="K9" s="73"/>
      <c r="L9" s="73"/>
      <c r="M9" s="73"/>
      <c r="N9" s="87"/>
    </row>
    <row r="10" spans="1:15" x14ac:dyDescent="0.35">
      <c r="A10" s="77"/>
      <c r="B10" s="39" t="s">
        <v>7</v>
      </c>
      <c r="D10" s="12"/>
      <c r="E10" s="7"/>
      <c r="F10" s="17"/>
      <c r="G10" s="12"/>
      <c r="H10" s="7"/>
      <c r="J10" s="12" t="s">
        <v>8</v>
      </c>
      <c r="K10" s="7" t="s">
        <v>9</v>
      </c>
      <c r="L10" s="17"/>
      <c r="M10" s="12" t="s">
        <v>10</v>
      </c>
      <c r="N10" s="42" t="s">
        <v>11</v>
      </c>
      <c r="O10" s="49"/>
    </row>
    <row r="11" spans="1:15" x14ac:dyDescent="0.35">
      <c r="A11" s="77"/>
      <c r="B11" s="19" t="s">
        <v>20</v>
      </c>
      <c r="D11" s="35"/>
      <c r="E11" s="10"/>
      <c r="G11" s="14"/>
      <c r="H11" s="10"/>
      <c r="J11" s="37"/>
      <c r="K11" s="8"/>
      <c r="M11" s="13"/>
      <c r="N11" s="43"/>
    </row>
    <row r="12" spans="1:15" x14ac:dyDescent="0.35">
      <c r="A12" s="77"/>
      <c r="B12" s="19" t="s">
        <v>1</v>
      </c>
      <c r="D12" s="35"/>
      <c r="E12" s="10"/>
      <c r="G12" s="14"/>
      <c r="H12" s="10"/>
      <c r="J12" s="37"/>
      <c r="K12" s="8"/>
      <c r="M12" s="13"/>
      <c r="N12" s="43"/>
    </row>
    <row r="13" spans="1:15" x14ac:dyDescent="0.35">
      <c r="A13" s="77"/>
      <c r="B13" s="19" t="s">
        <v>21</v>
      </c>
      <c r="D13" s="35"/>
      <c r="E13" s="10"/>
      <c r="G13" s="14"/>
      <c r="H13" s="10"/>
      <c r="J13" s="37"/>
      <c r="K13" s="8"/>
      <c r="M13" s="13"/>
      <c r="N13" s="43"/>
    </row>
    <row r="14" spans="1:15" x14ac:dyDescent="0.35">
      <c r="A14" s="77"/>
      <c r="B14" s="19" t="s">
        <v>22</v>
      </c>
      <c r="D14" s="35"/>
      <c r="E14" s="10"/>
      <c r="G14" s="14"/>
      <c r="H14" s="10"/>
      <c r="J14" s="37"/>
      <c r="K14" s="8"/>
      <c r="M14" s="13"/>
      <c r="N14" s="43"/>
    </row>
    <row r="15" spans="1:15" x14ac:dyDescent="0.35">
      <c r="A15" s="77"/>
      <c r="B15" s="56" t="s">
        <v>23</v>
      </c>
      <c r="D15" s="57"/>
      <c r="E15" s="58"/>
      <c r="G15" s="16"/>
      <c r="H15" s="58"/>
      <c r="J15" s="59"/>
      <c r="K15" s="8"/>
      <c r="M15" s="60"/>
      <c r="N15" s="43"/>
    </row>
    <row r="16" spans="1:15" s="6" customFormat="1" x14ac:dyDescent="0.35">
      <c r="A16" s="77"/>
      <c r="B16" s="20" t="s">
        <v>4</v>
      </c>
      <c r="C16" s="5"/>
      <c r="D16" s="36"/>
      <c r="E16" s="11"/>
      <c r="F16" s="18"/>
      <c r="G16" s="15"/>
      <c r="H16" s="11"/>
      <c r="I16" s="5"/>
      <c r="J16" s="38"/>
      <c r="K16" s="9"/>
      <c r="L16" s="18"/>
      <c r="M16" s="21"/>
      <c r="N16" s="44"/>
      <c r="O16" s="5"/>
    </row>
    <row r="17" spans="1:15" s="26" customFormat="1" x14ac:dyDescent="0.35">
      <c r="A17" s="77"/>
      <c r="B17" s="27"/>
      <c r="C17" s="18"/>
      <c r="D17" s="28"/>
      <c r="E17" s="23"/>
      <c r="F17" s="18"/>
      <c r="G17" s="24"/>
      <c r="H17" s="23"/>
      <c r="I17" s="18"/>
      <c r="J17" s="28"/>
      <c r="K17" s="23"/>
      <c r="L17" s="18"/>
      <c r="M17" s="24"/>
      <c r="N17" s="45"/>
      <c r="O17" s="18"/>
    </row>
    <row r="18" spans="1:15" s="26" customFormat="1" x14ac:dyDescent="0.35">
      <c r="A18" s="77"/>
      <c r="B18" s="27" t="s">
        <v>18</v>
      </c>
      <c r="C18" s="18"/>
      <c r="D18" s="28"/>
      <c r="E18" s="23"/>
      <c r="F18" s="18"/>
      <c r="G18" s="24"/>
      <c r="H18" s="23"/>
      <c r="I18" s="18"/>
      <c r="J18" s="83"/>
      <c r="K18" s="83"/>
      <c r="L18" s="83"/>
      <c r="M18" s="83"/>
      <c r="N18" s="84"/>
      <c r="O18" s="18"/>
    </row>
    <row r="19" spans="1:15" s="32" customFormat="1" ht="15" thickBot="1" x14ac:dyDescent="0.4">
      <c r="A19" s="78"/>
      <c r="B19" s="46" t="s">
        <v>17</v>
      </c>
      <c r="D19" s="88"/>
      <c r="E19" s="88"/>
      <c r="F19" s="88"/>
      <c r="G19" s="88"/>
      <c r="H19" s="88"/>
      <c r="J19" s="89"/>
      <c r="K19" s="89"/>
      <c r="L19" s="89"/>
      <c r="M19" s="89"/>
      <c r="N19" s="90"/>
    </row>
    <row r="20" spans="1:15" ht="19.899999999999999" customHeight="1" thickBot="1" x14ac:dyDescent="0.4"/>
    <row r="21" spans="1:15" x14ac:dyDescent="0.35">
      <c r="A21" s="69" t="s">
        <v>2</v>
      </c>
      <c r="B21" s="51" t="s">
        <v>16</v>
      </c>
      <c r="C21" s="72"/>
      <c r="D21" s="103" t="s">
        <v>34</v>
      </c>
      <c r="E21" s="104"/>
      <c r="F21" s="104"/>
      <c r="G21" s="104"/>
      <c r="H21" s="104"/>
      <c r="J21" s="99" t="s">
        <v>15</v>
      </c>
      <c r="K21" s="73"/>
      <c r="L21" s="73"/>
      <c r="M21" s="73"/>
      <c r="N21" s="87"/>
    </row>
    <row r="22" spans="1:15" x14ac:dyDescent="0.35">
      <c r="A22" s="70"/>
      <c r="B22" s="19" t="s">
        <v>14</v>
      </c>
      <c r="C22" s="72"/>
      <c r="D22" s="79">
        <v>9677997.3176415302</v>
      </c>
      <c r="E22" s="80"/>
      <c r="F22" s="80"/>
      <c r="G22" s="80"/>
      <c r="H22" s="81"/>
      <c r="J22" s="79">
        <v>9677997.3176415302</v>
      </c>
      <c r="K22" s="80"/>
      <c r="L22" s="80"/>
      <c r="M22" s="80"/>
      <c r="N22" s="95"/>
    </row>
    <row r="23" spans="1:15" ht="4.9000000000000004" customHeight="1" thickBot="1" x14ac:dyDescent="0.4">
      <c r="A23" s="70"/>
      <c r="B23" s="3"/>
      <c r="D23" s="3"/>
      <c r="E23" s="3"/>
      <c r="G23" s="3"/>
      <c r="H23" s="3"/>
      <c r="J23" s="3"/>
      <c r="K23" s="3"/>
      <c r="M23" s="3"/>
      <c r="N23" s="41"/>
    </row>
    <row r="24" spans="1:15" ht="15" thickBot="1" x14ac:dyDescent="0.4">
      <c r="A24" s="70"/>
      <c r="B24" s="3"/>
      <c r="D24" s="96"/>
      <c r="E24" s="97"/>
      <c r="F24" s="97"/>
      <c r="G24" s="97"/>
      <c r="H24" s="98"/>
      <c r="J24" s="99" t="s">
        <v>15</v>
      </c>
      <c r="K24" s="73"/>
      <c r="L24" s="73"/>
      <c r="M24" s="73"/>
      <c r="N24" s="87"/>
    </row>
    <row r="25" spans="1:15" x14ac:dyDescent="0.35">
      <c r="A25" s="70"/>
      <c r="B25" s="39" t="s">
        <v>12</v>
      </c>
      <c r="D25" s="12" t="s">
        <v>26</v>
      </c>
      <c r="E25" s="7" t="s">
        <v>27</v>
      </c>
      <c r="F25" s="17"/>
      <c r="G25" s="12" t="s">
        <v>10</v>
      </c>
      <c r="H25" s="42" t="s">
        <v>11</v>
      </c>
      <c r="J25" s="12" t="s">
        <v>26</v>
      </c>
      <c r="K25" s="7" t="s">
        <v>27</v>
      </c>
      <c r="L25" s="17"/>
      <c r="M25" s="12" t="s">
        <v>10</v>
      </c>
      <c r="N25" s="42" t="s">
        <v>11</v>
      </c>
      <c r="O25" s="49"/>
    </row>
    <row r="26" spans="1:15" x14ac:dyDescent="0.35">
      <c r="A26" s="70"/>
      <c r="B26" s="19" t="s">
        <v>24</v>
      </c>
      <c r="D26" s="33">
        <v>68471162.069756106</v>
      </c>
      <c r="E26" s="10">
        <f>D26/$J$31</f>
        <v>0.23887787988650819</v>
      </c>
      <c r="G26" s="13">
        <v>2741101.02066918</v>
      </c>
      <c r="H26" s="10">
        <f>G26/G$31</f>
        <v>0.28323019016264511</v>
      </c>
      <c r="J26" s="33">
        <v>54446247.799999997</v>
      </c>
      <c r="K26" s="8">
        <f>J26/$J$31</f>
        <v>0.18994864186749719</v>
      </c>
      <c r="M26" s="13">
        <v>2179642.6539999996</v>
      </c>
      <c r="N26" s="43">
        <f>M26/M$31</f>
        <v>0.22521629036069679</v>
      </c>
    </row>
    <row r="27" spans="1:15" x14ac:dyDescent="0.35">
      <c r="A27" s="70"/>
      <c r="B27" s="19" t="s">
        <v>25</v>
      </c>
      <c r="D27" s="33">
        <v>76023488.449683204</v>
      </c>
      <c r="E27" s="10">
        <f t="shared" ref="E27:E30" si="0">D27/$J$31</f>
        <v>0.26522596073271892</v>
      </c>
      <c r="G27" s="13">
        <v>1452880.55956597</v>
      </c>
      <c r="H27" s="10">
        <f t="shared" ref="H27:H31" si="1">G27/G$31</f>
        <v>0.15012202544400252</v>
      </c>
      <c r="J27" s="33">
        <v>126334909.39999999</v>
      </c>
      <c r="K27" s="8">
        <f>J27/$J$31</f>
        <v>0.44074927897939192</v>
      </c>
      <c r="M27" s="13">
        <v>2414379.2609999995</v>
      </c>
      <c r="N27" s="43">
        <f>M27/M$31</f>
        <v>0.24947095786015047</v>
      </c>
    </row>
    <row r="28" spans="1:15" x14ac:dyDescent="0.35">
      <c r="A28" s="70"/>
      <c r="B28" s="19" t="s">
        <v>36</v>
      </c>
      <c r="D28" s="33">
        <v>28012637.179915</v>
      </c>
      <c r="E28" s="10">
        <f t="shared" si="0"/>
        <v>9.7728725163900299E-2</v>
      </c>
      <c r="G28" s="13">
        <v>3861770.2266608598</v>
      </c>
      <c r="H28" s="10">
        <f t="shared" si="1"/>
        <v>0.39902575914351979</v>
      </c>
      <c r="J28" s="33">
        <v>25231666.850090213</v>
      </c>
      <c r="K28" s="8">
        <f>J28/$J$31</f>
        <v>8.8026650942652968E-2</v>
      </c>
      <c r="M28" s="13">
        <v>3478390.8128638328</v>
      </c>
      <c r="N28" s="43">
        <f>M28/M$31</f>
        <v>0.35941225221495471</v>
      </c>
    </row>
    <row r="29" spans="1:15" x14ac:dyDescent="0.35">
      <c r="A29" s="70"/>
      <c r="B29" s="19" t="s">
        <v>13</v>
      </c>
      <c r="D29" s="33">
        <v>32689723.518963899</v>
      </c>
      <c r="E29" s="10">
        <f t="shared" si="0"/>
        <v>0.11404584955533288</v>
      </c>
      <c r="G29" s="13">
        <v>533117.96406025696</v>
      </c>
      <c r="H29" s="10">
        <f t="shared" si="1"/>
        <v>5.5085566420695661E-2</v>
      </c>
      <c r="J29" s="33">
        <v>31535014.699999999</v>
      </c>
      <c r="K29" s="8">
        <f>J29/$J$31</f>
        <v>0.11001737411804821</v>
      </c>
      <c r="M29" s="13">
        <v>514286.47977770003</v>
      </c>
      <c r="N29" s="43">
        <f>M29/M$31</f>
        <v>5.3139762587062649E-2</v>
      </c>
    </row>
    <row r="30" spans="1:15" x14ac:dyDescent="0.35">
      <c r="A30" s="70"/>
      <c r="B30" s="19" t="s">
        <v>3</v>
      </c>
      <c r="D30" s="33">
        <v>48991203.3852963</v>
      </c>
      <c r="E30" s="10">
        <f t="shared" si="0"/>
        <v>0.17091742631512183</v>
      </c>
      <c r="G30" s="13">
        <v>1089127.54668525</v>
      </c>
      <c r="H30" s="10">
        <f t="shared" si="1"/>
        <v>0.11253645882913552</v>
      </c>
      <c r="J30" s="33">
        <v>49088839.799999997</v>
      </c>
      <c r="K30" s="8">
        <f>J30/$J$31</f>
        <v>0.17125805409240971</v>
      </c>
      <c r="M30" s="13">
        <v>1091298.1099999999</v>
      </c>
      <c r="N30" s="43">
        <f>M30/M$31</f>
        <v>0.11276073697713554</v>
      </c>
    </row>
    <row r="31" spans="1:15" s="6" customFormat="1" x14ac:dyDescent="0.35">
      <c r="A31" s="70"/>
      <c r="B31" s="20" t="s">
        <v>4</v>
      </c>
      <c r="C31" s="5"/>
      <c r="D31" s="33">
        <v>254188214.603614</v>
      </c>
      <c r="E31" s="10"/>
      <c r="F31" s="18"/>
      <c r="G31" s="13">
        <v>9677997.3176415302</v>
      </c>
      <c r="H31" s="10">
        <f t="shared" si="1"/>
        <v>1</v>
      </c>
      <c r="I31" s="5"/>
      <c r="J31" s="34">
        <f>SUM(J26:J30)</f>
        <v>286636678.55009019</v>
      </c>
      <c r="K31" s="9"/>
      <c r="L31" s="18"/>
      <c r="M31" s="21">
        <f>SUM(M26:M30)</f>
        <v>9677997.3176415302</v>
      </c>
      <c r="N31" s="47"/>
      <c r="O31" s="3"/>
    </row>
    <row r="32" spans="1:15" s="18" customFormat="1" x14ac:dyDescent="0.35">
      <c r="A32" s="70"/>
      <c r="B32" s="27"/>
      <c r="D32" s="22"/>
      <c r="E32" s="23"/>
      <c r="G32" s="24"/>
      <c r="H32" s="25"/>
      <c r="J32" s="22"/>
      <c r="K32" s="23"/>
      <c r="M32" s="24"/>
      <c r="N32" s="25"/>
    </row>
    <row r="33" spans="1:15" s="26" customFormat="1" x14ac:dyDescent="0.35">
      <c r="A33" s="70"/>
      <c r="B33" s="27" t="s">
        <v>18</v>
      </c>
      <c r="C33" s="18"/>
      <c r="D33" s="105">
        <v>1.9369532598670299E-2</v>
      </c>
      <c r="E33" s="105"/>
      <c r="F33" s="105"/>
      <c r="G33" s="105"/>
      <c r="H33" s="106"/>
      <c r="I33" s="18"/>
      <c r="J33" s="85">
        <v>6.652455944150407E-3</v>
      </c>
      <c r="K33" s="85"/>
      <c r="L33" s="85"/>
      <c r="M33" s="85"/>
      <c r="N33" s="86"/>
      <c r="O33" s="18"/>
    </row>
    <row r="34" spans="1:15" s="3" customFormat="1" ht="15" thickBot="1" x14ac:dyDescent="0.4">
      <c r="A34" s="71"/>
      <c r="B34" s="48" t="s">
        <v>17</v>
      </c>
      <c r="D34" s="82">
        <v>6.0141257815806899</v>
      </c>
      <c r="E34" s="82"/>
      <c r="F34" s="82"/>
      <c r="G34" s="82"/>
      <c r="H34" s="102"/>
      <c r="I34" s="52"/>
      <c r="J34" s="82">
        <v>5.9</v>
      </c>
      <c r="K34" s="82"/>
      <c r="L34" s="82"/>
      <c r="M34" s="82"/>
      <c r="N34" s="102"/>
    </row>
    <row r="35" spans="1:15" x14ac:dyDescent="0.35">
      <c r="F35"/>
    </row>
    <row r="36" spans="1:15" hidden="1" x14ac:dyDescent="0.35">
      <c r="J36" s="1"/>
    </row>
    <row r="37" spans="1:15" hidden="1" x14ac:dyDescent="0.35">
      <c r="D37" s="1"/>
      <c r="J37" s="1"/>
    </row>
    <row r="38" spans="1:15" hidden="1" x14ac:dyDescent="0.35">
      <c r="D38" s="1"/>
      <c r="J38" s="2"/>
    </row>
    <row r="39" spans="1:15" hidden="1" x14ac:dyDescent="0.35">
      <c r="D39" s="2"/>
      <c r="J39" s="2"/>
    </row>
    <row r="40" spans="1:15" x14ac:dyDescent="0.35">
      <c r="D40" s="2"/>
    </row>
    <row r="41" spans="1:15" x14ac:dyDescent="0.35"/>
    <row r="42" spans="1:15" x14ac:dyDescent="0.35"/>
    <row r="43" spans="1:15" x14ac:dyDescent="0.35"/>
    <row r="44" spans="1:15" x14ac:dyDescent="0.35"/>
  </sheetData>
  <mergeCells count="29">
    <mergeCell ref="J7:N7"/>
    <mergeCell ref="D9:H9"/>
    <mergeCell ref="J9:N9"/>
    <mergeCell ref="J4:N4"/>
    <mergeCell ref="D5:H5"/>
    <mergeCell ref="J5:N5"/>
    <mergeCell ref="D6:H6"/>
    <mergeCell ref="J6:N6"/>
    <mergeCell ref="A1:B3"/>
    <mergeCell ref="A4:A19"/>
    <mergeCell ref="C4:C7"/>
    <mergeCell ref="D4:H4"/>
    <mergeCell ref="I4:I7"/>
    <mergeCell ref="D7:H7"/>
    <mergeCell ref="J18:N18"/>
    <mergeCell ref="J34:N34"/>
    <mergeCell ref="A21:A34"/>
    <mergeCell ref="C21:C22"/>
    <mergeCell ref="D21:H21"/>
    <mergeCell ref="J21:N21"/>
    <mergeCell ref="D22:H22"/>
    <mergeCell ref="J22:N22"/>
    <mergeCell ref="D24:H24"/>
    <mergeCell ref="J24:N24"/>
    <mergeCell ref="J33:N33"/>
    <mergeCell ref="D19:H19"/>
    <mergeCell ref="J19:N19"/>
    <mergeCell ref="D33:H33"/>
    <mergeCell ref="D34:H34"/>
  </mergeCells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4"/>
  <sheetViews>
    <sheetView showGridLines="0" tabSelected="1" zoomScale="80" zoomScaleNormal="80" workbookViewId="0">
      <pane xSplit="2" topLeftCell="C1" activePane="topRight" state="frozen"/>
      <selection pane="topRight" activeCell="P1" sqref="P1:R1048576"/>
    </sheetView>
  </sheetViews>
  <sheetFormatPr defaultColWidth="9.26953125" defaultRowHeight="14.5" zeroHeight="1" x14ac:dyDescent="0.35"/>
  <cols>
    <col min="1" max="1" width="6.26953125" bestFit="1" customWidth="1"/>
    <col min="2" max="2" width="19.81640625" bestFit="1" customWidth="1"/>
    <col min="3" max="3" width="1.7265625" style="3" customWidth="1"/>
    <col min="4" max="4" width="14.7265625" bestFit="1" customWidth="1"/>
    <col min="5" max="5" width="18.26953125" bestFit="1" customWidth="1"/>
    <col min="6" max="6" width="1.7265625" style="4" customWidth="1"/>
    <col min="7" max="7" width="7.26953125" bestFit="1" customWidth="1"/>
    <col min="8" max="8" width="9.54296875" bestFit="1" customWidth="1"/>
    <col min="9" max="9" width="1.7265625" style="3" customWidth="1"/>
    <col min="10" max="10" width="14.7265625" bestFit="1" customWidth="1"/>
    <col min="11" max="11" width="18.26953125" bestFit="1" customWidth="1"/>
    <col min="12" max="12" width="1.7265625" style="4" customWidth="1"/>
    <col min="13" max="13" width="7.26953125" bestFit="1" customWidth="1"/>
    <col min="14" max="14" width="9.54296875" bestFit="1" customWidth="1"/>
    <col min="15" max="15" width="9.26953125" style="3"/>
    <col min="16" max="16" width="32.36328125" bestFit="1" customWidth="1"/>
    <col min="17" max="17" width="10.36328125" bestFit="1" customWidth="1"/>
  </cols>
  <sheetData>
    <row r="1" spans="1:18" x14ac:dyDescent="0.35">
      <c r="A1" s="74" t="s">
        <v>29</v>
      </c>
      <c r="B1" s="74"/>
    </row>
    <row r="2" spans="1:18" x14ac:dyDescent="0.35">
      <c r="A2" s="74"/>
      <c r="B2" s="74"/>
    </row>
    <row r="3" spans="1:18" ht="14.5" customHeight="1" thickBot="1" x14ac:dyDescent="0.4">
      <c r="A3" s="75"/>
      <c r="B3" s="75"/>
    </row>
    <row r="4" spans="1:18" x14ac:dyDescent="0.35">
      <c r="A4" s="76" t="s">
        <v>0</v>
      </c>
      <c r="B4" s="50" t="s">
        <v>16</v>
      </c>
      <c r="C4" s="72"/>
      <c r="D4" s="73"/>
      <c r="E4" s="73"/>
      <c r="F4" s="73"/>
      <c r="G4" s="73"/>
      <c r="H4" s="73"/>
      <c r="I4" s="72"/>
      <c r="J4" s="73" t="s">
        <v>15</v>
      </c>
      <c r="K4" s="73"/>
      <c r="L4" s="73"/>
      <c r="M4" s="73"/>
      <c r="N4" s="87"/>
    </row>
    <row r="5" spans="1:18" ht="14.5" customHeight="1" x14ac:dyDescent="0.35">
      <c r="A5" s="77"/>
      <c r="B5" s="40" t="s">
        <v>38</v>
      </c>
      <c r="C5" s="72"/>
      <c r="D5" s="91">
        <v>2785.4006979999999</v>
      </c>
      <c r="E5" s="91"/>
      <c r="F5" s="91"/>
      <c r="G5" s="91"/>
      <c r="H5" s="91"/>
      <c r="I5" s="72"/>
      <c r="J5" s="91">
        <v>72</v>
      </c>
      <c r="K5" s="91"/>
      <c r="L5" s="91"/>
      <c r="M5" s="91"/>
      <c r="N5" s="92"/>
    </row>
    <row r="6" spans="1:18" ht="14.5" customHeight="1" x14ac:dyDescent="0.35">
      <c r="A6" s="77"/>
      <c r="B6" s="40" t="s">
        <v>6</v>
      </c>
      <c r="C6" s="72"/>
      <c r="D6" s="91"/>
      <c r="E6" s="91"/>
      <c r="F6" s="91"/>
      <c r="G6" s="91"/>
      <c r="H6" s="91"/>
      <c r="I6" s="72"/>
      <c r="J6" s="100">
        <v>32</v>
      </c>
      <c r="K6" s="100"/>
      <c r="L6" s="100"/>
      <c r="M6" s="100"/>
      <c r="N6" s="101"/>
      <c r="P6" t="s">
        <v>44</v>
      </c>
      <c r="Q6" t="s">
        <v>42</v>
      </c>
      <c r="R6" t="s">
        <v>43</v>
      </c>
    </row>
    <row r="7" spans="1:18" x14ac:dyDescent="0.35">
      <c r="A7" s="77"/>
      <c r="B7" s="19" t="s">
        <v>14</v>
      </c>
      <c r="C7" s="72"/>
      <c r="D7" s="93">
        <v>33919199.75</v>
      </c>
      <c r="E7" s="93"/>
      <c r="F7" s="93"/>
      <c r="G7" s="93"/>
      <c r="H7" s="93"/>
      <c r="I7" s="72"/>
      <c r="J7" s="94">
        <v>33919199.754411884</v>
      </c>
      <c r="K7" s="80"/>
      <c r="L7" s="80"/>
      <c r="M7" s="80"/>
      <c r="N7" s="95"/>
      <c r="P7">
        <v>273.3921474566763</v>
      </c>
      <c r="Q7">
        <v>177792.17527429952</v>
      </c>
      <c r="R7">
        <v>2931169.3988526799</v>
      </c>
    </row>
    <row r="8" spans="1:18" ht="4.9000000000000004" customHeight="1" thickBot="1" x14ac:dyDescent="0.4">
      <c r="A8" s="77"/>
      <c r="B8" s="3"/>
      <c r="D8" s="3"/>
      <c r="E8" s="3"/>
      <c r="G8" s="3"/>
      <c r="H8" s="3"/>
      <c r="J8" s="3"/>
      <c r="K8" s="3"/>
      <c r="M8" s="3"/>
      <c r="N8" s="41"/>
    </row>
    <row r="9" spans="1:18" ht="15" thickBot="1" x14ac:dyDescent="0.4">
      <c r="A9" s="77"/>
      <c r="B9" s="3"/>
      <c r="D9" s="96" t="s">
        <v>34</v>
      </c>
      <c r="E9" s="97"/>
      <c r="F9" s="97"/>
      <c r="G9" s="97"/>
      <c r="H9" s="98"/>
      <c r="J9" s="99" t="s">
        <v>15</v>
      </c>
      <c r="K9" s="73"/>
      <c r="L9" s="73"/>
      <c r="M9" s="73"/>
      <c r="N9" s="87"/>
    </row>
    <row r="10" spans="1:18" x14ac:dyDescent="0.35">
      <c r="A10" s="77"/>
      <c r="B10" s="39" t="s">
        <v>7</v>
      </c>
      <c r="D10" s="12" t="s">
        <v>8</v>
      </c>
      <c r="E10" s="7" t="s">
        <v>9</v>
      </c>
      <c r="F10" s="17"/>
      <c r="G10" s="12" t="s">
        <v>10</v>
      </c>
      <c r="H10" s="42" t="s">
        <v>11</v>
      </c>
      <c r="J10" s="12" t="s">
        <v>8</v>
      </c>
      <c r="K10" s="7" t="s">
        <v>9</v>
      </c>
      <c r="L10" s="17"/>
      <c r="M10" s="12" t="s">
        <v>10</v>
      </c>
      <c r="N10" s="42" t="s">
        <v>11</v>
      </c>
      <c r="O10" s="49"/>
      <c r="P10" t="s">
        <v>39</v>
      </c>
      <c r="Q10" t="s">
        <v>40</v>
      </c>
    </row>
    <row r="11" spans="1:18" x14ac:dyDescent="0.35">
      <c r="A11" s="77"/>
      <c r="B11" s="19" t="s">
        <v>20</v>
      </c>
      <c r="D11" s="37">
        <v>115.20000000418</v>
      </c>
      <c r="E11" s="8">
        <f>D11/D$16</f>
        <v>4.1358501878020128E-2</v>
      </c>
      <c r="G11" s="13">
        <v>2383619.9512877599</v>
      </c>
      <c r="H11" s="43">
        <f>G11/G$16</f>
        <v>7.0273472503658563E-2</v>
      </c>
      <c r="J11" s="37">
        <v>517.39039999999829</v>
      </c>
      <c r="K11" s="8">
        <f>J11/J$16</f>
        <v>0.22456180555555483</v>
      </c>
      <c r="M11" s="13">
        <v>10705399.99999997</v>
      </c>
      <c r="N11" s="43">
        <f>M11/M$16</f>
        <v>0.31561475735014988</v>
      </c>
      <c r="P11" s="62">
        <v>43.569398822942617</v>
      </c>
      <c r="Q11" s="62">
        <v>20691.145409733224</v>
      </c>
    </row>
    <row r="12" spans="1:18" x14ac:dyDescent="0.35">
      <c r="A12" s="77"/>
      <c r="B12" s="19" t="s">
        <v>1</v>
      </c>
      <c r="D12" s="37">
        <v>711.80069811810495</v>
      </c>
      <c r="E12" s="8">
        <f t="shared" ref="E12:E16" si="0">D12/D$16</f>
        <v>0.25554696622244355</v>
      </c>
      <c r="G12" s="13">
        <v>11272852.970205501</v>
      </c>
      <c r="H12" s="43">
        <f t="shared" ref="H12:H15" si="1">G12/G$16</f>
        <v>0.33234430799739795</v>
      </c>
      <c r="J12" s="37">
        <v>389.5247999999998</v>
      </c>
      <c r="K12" s="8">
        <f t="shared" ref="K12:K15" si="2">J12/J$16</f>
        <v>0.16906458333333324</v>
      </c>
      <c r="M12" s="13">
        <v>6168939.9999999907</v>
      </c>
      <c r="N12" s="43">
        <f t="shared" ref="N12:N15" si="3">M12/M$16</f>
        <v>0.18187162564758311</v>
      </c>
      <c r="P12" s="62">
        <v>102.02822909034184</v>
      </c>
      <c r="Q12" s="62">
        <v>15837.09175898429</v>
      </c>
    </row>
    <row r="13" spans="1:18" x14ac:dyDescent="0.35">
      <c r="A13" s="77"/>
      <c r="B13" s="19" t="s">
        <v>21</v>
      </c>
      <c r="D13" s="37">
        <v>921.59999999403306</v>
      </c>
      <c r="E13" s="8">
        <f t="shared" si="0"/>
        <v>0.33086801501001334</v>
      </c>
      <c r="G13" s="13">
        <v>7612314.5733147403</v>
      </c>
      <c r="H13" s="43">
        <f t="shared" si="1"/>
        <v>0.2244249460019947</v>
      </c>
      <c r="J13" s="37">
        <v>381.33679999999981</v>
      </c>
      <c r="K13" s="8">
        <f t="shared" si="2"/>
        <v>0.1655107638888888</v>
      </c>
      <c r="M13" s="13">
        <v>3149799.9999999972</v>
      </c>
      <c r="N13" s="43">
        <f t="shared" si="3"/>
        <v>9.2861860621882786E-2</v>
      </c>
      <c r="P13" s="62">
        <v>107.44383905573739</v>
      </c>
      <c r="Q13" s="62">
        <v>8259.8899450564495</v>
      </c>
    </row>
    <row r="14" spans="1:18" x14ac:dyDescent="0.35">
      <c r="A14" s="77"/>
      <c r="B14" s="19" t="s">
        <v>22</v>
      </c>
      <c r="D14" s="37">
        <v>115.20000000477999</v>
      </c>
      <c r="E14" s="8">
        <f t="shared" si="0"/>
        <v>4.1358501878235539E-2</v>
      </c>
      <c r="G14" s="13">
        <v>1883624.5133207201</v>
      </c>
      <c r="H14" s="43">
        <f t="shared" si="1"/>
        <v>5.5532693193203087E-2</v>
      </c>
      <c r="J14" s="37">
        <v>434.50799999999981</v>
      </c>
      <c r="K14" s="8">
        <f t="shared" si="2"/>
        <v>0.18858854166666658</v>
      </c>
      <c r="M14" s="13">
        <v>7104599.999999986</v>
      </c>
      <c r="N14" s="43">
        <f t="shared" si="3"/>
        <v>0.20945659247388015</v>
      </c>
      <c r="P14" s="62">
        <v>28.104488038688576</v>
      </c>
      <c r="Q14" s="62">
        <v>16350.907233008375</v>
      </c>
    </row>
    <row r="15" spans="1:18" x14ac:dyDescent="0.35">
      <c r="A15" s="77"/>
      <c r="B15" s="56" t="s">
        <v>23</v>
      </c>
      <c r="D15" s="37">
        <v>921.59999999758202</v>
      </c>
      <c r="E15" s="8">
        <f t="shared" si="0"/>
        <v>0.33086801501128749</v>
      </c>
      <c r="G15" s="13">
        <v>10766787.746283101</v>
      </c>
      <c r="H15" s="43">
        <f t="shared" si="1"/>
        <v>0.31742458030374632</v>
      </c>
      <c r="J15" s="59">
        <v>581.24000000000251</v>
      </c>
      <c r="K15" s="8">
        <f t="shared" si="2"/>
        <v>0.25227430555555663</v>
      </c>
      <c r="M15" s="60">
        <v>6790459.7544119395</v>
      </c>
      <c r="N15" s="43">
        <f t="shared" si="3"/>
        <v>0.20019516390650408</v>
      </c>
      <c r="P15" s="62">
        <v>268.86221983553793</v>
      </c>
      <c r="Q15" s="62">
        <v>11682.712398341344</v>
      </c>
    </row>
    <row r="16" spans="1:18" s="6" customFormat="1" x14ac:dyDescent="0.35">
      <c r="A16" s="77"/>
      <c r="B16" s="20" t="s">
        <v>4</v>
      </c>
      <c r="C16" s="5"/>
      <c r="D16" s="37">
        <v>2785.4006981186799</v>
      </c>
      <c r="E16" s="8">
        <f t="shared" si="0"/>
        <v>1</v>
      </c>
      <c r="F16" s="18"/>
      <c r="G16" s="13">
        <v>33919199.754411802</v>
      </c>
      <c r="H16" s="43">
        <f t="shared" ref="H16" si="4">G16/G$16</f>
        <v>1</v>
      </c>
      <c r="I16" s="5"/>
      <c r="J16" s="38">
        <f>SUM(J11:J15)</f>
        <v>2304</v>
      </c>
      <c r="K16" s="9"/>
      <c r="L16" s="18"/>
      <c r="M16" s="21">
        <f>SUM(M11:M15)</f>
        <v>33919199.754411884</v>
      </c>
      <c r="N16" s="44"/>
      <c r="O16" s="5"/>
      <c r="P16" s="68">
        <f>P7*(SUMPRODUCT(P11:P15,J11:J15)/M16)</f>
        <v>2.1902702009679715</v>
      </c>
    </row>
    <row r="17" spans="1:18" s="26" customFormat="1" x14ac:dyDescent="0.35">
      <c r="A17" s="77"/>
      <c r="B17" s="27"/>
      <c r="C17" s="18"/>
      <c r="D17" s="28"/>
      <c r="E17" s="23"/>
      <c r="F17" s="18"/>
      <c r="G17" s="24"/>
      <c r="H17" s="23"/>
      <c r="I17" s="18"/>
      <c r="J17" s="28"/>
      <c r="K17" s="23"/>
      <c r="L17" s="18"/>
      <c r="M17" s="24"/>
      <c r="N17" s="45"/>
      <c r="O17" s="18"/>
      <c r="P17" s="67">
        <f>(SUMPRODUCT(P11:P15,J11:J15)-Q7)/R7</f>
        <v>3.2052098486412606E-2</v>
      </c>
    </row>
    <row r="18" spans="1:18" s="26" customFormat="1" x14ac:dyDescent="0.35">
      <c r="A18" s="77"/>
      <c r="B18" s="27" t="s">
        <v>18</v>
      </c>
      <c r="C18" s="18"/>
      <c r="D18" s="83">
        <v>8.525337535858997E-2</v>
      </c>
      <c r="E18" s="83"/>
      <c r="F18" s="83"/>
      <c r="G18" s="83"/>
      <c r="H18" s="84"/>
      <c r="I18" s="18"/>
      <c r="J18" s="83">
        <v>3.2063836225614394E-2</v>
      </c>
      <c r="K18" s="83"/>
      <c r="L18" s="83"/>
      <c r="M18" s="83"/>
      <c r="N18" s="84"/>
      <c r="O18" s="18"/>
      <c r="P18"/>
    </row>
    <row r="19" spans="1:18" s="32" customFormat="1" ht="15" thickBot="1" x14ac:dyDescent="0.4">
      <c r="A19" s="78"/>
      <c r="B19" s="46" t="s">
        <v>17</v>
      </c>
      <c r="D19" s="88">
        <v>3.4</v>
      </c>
      <c r="E19" s="88"/>
      <c r="F19" s="88"/>
      <c r="G19" s="88"/>
      <c r="H19" s="88"/>
      <c r="J19" s="89">
        <v>2.2000000000000002</v>
      </c>
      <c r="K19" s="89"/>
      <c r="L19" s="89"/>
      <c r="M19" s="89"/>
      <c r="N19" s="90"/>
    </row>
    <row r="20" spans="1:18" ht="19.899999999999999" customHeight="1" thickBot="1" x14ac:dyDescent="0.4"/>
    <row r="21" spans="1:18" x14ac:dyDescent="0.35">
      <c r="A21" s="69" t="s">
        <v>2</v>
      </c>
      <c r="B21" s="51" t="s">
        <v>16</v>
      </c>
      <c r="C21" s="72"/>
      <c r="D21" s="103"/>
      <c r="E21" s="104"/>
      <c r="F21" s="104"/>
      <c r="G21" s="104"/>
      <c r="H21" s="104"/>
      <c r="J21" s="99" t="s">
        <v>15</v>
      </c>
      <c r="K21" s="73"/>
      <c r="L21" s="73"/>
      <c r="M21" s="73"/>
      <c r="N21" s="87"/>
      <c r="P21" t="s">
        <v>44</v>
      </c>
      <c r="Q21" t="s">
        <v>42</v>
      </c>
      <c r="R21" t="s">
        <v>43</v>
      </c>
    </row>
    <row r="22" spans="1:18" x14ac:dyDescent="0.35">
      <c r="A22" s="70"/>
      <c r="B22" s="19" t="s">
        <v>14</v>
      </c>
      <c r="C22" s="72"/>
      <c r="D22" s="79">
        <v>21543171.120000001</v>
      </c>
      <c r="E22" s="80"/>
      <c r="F22" s="80"/>
      <c r="G22" s="80"/>
      <c r="H22" s="81"/>
      <c r="J22" s="79">
        <v>21543171.115249585</v>
      </c>
      <c r="K22" s="80"/>
      <c r="L22" s="80"/>
      <c r="M22" s="80"/>
      <c r="N22" s="95"/>
      <c r="P22">
        <v>273.41755295664922</v>
      </c>
      <c r="Q22">
        <v>261949.42316984822</v>
      </c>
      <c r="R22">
        <v>2931169.3988526799</v>
      </c>
    </row>
    <row r="23" spans="1:18" ht="4.9000000000000004" customHeight="1" thickBot="1" x14ac:dyDescent="0.4">
      <c r="A23" s="70"/>
      <c r="B23" s="3"/>
      <c r="D23" s="3"/>
      <c r="E23" s="3"/>
      <c r="G23" s="3"/>
      <c r="H23" s="3"/>
      <c r="J23" s="3"/>
      <c r="K23" s="3"/>
      <c r="M23" s="3"/>
      <c r="N23" s="41"/>
    </row>
    <row r="24" spans="1:18" ht="15" thickBot="1" x14ac:dyDescent="0.4">
      <c r="A24" s="70"/>
      <c r="B24" s="3"/>
      <c r="D24" s="96"/>
      <c r="E24" s="97"/>
      <c r="F24" s="97"/>
      <c r="G24" s="97"/>
      <c r="H24" s="98"/>
      <c r="J24" s="99" t="s">
        <v>15</v>
      </c>
      <c r="K24" s="73"/>
      <c r="L24" s="73"/>
      <c r="M24" s="73"/>
      <c r="N24" s="87"/>
    </row>
    <row r="25" spans="1:18" x14ac:dyDescent="0.35">
      <c r="A25" s="70"/>
      <c r="B25" s="39" t="s">
        <v>12</v>
      </c>
      <c r="D25" s="12" t="s">
        <v>26</v>
      </c>
      <c r="E25" s="7" t="s">
        <v>27</v>
      </c>
      <c r="F25" s="17"/>
      <c r="G25" s="12" t="s">
        <v>10</v>
      </c>
      <c r="H25" s="42" t="s">
        <v>11</v>
      </c>
      <c r="J25" s="12" t="s">
        <v>26</v>
      </c>
      <c r="K25" s="7" t="s">
        <v>27</v>
      </c>
      <c r="L25" s="17"/>
      <c r="M25" s="12" t="s">
        <v>10</v>
      </c>
      <c r="N25" s="42" t="s">
        <v>11</v>
      </c>
      <c r="O25" s="49"/>
      <c r="P25" t="s">
        <v>39</v>
      </c>
      <c r="Q25" t="s">
        <v>40</v>
      </c>
    </row>
    <row r="26" spans="1:18" x14ac:dyDescent="0.35">
      <c r="A26" s="70"/>
      <c r="B26" s="19" t="s">
        <v>24</v>
      </c>
      <c r="D26" s="33">
        <v>213716856.781681</v>
      </c>
      <c r="E26" s="8">
        <f>D26/$J$31</f>
        <v>0.38585359779852452</v>
      </c>
      <c r="G26" s="13">
        <v>11423556.8143252</v>
      </c>
      <c r="H26" s="43">
        <f>G26/G$31</f>
        <v>0.53026347668189611</v>
      </c>
      <c r="J26" s="33">
        <v>234194327.06625289</v>
      </c>
      <c r="K26" s="8">
        <f>J26/$J$31</f>
        <v>0.42282450267752469</v>
      </c>
      <c r="M26" s="13">
        <v>12518115.047737917</v>
      </c>
      <c r="N26" s="43">
        <f>M26/M$31</f>
        <v>0.58107114225522827</v>
      </c>
      <c r="P26" s="68">
        <v>0.92198894434390777</v>
      </c>
      <c r="Q26" s="68">
        <v>53.451828678141204</v>
      </c>
    </row>
    <row r="27" spans="1:18" x14ac:dyDescent="0.35">
      <c r="A27" s="70"/>
      <c r="B27" s="19" t="s">
        <v>25</v>
      </c>
      <c r="D27" s="33">
        <v>193512855.36070901</v>
      </c>
      <c r="E27" s="8">
        <f t="shared" ref="E27:E31" si="5">D27/$J$31</f>
        <v>0.3493764253582981</v>
      </c>
      <c r="G27" s="13">
        <v>4506689.2912566997</v>
      </c>
      <c r="H27" s="43">
        <f t="shared" ref="H27:H31" si="6">G27/G$31</f>
        <v>0.20919340366129316</v>
      </c>
      <c r="J27" s="33">
        <v>260027685.60000002</v>
      </c>
      <c r="K27" s="8">
        <f>J27/$J$31</f>
        <v>0.46946515837296238</v>
      </c>
      <c r="M27" s="13">
        <v>6055742.3119999999</v>
      </c>
      <c r="N27" s="43">
        <f>M27/M$31</f>
        <v>0.28109799989999484</v>
      </c>
      <c r="P27" s="68">
        <v>0.24096556756617887</v>
      </c>
      <c r="Q27" s="68">
        <v>23.288836717623731</v>
      </c>
    </row>
    <row r="28" spans="1:18" x14ac:dyDescent="0.35">
      <c r="A28" s="70"/>
      <c r="B28" s="19" t="s">
        <v>36</v>
      </c>
      <c r="D28" s="33">
        <v>43336547.715205602</v>
      </c>
      <c r="E28" s="8">
        <f t="shared" si="5"/>
        <v>7.8241665649991993E-2</v>
      </c>
      <c r="G28" s="13">
        <v>4895802.9367346298</v>
      </c>
      <c r="H28" s="43">
        <f t="shared" si="6"/>
        <v>0.22725544491772143</v>
      </c>
      <c r="J28" s="33">
        <v>9356222.3999999911</v>
      </c>
      <c r="K28" s="8">
        <f>J28/$J$31</f>
        <v>1.6892126008249384E-2</v>
      </c>
      <c r="M28" s="13">
        <v>1056988.2355116669</v>
      </c>
      <c r="N28" s="43">
        <f>M28/M$31</f>
        <v>4.9063725570255783E-2</v>
      </c>
      <c r="P28" s="68">
        <v>9.1362064345913194E-2</v>
      </c>
      <c r="Q28" s="68">
        <v>112.97168775206413</v>
      </c>
    </row>
    <row r="29" spans="1:18" x14ac:dyDescent="0.35">
      <c r="A29" s="70"/>
      <c r="B29" s="19" t="s">
        <v>13</v>
      </c>
      <c r="D29" s="33" t="s">
        <v>37</v>
      </c>
      <c r="E29" s="8">
        <v>0</v>
      </c>
      <c r="G29" s="13">
        <v>0</v>
      </c>
      <c r="H29" s="43">
        <v>0</v>
      </c>
      <c r="J29" s="33">
        <v>0</v>
      </c>
      <c r="K29" s="8">
        <f>J29/$J$31</f>
        <v>0</v>
      </c>
      <c r="M29" s="13" t="s">
        <v>30</v>
      </c>
      <c r="N29" s="43"/>
      <c r="P29" s="68">
        <v>0</v>
      </c>
      <c r="Q29" s="68">
        <v>0</v>
      </c>
    </row>
    <row r="30" spans="1:18" x14ac:dyDescent="0.35">
      <c r="A30" s="70"/>
      <c r="B30" s="19" t="s">
        <v>3</v>
      </c>
      <c r="D30" s="33">
        <v>18863420.477150299</v>
      </c>
      <c r="E30" s="8">
        <f t="shared" si="5"/>
        <v>3.4056829992264274E-2</v>
      </c>
      <c r="G30" s="13">
        <v>717122.07293298701</v>
      </c>
      <c r="H30" s="43">
        <f t="shared" si="6"/>
        <v>3.3287674739090133E-2</v>
      </c>
      <c r="J30" s="33">
        <v>50302454.400000006</v>
      </c>
      <c r="K30" s="8">
        <f>J30/$J$31</f>
        <v>9.0818212941263507E-2</v>
      </c>
      <c r="M30" s="13">
        <v>1912325.52</v>
      </c>
      <c r="N30" s="43">
        <f>M30/M$31</f>
        <v>8.8767132274521002E-2</v>
      </c>
      <c r="P30" s="68">
        <v>8.8304525070132353E-2</v>
      </c>
      <c r="Q30" s="68">
        <v>38.016544973996339</v>
      </c>
    </row>
    <row r="31" spans="1:18" s="6" customFormat="1" x14ac:dyDescent="0.35">
      <c r="A31" s="70"/>
      <c r="B31" s="20" t="s">
        <v>4</v>
      </c>
      <c r="C31" s="5"/>
      <c r="D31" s="33">
        <v>469429680.334746</v>
      </c>
      <c r="E31" s="8">
        <f t="shared" si="5"/>
        <v>0.84752851879907909</v>
      </c>
      <c r="F31" s="18"/>
      <c r="G31" s="13">
        <v>21543171.1152495</v>
      </c>
      <c r="H31" s="43">
        <f t="shared" si="6"/>
        <v>1</v>
      </c>
      <c r="I31" s="5"/>
      <c r="J31" s="34">
        <f>SUM(J26:J30)</f>
        <v>553880689.46625292</v>
      </c>
      <c r="K31" s="9"/>
      <c r="L31" s="18"/>
      <c r="M31" s="21">
        <f>SUM(M26:M30)</f>
        <v>21543171.115249585</v>
      </c>
      <c r="N31" s="47"/>
      <c r="O31" s="5"/>
      <c r="P31" s="68" cm="1">
        <f t="array" ref="P31">P22*(SUMPRODUCT(P26:P30/1000,J26:J30)/(M31))</f>
        <v>3.6028823851822924</v>
      </c>
    </row>
    <row r="32" spans="1:18" s="18" customFormat="1" x14ac:dyDescent="0.35">
      <c r="A32" s="70"/>
      <c r="B32" s="27"/>
      <c r="D32" s="22"/>
      <c r="E32" s="23"/>
      <c r="G32" s="24"/>
      <c r="H32" s="25"/>
      <c r="J32" s="22"/>
      <c r="K32" s="23"/>
      <c r="M32" s="24"/>
      <c r="N32" s="25"/>
      <c r="P32" s="67" cm="1">
        <f t="array" ref="P32">(SUMPRODUCT(P26:P30/1000,J26:J30)-Q22)/R22</f>
        <v>7.4815239965330006E-3</v>
      </c>
    </row>
    <row r="33" spans="1:15" s="26" customFormat="1" x14ac:dyDescent="0.35">
      <c r="A33" s="70"/>
      <c r="B33" s="27" t="s">
        <v>18</v>
      </c>
      <c r="C33" s="18"/>
      <c r="D33" s="85">
        <v>-4.3156383950212493E-3</v>
      </c>
      <c r="E33" s="85"/>
      <c r="F33" s="85"/>
      <c r="G33" s="85"/>
      <c r="H33" s="86"/>
      <c r="I33" s="18"/>
      <c r="J33" s="85">
        <v>7.4842637914809187E-3</v>
      </c>
      <c r="K33" s="85"/>
      <c r="L33" s="85"/>
      <c r="M33" s="85"/>
      <c r="N33" s="86"/>
      <c r="O33" s="18"/>
    </row>
    <row r="34" spans="1:15" s="3" customFormat="1" ht="15" thickBot="1" x14ac:dyDescent="0.4">
      <c r="A34" s="71"/>
      <c r="B34" s="48" t="s">
        <v>17</v>
      </c>
      <c r="D34" s="82">
        <v>3.2</v>
      </c>
      <c r="E34" s="82"/>
      <c r="F34" s="82"/>
      <c r="G34" s="82"/>
      <c r="H34" s="82"/>
      <c r="I34" s="52"/>
      <c r="J34" s="82">
        <v>3.6</v>
      </c>
      <c r="K34" s="82"/>
      <c r="L34" s="82"/>
      <c r="M34" s="82"/>
      <c r="N34" s="102"/>
    </row>
    <row r="35" spans="1:15" x14ac:dyDescent="0.35"/>
    <row r="36" spans="1:15" hidden="1" x14ac:dyDescent="0.35">
      <c r="D36" s="1"/>
      <c r="J36" s="1"/>
    </row>
    <row r="37" spans="1:15" hidden="1" x14ac:dyDescent="0.35">
      <c r="D37" s="1"/>
      <c r="J37" s="1"/>
    </row>
    <row r="38" spans="1:15" hidden="1" x14ac:dyDescent="0.35">
      <c r="D38" s="2"/>
      <c r="J38" s="2"/>
    </row>
    <row r="39" spans="1:15" hidden="1" x14ac:dyDescent="0.35">
      <c r="D39" s="2"/>
      <c r="J39" s="2"/>
    </row>
    <row r="40" spans="1:15" x14ac:dyDescent="0.35"/>
    <row r="41" spans="1:15" x14ac:dyDescent="0.35"/>
    <row r="42" spans="1:15" x14ac:dyDescent="0.35"/>
    <row r="43" spans="1:15" x14ac:dyDescent="0.35"/>
    <row r="44" spans="1:15" x14ac:dyDescent="0.35"/>
  </sheetData>
  <mergeCells count="30">
    <mergeCell ref="J7:N7"/>
    <mergeCell ref="D9:H9"/>
    <mergeCell ref="J9:N9"/>
    <mergeCell ref="J4:N4"/>
    <mergeCell ref="D5:H5"/>
    <mergeCell ref="J5:N5"/>
    <mergeCell ref="D6:H6"/>
    <mergeCell ref="J6:N6"/>
    <mergeCell ref="A1:B3"/>
    <mergeCell ref="A4:A19"/>
    <mergeCell ref="C4:C7"/>
    <mergeCell ref="D4:H4"/>
    <mergeCell ref="I4:I7"/>
    <mergeCell ref="D7:H7"/>
    <mergeCell ref="D33:H33"/>
    <mergeCell ref="J18:N18"/>
    <mergeCell ref="J34:N34"/>
    <mergeCell ref="A21:A34"/>
    <mergeCell ref="C21:C22"/>
    <mergeCell ref="D21:H21"/>
    <mergeCell ref="J21:N21"/>
    <mergeCell ref="D22:H22"/>
    <mergeCell ref="J22:N22"/>
    <mergeCell ref="D24:H24"/>
    <mergeCell ref="J24:N24"/>
    <mergeCell ref="J33:N33"/>
    <mergeCell ref="D34:H34"/>
    <mergeCell ref="D19:H19"/>
    <mergeCell ref="J19:N19"/>
    <mergeCell ref="D18:H18"/>
  </mergeCells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C44"/>
  <sheetViews>
    <sheetView showGridLines="0" topLeftCell="A17" zoomScale="85" zoomScaleNormal="85" workbookViewId="0">
      <pane xSplit="2" topLeftCell="C1" activePane="topRight" state="frozen"/>
      <selection pane="topRight" activeCell="O25" sqref="O25:O35"/>
    </sheetView>
  </sheetViews>
  <sheetFormatPr defaultColWidth="0" defaultRowHeight="14.5" zeroHeight="1" x14ac:dyDescent="0.35"/>
  <cols>
    <col min="1" max="1" width="6.26953125" bestFit="1" customWidth="1"/>
    <col min="2" max="2" width="19.81640625" bestFit="1" customWidth="1"/>
    <col min="3" max="3" width="1.7265625" style="3" customWidth="1"/>
    <col min="4" max="4" width="14.7265625" bestFit="1" customWidth="1"/>
    <col min="5" max="5" width="18.26953125" bestFit="1" customWidth="1"/>
    <col min="6" max="6" width="1.7265625" style="4" customWidth="1"/>
    <col min="7" max="7" width="6" bestFit="1" customWidth="1"/>
    <col min="8" max="8" width="9.54296875" bestFit="1" customWidth="1"/>
    <col min="9" max="9" width="1.7265625" style="3" customWidth="1"/>
    <col min="10" max="10" width="14.7265625" bestFit="1" customWidth="1"/>
    <col min="11" max="11" width="18.26953125" bestFit="1" customWidth="1"/>
    <col min="12" max="12" width="1.7265625" style="4" customWidth="1"/>
    <col min="13" max="13" width="6.7265625" bestFit="1" customWidth="1"/>
    <col min="14" max="14" width="11.26953125" customWidth="1"/>
    <col min="15" max="15" width="12" style="3" bestFit="1" customWidth="1"/>
    <col min="16" max="16" width="12.26953125" hidden="1" customWidth="1"/>
    <col min="17" max="17" width="8.7265625" hidden="1" customWidth="1"/>
    <col min="18" max="18" width="0.54296875" hidden="1" customWidth="1"/>
    <col min="19" max="19" width="8.7265625" hidden="1" customWidth="1"/>
    <col min="20" max="20" width="9.26953125" hidden="1" customWidth="1"/>
    <col min="21" max="21" width="1" hidden="1" customWidth="1"/>
    <col min="22" max="22" width="12.26953125" hidden="1" customWidth="1"/>
    <col min="23" max="23" width="8.26953125" hidden="1" customWidth="1"/>
    <col min="24" max="24" width="1.453125" hidden="1" customWidth="1"/>
    <col min="25" max="25" width="7.26953125" hidden="1" customWidth="1"/>
    <col min="26" max="26" width="10.1796875" hidden="1" customWidth="1"/>
    <col min="27" max="27" width="1.7265625" hidden="1" customWidth="1"/>
    <col min="28" max="28" width="16.453125" hidden="1" customWidth="1"/>
    <col min="29" max="29" width="8.26953125" hidden="1" customWidth="1"/>
    <col min="30" max="30" width="1.7265625" hidden="1" customWidth="1"/>
    <col min="31" max="31" width="7.26953125" hidden="1" customWidth="1"/>
    <col min="32" max="32" width="10.1796875" hidden="1" customWidth="1"/>
    <col min="33" max="33" width="1.7265625" hidden="1" customWidth="1"/>
    <col min="34" max="34" width="12.26953125" hidden="1" customWidth="1"/>
    <col min="35" max="35" width="19.7265625" hidden="1" customWidth="1"/>
    <col min="36" max="36" width="2.81640625" hidden="1" customWidth="1"/>
    <col min="37" max="45" width="8.7265625" hidden="1" customWidth="1"/>
    <col min="46" max="46" width="1.453125" hidden="1" customWidth="1"/>
    <col min="47" max="16381" width="8.7265625" hidden="1"/>
    <col min="16382" max="16382" width="3.7265625" hidden="1" customWidth="1"/>
    <col min="16383" max="16383" width="1.26953125" hidden="1" customWidth="1"/>
    <col min="16384" max="16384" width="39.7265625" hidden="1" customWidth="1"/>
  </cols>
  <sheetData>
    <row r="1" spans="1:15" x14ac:dyDescent="0.35">
      <c r="A1" s="74" t="s">
        <v>31</v>
      </c>
      <c r="B1" s="74"/>
    </row>
    <row r="2" spans="1:15" x14ac:dyDescent="0.35">
      <c r="A2" s="74"/>
      <c r="B2" s="74"/>
    </row>
    <row r="3" spans="1:15" ht="14.5" customHeight="1" thickBot="1" x14ac:dyDescent="0.4">
      <c r="A3" s="75"/>
      <c r="B3" s="75"/>
    </row>
    <row r="4" spans="1:15" x14ac:dyDescent="0.35">
      <c r="A4" s="76" t="s">
        <v>0</v>
      </c>
      <c r="B4" s="50" t="s">
        <v>16</v>
      </c>
      <c r="C4" s="72"/>
      <c r="D4" s="73"/>
      <c r="E4" s="73"/>
      <c r="F4" s="73"/>
      <c r="G4" s="73"/>
      <c r="H4" s="73"/>
      <c r="I4" s="72"/>
      <c r="J4" s="73" t="s">
        <v>15</v>
      </c>
      <c r="K4" s="73"/>
      <c r="L4" s="73"/>
      <c r="M4" s="73"/>
      <c r="N4" s="87"/>
    </row>
    <row r="5" spans="1:15" ht="14.5" customHeight="1" x14ac:dyDescent="0.35">
      <c r="A5" s="77"/>
      <c r="B5" s="40" t="s">
        <v>5</v>
      </c>
      <c r="C5" s="72"/>
      <c r="D5" s="91"/>
      <c r="E5" s="91"/>
      <c r="F5" s="91"/>
      <c r="G5" s="91"/>
      <c r="H5" s="91"/>
      <c r="I5" s="72"/>
      <c r="J5" s="91"/>
      <c r="K5" s="91"/>
      <c r="L5" s="91"/>
      <c r="M5" s="91"/>
      <c r="N5" s="92"/>
    </row>
    <row r="6" spans="1:15" ht="14.5" customHeight="1" x14ac:dyDescent="0.35">
      <c r="A6" s="77"/>
      <c r="B6" s="40" t="s">
        <v>6</v>
      </c>
      <c r="C6" s="72"/>
      <c r="D6" s="91"/>
      <c r="E6" s="91"/>
      <c r="F6" s="91"/>
      <c r="G6" s="91"/>
      <c r="H6" s="91"/>
      <c r="I6" s="72"/>
      <c r="J6" s="100"/>
      <c r="K6" s="100"/>
      <c r="L6" s="100"/>
      <c r="M6" s="100"/>
      <c r="N6" s="101"/>
    </row>
    <row r="7" spans="1:15" x14ac:dyDescent="0.35">
      <c r="A7" s="77"/>
      <c r="B7" s="19" t="s">
        <v>14</v>
      </c>
      <c r="C7" s="72"/>
      <c r="D7" s="93"/>
      <c r="E7" s="93"/>
      <c r="F7" s="93"/>
      <c r="G7" s="93"/>
      <c r="H7" s="93"/>
      <c r="I7" s="72"/>
      <c r="J7" s="94"/>
      <c r="K7" s="80"/>
      <c r="L7" s="80"/>
      <c r="M7" s="80"/>
      <c r="N7" s="95"/>
    </row>
    <row r="8" spans="1:15" ht="4.9000000000000004" customHeight="1" thickBot="1" x14ac:dyDescent="0.4">
      <c r="A8" s="77"/>
      <c r="B8" s="3"/>
      <c r="D8" s="3"/>
      <c r="E8" s="3"/>
      <c r="G8" s="3"/>
      <c r="H8" s="3"/>
      <c r="J8" s="3"/>
      <c r="K8" s="3"/>
      <c r="M8" s="3"/>
      <c r="N8" s="41"/>
    </row>
    <row r="9" spans="1:15" ht="15" thickBot="1" x14ac:dyDescent="0.4">
      <c r="A9" s="77"/>
      <c r="B9" s="3"/>
      <c r="D9" s="96"/>
      <c r="E9" s="97"/>
      <c r="F9" s="97"/>
      <c r="G9" s="97"/>
      <c r="H9" s="98"/>
      <c r="J9" s="99" t="s">
        <v>15</v>
      </c>
      <c r="K9" s="73"/>
      <c r="L9" s="73"/>
      <c r="M9" s="73"/>
      <c r="N9" s="87"/>
    </row>
    <row r="10" spans="1:15" x14ac:dyDescent="0.35">
      <c r="A10" s="77"/>
      <c r="B10" s="39" t="s">
        <v>7</v>
      </c>
      <c r="D10" s="12"/>
      <c r="E10" s="7"/>
      <c r="F10" s="17"/>
      <c r="G10" s="12"/>
      <c r="H10" s="7"/>
      <c r="J10" s="12" t="s">
        <v>8</v>
      </c>
      <c r="K10" s="7" t="s">
        <v>9</v>
      </c>
      <c r="L10" s="17"/>
      <c r="M10" s="12" t="s">
        <v>10</v>
      </c>
      <c r="N10" s="42" t="s">
        <v>11</v>
      </c>
      <c r="O10" s="63"/>
    </row>
    <row r="11" spans="1:15" x14ac:dyDescent="0.35">
      <c r="A11" s="77"/>
      <c r="B11" s="19" t="s">
        <v>20</v>
      </c>
      <c r="D11" s="35"/>
      <c r="E11" s="10"/>
      <c r="G11" s="14"/>
      <c r="H11" s="10"/>
      <c r="J11" s="37"/>
      <c r="K11" s="8"/>
      <c r="M11" s="13"/>
      <c r="N11" s="43"/>
    </row>
    <row r="12" spans="1:15" x14ac:dyDescent="0.35">
      <c r="A12" s="77"/>
      <c r="B12" s="19" t="s">
        <v>1</v>
      </c>
      <c r="D12" s="35"/>
      <c r="E12" s="10"/>
      <c r="G12" s="14"/>
      <c r="H12" s="10"/>
      <c r="J12" s="37"/>
      <c r="K12" s="8"/>
      <c r="M12" s="13"/>
      <c r="N12" s="43"/>
    </row>
    <row r="13" spans="1:15" x14ac:dyDescent="0.35">
      <c r="A13" s="77"/>
      <c r="B13" s="19" t="s">
        <v>21</v>
      </c>
      <c r="D13" s="35"/>
      <c r="E13" s="10"/>
      <c r="G13" s="14"/>
      <c r="H13" s="10"/>
      <c r="J13" s="37"/>
      <c r="K13" s="8"/>
      <c r="M13" s="13"/>
      <c r="N13" s="43"/>
    </row>
    <row r="14" spans="1:15" x14ac:dyDescent="0.35">
      <c r="A14" s="77"/>
      <c r="B14" s="19" t="s">
        <v>22</v>
      </c>
      <c r="D14" s="35"/>
      <c r="E14" s="10"/>
      <c r="G14" s="14"/>
      <c r="H14" s="10"/>
      <c r="J14" s="37"/>
      <c r="K14" s="8"/>
      <c r="M14" s="13"/>
      <c r="N14" s="43"/>
    </row>
    <row r="15" spans="1:15" x14ac:dyDescent="0.35">
      <c r="A15" s="77"/>
      <c r="B15" s="56" t="s">
        <v>23</v>
      </c>
      <c r="D15" s="57"/>
      <c r="E15" s="58"/>
      <c r="G15" s="16"/>
      <c r="H15" s="58"/>
      <c r="J15" s="59"/>
      <c r="K15" s="8"/>
      <c r="M15" s="60"/>
      <c r="N15" s="43"/>
    </row>
    <row r="16" spans="1:15" s="6" customFormat="1" x14ac:dyDescent="0.35">
      <c r="A16" s="77"/>
      <c r="B16" s="20" t="s">
        <v>4</v>
      </c>
      <c r="C16" s="5"/>
      <c r="D16" s="36"/>
      <c r="E16" s="11"/>
      <c r="F16" s="18"/>
      <c r="G16" s="15"/>
      <c r="H16" s="11"/>
      <c r="I16" s="5"/>
      <c r="J16" s="38"/>
      <c r="K16" s="9"/>
      <c r="L16" s="18"/>
      <c r="M16" s="21"/>
      <c r="N16" s="44"/>
      <c r="O16" s="5"/>
    </row>
    <row r="17" spans="1:15" s="26" customFormat="1" x14ac:dyDescent="0.35">
      <c r="A17" s="77"/>
      <c r="B17" s="27"/>
      <c r="C17" s="18"/>
      <c r="D17" s="28"/>
      <c r="E17" s="23"/>
      <c r="F17" s="18"/>
      <c r="G17" s="24"/>
      <c r="H17" s="23"/>
      <c r="I17" s="18"/>
      <c r="J17" s="28"/>
      <c r="K17" s="23"/>
      <c r="L17" s="18"/>
      <c r="M17" s="24"/>
      <c r="N17" s="45"/>
      <c r="O17" s="18"/>
    </row>
    <row r="18" spans="1:15" s="26" customFormat="1" x14ac:dyDescent="0.35">
      <c r="A18" s="77"/>
      <c r="B18" s="27" t="s">
        <v>18</v>
      </c>
      <c r="C18" s="18"/>
      <c r="D18" s="28"/>
      <c r="E18" s="23"/>
      <c r="F18" s="18"/>
      <c r="G18" s="24"/>
      <c r="H18" s="23"/>
      <c r="I18" s="18"/>
      <c r="J18" s="83"/>
      <c r="K18" s="83"/>
      <c r="L18" s="83"/>
      <c r="M18" s="83"/>
      <c r="N18" s="84"/>
      <c r="O18" s="18"/>
    </row>
    <row r="19" spans="1:15" s="32" customFormat="1" ht="15" thickBot="1" x14ac:dyDescent="0.4">
      <c r="A19" s="78"/>
      <c r="B19" s="46" t="s">
        <v>17</v>
      </c>
      <c r="D19" s="88"/>
      <c r="E19" s="88"/>
      <c r="F19" s="88"/>
      <c r="G19" s="88"/>
      <c r="H19" s="88"/>
      <c r="J19" s="89"/>
      <c r="K19" s="89"/>
      <c r="L19" s="89"/>
      <c r="M19" s="89"/>
      <c r="N19" s="90"/>
    </row>
    <row r="20" spans="1:15" ht="19.899999999999999" customHeight="1" thickBot="1" x14ac:dyDescent="0.4"/>
    <row r="21" spans="1:15" x14ac:dyDescent="0.35">
      <c r="A21" s="69" t="s">
        <v>2</v>
      </c>
      <c r="B21" s="51" t="s">
        <v>16</v>
      </c>
      <c r="C21" s="72"/>
      <c r="D21" s="103"/>
      <c r="E21" s="104"/>
      <c r="F21" s="104"/>
      <c r="G21" s="104"/>
      <c r="H21" s="104"/>
      <c r="J21" s="99" t="s">
        <v>15</v>
      </c>
      <c r="K21" s="73"/>
      <c r="L21" s="73"/>
      <c r="M21" s="73"/>
      <c r="N21" s="87"/>
    </row>
    <row r="22" spans="1:15" x14ac:dyDescent="0.35">
      <c r="A22" s="70"/>
      <c r="B22" s="19" t="s">
        <v>14</v>
      </c>
      <c r="C22" s="72"/>
      <c r="D22" s="79">
        <v>9087862.7884398606</v>
      </c>
      <c r="E22" s="80"/>
      <c r="F22" s="80"/>
      <c r="G22" s="80"/>
      <c r="H22" s="81"/>
      <c r="J22" s="79">
        <v>9087862.7884398606</v>
      </c>
      <c r="K22" s="80"/>
      <c r="L22" s="80"/>
      <c r="M22" s="80"/>
      <c r="N22" s="95"/>
    </row>
    <row r="23" spans="1:15" ht="4.9000000000000004" customHeight="1" thickBot="1" x14ac:dyDescent="0.4">
      <c r="A23" s="70"/>
      <c r="B23" s="3"/>
      <c r="D23" s="3"/>
      <c r="E23" s="3"/>
      <c r="G23" s="3"/>
      <c r="H23" s="3"/>
      <c r="J23" s="3"/>
      <c r="K23" s="3"/>
      <c r="M23" s="3"/>
      <c r="N23" s="41"/>
    </row>
    <row r="24" spans="1:15" ht="15" thickBot="1" x14ac:dyDescent="0.4">
      <c r="A24" s="70"/>
      <c r="B24" s="3"/>
      <c r="D24" s="96"/>
      <c r="E24" s="97"/>
      <c r="F24" s="97"/>
      <c r="G24" s="97"/>
      <c r="H24" s="98"/>
      <c r="J24" s="99" t="s">
        <v>15</v>
      </c>
      <c r="K24" s="73"/>
      <c r="L24" s="73"/>
      <c r="M24" s="73"/>
      <c r="N24" s="87"/>
    </row>
    <row r="25" spans="1:15" x14ac:dyDescent="0.35">
      <c r="A25" s="70"/>
      <c r="B25" s="39" t="s">
        <v>12</v>
      </c>
      <c r="D25" s="12" t="s">
        <v>32</v>
      </c>
      <c r="E25" s="7" t="s">
        <v>33</v>
      </c>
      <c r="F25" s="17"/>
      <c r="G25" s="12" t="s">
        <v>10</v>
      </c>
      <c r="H25" s="42" t="s">
        <v>11</v>
      </c>
      <c r="J25" s="12" t="s">
        <v>32</v>
      </c>
      <c r="K25" s="7" t="s">
        <v>33</v>
      </c>
      <c r="L25" s="17"/>
      <c r="M25" s="12" t="s">
        <v>10</v>
      </c>
      <c r="N25" s="42" t="s">
        <v>11</v>
      </c>
      <c r="O25" s="63"/>
    </row>
    <row r="26" spans="1:15" x14ac:dyDescent="0.35">
      <c r="A26" s="70"/>
      <c r="B26" s="19" t="s">
        <v>24</v>
      </c>
      <c r="D26" s="33">
        <v>68270821.900000006</v>
      </c>
      <c r="E26" s="8">
        <f>D26/$J$31</f>
        <v>0.75160936485152896</v>
      </c>
      <c r="G26" s="13">
        <v>3051566.75</v>
      </c>
      <c r="H26" s="43">
        <f>G26/G$31</f>
        <v>0.33578486176413425</v>
      </c>
      <c r="J26" s="33">
        <v>77181197.101690814</v>
      </c>
      <c r="K26" s="8">
        <f>J26/$J$31</f>
        <v>0.84970575888266109</v>
      </c>
      <c r="M26" s="13">
        <v>3449842.3818439986</v>
      </c>
      <c r="N26" s="43">
        <f>M26/M$31</f>
        <v>0.37960986671501484</v>
      </c>
    </row>
    <row r="27" spans="1:15" x14ac:dyDescent="0.35">
      <c r="A27" s="70"/>
      <c r="B27" s="19" t="s">
        <v>25</v>
      </c>
      <c r="D27" s="33">
        <v>2510821.8879999998</v>
      </c>
      <c r="E27" s="8">
        <f t="shared" ref="E27:E30" si="0">D27/$J$31</f>
        <v>2.7642222430824381E-2</v>
      </c>
      <c r="G27" s="13">
        <v>3164577.5359999998</v>
      </c>
      <c r="H27" s="43">
        <f t="shared" ref="H27:H31" si="1">G27/G$31</f>
        <v>0.34822021522801183</v>
      </c>
      <c r="J27" s="33">
        <v>4058960.3999999901</v>
      </c>
      <c r="K27" s="8">
        <f>J27/$J$31</f>
        <v>4.4686039559771289E-2</v>
      </c>
      <c r="M27" s="13">
        <v>5115812.8589999871</v>
      </c>
      <c r="N27" s="43">
        <f>M27/M$31</f>
        <v>0.5629280478912505</v>
      </c>
    </row>
    <row r="28" spans="1:15" x14ac:dyDescent="0.35">
      <c r="A28" s="70"/>
      <c r="B28" s="19" t="s">
        <v>36</v>
      </c>
      <c r="D28" s="33">
        <v>52752047.060000002</v>
      </c>
      <c r="E28" s="8">
        <f t="shared" si="0"/>
        <v>0.58075956143402696</v>
      </c>
      <c r="G28" s="13">
        <v>2871718.5019999999</v>
      </c>
      <c r="H28" s="43">
        <f t="shared" si="1"/>
        <v>0.31599492300785381</v>
      </c>
      <c r="J28" s="33">
        <v>9592694.0999999903</v>
      </c>
      <c r="K28" s="8">
        <f>J28/$J$31</f>
        <v>0.10560820155756762</v>
      </c>
      <c r="M28" s="13">
        <v>522207.54759587586</v>
      </c>
      <c r="N28" s="43">
        <f>M28/M$31</f>
        <v>5.746208539373477E-2</v>
      </c>
    </row>
    <row r="29" spans="1:15" x14ac:dyDescent="0.35">
      <c r="A29" s="70"/>
      <c r="B29" s="19" t="s">
        <v>13</v>
      </c>
      <c r="D29" s="33">
        <v>0</v>
      </c>
      <c r="E29" s="8">
        <f t="shared" si="0"/>
        <v>0</v>
      </c>
      <c r="G29" s="13">
        <v>0</v>
      </c>
      <c r="H29" s="43">
        <f t="shared" si="1"/>
        <v>0</v>
      </c>
      <c r="J29" s="33">
        <v>0</v>
      </c>
      <c r="K29" s="8">
        <f>J29/$J$31</f>
        <v>0</v>
      </c>
      <c r="M29" s="13">
        <v>0</v>
      </c>
      <c r="N29" s="43">
        <f>M29/M$31</f>
        <v>0</v>
      </c>
    </row>
    <row r="30" spans="1:15" x14ac:dyDescent="0.35">
      <c r="A30" s="70"/>
      <c r="B30" s="19" t="s">
        <v>3</v>
      </c>
      <c r="D30" s="33">
        <v>0</v>
      </c>
      <c r="E30" s="8">
        <f t="shared" si="0"/>
        <v>0</v>
      </c>
      <c r="G30" s="13">
        <v>0</v>
      </c>
      <c r="H30" s="43">
        <f t="shared" si="1"/>
        <v>0</v>
      </c>
      <c r="J30" s="33">
        <v>0</v>
      </c>
      <c r="K30" s="8">
        <f>J30/$J$31</f>
        <v>0</v>
      </c>
      <c r="M30" s="13">
        <v>0</v>
      </c>
      <c r="N30" s="43">
        <f>M30/M$31</f>
        <v>0</v>
      </c>
    </row>
    <row r="31" spans="1:15" s="6" customFormat="1" x14ac:dyDescent="0.35">
      <c r="A31" s="70"/>
      <c r="B31" s="20" t="s">
        <v>4</v>
      </c>
      <c r="C31" s="5"/>
      <c r="D31" s="33">
        <v>123533690.90000001</v>
      </c>
      <c r="E31" s="8"/>
      <c r="F31" s="18"/>
      <c r="G31" s="13">
        <v>9087862.7880000006</v>
      </c>
      <c r="H31" s="43">
        <f t="shared" si="1"/>
        <v>1</v>
      </c>
      <c r="I31" s="5"/>
      <c r="J31" s="34">
        <f>SUM(J26:J30)</f>
        <v>90832851.601690799</v>
      </c>
      <c r="K31" s="9"/>
      <c r="L31" s="18"/>
      <c r="M31" s="21">
        <f>SUM(M26:M30)</f>
        <v>9087862.7884398606</v>
      </c>
      <c r="N31" s="47"/>
      <c r="O31" s="3"/>
    </row>
    <row r="32" spans="1:15" s="18" customFormat="1" x14ac:dyDescent="0.35">
      <c r="A32" s="70"/>
      <c r="B32" s="27"/>
      <c r="D32" s="22"/>
      <c r="E32" s="23"/>
      <c r="G32" s="24"/>
      <c r="H32" s="25"/>
      <c r="J32" s="22"/>
      <c r="K32" s="23"/>
      <c r="M32" s="24"/>
      <c r="N32" s="25"/>
    </row>
    <row r="33" spans="1:15" s="26" customFormat="1" x14ac:dyDescent="0.35">
      <c r="A33" s="70"/>
      <c r="B33" s="27" t="s">
        <v>18</v>
      </c>
      <c r="C33" s="18"/>
      <c r="D33" s="85">
        <v>2.4828834630592201E-2</v>
      </c>
      <c r="E33" s="85"/>
      <c r="F33" s="85"/>
      <c r="G33" s="85"/>
      <c r="H33" s="86"/>
      <c r="I33" s="18"/>
      <c r="J33" s="85">
        <v>9.808950565397663E-3</v>
      </c>
      <c r="K33" s="85"/>
      <c r="L33" s="85"/>
      <c r="M33" s="85"/>
      <c r="N33" s="86"/>
      <c r="O33" s="18"/>
    </row>
    <row r="34" spans="1:15" s="3" customFormat="1" ht="15" thickBot="1" x14ac:dyDescent="0.4">
      <c r="A34" s="71"/>
      <c r="B34" s="48" t="s">
        <v>17</v>
      </c>
      <c r="D34" s="82">
        <v>5.0536761542178201</v>
      </c>
      <c r="E34" s="82"/>
      <c r="F34" s="82"/>
      <c r="G34" s="82"/>
      <c r="H34" s="82"/>
      <c r="I34" s="52"/>
      <c r="J34" s="82">
        <v>3.6</v>
      </c>
      <c r="K34" s="82"/>
      <c r="L34" s="82"/>
      <c r="M34" s="82"/>
      <c r="N34" s="102"/>
    </row>
    <row r="35" spans="1:15" x14ac:dyDescent="0.35"/>
    <row r="36" spans="1:15" hidden="1" x14ac:dyDescent="0.35">
      <c r="D36" s="1"/>
      <c r="J36" s="1"/>
    </row>
    <row r="37" spans="1:15" hidden="1" x14ac:dyDescent="0.35">
      <c r="D37" s="1"/>
      <c r="J37" s="1"/>
    </row>
    <row r="38" spans="1:15" hidden="1" x14ac:dyDescent="0.35">
      <c r="D38" s="2"/>
      <c r="J38" s="2"/>
    </row>
    <row r="39" spans="1:15" hidden="1" x14ac:dyDescent="0.35">
      <c r="D39" s="2"/>
      <c r="J39" s="2"/>
    </row>
    <row r="40" spans="1:15" x14ac:dyDescent="0.35"/>
    <row r="41" spans="1:15" x14ac:dyDescent="0.35"/>
    <row r="42" spans="1:15" x14ac:dyDescent="0.35"/>
    <row r="43" spans="1:15" x14ac:dyDescent="0.35"/>
    <row r="44" spans="1:15" x14ac:dyDescent="0.35"/>
  </sheetData>
  <mergeCells count="29">
    <mergeCell ref="J7:N7"/>
    <mergeCell ref="D9:H9"/>
    <mergeCell ref="J9:N9"/>
    <mergeCell ref="J4:N4"/>
    <mergeCell ref="D5:H5"/>
    <mergeCell ref="J5:N5"/>
    <mergeCell ref="D6:H6"/>
    <mergeCell ref="J6:N6"/>
    <mergeCell ref="A1:B3"/>
    <mergeCell ref="A4:A19"/>
    <mergeCell ref="C4:C7"/>
    <mergeCell ref="D4:H4"/>
    <mergeCell ref="I4:I7"/>
    <mergeCell ref="D7:H7"/>
    <mergeCell ref="J18:N18"/>
    <mergeCell ref="J34:N34"/>
    <mergeCell ref="A21:A34"/>
    <mergeCell ref="C21:C22"/>
    <mergeCell ref="D21:H21"/>
    <mergeCell ref="J21:N21"/>
    <mergeCell ref="D22:H22"/>
    <mergeCell ref="J22:N22"/>
    <mergeCell ref="D24:H24"/>
    <mergeCell ref="J24:N24"/>
    <mergeCell ref="J33:N33"/>
    <mergeCell ref="D34:H34"/>
    <mergeCell ref="D19:H19"/>
    <mergeCell ref="J19:N19"/>
    <mergeCell ref="D33:H33"/>
  </mergeCells>
  <pageMargins left="0.25" right="0.25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D44"/>
  <sheetViews>
    <sheetView showGridLines="0" topLeftCell="A16" zoomScale="85" zoomScaleNormal="85" workbookViewId="0">
      <pane xSplit="2" topLeftCell="C1" activePane="topRight" state="frozen"/>
      <selection pane="topRight" activeCell="XFD25" sqref="XFD25:XFD32"/>
    </sheetView>
  </sheetViews>
  <sheetFormatPr defaultColWidth="0" defaultRowHeight="14.5" zeroHeight="1" x14ac:dyDescent="0.35"/>
  <cols>
    <col min="1" max="1" width="6.26953125" bestFit="1" customWidth="1"/>
    <col min="2" max="2" width="19.81640625" bestFit="1" customWidth="1"/>
    <col min="3" max="3" width="1.7265625" style="3" customWidth="1"/>
    <col min="4" max="4" width="14.81640625" bestFit="1" customWidth="1"/>
    <col min="5" max="5" width="18.453125" bestFit="1" customWidth="1"/>
    <col min="6" max="6" width="1.7265625" style="4" customWidth="1"/>
    <col min="7" max="7" width="7" bestFit="1" customWidth="1"/>
    <col min="8" max="8" width="9.7265625" bestFit="1" customWidth="1"/>
    <col min="9" max="9" width="1.7265625" style="3" customWidth="1"/>
    <col min="10" max="10" width="14.81640625" bestFit="1" customWidth="1"/>
    <col min="11" max="11" width="18.453125" bestFit="1" customWidth="1"/>
    <col min="12" max="12" width="1.7265625" style="4" customWidth="1"/>
    <col min="13" max="13" width="7" bestFit="1" customWidth="1"/>
    <col min="14" max="14" width="9.7265625" bestFit="1" customWidth="1"/>
    <col min="15" max="15" width="1.1796875" style="3" customWidth="1"/>
    <col min="16" max="16" width="12.26953125" hidden="1" customWidth="1"/>
    <col min="17" max="17" width="8.7265625" hidden="1" customWidth="1"/>
    <col min="18" max="18" width="0.54296875" hidden="1" customWidth="1"/>
    <col min="19" max="19" width="8.7265625" hidden="1" customWidth="1"/>
    <col min="20" max="20" width="9.26953125" hidden="1" customWidth="1"/>
    <col min="21" max="21" width="1" hidden="1" customWidth="1"/>
    <col min="22" max="22" width="12.26953125" hidden="1" customWidth="1"/>
    <col min="23" max="23" width="8.26953125" hidden="1" customWidth="1"/>
    <col min="24" max="24" width="1.453125" hidden="1" customWidth="1"/>
    <col min="25" max="25" width="7.26953125" hidden="1" customWidth="1"/>
    <col min="26" max="26" width="10.1796875" hidden="1" customWidth="1"/>
    <col min="27" max="27" width="1.7265625" hidden="1" customWidth="1"/>
    <col min="28" max="28" width="16.453125" hidden="1" customWidth="1"/>
    <col min="29" max="29" width="8.26953125" hidden="1" customWidth="1"/>
    <col min="30" max="30" width="1.7265625" hidden="1" customWidth="1"/>
    <col min="31" max="31" width="7.26953125" hidden="1" customWidth="1"/>
    <col min="32" max="32" width="10.1796875" hidden="1" customWidth="1"/>
    <col min="33" max="33" width="1.7265625" hidden="1" customWidth="1"/>
    <col min="34" max="34" width="12.26953125" hidden="1" customWidth="1"/>
    <col min="35" max="35" width="19.7265625" hidden="1" customWidth="1"/>
    <col min="36" max="36" width="2.81640625" hidden="1" customWidth="1"/>
    <col min="37" max="45" width="8.7265625" hidden="1" customWidth="1"/>
    <col min="46" max="46" width="1.453125" hidden="1" customWidth="1"/>
    <col min="47" max="16383" width="8.7265625" hidden="1"/>
    <col min="16384" max="16384" width="10.54296875" customWidth="1"/>
  </cols>
  <sheetData>
    <row r="1" spans="1:15" x14ac:dyDescent="0.35">
      <c r="A1" s="74" t="s">
        <v>31</v>
      </c>
      <c r="B1" s="74"/>
    </row>
    <row r="2" spans="1:15" x14ac:dyDescent="0.35">
      <c r="A2" s="74"/>
      <c r="B2" s="74"/>
    </row>
    <row r="3" spans="1:15" ht="14.5" customHeight="1" thickBot="1" x14ac:dyDescent="0.4">
      <c r="A3" s="75"/>
      <c r="B3" s="75"/>
    </row>
    <row r="4" spans="1:15" x14ac:dyDescent="0.35">
      <c r="A4" s="76" t="s">
        <v>0</v>
      </c>
      <c r="B4" s="55" t="s">
        <v>16</v>
      </c>
      <c r="C4" s="72"/>
      <c r="D4" s="73"/>
      <c r="E4" s="73"/>
      <c r="F4" s="73"/>
      <c r="G4" s="73"/>
      <c r="H4" s="73"/>
      <c r="I4" s="72"/>
      <c r="J4" s="73" t="s">
        <v>15</v>
      </c>
      <c r="K4" s="73"/>
      <c r="L4" s="73"/>
      <c r="M4" s="73"/>
      <c r="N4" s="87"/>
    </row>
    <row r="5" spans="1:15" ht="14.5" customHeight="1" x14ac:dyDescent="0.35">
      <c r="A5" s="77"/>
      <c r="B5" s="40" t="s">
        <v>5</v>
      </c>
      <c r="C5" s="72"/>
      <c r="D5" s="91"/>
      <c r="E5" s="91"/>
      <c r="F5" s="91"/>
      <c r="G5" s="91"/>
      <c r="H5" s="91"/>
      <c r="I5" s="72"/>
      <c r="J5" s="91"/>
      <c r="K5" s="91"/>
      <c r="L5" s="91"/>
      <c r="M5" s="91"/>
      <c r="N5" s="92"/>
    </row>
    <row r="6" spans="1:15" ht="14.5" customHeight="1" x14ac:dyDescent="0.35">
      <c r="A6" s="77"/>
      <c r="B6" s="40" t="s">
        <v>6</v>
      </c>
      <c r="C6" s="72"/>
      <c r="D6" s="91"/>
      <c r="E6" s="91"/>
      <c r="F6" s="91"/>
      <c r="G6" s="91"/>
      <c r="H6" s="91"/>
      <c r="I6" s="72"/>
      <c r="J6" s="100"/>
      <c r="K6" s="100"/>
      <c r="L6" s="100"/>
      <c r="M6" s="100"/>
      <c r="N6" s="101"/>
    </row>
    <row r="7" spans="1:15" x14ac:dyDescent="0.35">
      <c r="A7" s="77"/>
      <c r="B7" s="19" t="s">
        <v>14</v>
      </c>
      <c r="C7" s="72"/>
      <c r="D7" s="93"/>
      <c r="E7" s="93"/>
      <c r="F7" s="93"/>
      <c r="G7" s="93"/>
      <c r="H7" s="93"/>
      <c r="I7" s="72"/>
      <c r="J7" s="94"/>
      <c r="K7" s="80"/>
      <c r="L7" s="80"/>
      <c r="M7" s="80"/>
      <c r="N7" s="95"/>
    </row>
    <row r="8" spans="1:15" ht="4.9000000000000004" customHeight="1" thickBot="1" x14ac:dyDescent="0.4">
      <c r="A8" s="77"/>
      <c r="B8" s="3"/>
      <c r="D8" s="3"/>
      <c r="E8" s="3"/>
      <c r="G8" s="3"/>
      <c r="H8" s="3"/>
      <c r="J8" s="3"/>
      <c r="K8" s="3"/>
      <c r="M8" s="3"/>
      <c r="N8" s="41"/>
    </row>
    <row r="9" spans="1:15" ht="15" thickBot="1" x14ac:dyDescent="0.4">
      <c r="A9" s="77"/>
      <c r="B9" s="3"/>
      <c r="D9" s="96"/>
      <c r="E9" s="97"/>
      <c r="F9" s="97"/>
      <c r="G9" s="97"/>
      <c r="H9" s="98"/>
      <c r="J9" s="99" t="s">
        <v>15</v>
      </c>
      <c r="K9" s="73"/>
      <c r="L9" s="73"/>
      <c r="M9" s="73"/>
      <c r="N9" s="87"/>
    </row>
    <row r="10" spans="1:15" x14ac:dyDescent="0.35">
      <c r="A10" s="77"/>
      <c r="B10" s="39" t="s">
        <v>7</v>
      </c>
      <c r="D10" s="12"/>
      <c r="E10" s="7"/>
      <c r="F10" s="17"/>
      <c r="G10" s="12"/>
      <c r="H10" s="7"/>
      <c r="J10" s="12" t="s">
        <v>8</v>
      </c>
      <c r="K10" s="7" t="s">
        <v>9</v>
      </c>
      <c r="L10" s="17"/>
      <c r="M10" s="12" t="s">
        <v>10</v>
      </c>
      <c r="N10" s="42" t="s">
        <v>11</v>
      </c>
      <c r="O10" s="53"/>
    </row>
    <row r="11" spans="1:15" x14ac:dyDescent="0.35">
      <c r="A11" s="77"/>
      <c r="B11" s="19" t="s">
        <v>20</v>
      </c>
      <c r="D11" s="35"/>
      <c r="E11" s="10"/>
      <c r="G11" s="14"/>
      <c r="H11" s="10"/>
      <c r="J11" s="37"/>
      <c r="K11" s="8"/>
      <c r="M11" s="13"/>
      <c r="N11" s="43"/>
    </row>
    <row r="12" spans="1:15" x14ac:dyDescent="0.35">
      <c r="A12" s="77"/>
      <c r="B12" s="19" t="s">
        <v>1</v>
      </c>
      <c r="D12" s="35"/>
      <c r="E12" s="10"/>
      <c r="G12" s="14"/>
      <c r="H12" s="10"/>
      <c r="J12" s="37"/>
      <c r="K12" s="8"/>
      <c r="M12" s="13"/>
      <c r="N12" s="43"/>
    </row>
    <row r="13" spans="1:15" x14ac:dyDescent="0.35">
      <c r="A13" s="77"/>
      <c r="B13" s="19" t="s">
        <v>21</v>
      </c>
      <c r="D13" s="35"/>
      <c r="E13" s="10"/>
      <c r="G13" s="14"/>
      <c r="H13" s="10"/>
      <c r="J13" s="37"/>
      <c r="K13" s="8"/>
      <c r="M13" s="13"/>
      <c r="N13" s="43"/>
    </row>
    <row r="14" spans="1:15" x14ac:dyDescent="0.35">
      <c r="A14" s="77"/>
      <c r="B14" s="19" t="s">
        <v>22</v>
      </c>
      <c r="D14" s="35"/>
      <c r="E14" s="10"/>
      <c r="G14" s="14"/>
      <c r="H14" s="10"/>
      <c r="J14" s="37"/>
      <c r="K14" s="8"/>
      <c r="M14" s="13"/>
      <c r="N14" s="43"/>
    </row>
    <row r="15" spans="1:15" x14ac:dyDescent="0.35">
      <c r="A15" s="77"/>
      <c r="B15" s="56" t="s">
        <v>23</v>
      </c>
      <c r="D15" s="57"/>
      <c r="E15" s="58"/>
      <c r="G15" s="16"/>
      <c r="H15" s="58"/>
      <c r="J15" s="59"/>
      <c r="K15" s="8"/>
      <c r="M15" s="60"/>
      <c r="N15" s="43"/>
    </row>
    <row r="16" spans="1:15" s="6" customFormat="1" x14ac:dyDescent="0.35">
      <c r="A16" s="77"/>
      <c r="B16" s="20" t="s">
        <v>4</v>
      </c>
      <c r="C16" s="5"/>
      <c r="D16" s="36"/>
      <c r="E16" s="11"/>
      <c r="F16" s="18"/>
      <c r="G16" s="15"/>
      <c r="H16" s="11"/>
      <c r="I16" s="5"/>
      <c r="J16" s="38"/>
      <c r="K16" s="9"/>
      <c r="L16" s="18"/>
      <c r="M16" s="21"/>
      <c r="N16" s="44"/>
      <c r="O16" s="5"/>
    </row>
    <row r="17" spans="1:15 16384:16384" s="26" customFormat="1" x14ac:dyDescent="0.35">
      <c r="A17" s="77"/>
      <c r="B17" s="27"/>
      <c r="C17" s="18"/>
      <c r="D17" s="28"/>
      <c r="E17" s="23"/>
      <c r="F17" s="18"/>
      <c r="G17" s="24"/>
      <c r="H17" s="23"/>
      <c r="I17" s="18"/>
      <c r="J17" s="28"/>
      <c r="K17" s="23"/>
      <c r="L17" s="18"/>
      <c r="M17" s="24"/>
      <c r="N17" s="45"/>
      <c r="O17" s="18"/>
    </row>
    <row r="18" spans="1:15 16384:16384" s="26" customFormat="1" x14ac:dyDescent="0.35">
      <c r="A18" s="77"/>
      <c r="B18" s="27" t="s">
        <v>18</v>
      </c>
      <c r="C18" s="18"/>
      <c r="D18" s="28"/>
      <c r="E18" s="23"/>
      <c r="F18" s="18"/>
      <c r="G18" s="24"/>
      <c r="H18" s="23"/>
      <c r="I18" s="18"/>
      <c r="J18" s="83"/>
      <c r="K18" s="83"/>
      <c r="L18" s="83"/>
      <c r="M18" s="83"/>
      <c r="N18" s="84"/>
      <c r="O18" s="18"/>
    </row>
    <row r="19" spans="1:15 16384:16384" s="32" customFormat="1" ht="15" thickBot="1" x14ac:dyDescent="0.4">
      <c r="A19" s="78"/>
      <c r="B19" s="46" t="s">
        <v>17</v>
      </c>
      <c r="D19" s="88"/>
      <c r="E19" s="88"/>
      <c r="F19" s="88"/>
      <c r="G19" s="88"/>
      <c r="H19" s="88"/>
      <c r="J19" s="89"/>
      <c r="K19" s="89"/>
      <c r="L19" s="89"/>
      <c r="M19" s="89"/>
      <c r="N19" s="90"/>
    </row>
    <row r="20" spans="1:15 16384:16384" ht="19.899999999999999" customHeight="1" thickBot="1" x14ac:dyDescent="0.4"/>
    <row r="21" spans="1:15 16384:16384" x14ac:dyDescent="0.35">
      <c r="A21" s="69" t="s">
        <v>2</v>
      </c>
      <c r="B21" s="54" t="s">
        <v>16</v>
      </c>
      <c r="C21" s="72"/>
      <c r="D21" s="103"/>
      <c r="E21" s="104"/>
      <c r="F21" s="104"/>
      <c r="G21" s="104"/>
      <c r="H21" s="104"/>
      <c r="J21" s="99" t="s">
        <v>15</v>
      </c>
      <c r="K21" s="73"/>
      <c r="L21" s="73"/>
      <c r="M21" s="73"/>
      <c r="N21" s="87"/>
    </row>
    <row r="22" spans="1:15 16384:16384" x14ac:dyDescent="0.35">
      <c r="A22" s="70"/>
      <c r="B22" s="19" t="s">
        <v>14</v>
      </c>
      <c r="C22" s="72"/>
      <c r="D22" s="79">
        <v>11346878.8632505</v>
      </c>
      <c r="E22" s="80"/>
      <c r="F22" s="80"/>
      <c r="G22" s="80"/>
      <c r="H22" s="81"/>
      <c r="J22" s="79">
        <v>11346878.863250503</v>
      </c>
      <c r="K22" s="80"/>
      <c r="L22" s="80"/>
      <c r="M22" s="80"/>
      <c r="N22" s="95"/>
    </row>
    <row r="23" spans="1:15 16384:16384" ht="4.9000000000000004" customHeight="1" thickBot="1" x14ac:dyDescent="0.4">
      <c r="A23" s="70"/>
      <c r="B23" s="3"/>
      <c r="D23" s="3"/>
      <c r="E23" s="3"/>
      <c r="G23" s="3"/>
      <c r="H23" s="3"/>
      <c r="J23" s="3"/>
      <c r="K23" s="3"/>
      <c r="M23" s="3"/>
      <c r="N23" s="41"/>
    </row>
    <row r="24" spans="1:15 16384:16384" ht="15" thickBot="1" x14ac:dyDescent="0.4">
      <c r="A24" s="70"/>
      <c r="B24" s="3"/>
      <c r="D24" s="96" t="s">
        <v>34</v>
      </c>
      <c r="E24" s="97"/>
      <c r="F24" s="97"/>
      <c r="G24" s="97"/>
      <c r="H24" s="98"/>
      <c r="J24" s="99" t="s">
        <v>15</v>
      </c>
      <c r="K24" s="73"/>
      <c r="L24" s="73"/>
      <c r="M24" s="73"/>
      <c r="N24" s="87"/>
    </row>
    <row r="25" spans="1:15 16384:16384" x14ac:dyDescent="0.35">
      <c r="A25" s="70"/>
      <c r="B25" s="39" t="s">
        <v>12</v>
      </c>
      <c r="D25" s="12" t="s">
        <v>26</v>
      </c>
      <c r="E25" s="7" t="s">
        <v>27</v>
      </c>
      <c r="F25" s="17"/>
      <c r="G25" s="12" t="s">
        <v>10</v>
      </c>
      <c r="H25" s="42" t="s">
        <v>11</v>
      </c>
      <c r="J25" s="12" t="s">
        <v>26</v>
      </c>
      <c r="K25" s="7" t="s">
        <v>27</v>
      </c>
      <c r="L25" s="17"/>
      <c r="M25" s="12" t="s">
        <v>10</v>
      </c>
      <c r="N25" s="42" t="s">
        <v>11</v>
      </c>
      <c r="O25" s="53"/>
    </row>
    <row r="26" spans="1:15 16384:16384" x14ac:dyDescent="0.35">
      <c r="A26" s="70"/>
      <c r="B26" s="19" t="s">
        <v>24</v>
      </c>
      <c r="D26" s="33">
        <v>106331484.00192501</v>
      </c>
      <c r="E26" s="10">
        <f>D26/$J$31</f>
        <v>0.26578492842217588</v>
      </c>
      <c r="G26" s="13">
        <v>4782079.0332594598</v>
      </c>
      <c r="H26" s="10">
        <f>G26/G$31</f>
        <v>0.42144444220228106</v>
      </c>
      <c r="J26" s="33">
        <v>98952914.700000003</v>
      </c>
      <c r="K26" s="8">
        <f>J26/$J$31</f>
        <v>0.24734154326510707</v>
      </c>
      <c r="M26" s="13">
        <v>4450240.3319999985</v>
      </c>
      <c r="N26" s="43">
        <f>M26/M$31</f>
        <v>0.39219951015896831</v>
      </c>
    </row>
    <row r="27" spans="1:15 16384:16384" x14ac:dyDescent="0.35">
      <c r="A27" s="70"/>
      <c r="B27" s="19" t="s">
        <v>25</v>
      </c>
      <c r="D27" s="33">
        <v>191600133.230901</v>
      </c>
      <c r="E27" s="10">
        <f t="shared" ref="E27:E30" si="0">D27/$J$31</f>
        <v>0.47892144245379342</v>
      </c>
      <c r="G27" s="13">
        <v>3787152.8952412</v>
      </c>
      <c r="H27" s="10">
        <f t="shared" ref="H27:H31" si="1">G27/G$31</f>
        <v>0.33376163973220629</v>
      </c>
      <c r="J27" s="33">
        <v>275118488.84125119</v>
      </c>
      <c r="K27" s="8">
        <f>J27/$J$31</f>
        <v>0.68768294311556244</v>
      </c>
      <c r="M27" s="13">
        <v>5437970.0263250489</v>
      </c>
      <c r="N27" s="43">
        <f>M27/M$31</f>
        <v>0.47924809032175136</v>
      </c>
    </row>
    <row r="28" spans="1:15 16384:16384" x14ac:dyDescent="0.35">
      <c r="A28" s="70"/>
      <c r="B28" s="19" t="s">
        <v>36</v>
      </c>
      <c r="D28" s="33">
        <v>2651102.9181338302</v>
      </c>
      <c r="E28" s="10">
        <f t="shared" si="0"/>
        <v>6.6266657138281376E-3</v>
      </c>
      <c r="G28" s="13">
        <v>366222.96299203701</v>
      </c>
      <c r="H28" s="10">
        <f t="shared" si="1"/>
        <v>3.2275215714000001E-2</v>
      </c>
      <c r="J28" s="33">
        <v>7953306.2999999998</v>
      </c>
      <c r="K28" s="8">
        <f>J28/$J$31</f>
        <v>1.9879991006491276E-2</v>
      </c>
      <c r="M28" s="13">
        <v>1098668.5499254551</v>
      </c>
      <c r="N28" s="43">
        <f>M28/M$31</f>
        <v>9.6825617261478647E-2</v>
      </c>
    </row>
    <row r="29" spans="1:15 16384:16384" x14ac:dyDescent="0.35">
      <c r="A29" s="70"/>
      <c r="B29" s="19" t="s">
        <v>13</v>
      </c>
      <c r="D29" s="33">
        <v>0</v>
      </c>
      <c r="E29" s="10">
        <f t="shared" si="0"/>
        <v>0</v>
      </c>
      <c r="G29" s="13">
        <v>0</v>
      </c>
      <c r="H29" s="10">
        <v>0</v>
      </c>
      <c r="J29" s="33">
        <v>0</v>
      </c>
      <c r="K29" s="8">
        <f>J29/$J$31</f>
        <v>0</v>
      </c>
      <c r="M29" s="13">
        <v>0</v>
      </c>
      <c r="N29" s="43">
        <f>M29/M$31</f>
        <v>0</v>
      </c>
    </row>
    <row r="30" spans="1:15 16384:16384" x14ac:dyDescent="0.35">
      <c r="A30" s="70"/>
      <c r="B30" s="19" t="s">
        <v>3</v>
      </c>
      <c r="D30" s="33">
        <v>120847056.481901</v>
      </c>
      <c r="E30" s="10">
        <f t="shared" si="0"/>
        <v>0.3020678828905578</v>
      </c>
      <c r="G30" s="13">
        <v>2411423.9717577901</v>
      </c>
      <c r="H30" s="10">
        <f t="shared" si="1"/>
        <v>0.21251870235151149</v>
      </c>
      <c r="J30" s="33">
        <v>18041180.400000002</v>
      </c>
      <c r="K30" s="8">
        <f>J30/$J$31</f>
        <v>4.5095522612839237E-2</v>
      </c>
      <c r="M30" s="13">
        <v>359999.95500000007</v>
      </c>
      <c r="N30" s="43">
        <f>M30/M$31</f>
        <v>3.1726782257801601E-2</v>
      </c>
    </row>
    <row r="31" spans="1:15 16384:16384" s="6" customFormat="1" x14ac:dyDescent="0.35">
      <c r="A31" s="70"/>
      <c r="B31" s="20" t="s">
        <v>4</v>
      </c>
      <c r="C31" s="5"/>
      <c r="D31" s="33">
        <v>421429776.63286197</v>
      </c>
      <c r="E31" s="10"/>
      <c r="F31" s="18"/>
      <c r="G31" s="13">
        <v>11346878.8632505</v>
      </c>
      <c r="H31" s="10">
        <f t="shared" si="1"/>
        <v>1</v>
      </c>
      <c r="I31" s="5"/>
      <c r="J31" s="34">
        <f>SUM(J26:J30)</f>
        <v>400065890.24125117</v>
      </c>
      <c r="K31" s="9"/>
      <c r="L31" s="18"/>
      <c r="M31" s="21">
        <f>SUM(M26:M30)</f>
        <v>11346878.863250503</v>
      </c>
      <c r="N31" s="47"/>
      <c r="O31" s="5"/>
      <c r="XFD31"/>
    </row>
    <row r="32" spans="1:15 16384:16384" s="18" customFormat="1" x14ac:dyDescent="0.35">
      <c r="A32" s="70"/>
      <c r="B32" s="27"/>
      <c r="D32" s="22"/>
      <c r="E32" s="23"/>
      <c r="G32" s="24"/>
      <c r="H32" s="25"/>
      <c r="J32" s="22"/>
      <c r="K32" s="23"/>
      <c r="M32" s="24"/>
      <c r="N32" s="25"/>
    </row>
    <row r="33" spans="1:15" s="26" customFormat="1" x14ac:dyDescent="0.35">
      <c r="A33" s="70"/>
      <c r="B33" s="27" t="s">
        <v>18</v>
      </c>
      <c r="C33" s="18"/>
      <c r="D33" s="85">
        <v>1.31821136399983E-3</v>
      </c>
      <c r="E33" s="85"/>
      <c r="F33" s="85"/>
      <c r="G33" s="85"/>
      <c r="H33" s="86"/>
      <c r="I33" s="18"/>
      <c r="J33" s="85">
        <v>5.9281082560094399E-4</v>
      </c>
      <c r="K33" s="85"/>
      <c r="L33" s="85"/>
      <c r="M33" s="85"/>
      <c r="N33" s="86"/>
      <c r="O33" s="18"/>
    </row>
    <row r="34" spans="1:15" s="3" customFormat="1" ht="15" thickBot="1" x14ac:dyDescent="0.4">
      <c r="A34" s="71"/>
      <c r="B34" s="48" t="s">
        <v>17</v>
      </c>
      <c r="D34" s="82">
        <v>0.17249092182443601</v>
      </c>
      <c r="E34" s="82"/>
      <c r="F34" s="82"/>
      <c r="G34" s="82"/>
      <c r="H34" s="82"/>
      <c r="I34" s="52"/>
      <c r="J34" s="82">
        <v>0.2</v>
      </c>
      <c r="K34" s="82"/>
      <c r="L34" s="82"/>
      <c r="M34" s="82"/>
      <c r="N34" s="102"/>
    </row>
    <row r="35" spans="1:15" x14ac:dyDescent="0.35"/>
    <row r="36" spans="1:15" hidden="1" x14ac:dyDescent="0.35">
      <c r="D36" s="1"/>
      <c r="J36" s="1"/>
    </row>
    <row r="37" spans="1:15" hidden="1" x14ac:dyDescent="0.35">
      <c r="D37" s="1"/>
      <c r="J37" s="1"/>
    </row>
    <row r="38" spans="1:15" hidden="1" x14ac:dyDescent="0.35">
      <c r="D38" s="2"/>
      <c r="J38" s="2"/>
    </row>
    <row r="39" spans="1:15" hidden="1" x14ac:dyDescent="0.35">
      <c r="D39" s="2"/>
      <c r="J39" s="2"/>
    </row>
    <row r="40" spans="1:15" x14ac:dyDescent="0.35"/>
    <row r="41" spans="1:15" x14ac:dyDescent="0.35"/>
    <row r="42" spans="1:15" x14ac:dyDescent="0.35"/>
    <row r="43" spans="1:15" x14ac:dyDescent="0.35"/>
    <row r="44" spans="1:15" x14ac:dyDescent="0.35"/>
  </sheetData>
  <mergeCells count="29">
    <mergeCell ref="J18:N18"/>
    <mergeCell ref="J34:N34"/>
    <mergeCell ref="A21:A34"/>
    <mergeCell ref="C21:C22"/>
    <mergeCell ref="D21:H21"/>
    <mergeCell ref="J21:N21"/>
    <mergeCell ref="D22:H22"/>
    <mergeCell ref="J22:N22"/>
    <mergeCell ref="D24:H24"/>
    <mergeCell ref="J24:N24"/>
    <mergeCell ref="J33:N33"/>
    <mergeCell ref="D34:H34"/>
    <mergeCell ref="D19:H19"/>
    <mergeCell ref="J19:N19"/>
    <mergeCell ref="D33:H33"/>
    <mergeCell ref="A1:B3"/>
    <mergeCell ref="A4:A19"/>
    <mergeCell ref="C4:C7"/>
    <mergeCell ref="D4:H4"/>
    <mergeCell ref="I4:I7"/>
    <mergeCell ref="D7:H7"/>
    <mergeCell ref="J7:N7"/>
    <mergeCell ref="D9:H9"/>
    <mergeCell ref="J9:N9"/>
    <mergeCell ref="J4:N4"/>
    <mergeCell ref="D5:H5"/>
    <mergeCell ref="J5:N5"/>
    <mergeCell ref="D6:H6"/>
    <mergeCell ref="J6:N6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Lays Core</vt:lpstr>
      <vt:lpstr>Lays Stax</vt:lpstr>
      <vt:lpstr>Tawan</vt:lpstr>
      <vt:lpstr>Sunbites</vt:lpstr>
      <vt:lpstr>Doritos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Sharma Divyanshu</cp:lastModifiedBy>
  <cp:lastPrinted>2022-03-03T10:08:55Z</cp:lastPrinted>
  <dcterms:created xsi:type="dcterms:W3CDTF">2021-11-16T15:12:25Z</dcterms:created>
  <dcterms:modified xsi:type="dcterms:W3CDTF">2022-03-31T13:49:34Z</dcterms:modified>
</cp:coreProperties>
</file>