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test_output\temp\TH\"/>
    </mc:Choice>
  </mc:AlternateContent>
  <xr:revisionPtr revIDLastSave="0" documentId="13_ncr:1_{46F3EF04-282C-4448-A1CE-FF20B697D747}" xr6:coauthVersionLast="47" xr6:coauthVersionMax="47" xr10:uidLastSave="{00000000-0000-0000-0000-000000000000}"/>
  <bookViews>
    <workbookView xWindow="-19310" yWindow="-110" windowWidth="19420" windowHeight="11020" activeTab="2" xr2:uid="{00000000-000D-0000-FFFF-FFFF00000000}"/>
  </bookViews>
  <sheets>
    <sheet name="Media" sheetId="2" r:id="rId1"/>
    <sheet name="PDT" sheetId="4" r:id="rId2"/>
    <sheet name="Waterfall" sheetId="3" r:id="rId3"/>
  </sheets>
  <definedNames>
    <definedName name="_xlchart.v1.0" hidden="1">Waterfall!$A$6:$A$11</definedName>
    <definedName name="_xlchart.v1.1" hidden="1">Waterfall!$B$5</definedName>
    <definedName name="_xlchart.v1.10" hidden="1">Waterfall!$A$6:$A$11</definedName>
    <definedName name="_xlchart.v1.11" hidden="1">Waterfall!$B$5</definedName>
    <definedName name="_xlchart.v1.12" hidden="1">Waterfall!$B$6:$B$11</definedName>
    <definedName name="_xlchart.v1.13" hidden="1">Waterfall!$C$5</definedName>
    <definedName name="_xlchart.v1.14" hidden="1">Waterfall!$C$6:$C$11</definedName>
    <definedName name="_xlchart.v1.2" hidden="1">Waterfall!$B$6:$B$11</definedName>
    <definedName name="_xlchart.v1.3" hidden="1">Waterfall!$C$5</definedName>
    <definedName name="_xlchart.v1.4" hidden="1">Waterfall!$C$6:$C$11</definedName>
    <definedName name="_xlchart.v1.5" hidden="1">Waterfall!$A$6:$A$11</definedName>
    <definedName name="_xlchart.v1.6" hidden="1">Waterfall!$B$5</definedName>
    <definedName name="_xlchart.v1.7" hidden="1">Waterfall!$B$6:$B$11</definedName>
    <definedName name="_xlchart.v1.8" hidden="1">Waterfall!$C$5</definedName>
    <definedName name="_xlchart.v1.9" hidden="1">Waterfall!$C$6:$C$11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Media!$C$8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1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7" i="3" s="1"/>
  <c r="B6" i="3"/>
  <c r="C6" i="3" s="1"/>
  <c r="C11" i="3"/>
  <c r="B11" i="3"/>
  <c r="D26" i="2"/>
  <c r="D25" i="2"/>
  <c r="B10" i="3"/>
  <c r="B9" i="3"/>
  <c r="B8" i="3"/>
  <c r="C10" i="3" l="1"/>
  <c r="C9" i="3"/>
  <c r="C8" i="3"/>
</calcChain>
</file>

<file path=xl/sharedStrings.xml><?xml version="1.0" encoding="utf-8"?>
<sst xmlns="http://schemas.openxmlformats.org/spreadsheetml/2006/main" count="64" uniqueCount="41">
  <si>
    <t>media_type</t>
  </si>
  <si>
    <t>genre_platform</t>
  </si>
  <si>
    <t>TV</t>
  </si>
  <si>
    <t>Entertainment</t>
  </si>
  <si>
    <t>Digital</t>
  </si>
  <si>
    <t>Youtube</t>
  </si>
  <si>
    <t>TikTok</t>
  </si>
  <si>
    <t>Total</t>
  </si>
  <si>
    <t>Sum of current_spends</t>
  </si>
  <si>
    <t>Sum of current_metric_value</t>
  </si>
  <si>
    <t>Sum of recommendation_metric_value</t>
  </si>
  <si>
    <t>Sum of recommendation_spends</t>
  </si>
  <si>
    <t>Sum of recommendation_roi</t>
  </si>
  <si>
    <t>Drama</t>
  </si>
  <si>
    <t>Feature Film</t>
  </si>
  <si>
    <t>News &amp; Current Affairs</t>
  </si>
  <si>
    <t>Series</t>
  </si>
  <si>
    <t>Facebook</t>
  </si>
  <si>
    <t>The Trade Desk</t>
  </si>
  <si>
    <t>Twitter</t>
  </si>
  <si>
    <t>Growth Ambition</t>
  </si>
  <si>
    <t>Base Volume</t>
  </si>
  <si>
    <t>Convenience x Gbkk</t>
  </si>
  <si>
    <t>Convenience x Upc</t>
  </si>
  <si>
    <t>Super/HyperMarket x Gbkk</t>
  </si>
  <si>
    <t>Super/HyperMarket x Upc</t>
  </si>
  <si>
    <t>Traditional Trade x Gbkk</t>
  </si>
  <si>
    <t>Traditional Trade x Upc</t>
  </si>
  <si>
    <t>pack_name</t>
  </si>
  <si>
    <t>Sum of recommendation_price_per_volume_volume</t>
  </si>
  <si>
    <t>Sum of recommendation_distribution_volume</t>
  </si>
  <si>
    <t>Sum of recommendation_trade_volume</t>
  </si>
  <si>
    <t>channel</t>
  </si>
  <si>
    <t>Price</t>
  </si>
  <si>
    <t>Distribution</t>
  </si>
  <si>
    <t>Trade</t>
  </si>
  <si>
    <t>Sum of recommendation_volume</t>
  </si>
  <si>
    <t>Values</t>
  </si>
  <si>
    <t xml:space="preserve">Volume </t>
  </si>
  <si>
    <t>Sum of current_volume</t>
  </si>
  <si>
    <t>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</si>
</sst>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9" fontId="0" fillId="0" borderId="0" xfId="42" applyFont="1"/>
    <xf numFmtId="9" fontId="0" fillId="33" borderId="10" xfId="0" applyNumberFormat="1" applyFill="1" applyBorder="1"/>
    <xf numFmtId="164" fontId="0" fillId="33" borderId="10" xfId="43" applyNumberFormat="1" applyFont="1" applyFill="1" applyBorder="1"/>
    <xf numFmtId="164" fontId="0" fillId="0" borderId="0" xfId="0" applyNumberFormat="1" applyFont="1"/>
    <xf numFmtId="164" fontId="0" fillId="0" borderId="10" xfId="43" applyNumberFormat="1" applyFont="1" applyBorder="1"/>
    <xf numFmtId="0" fontId="0" fillId="0" borderId="11" xfId="0" applyBorder="1"/>
    <xf numFmtId="0" fontId="0" fillId="0" borderId="14" xfId="0" applyBorder="1"/>
    <xf numFmtId="166" fontId="0" fillId="0" borderId="15" xfId="42" applyNumberFormat="1" applyFont="1" applyBorder="1"/>
    <xf numFmtId="164" fontId="0" fillId="0" borderId="17" xfId="0" applyNumberFormat="1" applyBorder="1"/>
    <xf numFmtId="166" fontId="0" fillId="0" borderId="18" xfId="42" applyNumberFormat="1" applyFont="1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6" xfId="0" applyFont="1" applyBorder="1"/>
    <xf numFmtId="0" fontId="18" fillId="0" borderId="10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 val="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5" formatCode="_(* #,##0.0_);_(* \(#,##0.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waterfall" uniqueId="{9B8C2BC9-DBE6-4026-85F8-9C292AE9E314}" formatIdx="1">
          <cx:tx>
            <cx:txData>
              <cx:f>_xlchart.v1.8</cx:f>
              <cx:v>% Growth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0</xdr:row>
      <xdr:rowOff>19050</xdr:rowOff>
    </xdr:from>
    <xdr:to>
      <xdr:col>14</xdr:col>
      <xdr:colOff>444499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61C517-8A9F-49C5-8B91-F60187182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6724" y="19050"/>
              <a:ext cx="6772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H_Snacks_Lays_PDT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H_Snacks_Lay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 Divyanshu" refreshedDate="44667.550201736114" createdVersion="7" refreshedVersion="7" minRefreshableVersion="3" recordCount="54" xr:uid="{E16A44C4-CD90-4E05-864E-9094D8E0CC13}">
  <cacheSource type="worksheet">
    <worksheetSource ref="A1:AD55" sheet="TH_Snacks_Lays_PDT" r:id="rId2"/>
  </cacheSource>
  <cacheFields count="30">
    <cacheField name="id" numFmtId="0">
      <sharedItems containsSemiMixedTypes="0" containsString="0" containsNumber="1" containsInteger="1" minValue="1" maxValue="54"/>
    </cacheField>
    <cacheField name="country" numFmtId="0">
      <sharedItems count="1">
        <s v="TH"/>
      </sharedItems>
    </cacheField>
    <cacheField name="channel" numFmtId="0">
      <sharedItems count="6">
        <s v="Convenience x Gbkk"/>
        <s v="Super/HyperMarket x Gbkk"/>
        <s v="Traditional Trade x Gbkk"/>
        <s v="Convenience x Upc"/>
        <s v="Super/HyperMarket x Upc"/>
        <s v="Traditional Trade x Upc"/>
      </sharedItems>
    </cacheField>
    <cacheField name="current_metrics_time" numFmtId="0">
      <sharedItems count="1">
        <s v="YTD 21 Oct"/>
      </sharedItems>
    </cacheField>
    <cacheField name="current_volume_time" numFmtId="0">
      <sharedItems count="1">
        <s v="YTD 21 Oct"/>
      </sharedItems>
    </cacheField>
    <cacheField name="analysis_period" numFmtId="0">
      <sharedItems count="1">
        <s v="Jan 2018 to Oct 2021"/>
      </sharedItems>
    </cacheField>
    <cacheField name="category" numFmtId="0">
      <sharedItems count="1">
        <s v="Snacks"/>
      </sharedItems>
    </cacheField>
    <cacheField name="brand" numFmtId="0">
      <sharedItems count="1">
        <s v="Lays"/>
      </sharedItems>
    </cacheField>
    <cacheField name="currency" numFmtId="0">
      <sharedItems count="1">
        <s v="THB"/>
      </sharedItems>
    </cacheField>
    <cacheField name="volume_unit" numFmtId="0">
      <sharedItems count="1">
        <s v="Kg"/>
      </sharedItems>
    </cacheField>
    <cacheField name="pack_name" numFmtId="0">
      <sharedItems count="9">
        <s v="Bag-5"/>
        <s v="Bag-10"/>
        <s v="Bag-20"/>
        <s v="Bag-30"/>
        <s v="Bowl Bag-39"/>
        <s v="Family Pack-57"/>
        <s v="Party Pack-45"/>
        <s v="Other"/>
        <s v="Total"/>
      </sharedItems>
    </cacheField>
    <cacheField name="current_volume" numFmtId="0">
      <sharedItems containsString="0" containsBlank="1" containsNumber="1" minValue="0" maxValue="10024051.4606" count="53">
        <n v="34800.569819133198"/>
        <n v="342655.63079879398"/>
        <n v="2000234.30082254"/>
        <n v="1370555.8076736999"/>
        <n v="0.105927076530123"/>
        <n v="179853.609241345"/>
        <n v="359968.174730642"/>
        <n v="260762.75568675599"/>
        <n v="4548830.9546999997"/>
        <n v="288681.02784348902"/>
        <n v="66521.639489805704"/>
        <n v="345675.74718463299"/>
        <n v="567025.66304291296"/>
        <n v="0"/>
        <n v="177990.790172571"/>
        <n v="95552.524633885507"/>
        <n v="107464.32233270101"/>
        <n v="1648911.7146999999"/>
        <n v="257301.04039005001"/>
        <n v="71729.867595524993"/>
        <n v="751194.40517927404"/>
        <n v="43952.493781456898"/>
        <n v="185.80286224955401"/>
        <n v="213.845409889926"/>
        <n v="1808.0113415532901"/>
        <n v="1126385.4665600001"/>
        <n v="69093.961120776294"/>
        <n v="693032.18028800399"/>
        <n v="4222277.5891110403"/>
        <n v="2485285.51350185"/>
        <n v="1.4222668898486499"/>
        <n v="379241.89668840799"/>
        <n v="666131.97925166204"/>
        <n v="470825.07987136499"/>
        <n v="8985889.6220999993"/>
        <n v="1163727.4568334401"/>
        <n v="194571.02075825"/>
        <n v="1146479.2379819299"/>
        <n v="789245.64302559104"/>
        <n v="0.114765016469669"/>
        <n v="205933.718250023"/>
        <n v="118934.127152917"/>
        <n v="174746.02403281801"/>
        <n v="3793637.3428000002"/>
        <n v="2731343.1111024399"/>
        <n v="941808.00852530298"/>
        <n v="6272648.0594965499"/>
        <n v="63220.091538088003"/>
        <m/>
        <n v="2287.53532971609"/>
        <n v="6048.3381421896702"/>
        <n v="6696.3164657077696"/>
        <n v="10024051.4606"/>
      </sharedItems>
    </cacheField>
    <cacheField name="channel_pack_mix" numFmtId="0">
      <sharedItems containsSemiMixedTypes="0" containsString="0" containsNumber="1" minValue="0" maxValue="100"/>
    </cacheField>
    <cacheField name="price_elasticity" numFmtId="0">
      <sharedItems containsString="0" containsBlank="1" containsNumber="1" minValue="-3.4757622789635101" maxValue="-3.9590023668254697E-2" count="30">
        <m/>
        <n v="-2.4637311988031398"/>
        <n v="-1.4876018373894599"/>
        <n v="-1.4446044194730701"/>
        <n v="-3.4757622789635101"/>
        <n v="-3.3288256751833698"/>
        <n v="-1.79228656965147"/>
        <n v="-4.8796300234124998E-2"/>
        <n v="-0.83894455657104705"/>
        <n v="-0.23945584827995101"/>
        <n v="-8.5864937023390903E-2"/>
        <n v="-6.1333729460808499E-2"/>
        <n v="-9.3894688883232005E-2"/>
        <n v="-0.23894315718804299"/>
        <n v="-0.20124663761636999"/>
        <n v="-3.9590023668254697E-2"/>
        <n v="-0.17276091866634"/>
        <n v="-1.7351566291271301"/>
        <n v="-1.5757450908175701"/>
        <n v="-1.40552545845655"/>
        <n v="-2.2317070620305501"/>
        <n v="-2.5552072106697601"/>
        <n v="-1.6454413247350901"/>
        <n v="-0.25267657094666901"/>
        <n v="-0.54077380622147997"/>
        <n v="-0.39492481939103802"/>
        <n v="-0.421520968788271"/>
        <n v="-0.13443669065682301"/>
        <n v="-0.52686206922021395"/>
        <n v="-0.35233697971893302"/>
      </sharedItems>
    </cacheField>
    <cacheField name="current_price_per_volume" numFmtId="0">
      <sharedItems containsSemiMixedTypes="0" containsString="0" containsNumber="1" minValue="0" maxValue="405.72492733696203"/>
    </cacheField>
    <cacheField name="current_price_per_pack" numFmtId="0">
      <sharedItems containsBlank="1" containsMixedTypes="1" containsNumber="1" containsInteger="1" minValue="5" maxValue="57" count="9">
        <n v="5"/>
        <n v="10"/>
        <n v="20"/>
        <n v="30"/>
        <n v="39"/>
        <n v="57"/>
        <n v="45"/>
        <m/>
        <s v="2-"/>
      </sharedItems>
    </cacheField>
    <cacheField name="current_volume_per_pack" numFmtId="0">
      <sharedItems containsString="0" containsBlank="1" containsNumber="1" minValue="1.2999999999999999E-2" maxValue="0.198299486236478"/>
    </cacheField>
    <cacheField name="distribution_type" numFmtId="0">
      <sharedItems count="1">
        <s v="TDP ND"/>
      </sharedItems>
    </cacheField>
    <cacheField name="current_distribution" numFmtId="0">
      <sharedItems containsString="0" containsBlank="1" containsNumber="1" minValue="0" maxValue="1573.5"/>
    </cacheField>
    <cacheField name="distribution_elasticity" numFmtId="0">
      <sharedItems containsString="0" containsBlank="1" containsNumber="1" minValue="4.0465778696993498E-2" maxValue="1.12476295654799"/>
    </cacheField>
    <cacheField name="current_trade" numFmtId="0">
      <sharedItems containsString="0" containsBlank="1" containsNumber="1" minValue="0.13718662545875901" maxValue="0.37128421233171799" count="21">
        <m/>
        <n v="0.29437253604899599"/>
        <n v="0.245321164748557"/>
        <n v="0.29001655359316197"/>
        <n v="0.225931034734629"/>
        <n v="0.30802857011859203"/>
        <n v="0.26938698673262101"/>
        <n v="0.14235463461037501"/>
        <n v="0.143534320300088"/>
        <n v="0.13718662545875901"/>
        <n v="0.23214314422400101"/>
        <n v="0.20327794306956301"/>
        <n v="0.20136583086718601"/>
        <n v="0.28157970209196997"/>
        <n v="0.14084818867235499"/>
        <n v="0.18577750429589401"/>
        <n v="0.18683121610377301"/>
        <n v="0.19269067168409301"/>
        <n v="0.34936311496939099"/>
        <n v="0.37128421233171799"/>
        <n v="0.33713476717034202"/>
      </sharedItems>
    </cacheField>
    <cacheField name="trade_elasticity" numFmtId="0">
      <sharedItems containsString="0" containsBlank="1" containsNumber="1" minValue="1.63302263209382E-3" maxValue="0.24494239863375999" count="28">
        <m/>
        <n v="0.15729031772997201"/>
        <n v="8.53649751568656E-2"/>
        <n v="4.4331990578498704E-3"/>
        <n v="0.226384029775521"/>
        <n v="2.73042341105811E-2"/>
        <n v="1.63302263209382E-3"/>
        <n v="3.0163572950765E-3"/>
        <n v="8.6922720726554298E-2"/>
        <n v="2.1873868584019698E-2"/>
        <n v="2.9491451438262099E-3"/>
        <n v="0.14369934849215099"/>
        <n v="4.6459001220428099E-2"/>
        <n v="7.2148278540629204E-2"/>
        <n v="6.3423835868704204E-2"/>
        <n v="6.29112830039988E-2"/>
        <n v="0.24494239863375999"/>
        <n v="1.74091303561437E-2"/>
        <n v="3.02301573047462E-3"/>
        <n v="1.48568806800588E-2"/>
        <n v="5.1803221646813898E-2"/>
        <n v="1.9195833737216301E-2"/>
        <n v="9.7439610901486305E-3"/>
        <n v="0.116032043240856"/>
        <n v="3.6545478330282197E-2"/>
        <n v="6.4470021840420499E-2"/>
        <n v="5.8499398296010197E-2"/>
        <n v="0.15951489846671299"/>
      </sharedItems>
    </cacheField>
    <cacheField name="input_trade" numFmtId="0">
      <sharedItems containsString="0" containsBlank="1" containsNumber="1" minValue="0" maxValue="0.37128421233171799" count="22">
        <m/>
        <n v="0.29437253604899599"/>
        <n v="0.245321164748557"/>
        <n v="0.29001655359316197"/>
        <n v="0.225931034734629"/>
        <n v="0.30802857011859203"/>
        <n v="0.26938698673262101"/>
        <n v="0.14235463461037501"/>
        <n v="0.143534320300088"/>
        <n v="0.13718662545875901"/>
        <n v="0.23214314422400101"/>
        <n v="0"/>
        <n v="0.20327794306956301"/>
        <n v="0.20136583086718601"/>
        <n v="0.28157970209196997"/>
        <n v="0.14084818867235499"/>
        <n v="0.18577750429589401"/>
        <n v="0.18683121610377301"/>
        <n v="0.19269067168409301"/>
        <n v="0.34936311496939099"/>
        <n v="0.37128421233171799"/>
        <n v="0.33713476717034202"/>
      </sharedItems>
    </cacheField>
    <cacheField name="trade_type" numFmtId="0">
      <sharedItems count="1">
        <s v="DA%GR"/>
      </sharedItems>
    </cacheField>
    <cacheField name="recommendation_price_per_volume" numFmtId="0">
      <sharedItems containsString="0" containsBlank="1" containsNumber="1" minValue="0" maxValue="1662.9639905843901"/>
    </cacheField>
    <cacheField name="recommendation_price_per_volume_volume" numFmtId="0">
      <sharedItems containsString="0" containsBlank="1" containsNumber="1" minValue="0" maxValue="2523315.1664688899"/>
    </cacheField>
    <cacheField name="recommendation_distribution" numFmtId="0">
      <sharedItems containsString="0" containsBlank="1" containsNumber="1" minValue="28.974543369928199" maxValue="1731.3536258977299" count="30">
        <m/>
        <n v="443.32070340120998"/>
        <n v="1063.76080828261"/>
        <n v="731.83826533381898"/>
        <n v="151.99630669364501"/>
        <n v="313.17472963258302"/>
        <n v="202.68837731151501"/>
        <n v="184.91032519416299"/>
        <n v="615.799468778451"/>
        <n v="483.24066676113199"/>
        <n v="192.66263594560101"/>
        <n v="198.69078552807599"/>
        <n v="335.98524877770598"/>
        <n v="85.370520844731999"/>
        <n v="395.849255996333"/>
        <n v="28.974543369928199"/>
        <n v="538.16968207760794"/>
        <n v="1152.9895262606001"/>
        <n v="827.74960608052197"/>
        <n v="220.481954384403"/>
        <n v="396.38709847905801"/>
        <n v="458.20717326986897"/>
        <n v="323.403163895793"/>
        <n v="1151.52918024882"/>
        <n v="506.60466002059201"/>
        <n v="182.87081958178999"/>
        <n v="178.27559287150601"/>
        <n v="1591.71541654509"/>
        <n v="480.49586643038498"/>
        <n v="1731.3536258977299"/>
      </sharedItems>
    </cacheField>
    <cacheField name="recommendation_distribution_volume" numFmtId="0">
      <sharedItems containsString="0" containsBlank="1" containsNumber="1" minValue="1994.4952119161301" maxValue="263773.27176004101"/>
    </cacheField>
    <cacheField name="recommendation_trade" numFmtId="0">
      <sharedItems containsNonDate="0" containsString="0" containsBlank="1" count="1">
        <m/>
      </sharedItems>
    </cacheField>
    <cacheField name="recommendation_trade_volum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 Divyanshu" refreshedDate="44667.550201851853" createdVersion="7" refreshedVersion="7" minRefreshableVersion="3" recordCount="12" xr:uid="{73379F6D-D080-4883-BD17-24BADB009F6A}">
  <cacheSource type="worksheet">
    <worksheetSource ref="A1:AY13" sheet="TH_Snacks_Lays" r:id="rId2"/>
  </cacheSource>
  <cacheFields count="51">
    <cacheField name="country" numFmtId="0">
      <sharedItems count="1">
        <s v="TH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timeline" numFmtId="0">
      <sharedItems count="1">
        <s v="YTD Oct 21"/>
      </sharedItems>
    </cacheField>
    <cacheField name="analysis_period" numFmtId="0">
      <sharedItems count="1">
        <s v="Jan 2018 to Oct 2021"/>
      </sharedItems>
    </cacheField>
    <cacheField name="category" numFmtId="0">
      <sharedItems count="1">
        <s v="Snacks"/>
      </sharedItems>
    </cacheField>
    <cacheField name="brand" numFmtId="0">
      <sharedItems count="1">
        <s v="Lays"/>
      </sharedItems>
    </cacheField>
    <cacheField name="media_type" numFmtId="0">
      <sharedItems count="2">
        <s v="TV"/>
        <s v="Digital"/>
      </sharedItems>
    </cacheField>
    <cacheField name="genre_platform" numFmtId="0">
      <sharedItems count="11">
        <s v="Drama"/>
        <s v="Entertainment"/>
        <s v="Feature Film"/>
        <s v="News &amp; Current Affairs"/>
        <s v="Series"/>
        <s v="Youtube"/>
        <s v="Facebook"/>
        <s v="The Trade Desk"/>
        <s v="Twitter"/>
        <s v="TikTok"/>
        <s v="Total"/>
      </sharedItems>
    </cacheField>
    <cacheField name="metric_type" numFmtId="0">
      <sharedItems count="2">
        <s v="grp"/>
        <s v="Impressions"/>
      </sharedItems>
    </cacheField>
    <cacheField name="currency" numFmtId="0">
      <sharedItems count="1">
        <s v="THB"/>
      </sharedItems>
    </cacheField>
    <cacheField name="spends_divisor" numFmtId="0">
      <sharedItems containsSemiMixedTypes="0" containsString="0" containsNumber="1" containsInteger="1" minValue="1000" maxValue="1000" count="1">
        <n v="1000"/>
      </sharedItems>
    </cacheField>
    <cacheField name="one_unit_metric_quantity" numFmtId="0">
      <sharedItems containsSemiMixedTypes="0" containsString="0" containsNumber="1" containsInteger="1" minValue="1" maxValue="1000" count="2">
        <n v="1"/>
        <n v="1000"/>
      </sharedItems>
    </cacheField>
    <cacheField name="volume_unit" numFmtId="0">
      <sharedItems count="1">
        <s v="Kg"/>
      </sharedItems>
    </cacheField>
    <cacheField name="current_spends" numFmtId="0">
      <sharedItems containsSemiMixedTypes="0" containsString="0" containsNumber="1" minValue="1885500" maxValue="76578311.525920004" count="12">
        <n v="18798750"/>
        <n v="12444050"/>
        <n v="5447250"/>
        <n v="12351500"/>
        <n v="1885500"/>
        <n v="26382400.1419999"/>
        <n v="26973744.699999999"/>
        <n v="9339676.8348999899"/>
        <n v="3540463.99902"/>
        <n v="8058052.8799999896"/>
        <n v="51172050"/>
        <n v="76578311.525920004"/>
      </sharedItems>
    </cacheField>
    <cacheField name="current_metric_value" numFmtId="0">
      <sharedItems containsSemiMixedTypes="0" containsString="0" containsNumber="1" minValue="208.375" maxValue="2345370251" count="12">
        <n v="1048.3309999999999"/>
        <n v="808.28800000000001"/>
        <n v="742.62699999999995"/>
        <n v="956.49300000000005"/>
        <n v="208.375"/>
        <n v="584125639"/>
        <n v="1222116197"/>
        <n v="104250391"/>
        <n v="103878566"/>
        <n v="276964235"/>
        <n v="3816.1039999999998"/>
        <n v="2345370251"/>
      </sharedItems>
    </cacheField>
    <cacheField name="current_effectiveness_per_unit" numFmtId="0">
      <sharedItems containsSemiMixedTypes="0" containsString="0" containsNumber="1" minValue="0.34513906940566802" maxValue="290.77104961243498" count="12">
        <n v="142.21298428452499"/>
        <n v="251.597223660293"/>
        <n v="117.90994567816399"/>
        <n v="290.77104961243498"/>
        <n v="204.194697552024"/>
        <n v="0.34513906940566802"/>
        <n v="1.6110479247695"/>
        <n v="0.75536551779569705"/>
        <n v="0.63299143369666599"/>
        <n v="1.2614048846208299"/>
        <n v="199.334700950079"/>
        <n v="1.1360073204747001"/>
      </sharedItems>
    </cacheField>
    <cacheField name="current_impressions" numFmtId="0">
      <sharedItems containsString="0" containsBlank="1" containsNumber="1" containsInteger="1" minValue="103878566" maxValue="2345370251" count="7">
        <m/>
        <n v="584125639"/>
        <n v="1222116197"/>
        <n v="104250391"/>
        <n v="103878566"/>
        <n v="276964235"/>
        <n v="2345370251"/>
      </sharedItems>
    </cacheField>
    <cacheField name="current_volume" numFmtId="0">
      <sharedItems containsSemiMixedTypes="0" containsString="0" containsNumber="1" minValue="42549.070102402999" maxValue="2664357.7743595899" count="12">
        <n v="149086.280027981"/>
        <n v="203363.01671793099"/>
        <n v="87563.109229138397"/>
        <n v="278120.47355694702"/>
        <n v="42549.070102402999"/>
        <n v="201604.579460451"/>
        <n v="1968887.7630040499"/>
        <n v="78747.150578118904"/>
        <n v="65754.2424226937"/>
        <n v="349364.03889427398"/>
        <n v="760681.94963440101"/>
        <n v="2664357.7743595899"/>
      </sharedItems>
    </cacheField>
    <cacheField name="current_price_per_volume" numFmtId="0">
      <sharedItems containsSemiMixedTypes="0" containsString="0" containsNumber="1" minValue="356.124500302934" maxValue="357.95364155468502" count="2">
        <n v="356.124500302934"/>
        <n v="357.95364155468502"/>
      </sharedItems>
    </cacheField>
    <cacheField name="current_revenue" numFmtId="0">
      <sharedItems containsSemiMixedTypes="0" containsString="0" containsNumber="1" minValue="15152766.3285728" maxValue="953716567.736552" count="12">
        <n v="53093276.976988196"/>
        <n v="72422552.708770707"/>
        <n v="31183368.519198202"/>
        <n v="99045514.669483393"/>
        <n v="15152766.3285728"/>
        <n v="72165093.371969596"/>
        <n v="704770544.57975805"/>
        <n v="28187829.311492801"/>
        <n v="23536970.522872798"/>
        <n v="125056129.95045801"/>
        <n v="270897479.203013"/>
        <n v="953716567.736552"/>
      </sharedItems>
    </cacheField>
    <cacheField name="current_roi" numFmtId="0">
      <sharedItems containsSemiMixedTypes="0" containsString="0" containsNumber="1" minValue="2.7353498159208298" maxValue="26.1280201328426" count="12">
        <n v="2.8242982632881501"/>
        <n v="5.8198538826805404"/>
        <n v="5.7246075577948803"/>
        <n v="8.0189057741556393"/>
        <n v="8.0364711368723594"/>
        <n v="2.7353498159208298"/>
        <n v="26.1280201328426"/>
        <n v="3.01807330272521"/>
        <n v="6.64799035645831"/>
        <n v="15.5193980249057"/>
        <n v="5.2938562985655899"/>
        <n v="12.4541341893355"/>
      </sharedItems>
    </cacheField>
    <cacheField name="current_cost_per_unit" numFmtId="0">
      <sharedItems containsSemiMixedTypes="0" containsString="0" containsNumber="1" minValue="22.071342124598299" maxValue="17932.074888560899" count="12">
        <n v="17932.074888560899"/>
        <n v="15395.564452274401"/>
        <n v="7335.1090116572605"/>
        <n v="12913.319804745001"/>
        <n v="9048.5902819436105"/>
        <n v="45.165625989582601"/>
        <n v="22.071342124598299"/>
        <n v="89.588890222003997"/>
        <n v="34.082719230259599"/>
        <n v="29.094200122986901"/>
        <n v="13409.5008941056"/>
        <n v="32.650841159628897"/>
      </sharedItems>
    </cacheField>
    <cacheField name="ideal_operating_point" numFmtId="0">
      <sharedItems containsString="0" containsBlank="1" containsNumber="1" minValue="105" maxValue="35125976.262211896" count="5">
        <m/>
        <n v="35125976.262211896"/>
        <n v="19899439.468575601"/>
        <n v="1841621.4245297499"/>
        <n v="105"/>
      </sharedItems>
    </cacheField>
    <cacheField name="input_cost_per_unit" numFmtId="0">
      <sharedItems containsSemiMixedTypes="0" containsString="0" containsNumber="1" minValue="22.071342124598299" maxValue="17932.074888560899" count="12">
        <n v="17932.074888560899"/>
        <n v="15395.564452274401"/>
        <n v="7335.1090116572605"/>
        <n v="12913.319804745001"/>
        <n v="9048.5902819436105"/>
        <n v="45.165625989582601"/>
        <n v="22.071342124598299"/>
        <n v="89.588890222003997"/>
        <n v="34.082719230259599"/>
        <n v="29.094200122986901"/>
        <n v="13409.5008941056"/>
        <n v="32.650841159628897"/>
      </sharedItems>
    </cacheField>
    <cacheField name="input_weekly_grp" numFmtId="0">
      <sharedItems containsString="0" containsBlank="1" containsNumber="1" containsInteger="1" minValue="112" maxValue="112" count="2">
        <m/>
        <n v="112"/>
      </sharedItems>
    </cacheField>
    <cacheField name="input_woa" numFmtId="0">
      <sharedItems containsString="0" containsBlank="1" containsNumber="1" containsInteger="1" minValue="34" maxValue="34" count="2">
        <m/>
        <n v="34"/>
      </sharedItems>
    </cacheField>
    <cacheField name="input_spends" numFmtId="0">
      <sharedItems containsString="0" containsBlank="1" containsNumber="1" minValue="51125866.336696804" maxValue="74294338.555920005" count="3">
        <m/>
        <n v="51125866.336696804"/>
        <n v="74294338.555920005"/>
      </sharedItems>
    </cacheField>
    <cacheField name="scenario_spends_output" numFmtId="0">
      <sharedItems containsNonDate="0" containsString="0" containsBlank="1" count="1">
        <m/>
      </sharedItems>
    </cacheField>
    <cacheField name="recommendation_metric_value" numFmtId="0">
      <sharedItems containsSemiMixedTypes="0" containsString="0" containsNumber="1" minValue="142.554240528268" maxValue="2794945152.95507" count="12">
        <n v="142.554240528268"/>
        <n v="996.24537629363294"/>
        <n v="348.50106696062198"/>
        <n v="1187.7472356390499"/>
        <n v="1695.0441365010599"/>
        <n v="82246550.256001905"/>
        <n v="1622734322.4731901"/>
        <n v="41464035.5360002"/>
        <n v="108991213.48562901"/>
        <n v="939509031.20425403"/>
        <n v="4370.0920559226497"/>
        <n v="2794945152.95507"/>
      </sharedItems>
    </cacheField>
    <cacheField name="scenario_cost_per_unit" numFmtId="0">
      <sharedItems containsNonDate="0" containsString="0" containsBlank="1" count="1">
        <m/>
      </sharedItems>
    </cacheField>
    <cacheField name="recommendation_revenue" numFmtId="0">
      <sharedItems containsSemiMixedTypes="0" containsString="0" containsNumber="1" minValue="7219734.7751917597" maxValue="1406078253.7729001" count="12">
        <n v="7219734.7751917597"/>
        <n v="89263521.511509299"/>
        <n v="14633776.041494399"/>
        <n v="122992051.432814"/>
        <n v="123261464.74873701"/>
        <n v="10161050.2646448"/>
        <n v="935799194.02516198"/>
        <n v="11211287.986962499"/>
        <n v="24695402.3129602"/>
        <n v="424211319.183173"/>
        <n v="357370548.50974703"/>
        <n v="1406078253.7729001"/>
      </sharedItems>
    </cacheField>
    <cacheField name="recommendation_roi" numFmtId="0">
      <sharedItems containsSemiMixedTypes="0" containsString="0" containsNumber="1" minValue="2.7353498159208298" maxValue="26.1280201328426" count="12">
        <n v="2.8242982632881501"/>
        <n v="5.8198538826805404"/>
        <n v="5.7246075577948803"/>
        <n v="8.0189057741556393"/>
        <n v="8.0364711368723594"/>
        <n v="2.7353498159208298"/>
        <n v="26.1280201328426"/>
        <n v="3.01807330272521"/>
        <n v="6.64799035645831"/>
        <n v="15.5193980249057"/>
        <n v="6.99001452916671"/>
        <n v="18.925779183105199"/>
      </sharedItems>
    </cacheField>
    <cacheField name="recommendation_spends" numFmtId="0">
      <sharedItems containsSemiMixedTypes="0" containsString="0" containsNumber="1" minValue="2556293.31683484" maxValue="74294338.963232204" count="8">
        <n v="2556293.31683484"/>
        <n v="15337759.901009001"/>
        <n v="2556293.31683503"/>
        <n v="3714716.9277960001"/>
        <n v="35815924.408634"/>
        <n v="27334263.771210201"/>
        <n v="51125866.336696997"/>
        <n v="74294338.963232204"/>
      </sharedItems>
    </cacheField>
    <cacheField name="scenario_revenue_output" numFmtId="0">
      <sharedItems containsNonDate="0" containsString="0" containsBlank="1" count="1">
        <m/>
      </sharedItems>
    </cacheField>
    <cacheField name="simulation_id" numFmtId="0">
      <sharedItems containsNonDate="0" containsString="0" containsBlank="1" count="1">
        <m/>
      </sharedItems>
    </cacheField>
    <cacheField name="scenario_metric_value" numFmtId="0">
      <sharedItems containsNonDate="0" containsString="0" containsBlank="1" count="1">
        <m/>
      </sharedItems>
    </cacheField>
    <cacheField name="recommendation_volume" numFmtId="0">
      <sharedItems containsSemiMixedTypes="0" containsString="0" containsNumber="1" minValue="20273.063967939099" maxValue="3928101.5487534599" count="12">
        <n v="20273.063967939099"/>
        <n v="250652.570759883"/>
        <n v="41091.741874109401"/>
        <n v="345362.51038103801"/>
        <n v="346119.02479016699"/>
        <n v="28386.497817183001"/>
        <n v="2614302.76267268"/>
        <n v="31320.502672549999"/>
        <n v="68990.504484607896"/>
        <n v="1185101.2811064399"/>
        <n v="1003498.9117731299"/>
        <n v="3928101.5487534599"/>
      </sharedItems>
    </cacheField>
    <cacheField name="recommendation_cost_per_unit" numFmtId="0">
      <sharedItems containsNonDate="0" containsString="0" containsBlank="1" count="1">
        <m/>
      </sharedItems>
    </cacheField>
    <cacheField name="scenario_volume_output" numFmtId="0">
      <sharedItems containsNonDate="0" containsString="0" containsBlank="1" count="1">
        <m/>
      </sharedItems>
    </cacheField>
    <cacheField name="scenario_name" numFmtId="0">
      <sharedItems containsNonDate="0" containsString="0" containsBlank="1" count="1">
        <m/>
      </sharedItems>
    </cacheField>
    <cacheField name="scenario_roi_output" numFmtId="0">
      <sharedItems containsNonDate="0" containsString="0" containsBlank="1" count="1">
        <m/>
      </sharedItems>
    </cacheField>
    <cacheField name="scenario_spends" numFmtId="0">
      <sharedItems containsNonDate="0" containsString="0" containsBlank="1" count="1">
        <m/>
      </sharedItems>
    </cacheField>
    <cacheField name="scenerio_metric_value_output" numFmtId="0">
      <sharedItems containsNonDate="0" containsString="0" containsBlank="1" count="1">
        <m/>
      </sharedItems>
    </cacheField>
    <cacheField name="current_effectiveness_per_metric" numFmtId="0">
      <sharedItems containsSemiMixedTypes="0" containsString="0" containsNumber="1" minValue="3.4513906940566801E-4" maxValue="290.77104961243498" count="12">
        <n v="142.21298428452499"/>
        <n v="251.597223660293"/>
        <n v="117.90994567816399"/>
        <n v="290.77104961243498"/>
        <n v="204.194697552024"/>
        <n v="3.4513906940566801E-4"/>
        <n v="1.6110479247694999E-3"/>
        <n v="7.5536551779569697E-4"/>
        <n v="6.3299143369666599E-4"/>
        <n v="1.26140488462083E-3"/>
        <n v="199.334700950079"/>
        <n v="1.1360073204747E-3"/>
      </sharedItems>
    </cacheField>
    <cacheField name="input_cost_per_metric" numFmtId="0">
      <sharedItems containsSemiMixedTypes="0" containsString="0" containsNumber="1" minValue="2.2071342124598301E-2" maxValue="17932.074888560899" count="12">
        <n v="17932.074888560899"/>
        <n v="15395.564452274401"/>
        <n v="7335.1090116572605"/>
        <n v="12913.319804745001"/>
        <n v="9048.5902819436105"/>
        <n v="4.5165625989582597E-2"/>
        <n v="2.2071342124598301E-2"/>
        <n v="8.9588890222004003E-2"/>
        <n v="3.40827192302596E-2"/>
        <n v="2.9094200122986899E-2"/>
        <n v="13409.5008941056"/>
        <n v="3.26508411596289E-2"/>
      </sharedItems>
    </cacheField>
    <cacheField name="lower_bounds" numFmtId="0">
      <sharedItems containsString="0" containsBlank="1" containsNumber="1" minValue="142.554240528268" maxValue="168304986.02329999" count="11">
        <n v="142.554240528268"/>
        <n v="166.040896048939"/>
        <n v="348.50106696059601"/>
        <n v="197.957872606509"/>
        <n v="282.50735608350999"/>
        <n v="82246550.256001905"/>
        <n v="168304986.02329999"/>
        <n v="41464035.5360002"/>
        <n v="108991213.48562901"/>
        <n v="127678950.17196301"/>
        <m/>
      </sharedItems>
    </cacheField>
    <cacheField name="upper_bounds" numFmtId="0">
      <sharedItems containsString="0" containsBlank="1" containsNumber="1" minValue="855.32544316961003" maxValue="2019659832.2795999" count="11">
        <n v="855.32544316961003"/>
        <n v="996.24537629363294"/>
        <n v="2091.00640176357"/>
        <n v="1187.7472356390499"/>
        <n v="1695.0441365010599"/>
        <n v="986958603.07202303"/>
        <n v="2019659832.2795999"/>
        <n v="497568426.43200201"/>
        <n v="1307894561.8275499"/>
        <n v="1532147402.06356"/>
        <m/>
      </sharedItems>
    </cacheField>
    <cacheField name="matrix_row_1_tv" numFmtId="0">
      <sharedItems containsString="0" containsBlank="1" containsNumber="1" minValue="0" maxValue="17932.074888560899" count="7">
        <n v="17932.074888560899"/>
        <n v="15395.564452274401"/>
        <n v="7335.1090116572605"/>
        <n v="12913.319804745001"/>
        <n v="9048.5902819436105"/>
        <n v="0"/>
        <m/>
      </sharedItems>
    </cacheField>
    <cacheField name="matrix_row_2_digital" numFmtId="0">
      <sharedItems containsString="0" containsBlank="1" containsNumber="1" minValue="0" maxValue="8.9588890222004003E-2" count="7">
        <n v="0"/>
        <n v="4.5165625989582597E-2"/>
        <n v="2.2071342124598301E-2"/>
        <n v="8.9588890222004003E-2"/>
        <n v="3.40827192302596E-2"/>
        <n v="2.9094200122986899E-2"/>
        <m/>
      </sharedItems>
    </cacheField>
    <cacheField name="matrix_row_3_vg" numFmtId="0">
      <sharedItems containsString="0" containsBlank="1" containsNumber="1" minValue="3.4513906940566801E-4" maxValue="290.77104961243498" count="11">
        <n v="142.21298428452499"/>
        <n v="251.597223660293"/>
        <n v="117.90994567816399"/>
        <n v="290.77104961243498"/>
        <n v="204.194697552024"/>
        <n v="3.4513906940566801E-4"/>
        <n v="1.6110479247694999E-3"/>
        <n v="7.5536551779569697E-4"/>
        <n v="6.3299143369666599E-4"/>
        <n v="1.26140488462083E-3"/>
        <m/>
      </sharedItems>
    </cacheField>
    <cacheField name="start_values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x v="0"/>
    <x v="0"/>
    <x v="0"/>
    <x v="0"/>
    <x v="0"/>
    <x v="0"/>
    <x v="0"/>
    <x v="0"/>
    <x v="0"/>
    <x v="0"/>
    <x v="0"/>
    <n v="0.76504425347299798"/>
    <x v="0"/>
    <n v="330.10307939276697"/>
    <x v="0"/>
    <n v="1.51467838748963E-2"/>
    <x v="0"/>
    <n v="43"/>
    <m/>
    <x v="0"/>
    <x v="0"/>
    <x v="0"/>
    <x v="0"/>
    <m/>
    <m/>
    <x v="0"/>
    <m/>
    <x v="0"/>
    <x v="0"/>
  </r>
  <r>
    <n v="2"/>
    <x v="0"/>
    <x v="0"/>
    <x v="0"/>
    <x v="0"/>
    <x v="0"/>
    <x v="0"/>
    <x v="0"/>
    <x v="0"/>
    <x v="0"/>
    <x v="1"/>
    <x v="1"/>
    <n v="7.5328284170408901"/>
    <x v="1"/>
    <n v="351.870848172357"/>
    <x v="1"/>
    <n v="2.8419518274789401E-2"/>
    <x v="0"/>
    <n v="402.5"/>
    <n v="0.24809550762711399"/>
    <x v="1"/>
    <x v="0"/>
    <x v="1"/>
    <x v="0"/>
    <n v="310.20089122706202"/>
    <n v="99974.895737637795"/>
    <x v="1"/>
    <n v="8621.6695359618207"/>
    <x v="0"/>
    <x v="0"/>
  </r>
  <r>
    <n v="3"/>
    <x v="0"/>
    <x v="0"/>
    <x v="0"/>
    <x v="0"/>
    <x v="0"/>
    <x v="0"/>
    <x v="0"/>
    <x v="0"/>
    <x v="0"/>
    <x v="2"/>
    <x v="2"/>
    <n v="43.972491410256403"/>
    <x v="2"/>
    <n v="393.087205656832"/>
    <x v="2"/>
    <n v="5.0879295261164303E-2"/>
    <x v="0"/>
    <n v="966.1"/>
    <n v="0.18783007890360801"/>
    <x v="2"/>
    <x v="1"/>
    <x v="2"/>
    <x v="0"/>
    <n v="333.32448728724597"/>
    <n v="452385.84931105399"/>
    <x v="2"/>
    <n v="37979.062809586198"/>
    <x v="0"/>
    <x v="0"/>
  </r>
  <r>
    <n v="4"/>
    <x v="0"/>
    <x v="0"/>
    <x v="0"/>
    <x v="0"/>
    <x v="0"/>
    <x v="0"/>
    <x v="0"/>
    <x v="0"/>
    <x v="0"/>
    <x v="3"/>
    <x v="3"/>
    <n v="30.129847016135098"/>
    <x v="3"/>
    <n v="350.19127870987501"/>
    <x v="3"/>
    <n v="8.5667467535232994E-2"/>
    <x v="0"/>
    <n v="664.3"/>
    <n v="0.198797862725233"/>
    <x v="3"/>
    <x v="2"/>
    <x v="3"/>
    <x v="0"/>
    <n v="299.89508781310201"/>
    <n v="284364.53591774497"/>
    <x v="3"/>
    <n v="27700.913093158899"/>
    <x v="0"/>
    <x v="0"/>
  </r>
  <r>
    <n v="5"/>
    <x v="0"/>
    <x v="0"/>
    <x v="0"/>
    <x v="0"/>
    <x v="0"/>
    <x v="0"/>
    <x v="0"/>
    <x v="0"/>
    <x v="0"/>
    <x v="4"/>
    <x v="4"/>
    <n v="2.3286659272461101E-6"/>
    <x v="0"/>
    <n v="0"/>
    <x v="4"/>
    <m/>
    <x v="0"/>
    <n v="0"/>
    <m/>
    <x v="0"/>
    <x v="0"/>
    <x v="0"/>
    <x v="0"/>
    <m/>
    <m/>
    <x v="0"/>
    <m/>
    <x v="0"/>
    <x v="0"/>
  </r>
  <r>
    <n v="6"/>
    <x v="0"/>
    <x v="0"/>
    <x v="0"/>
    <x v="0"/>
    <x v="0"/>
    <x v="0"/>
    <x v="0"/>
    <x v="0"/>
    <x v="0"/>
    <x v="5"/>
    <x v="5"/>
    <n v="3.95384244946528"/>
    <x v="4"/>
    <n v="329.43285008415103"/>
    <x v="5"/>
    <n v="0.173024639119746"/>
    <x v="0"/>
    <n v="137.5"/>
    <n v="0.21115504731799201"/>
    <x v="4"/>
    <x v="0"/>
    <x v="4"/>
    <x v="0"/>
    <n v="291.36211007849403"/>
    <n v="72242.644981535006"/>
    <x v="4"/>
    <n v="4003.8269176324202"/>
    <x v="0"/>
    <x v="0"/>
  </r>
  <r>
    <n v="7"/>
    <x v="0"/>
    <x v="0"/>
    <x v="0"/>
    <x v="0"/>
    <x v="0"/>
    <x v="0"/>
    <x v="0"/>
    <x v="0"/>
    <x v="0"/>
    <x v="6"/>
    <x v="6"/>
    <n v="7.9134216750506301"/>
    <x v="5"/>
    <n v="336.32202122636102"/>
    <x v="6"/>
    <n v="0.13380033765232599"/>
    <x v="0"/>
    <n v="284"/>
    <n v="0.226206302463795"/>
    <x v="5"/>
    <x v="3"/>
    <x v="5"/>
    <x v="0"/>
    <n v="293.06263272501798"/>
    <n v="154127.53410215399"/>
    <x v="5"/>
    <n v="8364.8336144141995"/>
    <x v="0"/>
    <x v="0"/>
  </r>
  <r>
    <n v="8"/>
    <x v="0"/>
    <x v="0"/>
    <x v="0"/>
    <x v="0"/>
    <x v="0"/>
    <x v="0"/>
    <x v="0"/>
    <x v="0"/>
    <x v="0"/>
    <x v="7"/>
    <x v="7"/>
    <n v="5.7325224499127101"/>
    <x v="0"/>
    <n v="343.019525474744"/>
    <x v="7"/>
    <m/>
    <x v="0"/>
    <n v="407.6"/>
    <m/>
    <x v="0"/>
    <x v="0"/>
    <x v="0"/>
    <x v="0"/>
    <m/>
    <m/>
    <x v="0"/>
    <m/>
    <x v="0"/>
    <x v="0"/>
  </r>
  <r>
    <n v="9"/>
    <x v="0"/>
    <x v="0"/>
    <x v="0"/>
    <x v="0"/>
    <x v="0"/>
    <x v="0"/>
    <x v="0"/>
    <x v="0"/>
    <x v="0"/>
    <x v="8"/>
    <x v="8"/>
    <n v="100"/>
    <x v="6"/>
    <n v="365.57461668272401"/>
    <x v="7"/>
    <m/>
    <x v="0"/>
    <m/>
    <n v="0.200453678740139"/>
    <x v="6"/>
    <x v="4"/>
    <x v="6"/>
    <x v="0"/>
    <n v="1527.84520913092"/>
    <n v="1063095.46005012"/>
    <x v="0"/>
    <n v="86670.305970753499"/>
    <x v="0"/>
    <x v="0"/>
  </r>
  <r>
    <n v="10"/>
    <x v="0"/>
    <x v="1"/>
    <x v="0"/>
    <x v="0"/>
    <x v="0"/>
    <x v="0"/>
    <x v="0"/>
    <x v="0"/>
    <x v="0"/>
    <x v="0"/>
    <x v="9"/>
    <n v="17.507367148277599"/>
    <x v="7"/>
    <n v="323.26627637319899"/>
    <x v="0"/>
    <n v="1.54671252940336E-2"/>
    <x v="0"/>
    <n v="184"/>
    <n v="6.8023814910197794E-2"/>
    <x v="7"/>
    <x v="5"/>
    <x v="7"/>
    <x v="0"/>
    <n v="290.82190293452499"/>
    <n v="1413.7874706786499"/>
    <x v="6"/>
    <n v="1994.4952119161301"/>
    <x v="0"/>
    <x v="0"/>
  </r>
  <r>
    <n v="11"/>
    <x v="0"/>
    <x v="1"/>
    <x v="0"/>
    <x v="0"/>
    <x v="0"/>
    <x v="0"/>
    <x v="0"/>
    <x v="0"/>
    <x v="0"/>
    <x v="1"/>
    <x v="10"/>
    <n v="4.03427538883781"/>
    <x v="0"/>
    <n v="310.12741518806899"/>
    <x v="1"/>
    <n v="3.22448113590207E-2"/>
    <x v="0"/>
    <n v="167.7"/>
    <n v="0.41081287246946901"/>
    <x v="8"/>
    <x v="6"/>
    <x v="8"/>
    <x v="0"/>
    <m/>
    <m/>
    <x v="7"/>
    <n v="2804.5488020850198"/>
    <x v="0"/>
    <x v="0"/>
  </r>
  <r>
    <n v="12"/>
    <x v="0"/>
    <x v="1"/>
    <x v="0"/>
    <x v="0"/>
    <x v="0"/>
    <x v="0"/>
    <x v="0"/>
    <x v="0"/>
    <x v="0"/>
    <x v="2"/>
    <x v="11"/>
    <n v="20.963872359141099"/>
    <x v="8"/>
    <n v="321.69281056260797"/>
    <x v="8"/>
    <m/>
    <x v="0"/>
    <n v="559.20000000000005"/>
    <n v="0.40678795779469701"/>
    <x v="9"/>
    <x v="7"/>
    <x v="9"/>
    <x v="0"/>
    <n v="287.08762449826099"/>
    <n v="31196.222154780498"/>
    <x v="8"/>
    <n v="14232.532708287001"/>
    <x v="0"/>
    <x v="0"/>
  </r>
  <r>
    <n v="13"/>
    <x v="0"/>
    <x v="1"/>
    <x v="0"/>
    <x v="0"/>
    <x v="0"/>
    <x v="0"/>
    <x v="0"/>
    <x v="0"/>
    <x v="0"/>
    <x v="3"/>
    <x v="12"/>
    <n v="34.387872800459498"/>
    <x v="9"/>
    <n v="304.41737760849401"/>
    <x v="3"/>
    <n v="9.8548907541613703E-2"/>
    <x v="0"/>
    <n v="439.1"/>
    <n v="6.6106743967800904E-2"/>
    <x v="10"/>
    <x v="8"/>
    <x v="10"/>
    <x v="0"/>
    <n v="272.77044215242199"/>
    <n v="14115.308823359701"/>
    <x v="9"/>
    <n v="3768.1131368371498"/>
    <x v="0"/>
    <x v="0"/>
  </r>
  <r>
    <n v="14"/>
    <x v="0"/>
    <x v="1"/>
    <x v="0"/>
    <x v="0"/>
    <x v="0"/>
    <x v="0"/>
    <x v="0"/>
    <x v="0"/>
    <x v="0"/>
    <x v="4"/>
    <x v="13"/>
    <n v="0"/>
    <x v="0"/>
    <n v="0"/>
    <x v="4"/>
    <m/>
    <x v="0"/>
    <n v="0"/>
    <m/>
    <x v="0"/>
    <x v="0"/>
    <x v="11"/>
    <x v="0"/>
    <m/>
    <m/>
    <x v="0"/>
    <m/>
    <x v="0"/>
    <x v="0"/>
  </r>
  <r>
    <n v="15"/>
    <x v="0"/>
    <x v="1"/>
    <x v="0"/>
    <x v="0"/>
    <x v="0"/>
    <x v="0"/>
    <x v="0"/>
    <x v="0"/>
    <x v="0"/>
    <x v="5"/>
    <x v="14"/>
    <n v="10.794440271470499"/>
    <x v="10"/>
    <n v="303.11392119098201"/>
    <x v="5"/>
    <n v="0.18804811001763899"/>
    <x v="0"/>
    <n v="174.7"/>
    <n v="0.17894575067938101"/>
    <x v="11"/>
    <x v="9"/>
    <x v="12"/>
    <x v="0"/>
    <n v="272.66628813710201"/>
    <n v="1535.1861405731499"/>
    <x v="10"/>
    <n v="3274.8852260129302"/>
    <x v="0"/>
    <x v="0"/>
  </r>
  <r>
    <n v="16"/>
    <x v="0"/>
    <x v="1"/>
    <x v="0"/>
    <x v="0"/>
    <x v="0"/>
    <x v="0"/>
    <x v="0"/>
    <x v="0"/>
    <x v="0"/>
    <x v="6"/>
    <x v="15"/>
    <n v="5.7948842125407598"/>
    <x v="11"/>
    <n v="321.28258665647297"/>
    <x v="6"/>
    <n v="0.140063613370106"/>
    <x v="0"/>
    <n v="180.1"/>
    <n v="0.40512392165938299"/>
    <x v="12"/>
    <x v="10"/>
    <x v="13"/>
    <x v="0"/>
    <n v="289.10503863764501"/>
    <n v="586.95836842837696"/>
    <x v="11"/>
    <n v="3995.8951322355701"/>
    <x v="0"/>
    <x v="0"/>
  </r>
  <r>
    <n v="17"/>
    <x v="0"/>
    <x v="1"/>
    <x v="0"/>
    <x v="0"/>
    <x v="0"/>
    <x v="0"/>
    <x v="0"/>
    <x v="0"/>
    <x v="0"/>
    <x v="7"/>
    <x v="16"/>
    <n v="6.5172878192725401"/>
    <x v="0"/>
    <n v="309.22842346240299"/>
    <x v="7"/>
    <m/>
    <x v="0"/>
    <n v="228.7"/>
    <m/>
    <x v="0"/>
    <x v="0"/>
    <x v="11"/>
    <x v="0"/>
    <m/>
    <m/>
    <x v="0"/>
    <m/>
    <x v="0"/>
    <x v="0"/>
  </r>
  <r>
    <n v="18"/>
    <x v="0"/>
    <x v="1"/>
    <x v="0"/>
    <x v="0"/>
    <x v="0"/>
    <x v="0"/>
    <x v="0"/>
    <x v="0"/>
    <x v="0"/>
    <x v="8"/>
    <x v="17"/>
    <n v="100"/>
    <x v="0"/>
    <n v="313.45956900925302"/>
    <x v="7"/>
    <m/>
    <x v="0"/>
    <m/>
    <m/>
    <x v="13"/>
    <x v="11"/>
    <x v="14"/>
    <x v="0"/>
    <n v="1412.45129635995"/>
    <n v="48847.462957820397"/>
    <x v="0"/>
    <n v="30070.470217373899"/>
    <x v="0"/>
    <x v="0"/>
  </r>
  <r>
    <n v="19"/>
    <x v="0"/>
    <x v="2"/>
    <x v="0"/>
    <x v="0"/>
    <x v="0"/>
    <x v="0"/>
    <x v="0"/>
    <x v="0"/>
    <x v="0"/>
    <x v="0"/>
    <x v="18"/>
    <n v="22.843071757295601"/>
    <x v="12"/>
    <n v="384.61538461538402"/>
    <x v="0"/>
    <n v="1.2999999999999999E-2"/>
    <x v="0"/>
    <n v="303.3"/>
    <n v="1.0274675694213999"/>
    <x v="7"/>
    <x v="12"/>
    <x v="7"/>
    <x v="0"/>
    <n v="345.98411734604298"/>
    <n v="2426.5814459322501"/>
    <x v="12"/>
    <n v="28489.776988469301"/>
    <x v="0"/>
    <x v="0"/>
  </r>
  <r>
    <n v="20"/>
    <x v="0"/>
    <x v="2"/>
    <x v="0"/>
    <x v="0"/>
    <x v="0"/>
    <x v="0"/>
    <x v="0"/>
    <x v="0"/>
    <x v="0"/>
    <x v="1"/>
    <x v="19"/>
    <n v="6.3681456947939097"/>
    <x v="13"/>
    <n v="371.559470602685"/>
    <x v="1"/>
    <n v="2.6913592012012301E-2"/>
    <x v="0"/>
    <n v="75.8"/>
    <n v="0.77845953705009996"/>
    <x v="8"/>
    <x v="13"/>
    <x v="8"/>
    <x v="0"/>
    <n v="334.278881037818"/>
    <n v="1719.6856343100401"/>
    <x v="13"/>
    <n v="7050.2162897267399"/>
    <x v="0"/>
    <x v="0"/>
  </r>
  <r>
    <n v="21"/>
    <x v="0"/>
    <x v="2"/>
    <x v="0"/>
    <x v="0"/>
    <x v="0"/>
    <x v="0"/>
    <x v="0"/>
    <x v="0"/>
    <x v="0"/>
    <x v="2"/>
    <x v="20"/>
    <n v="66.690704690414194"/>
    <x v="14"/>
    <n v="405.45004465908403"/>
    <x v="2"/>
    <n v="4.9327901830216001E-2"/>
    <x v="0"/>
    <n v="354"/>
    <n v="1.12476295654799"/>
    <x v="9"/>
    <x v="14"/>
    <x v="9"/>
    <x v="0"/>
    <n v="363.89754439026098"/>
    <n v="15493.1878318177"/>
    <x v="14"/>
    <n v="99884.437622437603"/>
    <x v="0"/>
    <x v="0"/>
  </r>
  <r>
    <n v="22"/>
    <x v="0"/>
    <x v="2"/>
    <x v="0"/>
    <x v="0"/>
    <x v="0"/>
    <x v="0"/>
    <x v="0"/>
    <x v="0"/>
    <x v="0"/>
    <x v="3"/>
    <x v="21"/>
    <n v="3.9020828203411102"/>
    <x v="15"/>
    <n v="404.32122990929798"/>
    <x v="3"/>
    <n v="7.4198428825342402E-2"/>
    <x v="0"/>
    <n v="24.6"/>
    <n v="0.39656787862062698"/>
    <x v="10"/>
    <x v="15"/>
    <x v="10"/>
    <x v="0"/>
    <n v="363.87747762171898"/>
    <n v="174.058075998715"/>
    <x v="15"/>
    <n v="3099.5502013717"/>
    <x v="0"/>
    <x v="0"/>
  </r>
  <r>
    <n v="23"/>
    <x v="0"/>
    <x v="2"/>
    <x v="0"/>
    <x v="0"/>
    <x v="0"/>
    <x v="0"/>
    <x v="0"/>
    <x v="0"/>
    <x v="0"/>
    <x v="4"/>
    <x v="13"/>
    <n v="0"/>
    <x v="0"/>
    <n v="0"/>
    <x v="4"/>
    <m/>
    <x v="0"/>
    <n v="0"/>
    <m/>
    <x v="0"/>
    <x v="0"/>
    <x v="11"/>
    <x v="0"/>
    <m/>
    <m/>
    <x v="0"/>
    <m/>
    <x v="0"/>
    <x v="0"/>
  </r>
  <r>
    <n v="24"/>
    <x v="0"/>
    <x v="2"/>
    <x v="0"/>
    <x v="0"/>
    <x v="0"/>
    <x v="0"/>
    <x v="0"/>
    <x v="0"/>
    <x v="0"/>
    <x v="5"/>
    <x v="22"/>
    <n v="1.6495495349118702E-2"/>
    <x v="0"/>
    <n v="0"/>
    <x v="5"/>
    <m/>
    <x v="0"/>
    <n v="0.1"/>
    <m/>
    <x v="11"/>
    <x v="0"/>
    <x v="12"/>
    <x v="0"/>
    <m/>
    <m/>
    <x v="0"/>
    <m/>
    <x v="0"/>
    <x v="0"/>
  </r>
  <r>
    <n v="25"/>
    <x v="0"/>
    <x v="2"/>
    <x v="0"/>
    <x v="0"/>
    <x v="0"/>
    <x v="0"/>
    <x v="0"/>
    <x v="0"/>
    <x v="0"/>
    <x v="6"/>
    <x v="23"/>
    <n v="1.8985100237755501E-2"/>
    <x v="0"/>
    <n v="0"/>
    <x v="6"/>
    <m/>
    <x v="0"/>
    <n v="0"/>
    <m/>
    <x v="12"/>
    <x v="0"/>
    <x v="13"/>
    <x v="0"/>
    <m/>
    <m/>
    <x v="0"/>
    <m/>
    <x v="0"/>
    <x v="0"/>
  </r>
  <r>
    <n v="26"/>
    <x v="0"/>
    <x v="2"/>
    <x v="0"/>
    <x v="0"/>
    <x v="0"/>
    <x v="0"/>
    <x v="0"/>
    <x v="0"/>
    <x v="0"/>
    <x v="7"/>
    <x v="24"/>
    <n v="0.160514441568124"/>
    <x v="0"/>
    <n v="354.87141887728399"/>
    <x v="7"/>
    <m/>
    <x v="0"/>
    <n v="2"/>
    <m/>
    <x v="0"/>
    <x v="0"/>
    <x v="11"/>
    <x v="0"/>
    <m/>
    <m/>
    <x v="0"/>
    <m/>
    <x v="0"/>
    <x v="0"/>
  </r>
  <r>
    <n v="27"/>
    <x v="0"/>
    <x v="2"/>
    <x v="0"/>
    <x v="0"/>
    <x v="0"/>
    <x v="0"/>
    <x v="0"/>
    <x v="0"/>
    <x v="0"/>
    <x v="8"/>
    <x v="25"/>
    <n v="100"/>
    <x v="16"/>
    <n v="398.82985494317199"/>
    <x v="7"/>
    <m/>
    <x v="0"/>
    <m/>
    <n v="1.05192706538412"/>
    <x v="14"/>
    <x v="16"/>
    <x v="15"/>
    <x v="0"/>
    <n v="1408.03802039584"/>
    <n v="19813.512988058701"/>
    <x v="0"/>
    <n v="138523.981102005"/>
    <x v="0"/>
    <x v="0"/>
  </r>
  <r>
    <n v="28"/>
    <x v="0"/>
    <x v="3"/>
    <x v="0"/>
    <x v="0"/>
    <x v="0"/>
    <x v="0"/>
    <x v="0"/>
    <x v="0"/>
    <x v="0"/>
    <x v="0"/>
    <x v="26"/>
    <n v="0.768916201138793"/>
    <x v="0"/>
    <n v="332.92682926829201"/>
    <x v="0"/>
    <n v="1.5018315018315E-2"/>
    <x v="0"/>
    <n v="67.3"/>
    <m/>
    <x v="0"/>
    <x v="0"/>
    <x v="0"/>
    <x v="0"/>
    <m/>
    <m/>
    <x v="0"/>
    <m/>
    <x v="0"/>
    <x v="0"/>
  </r>
  <r>
    <n v="29"/>
    <x v="0"/>
    <x v="3"/>
    <x v="0"/>
    <x v="0"/>
    <x v="0"/>
    <x v="0"/>
    <x v="0"/>
    <x v="0"/>
    <x v="0"/>
    <x v="1"/>
    <x v="27"/>
    <n v="7.7124492892006202"/>
    <x v="17"/>
    <n v="352.76725839796899"/>
    <x v="1"/>
    <n v="2.8347301973015399E-2"/>
    <x v="0"/>
    <n v="488.1"/>
    <n v="0.32833469383124297"/>
    <x v="1"/>
    <x v="0"/>
    <x v="1"/>
    <x v="0"/>
    <n v="308.27960544201602"/>
    <n v="151650.31237420801"/>
    <x v="16"/>
    <n v="23341.899918016599"/>
    <x v="0"/>
    <x v="0"/>
  </r>
  <r>
    <n v="30"/>
    <x v="0"/>
    <x v="3"/>
    <x v="0"/>
    <x v="0"/>
    <x v="0"/>
    <x v="0"/>
    <x v="0"/>
    <x v="0"/>
    <x v="0"/>
    <x v="2"/>
    <x v="28"/>
    <n v="46.9878639364401"/>
    <x v="18"/>
    <n v="396.286919549223"/>
    <x v="2"/>
    <n v="5.0468483851927301E-2"/>
    <x v="0"/>
    <n v="1045.3"/>
    <n v="0.28947868601864601"/>
    <x v="2"/>
    <x v="0"/>
    <x v="2"/>
    <x v="0"/>
    <n v="311.29305783364401"/>
    <n v="1426955.9585011101"/>
    <x v="17"/>
    <n v="125920.340917965"/>
    <x v="0"/>
    <x v="0"/>
  </r>
  <r>
    <n v="31"/>
    <x v="0"/>
    <x v="3"/>
    <x v="0"/>
    <x v="0"/>
    <x v="0"/>
    <x v="0"/>
    <x v="0"/>
    <x v="0"/>
    <x v="0"/>
    <x v="3"/>
    <x v="29"/>
    <n v="27.657645686961299"/>
    <x v="19"/>
    <n v="357.886951065669"/>
    <x v="3"/>
    <n v="8.3825352979956094E-2"/>
    <x v="0"/>
    <n v="750"/>
    <n v="0.30708309407128298"/>
    <x v="3"/>
    <x v="0"/>
    <x v="3"/>
    <x v="0"/>
    <n v="295.724700928434"/>
    <n v="606730.55633012997"/>
    <x v="18"/>
    <n v="79116.875939067002"/>
    <x v="0"/>
    <x v="0"/>
  </r>
  <r>
    <n v="32"/>
    <x v="0"/>
    <x v="3"/>
    <x v="0"/>
    <x v="0"/>
    <x v="0"/>
    <x v="0"/>
    <x v="0"/>
    <x v="0"/>
    <x v="0"/>
    <x v="4"/>
    <x v="30"/>
    <n v="1.5827780549971499E-5"/>
    <x v="0"/>
    <n v="0"/>
    <x v="4"/>
    <m/>
    <x v="0"/>
    <n v="0"/>
    <m/>
    <x v="0"/>
    <x v="0"/>
    <x v="0"/>
    <x v="0"/>
    <m/>
    <m/>
    <x v="0"/>
    <m/>
    <x v="0"/>
    <x v="0"/>
  </r>
  <r>
    <n v="33"/>
    <x v="0"/>
    <x v="3"/>
    <x v="0"/>
    <x v="0"/>
    <x v="0"/>
    <x v="0"/>
    <x v="0"/>
    <x v="0"/>
    <x v="0"/>
    <x v="5"/>
    <x v="31"/>
    <n v="4.2204157032565304"/>
    <x v="20"/>
    <n v="331.66982991828399"/>
    <x v="5"/>
    <n v="0.17185765739996101"/>
    <x v="0"/>
    <n v="199.1"/>
    <n v="0.28598928690271602"/>
    <x v="4"/>
    <x v="0"/>
    <x v="4"/>
    <x v="0"/>
    <n v="291.60764364758899"/>
    <n v="102230.897953255"/>
    <x v="19"/>
    <n v="11647.7546348942"/>
    <x v="0"/>
    <x v="0"/>
  </r>
  <r>
    <n v="34"/>
    <x v="0"/>
    <x v="3"/>
    <x v="0"/>
    <x v="0"/>
    <x v="0"/>
    <x v="0"/>
    <x v="0"/>
    <x v="0"/>
    <x v="0"/>
    <x v="6"/>
    <x v="32"/>
    <n v="7.4130888233188301"/>
    <x v="21"/>
    <n v="345.61546708364102"/>
    <x v="6"/>
    <n v="0.13020250621222801"/>
    <x v="0"/>
    <n v="358.8"/>
    <n v="0.34029152613760399"/>
    <x v="5"/>
    <x v="0"/>
    <x v="5"/>
    <x v="0"/>
    <n v="297.74653378374802"/>
    <n v="235747.44131018501"/>
    <x v="20"/>
    <n v="23746.400350097902"/>
    <x v="0"/>
    <x v="0"/>
  </r>
  <r>
    <n v="35"/>
    <x v="0"/>
    <x v="3"/>
    <x v="0"/>
    <x v="0"/>
    <x v="0"/>
    <x v="0"/>
    <x v="0"/>
    <x v="0"/>
    <x v="0"/>
    <x v="7"/>
    <x v="33"/>
    <n v="5.2396045319031401"/>
    <x v="0"/>
    <n v="346.61719214880702"/>
    <x v="7"/>
    <m/>
    <x v="0"/>
    <n v="481"/>
    <m/>
    <x v="0"/>
    <x v="0"/>
    <x v="0"/>
    <x v="0"/>
    <m/>
    <m/>
    <x v="0"/>
    <m/>
    <x v="0"/>
    <x v="0"/>
  </r>
  <r>
    <n v="36"/>
    <x v="0"/>
    <x v="3"/>
    <x v="0"/>
    <x v="0"/>
    <x v="0"/>
    <x v="0"/>
    <x v="0"/>
    <x v="0"/>
    <x v="0"/>
    <x v="8"/>
    <x v="34"/>
    <n v="100"/>
    <x v="22"/>
    <n v="369.75155674805097"/>
    <x v="7"/>
    <m/>
    <x v="0"/>
    <m/>
    <n v="0.30169814521847299"/>
    <x v="6"/>
    <x v="0"/>
    <x v="6"/>
    <x v="0"/>
    <n v="1504.65154163543"/>
    <n v="2523315.1664688899"/>
    <x v="0"/>
    <n v="263773.27176004101"/>
    <x v="0"/>
    <x v="0"/>
  </r>
  <r>
    <n v="37"/>
    <x v="0"/>
    <x v="4"/>
    <x v="0"/>
    <x v="0"/>
    <x v="0"/>
    <x v="0"/>
    <x v="0"/>
    <x v="0"/>
    <x v="0"/>
    <x v="0"/>
    <x v="35"/>
    <n v="30.675769760704799"/>
    <x v="23"/>
    <n v="313.91086432365398"/>
    <x v="0"/>
    <n v="1.5928088410615798E-2"/>
    <x v="0"/>
    <n v="412.8"/>
    <n v="0.541803203667658"/>
    <x v="15"/>
    <x v="17"/>
    <x v="16"/>
    <x v="0"/>
    <n v="279.98867709766898"/>
    <n v="31775.599699108599"/>
    <x v="21"/>
    <n v="69354.976325229494"/>
    <x v="0"/>
    <x v="0"/>
  </r>
  <r>
    <n v="38"/>
    <x v="0"/>
    <x v="4"/>
    <x v="0"/>
    <x v="0"/>
    <x v="0"/>
    <x v="0"/>
    <x v="0"/>
    <x v="0"/>
    <x v="0"/>
    <x v="1"/>
    <x v="36"/>
    <n v="5.1288777280603703"/>
    <x v="24"/>
    <n v="306.65292533586199"/>
    <x v="1"/>
    <n v="3.2610156870499299E-2"/>
    <x v="0"/>
    <n v="293.3"/>
    <n v="0.431326294108273"/>
    <x v="16"/>
    <x v="18"/>
    <x v="17"/>
    <x v="0"/>
    <n v="275.06049109377398"/>
    <n v="10840.012493550201"/>
    <x v="22"/>
    <n v="8613.5895158015392"/>
    <x v="0"/>
    <x v="0"/>
  </r>
  <r>
    <n v="39"/>
    <x v="0"/>
    <x v="4"/>
    <x v="0"/>
    <x v="0"/>
    <x v="0"/>
    <x v="0"/>
    <x v="0"/>
    <x v="0"/>
    <x v="0"/>
    <x v="2"/>
    <x v="37"/>
    <n v="30.221107986451301"/>
    <x v="25"/>
    <n v="347.19677080829899"/>
    <x v="2"/>
    <n v="5.7604222393654501E-2"/>
    <x v="0"/>
    <n v="1045.7"/>
    <n v="0.42503948966921201"/>
    <x v="17"/>
    <x v="19"/>
    <x v="18"/>
    <x v="0"/>
    <n v="308.95334905802298"/>
    <n v="49872.563069811498"/>
    <x v="23"/>
    <n v="49316.676330459799"/>
    <x v="0"/>
    <x v="0"/>
  </r>
  <r>
    <n v="40"/>
    <x v="0"/>
    <x v="4"/>
    <x v="0"/>
    <x v="0"/>
    <x v="0"/>
    <x v="0"/>
    <x v="0"/>
    <x v="0"/>
    <x v="0"/>
    <x v="3"/>
    <x v="38"/>
    <n v="20.804456823568302"/>
    <x v="26"/>
    <n v="292.025338367816"/>
    <x v="3"/>
    <n v="0.102730811537366"/>
    <x v="0"/>
    <n v="460.1"/>
    <n v="0.106720367531787"/>
    <x v="18"/>
    <x v="20"/>
    <x v="19"/>
    <x v="0"/>
    <n v="259.744508931442"/>
    <n v="36775.240883109502"/>
    <x v="24"/>
    <n v="8513.4138533595906"/>
    <x v="0"/>
    <x v="0"/>
  </r>
  <r>
    <n v="41"/>
    <x v="0"/>
    <x v="4"/>
    <x v="0"/>
    <x v="0"/>
    <x v="0"/>
    <x v="0"/>
    <x v="0"/>
    <x v="0"/>
    <x v="0"/>
    <x v="4"/>
    <x v="39"/>
    <n v="3.0251973528119001E-6"/>
    <x v="0"/>
    <n v="0"/>
    <x v="4"/>
    <m/>
    <x v="0"/>
    <n v="0"/>
    <m/>
    <x v="0"/>
    <x v="0"/>
    <x v="0"/>
    <x v="0"/>
    <m/>
    <m/>
    <x v="0"/>
    <m/>
    <x v="0"/>
    <x v="0"/>
  </r>
  <r>
    <n v="42"/>
    <x v="0"/>
    <x v="4"/>
    <x v="0"/>
    <x v="0"/>
    <x v="0"/>
    <x v="0"/>
    <x v="0"/>
    <x v="0"/>
    <x v="0"/>
    <x v="5"/>
    <x v="40"/>
    <n v="5.4283975942209697"/>
    <x v="27"/>
    <n v="287.44401249746801"/>
    <x v="5"/>
    <n v="0.198299486236478"/>
    <x v="0"/>
    <n v="163.6"/>
    <n v="0.85579849528239704"/>
    <x v="19"/>
    <x v="21"/>
    <x v="20"/>
    <x v="0"/>
    <n v="258.439361178946"/>
    <n v="2793.57063209343"/>
    <x v="25"/>
    <n v="20759.451076155601"/>
    <x v="0"/>
    <x v="0"/>
  </r>
  <r>
    <n v="43"/>
    <x v="0"/>
    <x v="4"/>
    <x v="0"/>
    <x v="0"/>
    <x v="0"/>
    <x v="0"/>
    <x v="0"/>
    <x v="0"/>
    <x v="0"/>
    <x v="6"/>
    <x v="41"/>
    <n v="3.1350948023179899"/>
    <x v="28"/>
    <n v="312.57698531793801"/>
    <x v="6"/>
    <n v="0.143964533902674"/>
    <x v="0"/>
    <n v="161.4"/>
    <n v="0.36943215174682698"/>
    <x v="20"/>
    <x v="22"/>
    <x v="21"/>
    <x v="0"/>
    <n v="280.77760322453997"/>
    <n v="6374.7785953053699"/>
    <x v="26"/>
    <n v="4594.0602664318803"/>
    <x v="0"/>
    <x v="0"/>
  </r>
  <r>
    <n v="44"/>
    <x v="0"/>
    <x v="4"/>
    <x v="0"/>
    <x v="0"/>
    <x v="0"/>
    <x v="0"/>
    <x v="0"/>
    <x v="0"/>
    <x v="0"/>
    <x v="7"/>
    <x v="42"/>
    <n v="4.6062922794787404"/>
    <x v="0"/>
    <n v="291.729168426993"/>
    <x v="7"/>
    <m/>
    <x v="0"/>
    <n v="214.8"/>
    <m/>
    <x v="0"/>
    <x v="0"/>
    <x v="0"/>
    <x v="0"/>
    <m/>
    <m/>
    <x v="0"/>
    <m/>
    <x v="0"/>
    <x v="0"/>
  </r>
  <r>
    <n v="45"/>
    <x v="0"/>
    <x v="4"/>
    <x v="0"/>
    <x v="0"/>
    <x v="0"/>
    <x v="0"/>
    <x v="0"/>
    <x v="0"/>
    <x v="0"/>
    <x v="8"/>
    <x v="43"/>
    <n v="100"/>
    <x v="29"/>
    <n v="315.92852549182402"/>
    <x v="7"/>
    <m/>
    <x v="0"/>
    <m/>
    <n v="0.41618776823367898"/>
    <x v="13"/>
    <x v="23"/>
    <x v="14"/>
    <x v="0"/>
    <n v="1662.9639905843901"/>
    <n v="138431.765372978"/>
    <x v="0"/>
    <n v="161152.167367438"/>
    <x v="0"/>
    <x v="0"/>
  </r>
  <r>
    <n v="46"/>
    <x v="0"/>
    <x v="5"/>
    <x v="0"/>
    <x v="0"/>
    <x v="0"/>
    <x v="0"/>
    <x v="0"/>
    <x v="0"/>
    <x v="0"/>
    <x v="0"/>
    <x v="44"/>
    <n v="27.2478959414575"/>
    <x v="0"/>
    <n v="384.61538262688498"/>
    <x v="0"/>
    <n v="1.30000000672112E-2"/>
    <x v="0"/>
    <n v="1446.8"/>
    <n v="4.6149778429173102E-2"/>
    <x v="7"/>
    <x v="24"/>
    <x v="7"/>
    <x v="0"/>
    <m/>
    <m/>
    <x v="27"/>
    <n v="12625.598350072099"/>
    <x v="0"/>
    <x v="0"/>
  </r>
  <r>
    <n v="47"/>
    <x v="0"/>
    <x v="5"/>
    <x v="0"/>
    <x v="0"/>
    <x v="0"/>
    <x v="0"/>
    <x v="0"/>
    <x v="0"/>
    <x v="0"/>
    <x v="1"/>
    <x v="45"/>
    <n v="9.3954825773503092"/>
    <x v="0"/>
    <n v="371.72643717201203"/>
    <x v="1"/>
    <n v="2.690150336381E-2"/>
    <x v="0"/>
    <n v="436.6"/>
    <n v="4.0465778696993498E-2"/>
    <x v="8"/>
    <x v="25"/>
    <x v="8"/>
    <x v="0"/>
    <m/>
    <m/>
    <x v="28"/>
    <n v="3831.6883229967402"/>
    <x v="0"/>
    <x v="0"/>
  </r>
  <r>
    <n v="48"/>
    <x v="0"/>
    <x v="5"/>
    <x v="0"/>
    <x v="0"/>
    <x v="0"/>
    <x v="0"/>
    <x v="0"/>
    <x v="0"/>
    <x v="0"/>
    <x v="2"/>
    <x v="46"/>
    <n v="62.5759762322797"/>
    <x v="0"/>
    <n v="405.72492733696203"/>
    <x v="2"/>
    <n v="4.9294481685591897E-2"/>
    <x v="0"/>
    <n v="1573.5"/>
    <n v="4.6752202527400297E-2"/>
    <x v="9"/>
    <x v="26"/>
    <x v="9"/>
    <x v="0"/>
    <m/>
    <m/>
    <x v="29"/>
    <n v="29419.8742186821"/>
    <x v="0"/>
    <x v="0"/>
  </r>
  <r>
    <n v="49"/>
    <x v="0"/>
    <x v="5"/>
    <x v="0"/>
    <x v="0"/>
    <x v="0"/>
    <x v="0"/>
    <x v="0"/>
    <x v="0"/>
    <x v="0"/>
    <x v="3"/>
    <x v="47"/>
    <n v="0.63068402817540903"/>
    <x v="0"/>
    <n v="401.37441897044602"/>
    <x v="3"/>
    <n v="7.4743178892546502E-2"/>
    <x v="0"/>
    <n v="19.2"/>
    <m/>
    <x v="10"/>
    <x v="0"/>
    <x v="0"/>
    <x v="0"/>
    <m/>
    <m/>
    <x v="0"/>
    <m/>
    <x v="0"/>
    <x v="0"/>
  </r>
  <r>
    <n v="50"/>
    <x v="0"/>
    <x v="5"/>
    <x v="0"/>
    <x v="0"/>
    <x v="0"/>
    <x v="0"/>
    <x v="0"/>
    <x v="0"/>
    <x v="0"/>
    <x v="4"/>
    <x v="48"/>
    <n v="0"/>
    <x v="0"/>
    <n v="0"/>
    <x v="4"/>
    <m/>
    <x v="0"/>
    <n v="0"/>
    <m/>
    <x v="0"/>
    <x v="0"/>
    <x v="0"/>
    <x v="0"/>
    <m/>
    <m/>
    <x v="0"/>
    <m/>
    <x v="0"/>
    <x v="0"/>
  </r>
  <r>
    <n v="51"/>
    <x v="0"/>
    <x v="5"/>
    <x v="0"/>
    <x v="0"/>
    <x v="0"/>
    <x v="0"/>
    <x v="0"/>
    <x v="0"/>
    <x v="0"/>
    <x v="5"/>
    <x v="49"/>
    <n v="2.28204667414902E-2"/>
    <x v="0"/>
    <n v="0"/>
    <x v="5"/>
    <m/>
    <x v="0"/>
    <n v="0"/>
    <m/>
    <x v="11"/>
    <x v="0"/>
    <x v="0"/>
    <x v="0"/>
    <m/>
    <m/>
    <x v="0"/>
    <m/>
    <x v="0"/>
    <x v="0"/>
  </r>
  <r>
    <n v="52"/>
    <x v="0"/>
    <x v="5"/>
    <x v="0"/>
    <x v="0"/>
    <x v="0"/>
    <x v="0"/>
    <x v="0"/>
    <x v="0"/>
    <x v="0"/>
    <x v="6"/>
    <x v="50"/>
    <n v="6.0338259095765297E-2"/>
    <x v="0"/>
    <n v="345.59305559863901"/>
    <x v="6"/>
    <n v="0.13021094976011699"/>
    <x v="0"/>
    <n v="1.6"/>
    <m/>
    <x v="12"/>
    <x v="0"/>
    <x v="0"/>
    <x v="0"/>
    <m/>
    <m/>
    <x v="0"/>
    <m/>
    <x v="0"/>
    <x v="0"/>
  </r>
  <r>
    <n v="53"/>
    <x v="0"/>
    <x v="5"/>
    <x v="0"/>
    <x v="0"/>
    <x v="0"/>
    <x v="0"/>
    <x v="0"/>
    <x v="0"/>
    <x v="0"/>
    <x v="7"/>
    <x v="51"/>
    <n v="6.6802494899671494E-2"/>
    <x v="0"/>
    <n v="368.146072001959"/>
    <x v="7"/>
    <m/>
    <x v="0"/>
    <n v="1.4"/>
    <m/>
    <x v="0"/>
    <x v="0"/>
    <x v="0"/>
    <x v="0"/>
    <m/>
    <m/>
    <x v="0"/>
    <m/>
    <x v="0"/>
    <x v="0"/>
  </r>
  <r>
    <n v="54"/>
    <x v="0"/>
    <x v="5"/>
    <x v="0"/>
    <x v="0"/>
    <x v="0"/>
    <x v="0"/>
    <x v="0"/>
    <x v="0"/>
    <x v="0"/>
    <x v="8"/>
    <x v="52"/>
    <n v="100"/>
    <x v="0"/>
    <n v="396.48102311287499"/>
    <x v="7"/>
    <m/>
    <x v="0"/>
    <m/>
    <n v="4.5991476206382602E-2"/>
    <x v="14"/>
    <x v="27"/>
    <x v="15"/>
    <x v="0"/>
    <n v="0"/>
    <n v="0"/>
    <x v="0"/>
    <n v="45877.16089175100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1"/>
    <x v="1"/>
    <x v="1"/>
    <x v="0"/>
    <x v="1"/>
    <x v="0"/>
    <x v="1"/>
    <x v="1"/>
    <x v="1"/>
    <x v="0"/>
    <x v="1"/>
    <x v="0"/>
    <x v="0"/>
    <x v="0"/>
    <x v="0"/>
    <x v="1"/>
    <x v="0"/>
    <x v="1"/>
    <x v="1"/>
    <x v="1"/>
    <x v="0"/>
    <x v="0"/>
    <x v="0"/>
    <x v="1"/>
    <x v="0"/>
    <x v="0"/>
    <x v="0"/>
    <x v="0"/>
    <x v="0"/>
    <x v="0"/>
    <x v="1"/>
    <x v="1"/>
    <x v="1"/>
    <x v="1"/>
    <x v="1"/>
    <x v="0"/>
    <x v="1"/>
    <x v="0"/>
  </r>
  <r>
    <x v="0"/>
    <x v="0"/>
    <x v="0"/>
    <x v="0"/>
    <x v="0"/>
    <x v="0"/>
    <x v="0"/>
    <x v="2"/>
    <x v="0"/>
    <x v="0"/>
    <x v="0"/>
    <x v="0"/>
    <x v="0"/>
    <x v="2"/>
    <x v="2"/>
    <x v="2"/>
    <x v="0"/>
    <x v="2"/>
    <x v="0"/>
    <x v="2"/>
    <x v="2"/>
    <x v="2"/>
    <x v="0"/>
    <x v="2"/>
    <x v="0"/>
    <x v="0"/>
    <x v="0"/>
    <x v="0"/>
    <x v="2"/>
    <x v="0"/>
    <x v="2"/>
    <x v="2"/>
    <x v="2"/>
    <x v="0"/>
    <x v="0"/>
    <x v="0"/>
    <x v="2"/>
    <x v="0"/>
    <x v="0"/>
    <x v="0"/>
    <x v="0"/>
    <x v="0"/>
    <x v="0"/>
    <x v="2"/>
    <x v="2"/>
    <x v="2"/>
    <x v="2"/>
    <x v="2"/>
    <x v="0"/>
    <x v="2"/>
    <x v="0"/>
  </r>
  <r>
    <x v="0"/>
    <x v="0"/>
    <x v="0"/>
    <x v="0"/>
    <x v="0"/>
    <x v="0"/>
    <x v="0"/>
    <x v="3"/>
    <x v="0"/>
    <x v="0"/>
    <x v="0"/>
    <x v="0"/>
    <x v="0"/>
    <x v="3"/>
    <x v="3"/>
    <x v="3"/>
    <x v="0"/>
    <x v="3"/>
    <x v="0"/>
    <x v="3"/>
    <x v="3"/>
    <x v="3"/>
    <x v="0"/>
    <x v="3"/>
    <x v="0"/>
    <x v="0"/>
    <x v="0"/>
    <x v="0"/>
    <x v="3"/>
    <x v="0"/>
    <x v="3"/>
    <x v="3"/>
    <x v="1"/>
    <x v="0"/>
    <x v="0"/>
    <x v="0"/>
    <x v="3"/>
    <x v="0"/>
    <x v="0"/>
    <x v="0"/>
    <x v="0"/>
    <x v="0"/>
    <x v="0"/>
    <x v="3"/>
    <x v="3"/>
    <x v="3"/>
    <x v="3"/>
    <x v="3"/>
    <x v="0"/>
    <x v="3"/>
    <x v="0"/>
  </r>
  <r>
    <x v="0"/>
    <x v="0"/>
    <x v="0"/>
    <x v="0"/>
    <x v="0"/>
    <x v="0"/>
    <x v="0"/>
    <x v="4"/>
    <x v="0"/>
    <x v="0"/>
    <x v="0"/>
    <x v="0"/>
    <x v="0"/>
    <x v="4"/>
    <x v="4"/>
    <x v="4"/>
    <x v="0"/>
    <x v="4"/>
    <x v="0"/>
    <x v="4"/>
    <x v="4"/>
    <x v="4"/>
    <x v="0"/>
    <x v="4"/>
    <x v="0"/>
    <x v="0"/>
    <x v="0"/>
    <x v="0"/>
    <x v="4"/>
    <x v="0"/>
    <x v="4"/>
    <x v="4"/>
    <x v="1"/>
    <x v="0"/>
    <x v="0"/>
    <x v="0"/>
    <x v="4"/>
    <x v="0"/>
    <x v="0"/>
    <x v="0"/>
    <x v="0"/>
    <x v="0"/>
    <x v="0"/>
    <x v="4"/>
    <x v="4"/>
    <x v="4"/>
    <x v="4"/>
    <x v="4"/>
    <x v="0"/>
    <x v="4"/>
    <x v="0"/>
  </r>
  <r>
    <x v="0"/>
    <x v="0"/>
    <x v="0"/>
    <x v="0"/>
    <x v="0"/>
    <x v="0"/>
    <x v="1"/>
    <x v="5"/>
    <x v="1"/>
    <x v="0"/>
    <x v="0"/>
    <x v="1"/>
    <x v="0"/>
    <x v="5"/>
    <x v="5"/>
    <x v="5"/>
    <x v="1"/>
    <x v="5"/>
    <x v="1"/>
    <x v="5"/>
    <x v="5"/>
    <x v="5"/>
    <x v="1"/>
    <x v="5"/>
    <x v="0"/>
    <x v="0"/>
    <x v="0"/>
    <x v="0"/>
    <x v="5"/>
    <x v="0"/>
    <x v="5"/>
    <x v="5"/>
    <x v="3"/>
    <x v="0"/>
    <x v="0"/>
    <x v="0"/>
    <x v="5"/>
    <x v="0"/>
    <x v="0"/>
    <x v="0"/>
    <x v="0"/>
    <x v="0"/>
    <x v="0"/>
    <x v="5"/>
    <x v="5"/>
    <x v="5"/>
    <x v="5"/>
    <x v="5"/>
    <x v="1"/>
    <x v="5"/>
    <x v="0"/>
  </r>
  <r>
    <x v="0"/>
    <x v="0"/>
    <x v="0"/>
    <x v="0"/>
    <x v="0"/>
    <x v="0"/>
    <x v="1"/>
    <x v="6"/>
    <x v="1"/>
    <x v="0"/>
    <x v="0"/>
    <x v="1"/>
    <x v="0"/>
    <x v="6"/>
    <x v="6"/>
    <x v="6"/>
    <x v="2"/>
    <x v="6"/>
    <x v="1"/>
    <x v="6"/>
    <x v="6"/>
    <x v="6"/>
    <x v="2"/>
    <x v="6"/>
    <x v="0"/>
    <x v="0"/>
    <x v="0"/>
    <x v="0"/>
    <x v="6"/>
    <x v="0"/>
    <x v="6"/>
    <x v="6"/>
    <x v="4"/>
    <x v="0"/>
    <x v="0"/>
    <x v="0"/>
    <x v="6"/>
    <x v="0"/>
    <x v="0"/>
    <x v="0"/>
    <x v="0"/>
    <x v="0"/>
    <x v="0"/>
    <x v="6"/>
    <x v="6"/>
    <x v="6"/>
    <x v="6"/>
    <x v="5"/>
    <x v="2"/>
    <x v="6"/>
    <x v="0"/>
  </r>
  <r>
    <x v="0"/>
    <x v="0"/>
    <x v="0"/>
    <x v="0"/>
    <x v="0"/>
    <x v="0"/>
    <x v="1"/>
    <x v="7"/>
    <x v="1"/>
    <x v="0"/>
    <x v="0"/>
    <x v="1"/>
    <x v="0"/>
    <x v="7"/>
    <x v="7"/>
    <x v="7"/>
    <x v="3"/>
    <x v="7"/>
    <x v="1"/>
    <x v="7"/>
    <x v="7"/>
    <x v="7"/>
    <x v="0"/>
    <x v="7"/>
    <x v="0"/>
    <x v="0"/>
    <x v="0"/>
    <x v="0"/>
    <x v="7"/>
    <x v="0"/>
    <x v="7"/>
    <x v="7"/>
    <x v="3"/>
    <x v="0"/>
    <x v="0"/>
    <x v="0"/>
    <x v="7"/>
    <x v="0"/>
    <x v="0"/>
    <x v="0"/>
    <x v="0"/>
    <x v="0"/>
    <x v="0"/>
    <x v="7"/>
    <x v="7"/>
    <x v="7"/>
    <x v="7"/>
    <x v="5"/>
    <x v="3"/>
    <x v="7"/>
    <x v="0"/>
  </r>
  <r>
    <x v="0"/>
    <x v="0"/>
    <x v="0"/>
    <x v="0"/>
    <x v="0"/>
    <x v="0"/>
    <x v="1"/>
    <x v="8"/>
    <x v="1"/>
    <x v="0"/>
    <x v="0"/>
    <x v="1"/>
    <x v="0"/>
    <x v="8"/>
    <x v="8"/>
    <x v="8"/>
    <x v="4"/>
    <x v="8"/>
    <x v="1"/>
    <x v="8"/>
    <x v="8"/>
    <x v="8"/>
    <x v="3"/>
    <x v="8"/>
    <x v="0"/>
    <x v="0"/>
    <x v="0"/>
    <x v="0"/>
    <x v="8"/>
    <x v="0"/>
    <x v="8"/>
    <x v="8"/>
    <x v="3"/>
    <x v="0"/>
    <x v="0"/>
    <x v="0"/>
    <x v="8"/>
    <x v="0"/>
    <x v="0"/>
    <x v="0"/>
    <x v="0"/>
    <x v="0"/>
    <x v="0"/>
    <x v="8"/>
    <x v="8"/>
    <x v="8"/>
    <x v="8"/>
    <x v="5"/>
    <x v="4"/>
    <x v="8"/>
    <x v="0"/>
  </r>
  <r>
    <x v="0"/>
    <x v="0"/>
    <x v="0"/>
    <x v="0"/>
    <x v="0"/>
    <x v="0"/>
    <x v="1"/>
    <x v="9"/>
    <x v="1"/>
    <x v="0"/>
    <x v="0"/>
    <x v="1"/>
    <x v="0"/>
    <x v="9"/>
    <x v="9"/>
    <x v="9"/>
    <x v="5"/>
    <x v="9"/>
    <x v="1"/>
    <x v="9"/>
    <x v="9"/>
    <x v="9"/>
    <x v="0"/>
    <x v="9"/>
    <x v="0"/>
    <x v="0"/>
    <x v="0"/>
    <x v="0"/>
    <x v="9"/>
    <x v="0"/>
    <x v="9"/>
    <x v="9"/>
    <x v="5"/>
    <x v="0"/>
    <x v="0"/>
    <x v="0"/>
    <x v="9"/>
    <x v="0"/>
    <x v="0"/>
    <x v="0"/>
    <x v="0"/>
    <x v="0"/>
    <x v="0"/>
    <x v="9"/>
    <x v="9"/>
    <x v="9"/>
    <x v="9"/>
    <x v="5"/>
    <x v="5"/>
    <x v="9"/>
    <x v="0"/>
  </r>
  <r>
    <x v="0"/>
    <x v="0"/>
    <x v="0"/>
    <x v="0"/>
    <x v="0"/>
    <x v="0"/>
    <x v="0"/>
    <x v="10"/>
    <x v="0"/>
    <x v="0"/>
    <x v="0"/>
    <x v="0"/>
    <x v="0"/>
    <x v="10"/>
    <x v="10"/>
    <x v="10"/>
    <x v="0"/>
    <x v="10"/>
    <x v="0"/>
    <x v="10"/>
    <x v="10"/>
    <x v="10"/>
    <x v="4"/>
    <x v="10"/>
    <x v="1"/>
    <x v="1"/>
    <x v="1"/>
    <x v="0"/>
    <x v="10"/>
    <x v="0"/>
    <x v="10"/>
    <x v="10"/>
    <x v="6"/>
    <x v="0"/>
    <x v="0"/>
    <x v="0"/>
    <x v="10"/>
    <x v="0"/>
    <x v="0"/>
    <x v="0"/>
    <x v="0"/>
    <x v="0"/>
    <x v="0"/>
    <x v="10"/>
    <x v="10"/>
    <x v="10"/>
    <x v="10"/>
    <x v="6"/>
    <x v="6"/>
    <x v="10"/>
    <x v="1"/>
  </r>
  <r>
    <x v="0"/>
    <x v="0"/>
    <x v="0"/>
    <x v="0"/>
    <x v="0"/>
    <x v="0"/>
    <x v="1"/>
    <x v="10"/>
    <x v="1"/>
    <x v="0"/>
    <x v="0"/>
    <x v="1"/>
    <x v="0"/>
    <x v="11"/>
    <x v="11"/>
    <x v="11"/>
    <x v="6"/>
    <x v="11"/>
    <x v="1"/>
    <x v="11"/>
    <x v="11"/>
    <x v="11"/>
    <x v="0"/>
    <x v="11"/>
    <x v="0"/>
    <x v="0"/>
    <x v="2"/>
    <x v="0"/>
    <x v="11"/>
    <x v="0"/>
    <x v="11"/>
    <x v="11"/>
    <x v="7"/>
    <x v="0"/>
    <x v="0"/>
    <x v="0"/>
    <x v="11"/>
    <x v="0"/>
    <x v="0"/>
    <x v="0"/>
    <x v="0"/>
    <x v="0"/>
    <x v="0"/>
    <x v="11"/>
    <x v="11"/>
    <x v="10"/>
    <x v="10"/>
    <x v="6"/>
    <x v="6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069B9-4CCA-49BA-83C0-3A1B6B4D5160}" name="PivotTable3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24:C26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1">
        <item x="1"/>
        <item x="10"/>
        <item x="9"/>
        <item x="5"/>
        <item x="0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4"/>
        <item x="8"/>
        <item x="2"/>
        <item x="9"/>
        <item x="7"/>
        <item x="3"/>
        <item x="1"/>
        <item x="0"/>
        <item x="5"/>
        <item x="6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2"/>
        <item x="1"/>
        <item x="3"/>
        <item x="4"/>
        <item x="10"/>
        <item x="7"/>
        <item x="5"/>
        <item x="8"/>
        <item x="9"/>
        <item x="6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5"/>
        <item x="0"/>
        <item x="7"/>
        <item x="2"/>
        <item x="1"/>
        <item x="8"/>
        <item x="10"/>
        <item x="3"/>
        <item x="4"/>
        <item x="9"/>
        <item x="1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recommendation_volume" fld="36" baseField="0" baseItem="0"/>
    <dataField name="Sum of current_volume" fld="17" baseField="0" baseItem="0"/>
  </dataFields>
  <formats count="4">
    <format dxfId="62">
      <pivotArea outline="0" collapsedLevelsAreSubtotals="1" fieldPosition="0"/>
    </format>
    <format dxfId="63">
      <pivotArea outline="0" fieldPosition="0">
        <references count="1">
          <reference field="7" count="1" selected="0">
            <x v="1"/>
          </reference>
        </references>
      </pivotArea>
    </format>
    <format dxfId="64">
      <pivotArea dataOnly="0" labelOnly="1" outline="0" fieldPosition="0">
        <references count="1">
          <reference field="7" count="1">
            <x v="1"/>
          </reference>
        </references>
      </pivotArea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40119-123B-4A54-AEC1-553978BC35E3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9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1"/>
        <item x="9"/>
        <item x="5"/>
        <item x="0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/>
    </i>
    <i>
      <x v="1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" hier="-1"/>
  </pageFields>
  <dataFields count="5">
    <dataField name="Sum of current_metric_value" fld="14" baseField="0" baseItem="0"/>
    <dataField name="Sum of current_spends" fld="13" baseField="0" baseItem="0"/>
    <dataField name="Sum of recommendation_metric_value" fld="28" baseField="0" baseItem="0"/>
    <dataField name="Sum of recommendation_spends" fld="32" baseField="0" baseItem="0"/>
    <dataField name="Sum of recommendation_roi" fld="31" baseField="0" baseItem="0" numFmtId="165"/>
  </dataFields>
  <formats count="4">
    <format dxfId="106">
      <pivotArea outline="0" collapsedLevelsAreSubtotals="1" fieldPosition="0"/>
    </format>
    <format dxfId="105">
      <pivotArea outline="0" fieldPosition="0">
        <references count="1">
          <reference field="7" count="1" selected="0">
            <x v="0"/>
          </reference>
        </references>
      </pivotArea>
    </format>
    <format dxfId="104">
      <pivotArea dataOnly="0" labelOnly="1" outline="0" fieldPosition="0">
        <references count="1">
          <reference field="7" count="1">
            <x v="0"/>
          </reference>
        </references>
      </pivotArea>
    </format>
    <format dxfId="103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3B830-BF36-4733-AD30-D6F36CD12673}" name="PivotTable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13:F19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"/>
        <item x="10"/>
        <item x="9"/>
        <item x="5"/>
        <item x="0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 v="1"/>
    </i>
    <i>
      <x v="2"/>
    </i>
    <i>
      <x v="3"/>
    </i>
    <i>
      <x v="8"/>
    </i>
    <i>
      <x v="9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0" hier="-1"/>
  </pageFields>
  <dataFields count="5">
    <dataField name="Sum of current_metric_value" fld="14" baseField="0" baseItem="0"/>
    <dataField name="Sum of current_spends" fld="13" baseField="0" baseItem="0"/>
    <dataField name="Sum of recommendation_metric_value" fld="28" baseField="0" baseItem="0"/>
    <dataField name="Sum of recommendation_roi" fld="31" baseField="0" baseItem="0" numFmtId="165"/>
    <dataField name="Sum of recommendation_volume" fld="36" baseField="0" baseItem="0"/>
  </dataFields>
  <formats count="4">
    <format dxfId="110">
      <pivotArea outline="0" collapsedLevelsAreSubtotals="1" fieldPosition="0"/>
    </format>
    <format dxfId="109">
      <pivotArea outline="0" fieldPosition="0">
        <references count="1">
          <reference field="7" count="1" selected="0">
            <x v="1"/>
          </reference>
        </references>
      </pivotArea>
    </format>
    <format dxfId="108">
      <pivotArea dataOnly="0" labelOnly="1" outline="0" fieldPosition="0">
        <references count="1">
          <reference field="7" count="1">
            <x v="1"/>
          </reference>
        </references>
      </pivotArea>
    </format>
    <format dxfId="107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369C2-D577-409E-961C-840EE122A7B1}" name="PivotTable4" cacheId="11" dataOnRows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12:B15" firstHeaderRow="1" firstDataRow="1" firstDataCol="1" rowPageCount="1" colPageCount="1"/>
  <pivotFields count="30"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x="0"/>
        <item x="3"/>
        <item x="1"/>
        <item x="4"/>
        <item x="2"/>
        <item x="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9">
        <item x="1"/>
        <item x="2"/>
        <item x="3"/>
        <item x="0"/>
        <item x="4"/>
        <item x="5"/>
        <item x="7"/>
        <item x="6"/>
        <item x="8"/>
      </items>
    </pivotField>
    <pivotField compact="0" outline="0" subtotalTop="0" showAll="0" defaultSubtotal="0">
      <items count="53">
        <item x="13"/>
        <item x="4"/>
        <item x="39"/>
        <item x="30"/>
        <item x="22"/>
        <item x="23"/>
        <item x="24"/>
        <item x="49"/>
        <item x="50"/>
        <item x="51"/>
        <item x="0"/>
        <item x="21"/>
        <item x="47"/>
        <item x="10"/>
        <item x="26"/>
        <item x="19"/>
        <item x="15"/>
        <item x="16"/>
        <item x="41"/>
        <item x="42"/>
        <item x="14"/>
        <item x="5"/>
        <item x="36"/>
        <item x="40"/>
        <item x="18"/>
        <item x="7"/>
        <item x="9"/>
        <item x="1"/>
        <item x="11"/>
        <item x="6"/>
        <item x="31"/>
        <item x="33"/>
        <item x="12"/>
        <item x="32"/>
        <item x="27"/>
        <item x="20"/>
        <item x="38"/>
        <item x="45"/>
        <item x="25"/>
        <item x="37"/>
        <item x="35"/>
        <item x="3"/>
        <item x="17"/>
        <item x="2"/>
        <item x="29"/>
        <item x="44"/>
        <item x="43"/>
        <item x="28"/>
        <item x="8"/>
        <item x="46"/>
        <item x="34"/>
        <item x="52"/>
        <item x="48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10" item="8" hier="-1"/>
  </pageFields>
  <dataFields count="3">
    <dataField name="Sum of recommendation_price_per_volume_volume" fld="25" baseField="0" baseItem="0"/>
    <dataField name="Sum of recommendation_distribution_volume" fld="27" baseField="0" baseItem="0"/>
    <dataField name="Sum of recommendation_trade_volume" fld="29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965FD-BB7D-41D6-A0DF-8C9C2E538439}" name="PivotTable1" cacheId="11" dataOnRows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G7" firstHeaderRow="1" firstDataRow="2" firstDataCol="1" rowPageCount="1" colPageCount="1"/>
  <pivotFields count="30"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6">
        <item x="0"/>
        <item x="3"/>
        <item x="1"/>
        <item x="4"/>
        <item x="2"/>
        <item x="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9">
        <item x="1"/>
        <item x="2"/>
        <item x="3"/>
        <item x="0"/>
        <item x="4"/>
        <item x="5"/>
        <item x="7"/>
        <item x="6"/>
        <item x="8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0" item="8" hier="-1"/>
  </pageFields>
  <dataFields count="3">
    <dataField name="Sum of recommendation_price_per_volume_volume" fld="25" baseField="0" baseItem="0"/>
    <dataField name="Sum of recommendation_distribution_volume" fld="27" baseField="0" baseItem="0"/>
    <dataField name="Sum of recommendation_trade_volume" fld="29" baseField="0" baseItem="0"/>
  </dataFields>
  <formats count="1">
    <format dxfId="10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/>
  </sheetViews>
  <sheetFormatPr defaultRowHeight="14.5" x14ac:dyDescent="0.35"/>
  <cols>
    <col min="1" max="1" width="13.90625" bestFit="1" customWidth="1"/>
    <col min="2" max="2" width="29.08984375" bestFit="1" customWidth="1"/>
    <col min="3" max="3" width="20.6328125" bestFit="1" customWidth="1"/>
    <col min="4" max="7" width="29.08984375" bestFit="1" customWidth="1"/>
    <col min="8" max="8" width="19.26953125" bestFit="1" customWidth="1"/>
    <col min="9" max="9" width="19.54296875" bestFit="1" customWidth="1"/>
    <col min="10" max="11" width="33.81640625" bestFit="1" customWidth="1"/>
  </cols>
  <sheetData>
    <row r="1" spans="1:6" x14ac:dyDescent="0.35">
      <c r="A1" s="1" t="s">
        <v>0</v>
      </c>
      <c r="B1" t="s">
        <v>2</v>
      </c>
    </row>
    <row r="3" spans="1:6" x14ac:dyDescent="0.35">
      <c r="A3" s="1" t="s">
        <v>1</v>
      </c>
      <c r="B3" t="s">
        <v>9</v>
      </c>
      <c r="C3" t="s">
        <v>8</v>
      </c>
      <c r="D3" t="s">
        <v>10</v>
      </c>
      <c r="E3" t="s">
        <v>11</v>
      </c>
      <c r="F3" t="s">
        <v>12</v>
      </c>
    </row>
    <row r="4" spans="1:6" x14ac:dyDescent="0.35">
      <c r="A4" s="3" t="s">
        <v>7</v>
      </c>
      <c r="B4" s="4">
        <v>3816.1039999999998</v>
      </c>
      <c r="C4" s="4">
        <v>51172050</v>
      </c>
      <c r="D4" s="4">
        <v>4370.0920559226497</v>
      </c>
      <c r="E4" s="4">
        <v>51125866.336696997</v>
      </c>
      <c r="F4" s="6">
        <v>6.99001452916671</v>
      </c>
    </row>
    <row r="5" spans="1:6" x14ac:dyDescent="0.35">
      <c r="A5" t="s">
        <v>3</v>
      </c>
      <c r="B5" s="2">
        <v>808.28800000000001</v>
      </c>
      <c r="C5" s="2">
        <v>12444050</v>
      </c>
      <c r="D5" s="2">
        <v>996.24537629363294</v>
      </c>
      <c r="E5" s="2">
        <v>15337759.901009001</v>
      </c>
      <c r="F5" s="5">
        <v>5.8198538826805404</v>
      </c>
    </row>
    <row r="6" spans="1:6" x14ac:dyDescent="0.35">
      <c r="A6" t="s">
        <v>13</v>
      </c>
      <c r="B6" s="2">
        <v>1048.3309999999999</v>
      </c>
      <c r="C6" s="2">
        <v>18798750</v>
      </c>
      <c r="D6" s="2">
        <v>142.554240528268</v>
      </c>
      <c r="E6" s="2">
        <v>2556293.31683484</v>
      </c>
      <c r="F6" s="5">
        <v>2.8242982632881501</v>
      </c>
    </row>
    <row r="7" spans="1:6" x14ac:dyDescent="0.35">
      <c r="A7" t="s">
        <v>14</v>
      </c>
      <c r="B7" s="2">
        <v>742.62699999999995</v>
      </c>
      <c r="C7" s="2">
        <v>5447250</v>
      </c>
      <c r="D7" s="2">
        <v>348.50106696062198</v>
      </c>
      <c r="E7" s="2">
        <v>2556293.31683503</v>
      </c>
      <c r="F7" s="5">
        <v>5.7246075577948803</v>
      </c>
    </row>
    <row r="8" spans="1:6" x14ac:dyDescent="0.35">
      <c r="A8" t="s">
        <v>15</v>
      </c>
      <c r="B8" s="2">
        <v>956.49300000000005</v>
      </c>
      <c r="C8" s="2">
        <v>12351500</v>
      </c>
      <c r="D8" s="2">
        <v>1187.7472356390499</v>
      </c>
      <c r="E8" s="2">
        <v>15337759.901009001</v>
      </c>
      <c r="F8" s="5">
        <v>8.0189057741556393</v>
      </c>
    </row>
    <row r="9" spans="1:6" x14ac:dyDescent="0.35">
      <c r="A9" t="s">
        <v>16</v>
      </c>
      <c r="B9" s="2">
        <v>208.375</v>
      </c>
      <c r="C9" s="2">
        <v>1885500</v>
      </c>
      <c r="D9" s="2">
        <v>1695.0441365010599</v>
      </c>
      <c r="E9" s="2">
        <v>15337759.901009001</v>
      </c>
      <c r="F9" s="5">
        <v>8.0364711368723594</v>
      </c>
    </row>
    <row r="11" spans="1:6" x14ac:dyDescent="0.35">
      <c r="A11" s="1" t="s">
        <v>0</v>
      </c>
      <c r="B11" t="s">
        <v>4</v>
      </c>
    </row>
    <row r="13" spans="1:6" x14ac:dyDescent="0.35">
      <c r="A13" s="1" t="s">
        <v>1</v>
      </c>
      <c r="B13" t="s">
        <v>9</v>
      </c>
      <c r="C13" t="s">
        <v>8</v>
      </c>
      <c r="D13" t="s">
        <v>10</v>
      </c>
      <c r="E13" t="s">
        <v>12</v>
      </c>
      <c r="F13" t="s">
        <v>36</v>
      </c>
    </row>
    <row r="14" spans="1:6" x14ac:dyDescent="0.35">
      <c r="A14" s="3" t="s">
        <v>7</v>
      </c>
      <c r="B14" s="4">
        <v>2345370251</v>
      </c>
      <c r="C14" s="4">
        <v>76578311.525920004</v>
      </c>
      <c r="D14" s="4">
        <v>2794945152.95507</v>
      </c>
      <c r="E14" s="6">
        <v>18.925779183105199</v>
      </c>
      <c r="F14" s="4">
        <v>3928101.5487534599</v>
      </c>
    </row>
    <row r="15" spans="1:6" x14ac:dyDescent="0.35">
      <c r="A15" t="s">
        <v>6</v>
      </c>
      <c r="B15" s="2">
        <v>276964235</v>
      </c>
      <c r="C15" s="2">
        <v>8058052.8799999896</v>
      </c>
      <c r="D15" s="2">
        <v>939509031.20425403</v>
      </c>
      <c r="E15" s="5">
        <v>15.5193980249057</v>
      </c>
      <c r="F15" s="2">
        <v>1185101.2811064399</v>
      </c>
    </row>
    <row r="16" spans="1:6" x14ac:dyDescent="0.35">
      <c r="A16" t="s">
        <v>5</v>
      </c>
      <c r="B16" s="2">
        <v>584125639</v>
      </c>
      <c r="C16" s="2">
        <v>26382400.1419999</v>
      </c>
      <c r="D16" s="2">
        <v>82246550.256001905</v>
      </c>
      <c r="E16" s="5">
        <v>2.7353498159208298</v>
      </c>
      <c r="F16" s="2">
        <v>28386.497817183001</v>
      </c>
    </row>
    <row r="17" spans="1:7" x14ac:dyDescent="0.35">
      <c r="A17" t="s">
        <v>17</v>
      </c>
      <c r="B17" s="2">
        <v>1222116197</v>
      </c>
      <c r="C17" s="2">
        <v>26973744.699999999</v>
      </c>
      <c r="D17" s="2">
        <v>1622734322.4731901</v>
      </c>
      <c r="E17" s="5">
        <v>26.1280201328426</v>
      </c>
      <c r="F17" s="2">
        <v>2614302.76267268</v>
      </c>
    </row>
    <row r="18" spans="1:7" x14ac:dyDescent="0.35">
      <c r="A18" t="s">
        <v>18</v>
      </c>
      <c r="B18" s="2">
        <v>104250391</v>
      </c>
      <c r="C18" s="2">
        <v>9339676.8348999899</v>
      </c>
      <c r="D18" s="2">
        <v>41464035.5360002</v>
      </c>
      <c r="E18" s="5">
        <v>3.01807330272521</v>
      </c>
      <c r="F18" s="2">
        <v>31320.502672549999</v>
      </c>
    </row>
    <row r="19" spans="1:7" x14ac:dyDescent="0.35">
      <c r="A19" t="s">
        <v>19</v>
      </c>
      <c r="B19" s="2">
        <v>103878566</v>
      </c>
      <c r="C19" s="2">
        <v>3540463.99902</v>
      </c>
      <c r="D19" s="2">
        <v>108991213.48562901</v>
      </c>
      <c r="E19" s="5">
        <v>6.64799035645831</v>
      </c>
      <c r="F19" s="2">
        <v>68990.504484607896</v>
      </c>
    </row>
    <row r="20" spans="1:7" x14ac:dyDescent="0.35">
      <c r="G20" s="7"/>
    </row>
    <row r="22" spans="1:7" x14ac:dyDescent="0.35">
      <c r="A22" s="1" t="s">
        <v>1</v>
      </c>
      <c r="B22" s="3" t="s">
        <v>7</v>
      </c>
    </row>
    <row r="24" spans="1:7" x14ac:dyDescent="0.35">
      <c r="A24" s="1" t="s">
        <v>0</v>
      </c>
      <c r="B24" t="s">
        <v>36</v>
      </c>
      <c r="C24" t="s">
        <v>39</v>
      </c>
    </row>
    <row r="25" spans="1:7" x14ac:dyDescent="0.35">
      <c r="A25" t="s">
        <v>2</v>
      </c>
      <c r="B25" s="10">
        <v>1003498.9117731299</v>
      </c>
      <c r="C25" s="10">
        <v>760681.94963440101</v>
      </c>
      <c r="D25" s="2">
        <f>B25-C25</f>
        <v>242816.96213872894</v>
      </c>
    </row>
    <row r="26" spans="1:7" x14ac:dyDescent="0.35">
      <c r="A26" t="s">
        <v>4</v>
      </c>
      <c r="B26" s="10">
        <v>3928101.5487534599</v>
      </c>
      <c r="C26" s="10">
        <v>2664357.7743595899</v>
      </c>
      <c r="D26" s="2">
        <f>B26-C26</f>
        <v>1263743.77439387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5FA2-8358-4BB9-81C1-BDC184EF8426}">
  <dimension ref="A1:G15"/>
  <sheetViews>
    <sheetView workbookViewId="0"/>
  </sheetViews>
  <sheetFormatPr defaultRowHeight="14.5" x14ac:dyDescent="0.35"/>
  <cols>
    <col min="1" max="1" width="45.453125" bestFit="1" customWidth="1"/>
    <col min="2" max="3" width="10" bestFit="1" customWidth="1"/>
    <col min="4" max="7" width="11.81640625" bestFit="1" customWidth="1"/>
    <col min="8" max="8" width="10.7265625" bestFit="1" customWidth="1"/>
  </cols>
  <sheetData>
    <row r="1" spans="1:7" x14ac:dyDescent="0.35">
      <c r="A1" s="1" t="s">
        <v>28</v>
      </c>
      <c r="B1" t="s">
        <v>7</v>
      </c>
    </row>
    <row r="3" spans="1:7" x14ac:dyDescent="0.35">
      <c r="B3" s="1" t="s">
        <v>32</v>
      </c>
    </row>
    <row r="4" spans="1:7" x14ac:dyDescent="0.35">
      <c r="A4" s="1" t="s">
        <v>37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</row>
    <row r="5" spans="1:7" x14ac:dyDescent="0.35">
      <c r="A5" t="s">
        <v>29</v>
      </c>
      <c r="B5" s="2">
        <v>1063095.46005012</v>
      </c>
      <c r="C5" s="2">
        <v>2523315.1664688899</v>
      </c>
      <c r="D5" s="2">
        <v>48847.462957820397</v>
      </c>
      <c r="E5" s="2">
        <v>138431.765372978</v>
      </c>
      <c r="F5" s="2">
        <v>19813.512988058701</v>
      </c>
      <c r="G5" s="2">
        <v>0</v>
      </c>
    </row>
    <row r="6" spans="1:7" x14ac:dyDescent="0.35">
      <c r="A6" t="s">
        <v>30</v>
      </c>
      <c r="B6" s="2">
        <v>86670.305970753499</v>
      </c>
      <c r="C6" s="2">
        <v>263773.27176004101</v>
      </c>
      <c r="D6" s="2">
        <v>30070.470217373899</v>
      </c>
      <c r="E6" s="2">
        <v>161152.167367438</v>
      </c>
      <c r="F6" s="2">
        <v>138523.981102005</v>
      </c>
      <c r="G6" s="2">
        <v>45877.160891751002</v>
      </c>
    </row>
    <row r="7" spans="1:7" x14ac:dyDescent="0.35">
      <c r="A7" t="s">
        <v>31</v>
      </c>
      <c r="B7" s="2"/>
      <c r="C7" s="2"/>
      <c r="D7" s="2"/>
      <c r="E7" s="2"/>
      <c r="F7" s="2"/>
      <c r="G7" s="2"/>
    </row>
    <row r="10" spans="1:7" x14ac:dyDescent="0.35">
      <c r="A10" s="1" t="s">
        <v>28</v>
      </c>
      <c r="B10" t="s">
        <v>7</v>
      </c>
    </row>
    <row r="12" spans="1:7" x14ac:dyDescent="0.35">
      <c r="A12" s="1" t="s">
        <v>37</v>
      </c>
    </row>
    <row r="13" spans="1:7" x14ac:dyDescent="0.35">
      <c r="A13" t="s">
        <v>29</v>
      </c>
      <c r="B13" s="2">
        <v>3793503.3678378672</v>
      </c>
    </row>
    <row r="14" spans="1:7" x14ac:dyDescent="0.35">
      <c r="A14" t="s">
        <v>30</v>
      </c>
      <c r="B14" s="2">
        <v>726067.3573093625</v>
      </c>
    </row>
    <row r="15" spans="1:7" x14ac:dyDescent="0.35">
      <c r="A15" t="s">
        <v>31</v>
      </c>
      <c r="B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13A5-5C11-47E3-8886-541032BE722A}">
  <dimension ref="A1:C11"/>
  <sheetViews>
    <sheetView tabSelected="1" workbookViewId="0"/>
  </sheetViews>
  <sheetFormatPr defaultRowHeight="14.5" x14ac:dyDescent="0.35"/>
  <cols>
    <col min="1" max="1" width="15.26953125" bestFit="1" customWidth="1"/>
    <col min="2" max="2" width="13.6328125" bestFit="1" customWidth="1"/>
  </cols>
  <sheetData>
    <row r="1" spans="1:3" x14ac:dyDescent="0.35">
      <c r="A1" s="20" t="s">
        <v>20</v>
      </c>
      <c r="B1" s="8">
        <v>0.2</v>
      </c>
    </row>
    <row r="2" spans="1:3" x14ac:dyDescent="0.35">
      <c r="A2" s="20" t="s">
        <v>21</v>
      </c>
      <c r="B2" s="9">
        <v>30130657</v>
      </c>
    </row>
    <row r="4" spans="1:3" ht="15" thickBot="1" x14ac:dyDescent="0.4"/>
    <row r="5" spans="1:3" x14ac:dyDescent="0.35">
      <c r="A5" s="12"/>
      <c r="B5" s="17" t="s">
        <v>38</v>
      </c>
      <c r="C5" s="18" t="s">
        <v>40</v>
      </c>
    </row>
    <row r="6" spans="1:3" x14ac:dyDescent="0.35">
      <c r="A6" s="13" t="s">
        <v>2</v>
      </c>
      <c r="B6" s="11">
        <f>Media!D25</f>
        <v>242816.96213872894</v>
      </c>
      <c r="C6" s="14">
        <f>B6/$B$2</f>
        <v>8.0588007801731289E-3</v>
      </c>
    </row>
    <row r="7" spans="1:3" x14ac:dyDescent="0.35">
      <c r="A7" s="13" t="s">
        <v>4</v>
      </c>
      <c r="B7" s="11">
        <f>Media!D26</f>
        <v>1263743.77439387</v>
      </c>
      <c r="C7" s="14">
        <f t="shared" ref="C7:C11" si="0">B7/$B$2</f>
        <v>4.1942124740056944E-2</v>
      </c>
    </row>
    <row r="8" spans="1:3" x14ac:dyDescent="0.35">
      <c r="A8" s="13" t="s">
        <v>33</v>
      </c>
      <c r="B8" s="11">
        <f>GETPIVOTDATA("Sum of recommendation_price_per_volume_volume",PDT!$A$12)</f>
        <v>3793503.3678378672</v>
      </c>
      <c r="C8" s="14">
        <f t="shared" si="0"/>
        <v>0.12590178062953847</v>
      </c>
    </row>
    <row r="9" spans="1:3" x14ac:dyDescent="0.35">
      <c r="A9" s="13" t="s">
        <v>34</v>
      </c>
      <c r="B9" s="11">
        <f>GETPIVOTDATA("Sum of recommendation_distribution_volume",PDT!$A$12)</f>
        <v>726067.3573093625</v>
      </c>
      <c r="C9" s="14">
        <f t="shared" si="0"/>
        <v>2.4097295897310255E-2</v>
      </c>
    </row>
    <row r="10" spans="1:3" x14ac:dyDescent="0.35">
      <c r="A10" s="13" t="s">
        <v>35</v>
      </c>
      <c r="B10" s="11">
        <f>GETPIVOTDATA("Sum of recommendation_trade_volume",PDT!$A$12)</f>
        <v>0</v>
      </c>
      <c r="C10" s="14">
        <f t="shared" si="0"/>
        <v>0</v>
      </c>
    </row>
    <row r="11" spans="1:3" ht="15" thickBot="1" x14ac:dyDescent="0.4">
      <c r="A11" s="19" t="s">
        <v>20</v>
      </c>
      <c r="B11" s="15">
        <f>B1*B2</f>
        <v>6026131.4000000004</v>
      </c>
      <c r="C11" s="16">
        <f t="shared" si="0"/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</vt:lpstr>
      <vt:lpstr>PDT</vt:lpstr>
      <vt:lpstr>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dcterms:created xsi:type="dcterms:W3CDTF">2022-02-28T13:24:06Z</dcterms:created>
  <dcterms:modified xsi:type="dcterms:W3CDTF">2022-04-16T07:56:40Z</dcterms:modified>
</cp:coreProperties>
</file>