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EXCEL\Project\Restaurant tip\"/>
    </mc:Choice>
  </mc:AlternateContent>
  <xr:revisionPtr revIDLastSave="0" documentId="13_ncr:1_{3F803CF0-48CB-4C1A-B1FD-B4B8B51F97D8}" xr6:coauthVersionLast="47" xr6:coauthVersionMax="47" xr10:uidLastSave="{00000000-0000-0000-0000-000000000000}"/>
  <bookViews>
    <workbookView xWindow="-120" yWindow="-120" windowWidth="29040" windowHeight="15720" activeTab="5" xr2:uid="{E39F1B53-3127-4D6C-88BD-079CCE5E8692}"/>
  </bookViews>
  <sheets>
    <sheet name="TIPS" sheetId="1" r:id="rId1"/>
    <sheet name="categorical - numerical Data" sheetId="3" r:id="rId2"/>
    <sheet name="Rejected INDEPENDENT VARIABLE" sheetId="4" r:id="rId3"/>
    <sheet name="Correlation" sheetId="6" r:id="rId4"/>
    <sheet name="Regression|Prediction" sheetId="7" r:id="rId5"/>
    <sheet name="RSM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5" l="1"/>
  <c r="I10" i="5"/>
  <c r="I9" i="5"/>
  <c r="I8" i="5" l="1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4" i="5"/>
  <c r="O5" i="7"/>
  <c r="F4" i="6"/>
  <c r="F5" i="6" l="1"/>
  <c r="N3" i="3" l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" i="3"/>
  <c r="O3" i="3" a="1"/>
  <c r="O3" i="3" s="1"/>
  <c r="O4" i="3" a="1"/>
  <c r="O4" i="3" s="1"/>
  <c r="O5" i="3" a="1"/>
  <c r="O5" i="3" s="1"/>
  <c r="O6" i="3" a="1"/>
  <c r="O6" i="3" s="1"/>
  <c r="O7" i="3" a="1"/>
  <c r="O7" i="3" s="1"/>
  <c r="O8" i="3" a="1"/>
  <c r="O8" i="3" s="1"/>
  <c r="O9" i="3" a="1"/>
  <c r="O9" i="3" s="1"/>
  <c r="O10" i="3" a="1"/>
  <c r="O10" i="3" s="1"/>
  <c r="O11" i="3" a="1"/>
  <c r="O11" i="3" s="1"/>
  <c r="O12" i="3" a="1"/>
  <c r="O12" i="3" s="1"/>
  <c r="O13" i="3" a="1"/>
  <c r="O13" i="3" s="1"/>
  <c r="O14" i="3" a="1"/>
  <c r="O14" i="3" s="1"/>
  <c r="O15" i="3" a="1"/>
  <c r="O15" i="3" s="1"/>
  <c r="O16" i="3" a="1"/>
  <c r="O16" i="3" s="1"/>
  <c r="O17" i="3" a="1"/>
  <c r="O17" i="3" s="1"/>
  <c r="O18" i="3" a="1"/>
  <c r="O18" i="3" s="1"/>
  <c r="O19" i="3" a="1"/>
  <c r="O19" i="3" s="1"/>
  <c r="O20" i="3" a="1"/>
  <c r="O20" i="3"/>
  <c r="O21" i="3" a="1"/>
  <c r="O21" i="3" s="1"/>
  <c r="O22" i="3" a="1"/>
  <c r="O22" i="3" s="1"/>
  <c r="O23" i="3" a="1"/>
  <c r="O23" i="3" s="1"/>
  <c r="O24" i="3" a="1"/>
  <c r="O24" i="3" s="1"/>
  <c r="O25" i="3" a="1"/>
  <c r="O25" i="3" s="1"/>
  <c r="O26" i="3" a="1"/>
  <c r="O26" i="3"/>
  <c r="O27" i="3" a="1"/>
  <c r="O27" i="3" s="1"/>
  <c r="O28" i="3" a="1"/>
  <c r="O28" i="3" s="1"/>
  <c r="O29" i="3" a="1"/>
  <c r="O29" i="3" s="1"/>
  <c r="O30" i="3" a="1"/>
  <c r="O30" i="3" s="1"/>
  <c r="O31" i="3" a="1"/>
  <c r="O31" i="3" s="1"/>
  <c r="O32" i="3" a="1"/>
  <c r="O32" i="3"/>
  <c r="O33" i="3" a="1"/>
  <c r="O33" i="3" s="1"/>
  <c r="O34" i="3" a="1"/>
  <c r="O34" i="3" s="1"/>
  <c r="O35" i="3" a="1"/>
  <c r="O35" i="3" s="1"/>
  <c r="O36" i="3" a="1"/>
  <c r="O36" i="3" s="1"/>
  <c r="O37" i="3" a="1"/>
  <c r="O37" i="3" s="1"/>
  <c r="O38" i="3" a="1"/>
  <c r="O38" i="3" s="1"/>
  <c r="O39" i="3" a="1"/>
  <c r="O39" i="3" s="1"/>
  <c r="O40" i="3" a="1"/>
  <c r="O40" i="3" s="1"/>
  <c r="O41" i="3" a="1"/>
  <c r="O41" i="3" s="1"/>
  <c r="O42" i="3" a="1"/>
  <c r="O42" i="3" s="1"/>
  <c r="O43" i="3" a="1"/>
  <c r="O43" i="3" s="1"/>
  <c r="O44" i="3" a="1"/>
  <c r="O44" i="3" s="1"/>
  <c r="O45" i="3" a="1"/>
  <c r="O45" i="3" s="1"/>
  <c r="O46" i="3" a="1"/>
  <c r="O46" i="3" s="1"/>
  <c r="O47" i="3" a="1"/>
  <c r="O47" i="3" s="1"/>
  <c r="O48" i="3" a="1"/>
  <c r="O48" i="3" s="1"/>
  <c r="O49" i="3" a="1"/>
  <c r="O49" i="3" s="1"/>
  <c r="O50" i="3" a="1"/>
  <c r="O50" i="3"/>
  <c r="O51" i="3" a="1"/>
  <c r="O51" i="3" s="1"/>
  <c r="O52" i="3" a="1"/>
  <c r="O52" i="3" s="1"/>
  <c r="O53" i="3" a="1"/>
  <c r="O53" i="3" s="1"/>
  <c r="O54" i="3" a="1"/>
  <c r="O54" i="3" s="1"/>
  <c r="O55" i="3" a="1"/>
  <c r="O55" i="3" s="1"/>
  <c r="O56" i="3" a="1"/>
  <c r="O56" i="3"/>
  <c r="O57" i="3" a="1"/>
  <c r="O57" i="3" s="1"/>
  <c r="O58" i="3" a="1"/>
  <c r="O58" i="3" s="1"/>
  <c r="O59" i="3" a="1"/>
  <c r="O59" i="3" s="1"/>
  <c r="O60" i="3" a="1"/>
  <c r="O60" i="3" s="1"/>
  <c r="O61" i="3" a="1"/>
  <c r="O61" i="3" s="1"/>
  <c r="O62" i="3" a="1"/>
  <c r="O62" i="3"/>
  <c r="O63" i="3" a="1"/>
  <c r="O63" i="3" s="1"/>
  <c r="O64" i="3" a="1"/>
  <c r="O64" i="3" s="1"/>
  <c r="O65" i="3" a="1"/>
  <c r="O65" i="3" s="1"/>
  <c r="O66" i="3" a="1"/>
  <c r="O66" i="3" s="1"/>
  <c r="O67" i="3" a="1"/>
  <c r="O67" i="3" s="1"/>
  <c r="O68" i="3" a="1"/>
  <c r="O68" i="3" s="1"/>
  <c r="O69" i="3" a="1"/>
  <c r="O69" i="3" s="1"/>
  <c r="O70" i="3" a="1"/>
  <c r="O70" i="3" s="1"/>
  <c r="O71" i="3" a="1"/>
  <c r="O71" i="3" s="1"/>
  <c r="O72" i="3" a="1"/>
  <c r="O72" i="3" s="1"/>
  <c r="O73" i="3" a="1"/>
  <c r="O73" i="3" s="1"/>
  <c r="O74" i="3" a="1"/>
  <c r="O74" i="3" s="1"/>
  <c r="O75" i="3" a="1"/>
  <c r="O75" i="3" s="1"/>
  <c r="O76" i="3" a="1"/>
  <c r="O76" i="3" s="1"/>
  <c r="O77" i="3" a="1"/>
  <c r="O77" i="3" s="1"/>
  <c r="O78" i="3" a="1"/>
  <c r="O78" i="3" s="1"/>
  <c r="O79" i="3" a="1"/>
  <c r="O79" i="3" s="1"/>
  <c r="O80" i="3" a="1"/>
  <c r="O80" i="3" s="1"/>
  <c r="O81" i="3" a="1"/>
  <c r="O81" i="3" s="1"/>
  <c r="O82" i="3" a="1"/>
  <c r="O82" i="3" s="1"/>
  <c r="O83" i="3" a="1"/>
  <c r="O83" i="3" s="1"/>
  <c r="O84" i="3" a="1"/>
  <c r="O84" i="3" s="1"/>
  <c r="O85" i="3" a="1"/>
  <c r="O85" i="3" s="1"/>
  <c r="O86" i="3" a="1"/>
  <c r="O86" i="3" s="1"/>
  <c r="O87" i="3" a="1"/>
  <c r="O87" i="3" s="1"/>
  <c r="O88" i="3" a="1"/>
  <c r="O88" i="3" s="1"/>
  <c r="O89" i="3" a="1"/>
  <c r="O89" i="3" s="1"/>
  <c r="O90" i="3" a="1"/>
  <c r="O90" i="3" s="1"/>
  <c r="O91" i="3" a="1"/>
  <c r="O91" i="3" s="1"/>
  <c r="O92" i="3" a="1"/>
  <c r="O92" i="3"/>
  <c r="O93" i="3" a="1"/>
  <c r="O93" i="3" s="1"/>
  <c r="O94" i="3" a="1"/>
  <c r="O94" i="3" s="1"/>
  <c r="O95" i="3" a="1"/>
  <c r="O95" i="3" s="1"/>
  <c r="O96" i="3" a="1"/>
  <c r="O96" i="3" s="1"/>
  <c r="O97" i="3" a="1"/>
  <c r="O97" i="3" s="1"/>
  <c r="O98" i="3" a="1"/>
  <c r="O98" i="3"/>
  <c r="O99" i="3" a="1"/>
  <c r="O99" i="3" s="1"/>
  <c r="O100" i="3" a="1"/>
  <c r="O100" i="3" s="1"/>
  <c r="O101" i="3" a="1"/>
  <c r="O101" i="3" s="1"/>
  <c r="O102" i="3" a="1"/>
  <c r="O102" i="3" s="1"/>
  <c r="O103" i="3" a="1"/>
  <c r="O103" i="3" s="1"/>
  <c r="O104" i="3" a="1"/>
  <c r="O104" i="3"/>
  <c r="O105" i="3" a="1"/>
  <c r="O105" i="3" s="1"/>
  <c r="O106" i="3" a="1"/>
  <c r="O106" i="3" s="1"/>
  <c r="O107" i="3" a="1"/>
  <c r="O107" i="3" s="1"/>
  <c r="O108" i="3" a="1"/>
  <c r="O108" i="3" s="1"/>
  <c r="O109" i="3" a="1"/>
  <c r="O109" i="3" s="1"/>
  <c r="O110" i="3" a="1"/>
  <c r="O110" i="3" s="1"/>
  <c r="O111" i="3" a="1"/>
  <c r="O111" i="3" s="1"/>
  <c r="O112" i="3" a="1"/>
  <c r="O112" i="3" s="1"/>
  <c r="O113" i="3" a="1"/>
  <c r="O113" i="3" s="1"/>
  <c r="O114" i="3" a="1"/>
  <c r="O114" i="3" s="1"/>
  <c r="O115" i="3" a="1"/>
  <c r="O115" i="3" s="1"/>
  <c r="O116" i="3" a="1"/>
  <c r="O116" i="3" s="1"/>
  <c r="O117" i="3" a="1"/>
  <c r="O117" i="3" s="1"/>
  <c r="O118" i="3" a="1"/>
  <c r="O118" i="3" s="1"/>
  <c r="O119" i="3" a="1"/>
  <c r="O119" i="3" s="1"/>
  <c r="O120" i="3" a="1"/>
  <c r="O120" i="3" s="1"/>
  <c r="O121" i="3" a="1"/>
  <c r="O121" i="3" s="1"/>
  <c r="O122" i="3" a="1"/>
  <c r="O122" i="3"/>
  <c r="O123" i="3" a="1"/>
  <c r="O123" i="3" s="1"/>
  <c r="O124" i="3" a="1"/>
  <c r="O124" i="3" s="1"/>
  <c r="O125" i="3" a="1"/>
  <c r="O125" i="3" s="1"/>
  <c r="O126" i="3" a="1"/>
  <c r="O126" i="3" s="1"/>
  <c r="O127" i="3" a="1"/>
  <c r="O127" i="3" s="1"/>
  <c r="O128" i="3" a="1"/>
  <c r="O128" i="3"/>
  <c r="O129" i="3" a="1"/>
  <c r="O129" i="3" s="1"/>
  <c r="O130" i="3" a="1"/>
  <c r="O130" i="3" s="1"/>
  <c r="O131" i="3" a="1"/>
  <c r="O131" i="3" s="1"/>
  <c r="O132" i="3" a="1"/>
  <c r="O132" i="3" s="1"/>
  <c r="O133" i="3" a="1"/>
  <c r="O133" i="3" s="1"/>
  <c r="O134" i="3" a="1"/>
  <c r="O134" i="3"/>
  <c r="O135" i="3" a="1"/>
  <c r="O135" i="3" s="1"/>
  <c r="O136" i="3" a="1"/>
  <c r="O136" i="3" s="1"/>
  <c r="O137" i="3" a="1"/>
  <c r="O137" i="3" s="1"/>
  <c r="O138" i="3" a="1"/>
  <c r="O138" i="3" s="1"/>
  <c r="O139" i="3" a="1"/>
  <c r="O139" i="3" s="1"/>
  <c r="O140" i="3" a="1"/>
  <c r="O140" i="3" s="1"/>
  <c r="O141" i="3" a="1"/>
  <c r="O141" i="3" s="1"/>
  <c r="O142" i="3" a="1"/>
  <c r="O142" i="3" s="1"/>
  <c r="O143" i="3" a="1"/>
  <c r="O143" i="3" s="1"/>
  <c r="O144" i="3" a="1"/>
  <c r="O144" i="3" s="1"/>
  <c r="O145" i="3" a="1"/>
  <c r="O145" i="3" s="1"/>
  <c r="O146" i="3" a="1"/>
  <c r="O146" i="3" s="1"/>
  <c r="O147" i="3" a="1"/>
  <c r="O147" i="3" s="1"/>
  <c r="O148" i="3" a="1"/>
  <c r="O148" i="3" s="1"/>
  <c r="O149" i="3" a="1"/>
  <c r="O149" i="3" s="1"/>
  <c r="O150" i="3" a="1"/>
  <c r="O150" i="3" s="1"/>
  <c r="O151" i="3" a="1"/>
  <c r="O151" i="3" s="1"/>
  <c r="O152" i="3" a="1"/>
  <c r="O152" i="3" s="1"/>
  <c r="O153" i="3" a="1"/>
  <c r="O153" i="3" s="1"/>
  <c r="O154" i="3" a="1"/>
  <c r="O154" i="3" s="1"/>
  <c r="O155" i="3" a="1"/>
  <c r="O155" i="3" s="1"/>
  <c r="O156" i="3" a="1"/>
  <c r="O156" i="3" s="1"/>
  <c r="O157" i="3" a="1"/>
  <c r="O157" i="3" s="1"/>
  <c r="O158" i="3" a="1"/>
  <c r="O158" i="3" s="1"/>
  <c r="O159" i="3" a="1"/>
  <c r="O159" i="3" s="1"/>
  <c r="O160" i="3" a="1"/>
  <c r="O160" i="3" s="1"/>
  <c r="O161" i="3" a="1"/>
  <c r="O161" i="3" s="1"/>
  <c r="O162" i="3" a="1"/>
  <c r="O162" i="3" s="1"/>
  <c r="O163" i="3" a="1"/>
  <c r="O163" i="3" s="1"/>
  <c r="O164" i="3" a="1"/>
  <c r="O164" i="3"/>
  <c r="O165" i="3" a="1"/>
  <c r="O165" i="3" s="1"/>
  <c r="O166" i="3" a="1"/>
  <c r="O166" i="3" s="1"/>
  <c r="O167" i="3" a="1"/>
  <c r="O167" i="3" s="1"/>
  <c r="O168" i="3" a="1"/>
  <c r="O168" i="3" s="1"/>
  <c r="O169" i="3" a="1"/>
  <c r="O169" i="3" s="1"/>
  <c r="O170" i="3" a="1"/>
  <c r="O170" i="3"/>
  <c r="O171" i="3" a="1"/>
  <c r="O171" i="3" s="1"/>
  <c r="O172" i="3" a="1"/>
  <c r="O172" i="3" s="1"/>
  <c r="O173" i="3" a="1"/>
  <c r="O173" i="3" s="1"/>
  <c r="O174" i="3" a="1"/>
  <c r="O174" i="3" s="1"/>
  <c r="O175" i="3" a="1"/>
  <c r="O175" i="3" s="1"/>
  <c r="O176" i="3" a="1"/>
  <c r="O176" i="3"/>
  <c r="O177" i="3" a="1"/>
  <c r="O177" i="3" s="1"/>
  <c r="O178" i="3" a="1"/>
  <c r="O178" i="3" s="1"/>
  <c r="O179" i="3" a="1"/>
  <c r="O179" i="3" s="1"/>
  <c r="O180" i="3" a="1"/>
  <c r="O180" i="3" s="1"/>
  <c r="O181" i="3" a="1"/>
  <c r="O181" i="3" s="1"/>
  <c r="O182" i="3" a="1"/>
  <c r="O182" i="3" s="1"/>
  <c r="O183" i="3" a="1"/>
  <c r="O183" i="3" s="1"/>
  <c r="O184" i="3" a="1"/>
  <c r="O184" i="3" s="1"/>
  <c r="O185" i="3" a="1"/>
  <c r="O185" i="3" s="1"/>
  <c r="O186" i="3" a="1"/>
  <c r="O186" i="3" s="1"/>
  <c r="O187" i="3" a="1"/>
  <c r="O187" i="3" s="1"/>
  <c r="O188" i="3" a="1"/>
  <c r="O188" i="3" s="1"/>
  <c r="O189" i="3" a="1"/>
  <c r="O189" i="3" s="1"/>
  <c r="O190" i="3" a="1"/>
  <c r="O190" i="3" s="1"/>
  <c r="O191" i="3" a="1"/>
  <c r="O191" i="3" s="1"/>
  <c r="O192" i="3" a="1"/>
  <c r="O192" i="3" s="1"/>
  <c r="O193" i="3" a="1"/>
  <c r="O193" i="3" s="1"/>
  <c r="O194" i="3" a="1"/>
  <c r="O194" i="3"/>
  <c r="O195" i="3" a="1"/>
  <c r="O195" i="3" s="1"/>
  <c r="O196" i="3" a="1"/>
  <c r="O196" i="3" s="1"/>
  <c r="O197" i="3" a="1"/>
  <c r="O197" i="3" s="1"/>
  <c r="O198" i="3" a="1"/>
  <c r="O198" i="3" s="1"/>
  <c r="O199" i="3" a="1"/>
  <c r="O199" i="3" s="1"/>
  <c r="O200" i="3" a="1"/>
  <c r="O200" i="3"/>
  <c r="O201" i="3" a="1"/>
  <c r="O201" i="3" s="1"/>
  <c r="O202" i="3" a="1"/>
  <c r="O202" i="3" s="1"/>
  <c r="O203" i="3" a="1"/>
  <c r="O203" i="3" s="1"/>
  <c r="O204" i="3" a="1"/>
  <c r="O204" i="3" s="1"/>
  <c r="O205" i="3" a="1"/>
  <c r="O205" i="3" s="1"/>
  <c r="O206" i="3" a="1"/>
  <c r="O206" i="3"/>
  <c r="O207" i="3" a="1"/>
  <c r="O207" i="3" s="1"/>
  <c r="O208" i="3" a="1"/>
  <c r="O208" i="3" s="1"/>
  <c r="O209" i="3" a="1"/>
  <c r="O209" i="3" s="1"/>
  <c r="O210" i="3" a="1"/>
  <c r="O210" i="3" s="1"/>
  <c r="O211" i="3" a="1"/>
  <c r="O211" i="3" s="1"/>
  <c r="O212" i="3" a="1"/>
  <c r="O212" i="3" s="1"/>
  <c r="O213" i="3" a="1"/>
  <c r="O213" i="3" s="1"/>
  <c r="O214" i="3" a="1"/>
  <c r="O214" i="3" s="1"/>
  <c r="O215" i="3" a="1"/>
  <c r="O215" i="3" s="1"/>
  <c r="O216" i="3" a="1"/>
  <c r="O216" i="3" s="1"/>
  <c r="O217" i="3" a="1"/>
  <c r="O217" i="3" s="1"/>
  <c r="O218" i="3" a="1"/>
  <c r="O218" i="3" s="1"/>
  <c r="O219" i="3" a="1"/>
  <c r="O219" i="3" s="1"/>
  <c r="O220" i="3" a="1"/>
  <c r="O220" i="3" s="1"/>
  <c r="O221" i="3" a="1"/>
  <c r="O221" i="3" s="1"/>
  <c r="O222" i="3" a="1"/>
  <c r="O222" i="3" s="1"/>
  <c r="O223" i="3" a="1"/>
  <c r="O223" i="3" s="1"/>
  <c r="O224" i="3" a="1"/>
  <c r="O224" i="3" s="1"/>
  <c r="O225" i="3" a="1"/>
  <c r="O225" i="3" s="1"/>
  <c r="O226" i="3" a="1"/>
  <c r="O226" i="3" s="1"/>
  <c r="O227" i="3" a="1"/>
  <c r="O227" i="3" s="1"/>
  <c r="O228" i="3" a="1"/>
  <c r="O228" i="3" s="1"/>
  <c r="O229" i="3" a="1"/>
  <c r="O229" i="3" s="1"/>
  <c r="O230" i="3" a="1"/>
  <c r="O230" i="3"/>
  <c r="O231" i="3" a="1"/>
  <c r="O231" i="3" s="1"/>
  <c r="O232" i="3" a="1"/>
  <c r="O232" i="3" s="1"/>
  <c r="O233" i="3" a="1"/>
  <c r="O233" i="3" s="1"/>
  <c r="O234" i="3" a="1"/>
  <c r="O234" i="3" s="1"/>
  <c r="O235" i="3" a="1"/>
  <c r="O235" i="3" s="1"/>
  <c r="O236" i="3" a="1"/>
  <c r="O236" i="3"/>
  <c r="O237" i="3" a="1"/>
  <c r="O237" i="3" s="1"/>
  <c r="O238" i="3" a="1"/>
  <c r="O238" i="3" s="1"/>
  <c r="O239" i="3" a="1"/>
  <c r="O239" i="3" s="1"/>
  <c r="O240" i="3" a="1"/>
  <c r="O240" i="3" s="1"/>
  <c r="O241" i="3" a="1"/>
  <c r="O241" i="3" s="1"/>
  <c r="O242" i="3" a="1"/>
  <c r="O242" i="3"/>
  <c r="O243" i="3" a="1"/>
  <c r="O243" i="3" s="1"/>
  <c r="O244" i="3" a="1"/>
  <c r="O244" i="3" s="1"/>
  <c r="O2" i="3" a="1"/>
  <c r="O2" i="3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" i="3"/>
  <c r="P242" i="3" l="1"/>
  <c r="P230" i="3"/>
  <c r="P218" i="3"/>
  <c r="P206" i="3"/>
  <c r="P194" i="3"/>
  <c r="P182" i="3"/>
  <c r="P170" i="3"/>
  <c r="P158" i="3"/>
  <c r="P146" i="3"/>
  <c r="P134" i="3"/>
  <c r="P122" i="3"/>
  <c r="P110" i="3"/>
  <c r="P98" i="3"/>
  <c r="P86" i="3"/>
  <c r="P74" i="3"/>
  <c r="P62" i="3"/>
  <c r="P50" i="3"/>
  <c r="P38" i="3"/>
  <c r="P26" i="3"/>
  <c r="P14" i="3"/>
  <c r="P241" i="3"/>
  <c r="P229" i="3"/>
  <c r="P217" i="3"/>
  <c r="P205" i="3"/>
  <c r="P193" i="3"/>
  <c r="P181" i="3"/>
  <c r="P169" i="3"/>
  <c r="P157" i="3"/>
  <c r="P145" i="3"/>
  <c r="P133" i="3"/>
  <c r="P121" i="3"/>
  <c r="P109" i="3"/>
  <c r="P97" i="3"/>
  <c r="P85" i="3"/>
  <c r="P73" i="3"/>
  <c r="P61" i="3"/>
  <c r="P49" i="3"/>
  <c r="P37" i="3"/>
  <c r="P25" i="3"/>
  <c r="P13" i="3"/>
  <c r="P240" i="3"/>
  <c r="P228" i="3"/>
  <c r="P216" i="3"/>
  <c r="P204" i="3"/>
  <c r="P192" i="3"/>
  <c r="P180" i="3"/>
  <c r="P168" i="3"/>
  <c r="P156" i="3"/>
  <c r="P144" i="3"/>
  <c r="P132" i="3"/>
  <c r="P120" i="3"/>
  <c r="P108" i="3"/>
  <c r="P96" i="3"/>
  <c r="P84" i="3"/>
  <c r="P72" i="3"/>
  <c r="P60" i="3"/>
  <c r="P48" i="3"/>
  <c r="P36" i="3"/>
  <c r="P24" i="3"/>
  <c r="P12" i="3"/>
  <c r="P239" i="3"/>
  <c r="P227" i="3"/>
  <c r="P215" i="3"/>
  <c r="P203" i="3"/>
  <c r="P191" i="3"/>
  <c r="P179" i="3"/>
  <c r="P167" i="3"/>
  <c r="P155" i="3"/>
  <c r="P143" i="3"/>
  <c r="P131" i="3"/>
  <c r="P119" i="3"/>
  <c r="P107" i="3"/>
  <c r="P95" i="3"/>
  <c r="P83" i="3"/>
  <c r="P71" i="3"/>
  <c r="P59" i="3"/>
  <c r="P47" i="3"/>
  <c r="P35" i="3"/>
  <c r="P23" i="3"/>
  <c r="P11" i="3"/>
  <c r="P238" i="3"/>
  <c r="P226" i="3"/>
  <c r="P214" i="3"/>
  <c r="P202" i="3"/>
  <c r="P190" i="3"/>
  <c r="P178" i="3"/>
  <c r="P166" i="3"/>
  <c r="P154" i="3"/>
  <c r="P142" i="3"/>
  <c r="P130" i="3"/>
  <c r="P118" i="3"/>
  <c r="P106" i="3"/>
  <c r="P94" i="3"/>
  <c r="P82" i="3"/>
  <c r="P70" i="3"/>
  <c r="P58" i="3"/>
  <c r="P46" i="3"/>
  <c r="P34" i="3"/>
  <c r="P22" i="3"/>
  <c r="P10" i="3"/>
  <c r="P237" i="3"/>
  <c r="P225" i="3"/>
  <c r="P213" i="3"/>
  <c r="P201" i="3"/>
  <c r="P189" i="3"/>
  <c r="P177" i="3"/>
  <c r="P165" i="3"/>
  <c r="P153" i="3"/>
  <c r="P141" i="3"/>
  <c r="P129" i="3"/>
  <c r="P117" i="3"/>
  <c r="P105" i="3"/>
  <c r="P93" i="3"/>
  <c r="P81" i="3"/>
  <c r="P69" i="3"/>
  <c r="P57" i="3"/>
  <c r="P45" i="3"/>
  <c r="P33" i="3"/>
  <c r="P21" i="3"/>
  <c r="P9" i="3"/>
  <c r="P236" i="3"/>
  <c r="P224" i="3"/>
  <c r="P212" i="3"/>
  <c r="P200" i="3"/>
  <c r="P188" i="3"/>
  <c r="P176" i="3"/>
  <c r="P164" i="3"/>
  <c r="P152" i="3"/>
  <c r="P140" i="3"/>
  <c r="P128" i="3"/>
  <c r="P116" i="3"/>
  <c r="P104" i="3"/>
  <c r="P92" i="3"/>
  <c r="P80" i="3"/>
  <c r="P68" i="3"/>
  <c r="P56" i="3"/>
  <c r="P44" i="3"/>
  <c r="P32" i="3"/>
  <c r="P20" i="3"/>
  <c r="P8" i="3"/>
  <c r="P235" i="3"/>
  <c r="P223" i="3"/>
  <c r="P211" i="3"/>
  <c r="P199" i="3"/>
  <c r="P187" i="3"/>
  <c r="P175" i="3"/>
  <c r="P163" i="3"/>
  <c r="P151" i="3"/>
  <c r="P139" i="3"/>
  <c r="P127" i="3"/>
  <c r="P115" i="3"/>
  <c r="P103" i="3"/>
  <c r="P91" i="3"/>
  <c r="P79" i="3"/>
  <c r="P67" i="3"/>
  <c r="P55" i="3"/>
  <c r="P43" i="3"/>
  <c r="P31" i="3"/>
  <c r="P19" i="3"/>
  <c r="P7" i="3"/>
  <c r="P234" i="3"/>
  <c r="P222" i="3"/>
  <c r="P210" i="3"/>
  <c r="P198" i="3"/>
  <c r="P186" i="3"/>
  <c r="P174" i="3"/>
  <c r="P162" i="3"/>
  <c r="P150" i="3"/>
  <c r="P138" i="3"/>
  <c r="P126" i="3"/>
  <c r="P114" i="3"/>
  <c r="P102" i="3"/>
  <c r="P90" i="3"/>
  <c r="P78" i="3"/>
  <c r="P66" i="3"/>
  <c r="P54" i="3"/>
  <c r="P42" i="3"/>
  <c r="P30" i="3"/>
  <c r="P18" i="3"/>
  <c r="P6" i="3"/>
  <c r="P2" i="3"/>
  <c r="P233" i="3"/>
  <c r="P221" i="3"/>
  <c r="P209" i="3"/>
  <c r="P197" i="3"/>
  <c r="P185" i="3"/>
  <c r="P173" i="3"/>
  <c r="P161" i="3"/>
  <c r="P149" i="3"/>
  <c r="P137" i="3"/>
  <c r="P125" i="3"/>
  <c r="P113" i="3"/>
  <c r="P101" i="3"/>
  <c r="P89" i="3"/>
  <c r="P77" i="3"/>
  <c r="P65" i="3"/>
  <c r="P53" i="3"/>
  <c r="P41" i="3"/>
  <c r="P29" i="3"/>
  <c r="P17" i="3"/>
  <c r="P5" i="3"/>
  <c r="P244" i="3"/>
  <c r="P232" i="3"/>
  <c r="P220" i="3"/>
  <c r="P208" i="3"/>
  <c r="P196" i="3"/>
  <c r="P184" i="3"/>
  <c r="P172" i="3"/>
  <c r="P160" i="3"/>
  <c r="P148" i="3"/>
  <c r="P136" i="3"/>
  <c r="P124" i="3"/>
  <c r="P112" i="3"/>
  <c r="P100" i="3"/>
  <c r="P88" i="3"/>
  <c r="P76" i="3"/>
  <c r="P64" i="3"/>
  <c r="P52" i="3"/>
  <c r="P40" i="3"/>
  <c r="P28" i="3"/>
  <c r="P16" i="3"/>
  <c r="P4" i="3"/>
  <c r="P243" i="3"/>
  <c r="P231" i="3"/>
  <c r="P219" i="3"/>
  <c r="P207" i="3"/>
  <c r="P195" i="3"/>
  <c r="P183" i="3"/>
  <c r="P171" i="3"/>
  <c r="P159" i="3"/>
  <c r="P147" i="3"/>
  <c r="P135" i="3"/>
  <c r="P123" i="3"/>
  <c r="P111" i="3"/>
  <c r="P99" i="3"/>
  <c r="P87" i="3"/>
  <c r="P75" i="3"/>
  <c r="P63" i="3"/>
  <c r="P51" i="3"/>
  <c r="P39" i="3"/>
  <c r="P27" i="3"/>
  <c r="P15" i="3"/>
  <c r="P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<sst xmlns="http://schemas.openxmlformats.org/spreadsheetml/2006/main" count="2110" uniqueCount="94">
  <si>
    <t>Dinner</t>
  </si>
  <si>
    <t>Thur</t>
  </si>
  <si>
    <t>No</t>
  </si>
  <si>
    <t>Female</t>
  </si>
  <si>
    <t>Sat</t>
  </si>
  <si>
    <t>Male</t>
  </si>
  <si>
    <t>Yes</t>
  </si>
  <si>
    <t>Lunch</t>
  </si>
  <si>
    <t>Fri</t>
  </si>
  <si>
    <t>Sun</t>
  </si>
  <si>
    <t>size</t>
  </si>
  <si>
    <t>time</t>
  </si>
  <si>
    <t>day</t>
  </si>
  <si>
    <t>smoker</t>
  </si>
  <si>
    <t>sex</t>
  </si>
  <si>
    <t>tip</t>
  </si>
  <si>
    <t>total_bill</t>
  </si>
  <si>
    <t xml:space="preserve">sex </t>
  </si>
  <si>
    <t>Gender of the customer</t>
  </si>
  <si>
    <t>Day of the restaurant visit</t>
  </si>
  <si>
    <t>Number of members dining</t>
  </si>
  <si>
    <t>total bill</t>
  </si>
  <si>
    <t>Bill amount in USD</t>
  </si>
  <si>
    <t>Tip amount in USD</t>
  </si>
  <si>
    <t>Indicates if the customer is a smoker or not</t>
  </si>
  <si>
    <t>Indicates whether the tip was for lunch or dinner</t>
  </si>
  <si>
    <t>Standard Error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</si>
  <si>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</si>
  <si>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</si>
  <si>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</si>
  <si>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</si>
  <si>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</si>
  <si>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</si>
  <si>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</si>
  <si>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</si>
  <si>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</si>
  <si>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</si>
  <si>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</si>
  <si>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</si>
  <si>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</si>
  <si>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</si>
  <si>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</si>
  <si>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</si>
  <si>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</si>
  <si>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</si>
  <si>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</si>
  <si>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</si>
  <si>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</si>
  <si>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</si>
  <si>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</si>
  <si>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Assigend value </t>
  </si>
  <si>
    <t>DAY</t>
  </si>
  <si>
    <t>SEX</t>
  </si>
  <si>
    <t>TIME</t>
  </si>
  <si>
    <t>SIZE</t>
  </si>
  <si>
    <t>Smoker</t>
  </si>
  <si>
    <t>Tip</t>
  </si>
  <si>
    <t>Total_Bill</t>
  </si>
  <si>
    <t>SEX_Categorical</t>
  </si>
  <si>
    <t>SMOKER_Categorical</t>
  </si>
  <si>
    <t>DAY_Categorical</t>
  </si>
  <si>
    <t>TIME_Categorical</t>
  </si>
  <si>
    <t>lunch</t>
  </si>
  <si>
    <t>RESIDUAL OUTPUT</t>
  </si>
  <si>
    <t>Observation</t>
  </si>
  <si>
    <t>Residuals</t>
  </si>
  <si>
    <t>Predicted Tip</t>
  </si>
  <si>
    <t>P- value of Sex , Smoker,Day-Time are higher than 0.05 so we reject those as Independent Variable</t>
  </si>
  <si>
    <t>Actual Tip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</si>
  <si>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</si>
  <si>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</si>
  <si>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</si>
  <si>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</si>
  <si>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</si>
  <si>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</si>
  <si>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</si>
  <si>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</si>
  <si>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</si>
  <si>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</si>
  <si>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</si>
  <si>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</si>
  <si>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correlation between size and tip</t>
  </si>
  <si>
    <t>correlation between Total_bill and tip</t>
  </si>
  <si>
    <t xml:space="preserve">Highly correlated </t>
  </si>
  <si>
    <t xml:space="preserve">Predictor </t>
  </si>
  <si>
    <t>Size</t>
  </si>
  <si>
    <t>Tip_Amount</t>
  </si>
  <si>
    <t>Bill_Total</t>
  </si>
  <si>
    <t>Square Of Residuals</t>
  </si>
  <si>
    <t>SUM of Square Residuals</t>
  </si>
  <si>
    <t>Number of observation</t>
  </si>
  <si>
    <t xml:space="preserve">Average </t>
  </si>
  <si>
    <t>RMSE</t>
  </si>
  <si>
    <t>Regression model based on Independent variable (Size and Total _bill)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</si>
</sst>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164" fontId="0" fillId="0" borderId="0" xfId="0" applyNumberFormat="1"/>
    <xf numFmtId="0" fontId="1" fillId="2" borderId="1" xfId="0" applyFont="1" applyFill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3" fillId="3" borderId="1" xfId="0" applyFont="1" applyFill="1" applyBorder="1"/>
    <xf numFmtId="0" fontId="0" fillId="0" borderId="4" xfId="0" applyBorder="1"/>
    <xf numFmtId="0" fontId="3" fillId="3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4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1" fillId="0" borderId="0" xfId="0" applyFont="1"/>
    <xf numFmtId="0" fontId="1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0" xfId="0" applyBorder="1"/>
    <xf numFmtId="0" fontId="5" fillId="4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2" borderId="0" xfId="0" applyFill="1"/>
    <xf numFmtId="0" fontId="0" fillId="2" borderId="4" xfId="0" applyFill="1" applyBorder="1"/>
  </cellXfs>
  <cellStyles count="1">
    <cellStyle name="Normal" xfId="0" builtinId="0"/>
  </cellStyles>
  <dxfs count="4"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FF0000"/>
                </a:solidFill>
              </a:rPr>
              <a:t>Correlation</a:t>
            </a:r>
            <a:r>
              <a:rPr lang="en-US" baseline="0">
                <a:solidFill>
                  <a:srgbClr val="FF0000"/>
                </a:solidFill>
              </a:rPr>
              <a:t> Chart</a:t>
            </a:r>
            <a:endParaRPr lang="en-US">
              <a:solidFill>
                <a:srgbClr val="FF0000"/>
              </a:solidFill>
            </a:endParaRPr>
          </a:p>
        </c:rich>
      </c:tx>
      <c:overlay val="0"/>
      <c:spPr>
        <a:solidFill>
          <a:srgbClr val="FFFF00"/>
        </a:solidFill>
        <a:ln>
          <a:solidFill>
            <a:srgbClr val="FFC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Correlation!$C$1</c:f>
              <c:strCache>
                <c:ptCount val="1"/>
                <c:pt idx="0">
                  <c:v>Tip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Correlation!$B$2:$B$244</c:f>
              <c:numCache>
                <c:formatCode>General</c:formatCode>
                <c:ptCount val="243"/>
                <c:pt idx="0">
                  <c:v>16.989999999999998</c:v>
                </c:pt>
                <c:pt idx="1">
                  <c:v>10.34</c:v>
                </c:pt>
                <c:pt idx="2">
                  <c:v>21.01</c:v>
                </c:pt>
                <c:pt idx="3">
                  <c:v>23.68</c:v>
                </c:pt>
                <c:pt idx="4">
                  <c:v>24.59</c:v>
                </c:pt>
                <c:pt idx="5">
                  <c:v>25.29</c:v>
                </c:pt>
                <c:pt idx="6">
                  <c:v>8.77</c:v>
                </c:pt>
                <c:pt idx="7">
                  <c:v>26.88</c:v>
                </c:pt>
                <c:pt idx="8">
                  <c:v>15.04</c:v>
                </c:pt>
                <c:pt idx="9">
                  <c:v>14.78</c:v>
                </c:pt>
                <c:pt idx="10">
                  <c:v>10.27</c:v>
                </c:pt>
                <c:pt idx="11">
                  <c:v>35.26</c:v>
                </c:pt>
                <c:pt idx="12">
                  <c:v>15.42</c:v>
                </c:pt>
                <c:pt idx="13">
                  <c:v>18.43</c:v>
                </c:pt>
                <c:pt idx="14">
                  <c:v>14.83</c:v>
                </c:pt>
                <c:pt idx="15">
                  <c:v>21.58</c:v>
                </c:pt>
                <c:pt idx="16">
                  <c:v>10.33</c:v>
                </c:pt>
                <c:pt idx="17">
                  <c:v>16.29</c:v>
                </c:pt>
                <c:pt idx="18">
                  <c:v>16.97</c:v>
                </c:pt>
                <c:pt idx="19">
                  <c:v>20.65</c:v>
                </c:pt>
                <c:pt idx="20">
                  <c:v>17.920000000000002</c:v>
                </c:pt>
                <c:pt idx="21">
                  <c:v>20.29</c:v>
                </c:pt>
                <c:pt idx="22">
                  <c:v>15.77</c:v>
                </c:pt>
                <c:pt idx="23">
                  <c:v>39.42</c:v>
                </c:pt>
                <c:pt idx="24">
                  <c:v>19.82</c:v>
                </c:pt>
                <c:pt idx="25">
                  <c:v>17.809999999999999</c:v>
                </c:pt>
                <c:pt idx="26">
                  <c:v>13.37</c:v>
                </c:pt>
                <c:pt idx="27">
                  <c:v>12.69</c:v>
                </c:pt>
                <c:pt idx="28">
                  <c:v>21.7</c:v>
                </c:pt>
                <c:pt idx="29">
                  <c:v>19.649999999999999</c:v>
                </c:pt>
                <c:pt idx="30">
                  <c:v>9.5500000000000007</c:v>
                </c:pt>
                <c:pt idx="31">
                  <c:v>18.350000000000001</c:v>
                </c:pt>
                <c:pt idx="32">
                  <c:v>15.06</c:v>
                </c:pt>
                <c:pt idx="33">
                  <c:v>20.69</c:v>
                </c:pt>
                <c:pt idx="34">
                  <c:v>17.78</c:v>
                </c:pt>
                <c:pt idx="35">
                  <c:v>24.06</c:v>
                </c:pt>
                <c:pt idx="36">
                  <c:v>16.309999999999999</c:v>
                </c:pt>
                <c:pt idx="37">
                  <c:v>16.93</c:v>
                </c:pt>
                <c:pt idx="38">
                  <c:v>18.690000000000001</c:v>
                </c:pt>
                <c:pt idx="39">
                  <c:v>31.27</c:v>
                </c:pt>
                <c:pt idx="40">
                  <c:v>16.04</c:v>
                </c:pt>
                <c:pt idx="41">
                  <c:v>17.46</c:v>
                </c:pt>
                <c:pt idx="42">
                  <c:v>13.94</c:v>
                </c:pt>
                <c:pt idx="43">
                  <c:v>9.68</c:v>
                </c:pt>
                <c:pt idx="44">
                  <c:v>30.4</c:v>
                </c:pt>
                <c:pt idx="45">
                  <c:v>18.29</c:v>
                </c:pt>
                <c:pt idx="46">
                  <c:v>22.23</c:v>
                </c:pt>
                <c:pt idx="47">
                  <c:v>32.4</c:v>
                </c:pt>
                <c:pt idx="48">
                  <c:v>28.55</c:v>
                </c:pt>
                <c:pt idx="49">
                  <c:v>18.04</c:v>
                </c:pt>
                <c:pt idx="50">
                  <c:v>12.54</c:v>
                </c:pt>
                <c:pt idx="51">
                  <c:v>10.29</c:v>
                </c:pt>
                <c:pt idx="52">
                  <c:v>34.81</c:v>
                </c:pt>
                <c:pt idx="53">
                  <c:v>9.94</c:v>
                </c:pt>
                <c:pt idx="54">
                  <c:v>25.56</c:v>
                </c:pt>
                <c:pt idx="55">
                  <c:v>19.489999999999998</c:v>
                </c:pt>
                <c:pt idx="56">
                  <c:v>38.01</c:v>
                </c:pt>
                <c:pt idx="57">
                  <c:v>26.41</c:v>
                </c:pt>
                <c:pt idx="58">
                  <c:v>11.24</c:v>
                </c:pt>
                <c:pt idx="59">
                  <c:v>48.27</c:v>
                </c:pt>
                <c:pt idx="60">
                  <c:v>20.29</c:v>
                </c:pt>
                <c:pt idx="61">
                  <c:v>13.81</c:v>
                </c:pt>
                <c:pt idx="62">
                  <c:v>11.02</c:v>
                </c:pt>
                <c:pt idx="63">
                  <c:v>18.29</c:v>
                </c:pt>
                <c:pt idx="64">
                  <c:v>17.59</c:v>
                </c:pt>
                <c:pt idx="65">
                  <c:v>20.079999999999998</c:v>
                </c:pt>
                <c:pt idx="66">
                  <c:v>16.45</c:v>
                </c:pt>
                <c:pt idx="67">
                  <c:v>3.07</c:v>
                </c:pt>
                <c:pt idx="68">
                  <c:v>20.23</c:v>
                </c:pt>
                <c:pt idx="69">
                  <c:v>15.01</c:v>
                </c:pt>
                <c:pt idx="70">
                  <c:v>12.02</c:v>
                </c:pt>
                <c:pt idx="71">
                  <c:v>17.07</c:v>
                </c:pt>
                <c:pt idx="72">
                  <c:v>26.86</c:v>
                </c:pt>
                <c:pt idx="73">
                  <c:v>25.28</c:v>
                </c:pt>
                <c:pt idx="74">
                  <c:v>14.73</c:v>
                </c:pt>
                <c:pt idx="75">
                  <c:v>10.51</c:v>
                </c:pt>
                <c:pt idx="76">
                  <c:v>17.920000000000002</c:v>
                </c:pt>
                <c:pt idx="77">
                  <c:v>27.2</c:v>
                </c:pt>
                <c:pt idx="78">
                  <c:v>22.76</c:v>
                </c:pt>
                <c:pt idx="79">
                  <c:v>17.29</c:v>
                </c:pt>
                <c:pt idx="80">
                  <c:v>19.440000000000001</c:v>
                </c:pt>
                <c:pt idx="81">
                  <c:v>16.66</c:v>
                </c:pt>
                <c:pt idx="82">
                  <c:v>10.07</c:v>
                </c:pt>
                <c:pt idx="83">
                  <c:v>32.68</c:v>
                </c:pt>
                <c:pt idx="84">
                  <c:v>15.98</c:v>
                </c:pt>
                <c:pt idx="85">
                  <c:v>34.83</c:v>
                </c:pt>
                <c:pt idx="86">
                  <c:v>13.03</c:v>
                </c:pt>
                <c:pt idx="87">
                  <c:v>18.28</c:v>
                </c:pt>
                <c:pt idx="88">
                  <c:v>24.71</c:v>
                </c:pt>
                <c:pt idx="89">
                  <c:v>21.16</c:v>
                </c:pt>
                <c:pt idx="90">
                  <c:v>28.97</c:v>
                </c:pt>
                <c:pt idx="91">
                  <c:v>22.49</c:v>
                </c:pt>
                <c:pt idx="92">
                  <c:v>5.75</c:v>
                </c:pt>
                <c:pt idx="93">
                  <c:v>16.32</c:v>
                </c:pt>
                <c:pt idx="94">
                  <c:v>22.75</c:v>
                </c:pt>
                <c:pt idx="95">
                  <c:v>40.17</c:v>
                </c:pt>
                <c:pt idx="96">
                  <c:v>27.28</c:v>
                </c:pt>
                <c:pt idx="97">
                  <c:v>12.03</c:v>
                </c:pt>
                <c:pt idx="98">
                  <c:v>21.01</c:v>
                </c:pt>
                <c:pt idx="99">
                  <c:v>12.46</c:v>
                </c:pt>
                <c:pt idx="100">
                  <c:v>11.35</c:v>
                </c:pt>
                <c:pt idx="101">
                  <c:v>15.38</c:v>
                </c:pt>
                <c:pt idx="102">
                  <c:v>44.3</c:v>
                </c:pt>
                <c:pt idx="103">
                  <c:v>22.42</c:v>
                </c:pt>
                <c:pt idx="104">
                  <c:v>20.92</c:v>
                </c:pt>
                <c:pt idx="105">
                  <c:v>15.36</c:v>
                </c:pt>
                <c:pt idx="106">
                  <c:v>20.49</c:v>
                </c:pt>
                <c:pt idx="107">
                  <c:v>25.21</c:v>
                </c:pt>
                <c:pt idx="108">
                  <c:v>18.239999999999998</c:v>
                </c:pt>
                <c:pt idx="109">
                  <c:v>14.31</c:v>
                </c:pt>
                <c:pt idx="110">
                  <c:v>14</c:v>
                </c:pt>
                <c:pt idx="111">
                  <c:v>7.25</c:v>
                </c:pt>
                <c:pt idx="112">
                  <c:v>38.07</c:v>
                </c:pt>
                <c:pt idx="113">
                  <c:v>23.95</c:v>
                </c:pt>
                <c:pt idx="114">
                  <c:v>25.71</c:v>
                </c:pt>
                <c:pt idx="115">
                  <c:v>17.309999999999999</c:v>
                </c:pt>
                <c:pt idx="116">
                  <c:v>29.93</c:v>
                </c:pt>
                <c:pt idx="117">
                  <c:v>10.65</c:v>
                </c:pt>
                <c:pt idx="118">
                  <c:v>12.43</c:v>
                </c:pt>
                <c:pt idx="119">
                  <c:v>24.08</c:v>
                </c:pt>
                <c:pt idx="120">
                  <c:v>11.69</c:v>
                </c:pt>
                <c:pt idx="121">
                  <c:v>13.42</c:v>
                </c:pt>
                <c:pt idx="122">
                  <c:v>14.26</c:v>
                </c:pt>
                <c:pt idx="123">
                  <c:v>15.95</c:v>
                </c:pt>
                <c:pt idx="124">
                  <c:v>12.48</c:v>
                </c:pt>
                <c:pt idx="125">
                  <c:v>29.8</c:v>
                </c:pt>
                <c:pt idx="126">
                  <c:v>8.52</c:v>
                </c:pt>
                <c:pt idx="127">
                  <c:v>14.52</c:v>
                </c:pt>
                <c:pt idx="128">
                  <c:v>11.38</c:v>
                </c:pt>
                <c:pt idx="129">
                  <c:v>22.82</c:v>
                </c:pt>
                <c:pt idx="130">
                  <c:v>19.079999999999998</c:v>
                </c:pt>
                <c:pt idx="131">
                  <c:v>20.27</c:v>
                </c:pt>
                <c:pt idx="132">
                  <c:v>11.17</c:v>
                </c:pt>
                <c:pt idx="133">
                  <c:v>12.26</c:v>
                </c:pt>
                <c:pt idx="134">
                  <c:v>18.260000000000002</c:v>
                </c:pt>
                <c:pt idx="135">
                  <c:v>8.51</c:v>
                </c:pt>
                <c:pt idx="136">
                  <c:v>10.33</c:v>
                </c:pt>
                <c:pt idx="137">
                  <c:v>14.15</c:v>
                </c:pt>
                <c:pt idx="138">
                  <c:v>16</c:v>
                </c:pt>
                <c:pt idx="139">
                  <c:v>13.16</c:v>
                </c:pt>
                <c:pt idx="140">
                  <c:v>17.47</c:v>
                </c:pt>
                <c:pt idx="141">
                  <c:v>34.299999999999997</c:v>
                </c:pt>
                <c:pt idx="142">
                  <c:v>41.19</c:v>
                </c:pt>
                <c:pt idx="143">
                  <c:v>27.05</c:v>
                </c:pt>
                <c:pt idx="144">
                  <c:v>16.43</c:v>
                </c:pt>
                <c:pt idx="145">
                  <c:v>8.35</c:v>
                </c:pt>
                <c:pt idx="146">
                  <c:v>18.64</c:v>
                </c:pt>
                <c:pt idx="147">
                  <c:v>11.87</c:v>
                </c:pt>
                <c:pt idx="148">
                  <c:v>9.7799999999999994</c:v>
                </c:pt>
                <c:pt idx="149">
                  <c:v>7.51</c:v>
                </c:pt>
                <c:pt idx="150">
                  <c:v>14.07</c:v>
                </c:pt>
                <c:pt idx="151">
                  <c:v>13.13</c:v>
                </c:pt>
                <c:pt idx="152">
                  <c:v>17.260000000000002</c:v>
                </c:pt>
                <c:pt idx="153">
                  <c:v>24.55</c:v>
                </c:pt>
                <c:pt idx="154">
                  <c:v>19.77</c:v>
                </c:pt>
                <c:pt idx="155">
                  <c:v>29.85</c:v>
                </c:pt>
                <c:pt idx="156">
                  <c:v>48.17</c:v>
                </c:pt>
                <c:pt idx="157">
                  <c:v>25</c:v>
                </c:pt>
                <c:pt idx="158">
                  <c:v>13.39</c:v>
                </c:pt>
                <c:pt idx="159">
                  <c:v>16.489999999999998</c:v>
                </c:pt>
                <c:pt idx="160">
                  <c:v>21.5</c:v>
                </c:pt>
                <c:pt idx="161">
                  <c:v>12.66</c:v>
                </c:pt>
                <c:pt idx="162">
                  <c:v>16.21</c:v>
                </c:pt>
                <c:pt idx="163">
                  <c:v>13.81</c:v>
                </c:pt>
                <c:pt idx="164">
                  <c:v>17.510000000000002</c:v>
                </c:pt>
                <c:pt idx="165">
                  <c:v>24.52</c:v>
                </c:pt>
                <c:pt idx="166">
                  <c:v>20.76</c:v>
                </c:pt>
                <c:pt idx="167">
                  <c:v>31.71</c:v>
                </c:pt>
                <c:pt idx="168">
                  <c:v>10.59</c:v>
                </c:pt>
                <c:pt idx="169">
                  <c:v>10.63</c:v>
                </c:pt>
                <c:pt idx="170">
                  <c:v>50.81</c:v>
                </c:pt>
                <c:pt idx="171">
                  <c:v>15.81</c:v>
                </c:pt>
                <c:pt idx="172">
                  <c:v>7.25</c:v>
                </c:pt>
                <c:pt idx="173">
                  <c:v>31.85</c:v>
                </c:pt>
                <c:pt idx="174">
                  <c:v>16.82</c:v>
                </c:pt>
                <c:pt idx="175">
                  <c:v>32.9</c:v>
                </c:pt>
                <c:pt idx="176">
                  <c:v>17.89</c:v>
                </c:pt>
                <c:pt idx="177">
                  <c:v>14.48</c:v>
                </c:pt>
                <c:pt idx="178">
                  <c:v>9.6</c:v>
                </c:pt>
                <c:pt idx="179">
                  <c:v>34.630000000000003</c:v>
                </c:pt>
                <c:pt idx="180">
                  <c:v>34.65</c:v>
                </c:pt>
                <c:pt idx="181">
                  <c:v>23.33</c:v>
                </c:pt>
                <c:pt idx="182">
                  <c:v>45.35</c:v>
                </c:pt>
                <c:pt idx="183">
                  <c:v>23.17</c:v>
                </c:pt>
                <c:pt idx="184">
                  <c:v>40.549999999999997</c:v>
                </c:pt>
                <c:pt idx="185">
                  <c:v>20.69</c:v>
                </c:pt>
                <c:pt idx="186">
                  <c:v>20.9</c:v>
                </c:pt>
                <c:pt idx="187">
                  <c:v>30.46</c:v>
                </c:pt>
                <c:pt idx="188">
                  <c:v>18.149999999999999</c:v>
                </c:pt>
                <c:pt idx="189">
                  <c:v>23.1</c:v>
                </c:pt>
                <c:pt idx="190">
                  <c:v>15.69</c:v>
                </c:pt>
                <c:pt idx="191">
                  <c:v>19.809999999999999</c:v>
                </c:pt>
                <c:pt idx="192">
                  <c:v>28.44</c:v>
                </c:pt>
                <c:pt idx="193">
                  <c:v>15.48</c:v>
                </c:pt>
                <c:pt idx="194">
                  <c:v>16.579999999999998</c:v>
                </c:pt>
                <c:pt idx="195">
                  <c:v>7.56</c:v>
                </c:pt>
                <c:pt idx="196">
                  <c:v>10.34</c:v>
                </c:pt>
                <c:pt idx="197">
                  <c:v>43.11</c:v>
                </c:pt>
                <c:pt idx="198">
                  <c:v>13</c:v>
                </c:pt>
                <c:pt idx="199">
                  <c:v>13.51</c:v>
                </c:pt>
                <c:pt idx="200">
                  <c:v>18.71</c:v>
                </c:pt>
                <c:pt idx="201">
                  <c:v>12.74</c:v>
                </c:pt>
                <c:pt idx="202">
                  <c:v>16.399999999999999</c:v>
                </c:pt>
                <c:pt idx="203">
                  <c:v>20.53</c:v>
                </c:pt>
                <c:pt idx="204">
                  <c:v>16.47</c:v>
                </c:pt>
                <c:pt idx="205">
                  <c:v>26.59</c:v>
                </c:pt>
                <c:pt idx="206">
                  <c:v>38.729999999999997</c:v>
                </c:pt>
                <c:pt idx="207">
                  <c:v>24.27</c:v>
                </c:pt>
                <c:pt idx="208">
                  <c:v>12.76</c:v>
                </c:pt>
                <c:pt idx="209">
                  <c:v>30.06</c:v>
                </c:pt>
                <c:pt idx="210">
                  <c:v>25.89</c:v>
                </c:pt>
                <c:pt idx="211">
                  <c:v>48.33</c:v>
                </c:pt>
                <c:pt idx="212">
                  <c:v>13.27</c:v>
                </c:pt>
                <c:pt idx="213">
                  <c:v>28.17</c:v>
                </c:pt>
                <c:pt idx="214">
                  <c:v>12.9</c:v>
                </c:pt>
                <c:pt idx="215">
                  <c:v>28.15</c:v>
                </c:pt>
                <c:pt idx="216">
                  <c:v>11.59</c:v>
                </c:pt>
                <c:pt idx="217">
                  <c:v>7.74</c:v>
                </c:pt>
                <c:pt idx="218">
                  <c:v>30.14</c:v>
                </c:pt>
                <c:pt idx="219">
                  <c:v>12.16</c:v>
                </c:pt>
                <c:pt idx="220">
                  <c:v>13.42</c:v>
                </c:pt>
                <c:pt idx="221">
                  <c:v>8.58</c:v>
                </c:pt>
                <c:pt idx="222">
                  <c:v>15.98</c:v>
                </c:pt>
                <c:pt idx="223">
                  <c:v>13.42</c:v>
                </c:pt>
                <c:pt idx="224">
                  <c:v>16.27</c:v>
                </c:pt>
                <c:pt idx="225">
                  <c:v>10.09</c:v>
                </c:pt>
                <c:pt idx="226">
                  <c:v>20.45</c:v>
                </c:pt>
                <c:pt idx="227">
                  <c:v>13.28</c:v>
                </c:pt>
                <c:pt idx="228">
                  <c:v>22.12</c:v>
                </c:pt>
                <c:pt idx="229">
                  <c:v>24.01</c:v>
                </c:pt>
                <c:pt idx="230">
                  <c:v>15.69</c:v>
                </c:pt>
                <c:pt idx="231">
                  <c:v>11.61</c:v>
                </c:pt>
                <c:pt idx="232">
                  <c:v>10.77</c:v>
                </c:pt>
                <c:pt idx="233">
                  <c:v>15.53</c:v>
                </c:pt>
                <c:pt idx="234">
                  <c:v>10.07</c:v>
                </c:pt>
                <c:pt idx="235">
                  <c:v>12.6</c:v>
                </c:pt>
                <c:pt idx="236">
                  <c:v>32.83</c:v>
                </c:pt>
                <c:pt idx="237">
                  <c:v>35.83</c:v>
                </c:pt>
                <c:pt idx="238">
                  <c:v>29.03</c:v>
                </c:pt>
                <c:pt idx="239">
                  <c:v>27.18</c:v>
                </c:pt>
                <c:pt idx="240">
                  <c:v>22.67</c:v>
                </c:pt>
                <c:pt idx="241">
                  <c:v>17.82</c:v>
                </c:pt>
                <c:pt idx="242">
                  <c:v>18.78</c:v>
                </c:pt>
              </c:numCache>
            </c:numRef>
          </c:xVal>
          <c:yVal>
            <c:numRef>
              <c:f>Correlation!$C$2:$C$244</c:f>
              <c:numCache>
                <c:formatCode>General</c:formatCode>
                <c:ptCount val="243"/>
                <c:pt idx="0">
                  <c:v>1.01</c:v>
                </c:pt>
                <c:pt idx="1">
                  <c:v>1.66</c:v>
                </c:pt>
                <c:pt idx="2">
                  <c:v>3.5</c:v>
                </c:pt>
                <c:pt idx="3">
                  <c:v>3.31</c:v>
                </c:pt>
                <c:pt idx="4">
                  <c:v>3.61</c:v>
                </c:pt>
                <c:pt idx="5">
                  <c:v>4.71</c:v>
                </c:pt>
                <c:pt idx="6">
                  <c:v>2</c:v>
                </c:pt>
                <c:pt idx="7">
                  <c:v>3.12</c:v>
                </c:pt>
                <c:pt idx="8">
                  <c:v>1.96</c:v>
                </c:pt>
                <c:pt idx="9">
                  <c:v>3.23</c:v>
                </c:pt>
                <c:pt idx="10">
                  <c:v>1.71</c:v>
                </c:pt>
                <c:pt idx="11">
                  <c:v>5</c:v>
                </c:pt>
                <c:pt idx="12">
                  <c:v>1.57</c:v>
                </c:pt>
                <c:pt idx="13">
                  <c:v>3</c:v>
                </c:pt>
                <c:pt idx="14">
                  <c:v>3.02</c:v>
                </c:pt>
                <c:pt idx="15">
                  <c:v>3.92</c:v>
                </c:pt>
                <c:pt idx="16">
                  <c:v>1.67</c:v>
                </c:pt>
                <c:pt idx="17">
                  <c:v>3.71</c:v>
                </c:pt>
                <c:pt idx="18">
                  <c:v>3.5</c:v>
                </c:pt>
                <c:pt idx="19">
                  <c:v>3.35</c:v>
                </c:pt>
                <c:pt idx="20">
                  <c:v>4.08</c:v>
                </c:pt>
                <c:pt idx="21">
                  <c:v>2.75</c:v>
                </c:pt>
                <c:pt idx="22">
                  <c:v>2.23</c:v>
                </c:pt>
                <c:pt idx="23">
                  <c:v>7.58</c:v>
                </c:pt>
                <c:pt idx="24">
                  <c:v>3.18</c:v>
                </c:pt>
                <c:pt idx="25">
                  <c:v>2.34</c:v>
                </c:pt>
                <c:pt idx="26">
                  <c:v>2</c:v>
                </c:pt>
                <c:pt idx="27">
                  <c:v>2</c:v>
                </c:pt>
                <c:pt idx="28">
                  <c:v>4.3</c:v>
                </c:pt>
                <c:pt idx="29">
                  <c:v>3</c:v>
                </c:pt>
                <c:pt idx="30">
                  <c:v>1.45</c:v>
                </c:pt>
                <c:pt idx="31">
                  <c:v>2.5</c:v>
                </c:pt>
                <c:pt idx="32">
                  <c:v>3</c:v>
                </c:pt>
                <c:pt idx="33">
                  <c:v>2.4500000000000002</c:v>
                </c:pt>
                <c:pt idx="34">
                  <c:v>3.27</c:v>
                </c:pt>
                <c:pt idx="35">
                  <c:v>3.6</c:v>
                </c:pt>
                <c:pt idx="36">
                  <c:v>2</c:v>
                </c:pt>
                <c:pt idx="37">
                  <c:v>3.07</c:v>
                </c:pt>
                <c:pt idx="38">
                  <c:v>2.31</c:v>
                </c:pt>
                <c:pt idx="39">
                  <c:v>5</c:v>
                </c:pt>
                <c:pt idx="40">
                  <c:v>2.2400000000000002</c:v>
                </c:pt>
                <c:pt idx="41">
                  <c:v>2.54</c:v>
                </c:pt>
                <c:pt idx="42">
                  <c:v>3.06</c:v>
                </c:pt>
                <c:pt idx="43">
                  <c:v>1.32</c:v>
                </c:pt>
                <c:pt idx="44">
                  <c:v>5.6</c:v>
                </c:pt>
                <c:pt idx="45">
                  <c:v>3</c:v>
                </c:pt>
                <c:pt idx="46">
                  <c:v>5</c:v>
                </c:pt>
                <c:pt idx="47">
                  <c:v>6</c:v>
                </c:pt>
                <c:pt idx="48">
                  <c:v>2.0499999999999998</c:v>
                </c:pt>
                <c:pt idx="49">
                  <c:v>3</c:v>
                </c:pt>
                <c:pt idx="50">
                  <c:v>2.5</c:v>
                </c:pt>
                <c:pt idx="51">
                  <c:v>2.6</c:v>
                </c:pt>
                <c:pt idx="52">
                  <c:v>5.2</c:v>
                </c:pt>
                <c:pt idx="53">
                  <c:v>1.56</c:v>
                </c:pt>
                <c:pt idx="54">
                  <c:v>4.34</c:v>
                </c:pt>
                <c:pt idx="55">
                  <c:v>3.51</c:v>
                </c:pt>
                <c:pt idx="56">
                  <c:v>3</c:v>
                </c:pt>
                <c:pt idx="57">
                  <c:v>1.5</c:v>
                </c:pt>
                <c:pt idx="58">
                  <c:v>1.76</c:v>
                </c:pt>
                <c:pt idx="59">
                  <c:v>6.73</c:v>
                </c:pt>
                <c:pt idx="60">
                  <c:v>3.21</c:v>
                </c:pt>
                <c:pt idx="61">
                  <c:v>2</c:v>
                </c:pt>
                <c:pt idx="62">
                  <c:v>1.98</c:v>
                </c:pt>
                <c:pt idx="63">
                  <c:v>3.76</c:v>
                </c:pt>
                <c:pt idx="64">
                  <c:v>2.64</c:v>
                </c:pt>
                <c:pt idx="65">
                  <c:v>3.15</c:v>
                </c:pt>
                <c:pt idx="66">
                  <c:v>2.4700000000000002</c:v>
                </c:pt>
                <c:pt idx="67">
                  <c:v>1</c:v>
                </c:pt>
                <c:pt idx="68">
                  <c:v>2.0099999999999998</c:v>
                </c:pt>
                <c:pt idx="69">
                  <c:v>2.09</c:v>
                </c:pt>
                <c:pt idx="70">
                  <c:v>1.97</c:v>
                </c:pt>
                <c:pt idx="71">
                  <c:v>3</c:v>
                </c:pt>
                <c:pt idx="72">
                  <c:v>3.14</c:v>
                </c:pt>
                <c:pt idx="73">
                  <c:v>5</c:v>
                </c:pt>
                <c:pt idx="74">
                  <c:v>2.2000000000000002</c:v>
                </c:pt>
                <c:pt idx="75">
                  <c:v>1.25</c:v>
                </c:pt>
                <c:pt idx="76">
                  <c:v>3.08</c:v>
                </c:pt>
                <c:pt idx="77">
                  <c:v>4</c:v>
                </c:pt>
                <c:pt idx="78">
                  <c:v>3</c:v>
                </c:pt>
                <c:pt idx="79">
                  <c:v>2.71</c:v>
                </c:pt>
                <c:pt idx="80">
                  <c:v>3</c:v>
                </c:pt>
                <c:pt idx="81">
                  <c:v>3.4</c:v>
                </c:pt>
                <c:pt idx="82">
                  <c:v>1.83</c:v>
                </c:pt>
                <c:pt idx="83">
                  <c:v>5</c:v>
                </c:pt>
                <c:pt idx="84">
                  <c:v>2.0299999999999998</c:v>
                </c:pt>
                <c:pt idx="85">
                  <c:v>5.17</c:v>
                </c:pt>
                <c:pt idx="86">
                  <c:v>2</c:v>
                </c:pt>
                <c:pt idx="87">
                  <c:v>4</c:v>
                </c:pt>
                <c:pt idx="88">
                  <c:v>5.85</c:v>
                </c:pt>
                <c:pt idx="89">
                  <c:v>3</c:v>
                </c:pt>
                <c:pt idx="90">
                  <c:v>3</c:v>
                </c:pt>
                <c:pt idx="91">
                  <c:v>3.5</c:v>
                </c:pt>
                <c:pt idx="92">
                  <c:v>1</c:v>
                </c:pt>
                <c:pt idx="93">
                  <c:v>4.3</c:v>
                </c:pt>
                <c:pt idx="94">
                  <c:v>3.25</c:v>
                </c:pt>
                <c:pt idx="95">
                  <c:v>4.7300000000000004</c:v>
                </c:pt>
                <c:pt idx="96">
                  <c:v>4</c:v>
                </c:pt>
                <c:pt idx="97">
                  <c:v>1.5</c:v>
                </c:pt>
                <c:pt idx="98">
                  <c:v>3</c:v>
                </c:pt>
                <c:pt idx="99">
                  <c:v>1.5</c:v>
                </c:pt>
                <c:pt idx="100">
                  <c:v>2.5</c:v>
                </c:pt>
                <c:pt idx="101">
                  <c:v>3</c:v>
                </c:pt>
                <c:pt idx="102">
                  <c:v>2.5</c:v>
                </c:pt>
                <c:pt idx="103">
                  <c:v>3.48</c:v>
                </c:pt>
                <c:pt idx="104">
                  <c:v>4.08</c:v>
                </c:pt>
                <c:pt idx="105">
                  <c:v>1.64</c:v>
                </c:pt>
                <c:pt idx="106">
                  <c:v>4.0599999999999996</c:v>
                </c:pt>
                <c:pt idx="107">
                  <c:v>4.29</c:v>
                </c:pt>
                <c:pt idx="108">
                  <c:v>3.76</c:v>
                </c:pt>
                <c:pt idx="109">
                  <c:v>4</c:v>
                </c:pt>
                <c:pt idx="110">
                  <c:v>3</c:v>
                </c:pt>
                <c:pt idx="111">
                  <c:v>1</c:v>
                </c:pt>
                <c:pt idx="112">
                  <c:v>4</c:v>
                </c:pt>
                <c:pt idx="113">
                  <c:v>2.5499999999999998</c:v>
                </c:pt>
                <c:pt idx="114">
                  <c:v>4</c:v>
                </c:pt>
                <c:pt idx="115">
                  <c:v>3.5</c:v>
                </c:pt>
                <c:pt idx="116">
                  <c:v>5.07</c:v>
                </c:pt>
                <c:pt idx="117">
                  <c:v>1.5</c:v>
                </c:pt>
                <c:pt idx="118">
                  <c:v>1.8</c:v>
                </c:pt>
                <c:pt idx="119">
                  <c:v>2.92</c:v>
                </c:pt>
                <c:pt idx="120">
                  <c:v>2.31</c:v>
                </c:pt>
                <c:pt idx="121">
                  <c:v>1.68</c:v>
                </c:pt>
                <c:pt idx="122">
                  <c:v>2.5</c:v>
                </c:pt>
                <c:pt idx="123">
                  <c:v>2</c:v>
                </c:pt>
                <c:pt idx="124">
                  <c:v>2.52</c:v>
                </c:pt>
                <c:pt idx="125">
                  <c:v>4.2</c:v>
                </c:pt>
                <c:pt idx="126">
                  <c:v>1.48</c:v>
                </c:pt>
                <c:pt idx="127">
                  <c:v>2</c:v>
                </c:pt>
                <c:pt idx="128">
                  <c:v>2</c:v>
                </c:pt>
                <c:pt idx="129">
                  <c:v>2.1800000000000002</c:v>
                </c:pt>
                <c:pt idx="130">
                  <c:v>1.5</c:v>
                </c:pt>
                <c:pt idx="131">
                  <c:v>2.83</c:v>
                </c:pt>
                <c:pt idx="132">
                  <c:v>1.5</c:v>
                </c:pt>
                <c:pt idx="133">
                  <c:v>2</c:v>
                </c:pt>
                <c:pt idx="134">
                  <c:v>3.25</c:v>
                </c:pt>
                <c:pt idx="135">
                  <c:v>1.25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2.75</c:v>
                </c:pt>
                <c:pt idx="140">
                  <c:v>3.5</c:v>
                </c:pt>
                <c:pt idx="141">
                  <c:v>6.7</c:v>
                </c:pt>
                <c:pt idx="142">
                  <c:v>5</c:v>
                </c:pt>
                <c:pt idx="143">
                  <c:v>5</c:v>
                </c:pt>
                <c:pt idx="144">
                  <c:v>2.2999999999999998</c:v>
                </c:pt>
                <c:pt idx="145">
                  <c:v>1.5</c:v>
                </c:pt>
                <c:pt idx="146">
                  <c:v>1.36</c:v>
                </c:pt>
                <c:pt idx="147">
                  <c:v>1.63</c:v>
                </c:pt>
                <c:pt idx="148">
                  <c:v>1.73</c:v>
                </c:pt>
                <c:pt idx="149">
                  <c:v>2</c:v>
                </c:pt>
                <c:pt idx="150">
                  <c:v>2.5</c:v>
                </c:pt>
                <c:pt idx="151">
                  <c:v>2</c:v>
                </c:pt>
                <c:pt idx="152">
                  <c:v>2.74</c:v>
                </c:pt>
                <c:pt idx="153">
                  <c:v>2</c:v>
                </c:pt>
                <c:pt idx="154">
                  <c:v>2</c:v>
                </c:pt>
                <c:pt idx="155">
                  <c:v>5.14</c:v>
                </c:pt>
                <c:pt idx="156">
                  <c:v>5</c:v>
                </c:pt>
                <c:pt idx="157">
                  <c:v>3.75</c:v>
                </c:pt>
                <c:pt idx="158">
                  <c:v>2.61</c:v>
                </c:pt>
                <c:pt idx="159">
                  <c:v>2</c:v>
                </c:pt>
                <c:pt idx="160">
                  <c:v>3.5</c:v>
                </c:pt>
                <c:pt idx="161">
                  <c:v>2.5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3.48</c:v>
                </c:pt>
                <c:pt idx="166">
                  <c:v>2.2400000000000002</c:v>
                </c:pt>
                <c:pt idx="167">
                  <c:v>4.5</c:v>
                </c:pt>
                <c:pt idx="168">
                  <c:v>1.61</c:v>
                </c:pt>
                <c:pt idx="169">
                  <c:v>2</c:v>
                </c:pt>
                <c:pt idx="170">
                  <c:v>10</c:v>
                </c:pt>
                <c:pt idx="171">
                  <c:v>3.16</c:v>
                </c:pt>
                <c:pt idx="172">
                  <c:v>5.15</c:v>
                </c:pt>
                <c:pt idx="173">
                  <c:v>3.18</c:v>
                </c:pt>
                <c:pt idx="174">
                  <c:v>4</c:v>
                </c:pt>
                <c:pt idx="175">
                  <c:v>3.11</c:v>
                </c:pt>
                <c:pt idx="176">
                  <c:v>2</c:v>
                </c:pt>
                <c:pt idx="177">
                  <c:v>2</c:v>
                </c:pt>
                <c:pt idx="178">
                  <c:v>4</c:v>
                </c:pt>
                <c:pt idx="179">
                  <c:v>3.55</c:v>
                </c:pt>
                <c:pt idx="180">
                  <c:v>3.68</c:v>
                </c:pt>
                <c:pt idx="181">
                  <c:v>5.65</c:v>
                </c:pt>
                <c:pt idx="182">
                  <c:v>3.5</c:v>
                </c:pt>
                <c:pt idx="183">
                  <c:v>6.5</c:v>
                </c:pt>
                <c:pt idx="184">
                  <c:v>3</c:v>
                </c:pt>
                <c:pt idx="185">
                  <c:v>5</c:v>
                </c:pt>
                <c:pt idx="186">
                  <c:v>3.5</c:v>
                </c:pt>
                <c:pt idx="187">
                  <c:v>2</c:v>
                </c:pt>
                <c:pt idx="188">
                  <c:v>3.5</c:v>
                </c:pt>
                <c:pt idx="189">
                  <c:v>4</c:v>
                </c:pt>
                <c:pt idx="190">
                  <c:v>1.5</c:v>
                </c:pt>
                <c:pt idx="191">
                  <c:v>4.1900000000000004</c:v>
                </c:pt>
                <c:pt idx="192">
                  <c:v>2.56</c:v>
                </c:pt>
                <c:pt idx="193">
                  <c:v>2.02</c:v>
                </c:pt>
                <c:pt idx="194">
                  <c:v>4</c:v>
                </c:pt>
                <c:pt idx="195">
                  <c:v>1.44</c:v>
                </c:pt>
                <c:pt idx="196">
                  <c:v>2</c:v>
                </c:pt>
                <c:pt idx="197">
                  <c:v>5</c:v>
                </c:pt>
                <c:pt idx="198">
                  <c:v>2</c:v>
                </c:pt>
                <c:pt idx="199">
                  <c:v>2</c:v>
                </c:pt>
                <c:pt idx="200">
                  <c:v>4</c:v>
                </c:pt>
                <c:pt idx="201">
                  <c:v>2.0099999999999998</c:v>
                </c:pt>
                <c:pt idx="202">
                  <c:v>2.5</c:v>
                </c:pt>
                <c:pt idx="203">
                  <c:v>4</c:v>
                </c:pt>
                <c:pt idx="204">
                  <c:v>3.23</c:v>
                </c:pt>
                <c:pt idx="205">
                  <c:v>3.41</c:v>
                </c:pt>
                <c:pt idx="206">
                  <c:v>3</c:v>
                </c:pt>
                <c:pt idx="207">
                  <c:v>2.0299999999999998</c:v>
                </c:pt>
                <c:pt idx="208">
                  <c:v>2.23</c:v>
                </c:pt>
                <c:pt idx="209">
                  <c:v>2</c:v>
                </c:pt>
                <c:pt idx="210">
                  <c:v>5.16</c:v>
                </c:pt>
                <c:pt idx="211">
                  <c:v>9</c:v>
                </c:pt>
                <c:pt idx="212">
                  <c:v>2.5</c:v>
                </c:pt>
                <c:pt idx="213">
                  <c:v>6.5</c:v>
                </c:pt>
                <c:pt idx="214">
                  <c:v>1.1000000000000001</c:v>
                </c:pt>
                <c:pt idx="215">
                  <c:v>3</c:v>
                </c:pt>
                <c:pt idx="216">
                  <c:v>1.5</c:v>
                </c:pt>
                <c:pt idx="217">
                  <c:v>1.44</c:v>
                </c:pt>
                <c:pt idx="218">
                  <c:v>3.09</c:v>
                </c:pt>
                <c:pt idx="219">
                  <c:v>2.2000000000000002</c:v>
                </c:pt>
                <c:pt idx="220">
                  <c:v>3.48</c:v>
                </c:pt>
                <c:pt idx="221">
                  <c:v>1.92</c:v>
                </c:pt>
                <c:pt idx="222">
                  <c:v>3</c:v>
                </c:pt>
                <c:pt idx="223">
                  <c:v>1.58</c:v>
                </c:pt>
                <c:pt idx="224">
                  <c:v>2.5</c:v>
                </c:pt>
                <c:pt idx="225">
                  <c:v>2</c:v>
                </c:pt>
                <c:pt idx="226">
                  <c:v>3</c:v>
                </c:pt>
                <c:pt idx="227">
                  <c:v>2.72</c:v>
                </c:pt>
                <c:pt idx="228">
                  <c:v>2.88</c:v>
                </c:pt>
                <c:pt idx="229">
                  <c:v>2</c:v>
                </c:pt>
                <c:pt idx="230">
                  <c:v>3</c:v>
                </c:pt>
                <c:pt idx="231">
                  <c:v>3.39</c:v>
                </c:pt>
                <c:pt idx="232">
                  <c:v>1.47</c:v>
                </c:pt>
                <c:pt idx="233">
                  <c:v>3</c:v>
                </c:pt>
                <c:pt idx="234">
                  <c:v>1.25</c:v>
                </c:pt>
                <c:pt idx="235">
                  <c:v>1</c:v>
                </c:pt>
                <c:pt idx="236">
                  <c:v>1.17</c:v>
                </c:pt>
                <c:pt idx="237">
                  <c:v>4.67</c:v>
                </c:pt>
                <c:pt idx="238">
                  <c:v>5.92</c:v>
                </c:pt>
                <c:pt idx="239">
                  <c:v>2</c:v>
                </c:pt>
                <c:pt idx="240">
                  <c:v>2</c:v>
                </c:pt>
                <c:pt idx="241">
                  <c:v>1.75</c:v>
                </c:pt>
                <c:pt idx="24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A-418C-B648-88A5EF978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595072"/>
        <c:axId val="1811596736"/>
      </c:scatterChart>
      <c:valAx>
        <c:axId val="181159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Total_Bill</a:t>
                </a:r>
              </a:p>
            </c:rich>
          </c:tx>
          <c:overlay val="0"/>
          <c:spPr>
            <a:solidFill>
              <a:srgbClr val="FFFF00"/>
            </a:solidFill>
            <a:ln>
              <a:solidFill>
                <a:schemeClr val="accent4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96736"/>
        <c:crosses val="autoZero"/>
        <c:crossBetween val="midCat"/>
      </c:valAx>
      <c:valAx>
        <c:axId val="18115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FF0000"/>
                    </a:solidFill>
                  </a:rPr>
                  <a:t>Tip</a:t>
                </a:r>
              </a:p>
            </c:rich>
          </c:tx>
          <c:overlay val="0"/>
          <c:spPr>
            <a:solidFill>
              <a:srgbClr val="FFFF00"/>
            </a:solidFill>
            <a:ln>
              <a:solidFill>
                <a:srgbClr val="FFC000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59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15</xdr:row>
      <xdr:rowOff>123826</xdr:rowOff>
    </xdr:from>
    <xdr:to>
      <xdr:col>14</xdr:col>
      <xdr:colOff>38100</xdr:colOff>
      <xdr:row>22</xdr:row>
      <xdr:rowOff>66676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E2405F-A108-4B40-A5BE-258AB28C9CCC}"/>
            </a:ext>
          </a:extLst>
        </xdr:cNvPr>
        <xdr:cNvSpPr/>
      </xdr:nvSpPr>
      <xdr:spPr>
        <a:xfrm>
          <a:off x="9172575" y="3019426"/>
          <a:ext cx="828675" cy="12954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85724</xdr:colOff>
      <xdr:row>4</xdr:row>
      <xdr:rowOff>66676</xdr:rowOff>
    </xdr:from>
    <xdr:to>
      <xdr:col>6</xdr:col>
      <xdr:colOff>571500</xdr:colOff>
      <xdr:row>4</xdr:row>
      <xdr:rowOff>142875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7148B5B-DBEC-4290-B5E5-740ECB1E960B}"/>
            </a:ext>
          </a:extLst>
        </xdr:cNvPr>
        <xdr:cNvSpPr/>
      </xdr:nvSpPr>
      <xdr:spPr>
        <a:xfrm rot="10800000" flipV="1">
          <a:off x="6591299" y="304801"/>
          <a:ext cx="485776" cy="761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180974</xdr:colOff>
      <xdr:row>7</xdr:row>
      <xdr:rowOff>14286</xdr:rowOff>
    </xdr:from>
    <xdr:to>
      <xdr:col>7</xdr:col>
      <xdr:colOff>876299</xdr:colOff>
      <xdr:row>23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4FD54E-4A65-4331-922F-23C55E3A0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D99794-1606-47F8-807A-07AC1C157606}" name="Table2" displayName="Table2" ref="A1:G244" totalsRowShown="0">
  <autoFilter ref="A1:G244" xr:uid="{39D99794-1606-47F8-807A-07AC1C157606}"/>
  <tableColumns count="7">
    <tableColumn id="1" xr3:uid="{27D95679-D085-4279-890B-923A3F1AF2D6}" name="sex"/>
    <tableColumn id="2" xr3:uid="{3D77E4B7-990C-4EDF-A6B7-954C63DC2518}" name="smoker"/>
    <tableColumn id="3" xr3:uid="{19EB48A5-A7A1-4BD7-8CAC-416F0D313A85}" name="day"/>
    <tableColumn id="4" xr3:uid="{C0C64FB1-19C8-45EA-9615-445768BEE88B}" name="time"/>
    <tableColumn id="5" xr3:uid="{F2BB2182-DC69-489B-857B-660872DD2363}" name="size"/>
    <tableColumn id="6" xr3:uid="{DB95BB76-B704-47BE-81F2-4C70CC86C0D9}" name="total_bill" dataDxfId="3"/>
    <tableColumn id="7" xr3:uid="{0257701F-EED0-4B1B-88A5-2A97C7BF7ABF}" name="tip" dataDxfId="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E57C7A-3619-431A-B925-EBBA16ECFA60}" name="Table25" displayName="Table25" ref="A1:G244" totalsRowShown="0">
  <autoFilter ref="A1:G244" xr:uid="{0AE57C7A-3619-431A-B925-EBBA16ECFA60}"/>
  <tableColumns count="7">
    <tableColumn id="1" xr3:uid="{6DB3F693-DD2B-442F-9315-1CFDB01EC75F}" name="sex"/>
    <tableColumn id="2" xr3:uid="{822AD82F-1AAF-4B91-900F-1545F5927676}" name="smoker"/>
    <tableColumn id="3" xr3:uid="{C10CF44F-6B89-4443-8CA6-26FA48A7C220}" name="day"/>
    <tableColumn id="4" xr3:uid="{674832C7-E9C0-4359-9979-46282DFB0189}" name="time"/>
    <tableColumn id="5" xr3:uid="{15F0E10B-38EB-47A6-A7F6-47F20F00B253}" name="size"/>
    <tableColumn id="6" xr3:uid="{E06FD33E-1163-4B14-AF67-0ECDBE6C8668}" name="total_bill" dataDxfId="1"/>
    <tableColumn id="7" xr3:uid="{425166FC-DBF3-45BE-A65D-E74D387A346B}" name="ti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sheetPr>
    <tabColor theme="9"/>
  </sheetPr>
  <dimension ref="A1:P248"/>
  <sheetViews>
    <sheetView topLeftCell="B1" workbookViewId="0">
      <selection activeCell="J7" sqref="J7"/>
    </sheetView>
  </sheetViews>
  <sheetFormatPr defaultColWidth="13.42578125" defaultRowHeight="15" x14ac:dyDescent="0.25"/>
  <cols>
    <col min="10" max="10" width="18.140625" bestFit="1" customWidth="1"/>
    <col min="11" max="11" width="46" bestFit="1" customWidth="1"/>
    <col min="13" max="13" width="18.140625" bestFit="1" customWidth="1"/>
    <col min="14" max="14" width="12" bestFit="1" customWidth="1"/>
  </cols>
  <sheetData>
    <row r="1" spans="1:16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16</v>
      </c>
      <c r="G1" t="s">
        <v>15</v>
      </c>
    </row>
    <row r="2" spans="1:16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 s="2">
        <v>16.989999999999998</v>
      </c>
      <c r="G2" s="2">
        <v>1.01</v>
      </c>
    </row>
    <row r="3" spans="1:16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 s="2">
        <v>10.34</v>
      </c>
      <c r="G3" s="2">
        <v>1.66</v>
      </c>
      <c r="J3" s="1" t="s">
        <v>17</v>
      </c>
      <c r="K3" s="1" t="s">
        <v>18</v>
      </c>
      <c r="M3" s="11" t="s">
        <v>57</v>
      </c>
      <c r="N3" s="12"/>
      <c r="O3" s="11" t="s">
        <v>56</v>
      </c>
      <c r="P3" s="12"/>
    </row>
    <row r="4" spans="1:16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 s="2">
        <v>21.01</v>
      </c>
      <c r="G4" s="2">
        <v>3.5</v>
      </c>
      <c r="J4" s="1" t="s">
        <v>13</v>
      </c>
      <c r="K4" s="1" t="s">
        <v>24</v>
      </c>
      <c r="M4" s="10" t="s">
        <v>69</v>
      </c>
      <c r="N4" s="10">
        <v>19.813868312757208</v>
      </c>
      <c r="O4" s="10" t="s">
        <v>69</v>
      </c>
      <c r="P4" s="10">
        <v>3.0023868312757203</v>
      </c>
    </row>
    <row r="5" spans="1:16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 s="2">
        <v>23.68</v>
      </c>
      <c r="G5" s="2">
        <v>3.31</v>
      </c>
      <c r="J5" s="1" t="s">
        <v>12</v>
      </c>
      <c r="K5" s="1" t="s">
        <v>19</v>
      </c>
      <c r="M5" s="10" t="s">
        <v>26</v>
      </c>
      <c r="N5" s="10">
        <v>0.57158130894195203</v>
      </c>
      <c r="O5" s="10" t="s">
        <v>26</v>
      </c>
      <c r="P5" s="10">
        <v>8.8847922113667169E-2</v>
      </c>
    </row>
    <row r="6" spans="1:16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 s="2">
        <v>24.59</v>
      </c>
      <c r="G6" s="2">
        <v>3.61</v>
      </c>
      <c r="J6" s="1" t="s">
        <v>11</v>
      </c>
      <c r="K6" s="1" t="s">
        <v>25</v>
      </c>
      <c r="M6" s="10" t="s">
        <v>70</v>
      </c>
      <c r="N6" s="10">
        <v>17.809999999999999</v>
      </c>
      <c r="O6" s="10" t="s">
        <v>70</v>
      </c>
      <c r="P6" s="10">
        <v>2.92</v>
      </c>
    </row>
    <row r="7" spans="1:16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 s="2">
        <v>25.29</v>
      </c>
      <c r="G7" s="2">
        <v>4.71</v>
      </c>
      <c r="J7" s="1" t="s">
        <v>10</v>
      </c>
      <c r="K7" s="1" t="s">
        <v>20</v>
      </c>
      <c r="M7" s="10" t="s">
        <v>71</v>
      </c>
      <c r="N7" s="10">
        <v>13.42</v>
      </c>
      <c r="O7" s="10" t="s">
        <v>71</v>
      </c>
      <c r="P7" s="10">
        <v>2</v>
      </c>
    </row>
    <row r="8" spans="1:16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 s="2">
        <v>8.77</v>
      </c>
      <c r="G8" s="2">
        <v>2</v>
      </c>
      <c r="J8" s="1" t="s">
        <v>21</v>
      </c>
      <c r="K8" s="1" t="s">
        <v>22</v>
      </c>
      <c r="M8" s="10" t="s">
        <v>72</v>
      </c>
      <c r="N8" s="10">
        <v>8.9100708096976557</v>
      </c>
      <c r="O8" s="10" t="s">
        <v>72</v>
      </c>
      <c r="P8" s="10">
        <v>1.3850020372301455</v>
      </c>
    </row>
    <row r="9" spans="1:16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 s="2">
        <v>26.88</v>
      </c>
      <c r="G9" s="2">
        <v>3.12</v>
      </c>
      <c r="J9" s="1" t="s">
        <v>15</v>
      </c>
      <c r="K9" s="1" t="s">
        <v>23</v>
      </c>
      <c r="M9" s="10" t="s">
        <v>73</v>
      </c>
      <c r="N9" s="10">
        <v>79.389361833826229</v>
      </c>
      <c r="O9" s="10" t="s">
        <v>73</v>
      </c>
      <c r="P9" s="10">
        <v>1.9182306431316534</v>
      </c>
    </row>
    <row r="10" spans="1:16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 s="2">
        <v>15.04</v>
      </c>
      <c r="G10" s="2">
        <v>1.96</v>
      </c>
      <c r="M10" s="10" t="s">
        <v>74</v>
      </c>
      <c r="N10" s="10">
        <v>1.205819807811439</v>
      </c>
      <c r="O10" s="10" t="s">
        <v>74</v>
      </c>
      <c r="P10" s="10">
        <v>3.6313188146979281</v>
      </c>
    </row>
    <row r="11" spans="1:16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 s="2">
        <v>14.78</v>
      </c>
      <c r="G11" s="2">
        <v>3.23</v>
      </c>
      <c r="M11" s="10" t="s">
        <v>75</v>
      </c>
      <c r="N11" s="10">
        <v>1.127362578158448</v>
      </c>
      <c r="O11" s="10" t="s">
        <v>75</v>
      </c>
      <c r="P11" s="10">
        <v>1.4598015326171099</v>
      </c>
    </row>
    <row r="12" spans="1:16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 s="2">
        <v>10.27</v>
      </c>
      <c r="G12" s="2">
        <v>1.71</v>
      </c>
      <c r="M12" s="10" t="s">
        <v>76</v>
      </c>
      <c r="N12" s="10">
        <v>47.74</v>
      </c>
      <c r="O12" s="10" t="s">
        <v>76</v>
      </c>
      <c r="P12" s="10">
        <v>9</v>
      </c>
    </row>
    <row r="13" spans="1:16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 s="2">
        <v>35.26</v>
      </c>
      <c r="G13" s="2">
        <v>5</v>
      </c>
      <c r="M13" s="10" t="s">
        <v>77</v>
      </c>
      <c r="N13" s="10">
        <v>3.07</v>
      </c>
      <c r="O13" s="10" t="s">
        <v>77</v>
      </c>
      <c r="P13" s="10">
        <v>1</v>
      </c>
    </row>
    <row r="14" spans="1:16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 s="2">
        <v>15.42</v>
      </c>
      <c r="G14" s="2">
        <v>1.57</v>
      </c>
      <c r="M14" s="10" t="s">
        <v>78</v>
      </c>
      <c r="N14" s="10">
        <v>50.81</v>
      </c>
      <c r="O14" s="10" t="s">
        <v>78</v>
      </c>
      <c r="P14" s="10">
        <v>10</v>
      </c>
    </row>
    <row r="15" spans="1:16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 s="2">
        <v>18.43</v>
      </c>
      <c r="G15" s="2">
        <v>3</v>
      </c>
      <c r="M15" s="10" t="s">
        <v>79</v>
      </c>
      <c r="N15" s="10">
        <v>4814.7700000000013</v>
      </c>
      <c r="O15" s="10" t="s">
        <v>79</v>
      </c>
      <c r="P15" s="10">
        <v>729.58</v>
      </c>
    </row>
    <row r="16" spans="1:16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 s="2">
        <v>14.83</v>
      </c>
      <c r="G16" s="2">
        <v>3.02</v>
      </c>
      <c r="M16" s="10" t="s">
        <v>80</v>
      </c>
      <c r="N16" s="10">
        <v>243</v>
      </c>
      <c r="O16" s="10" t="s">
        <v>80</v>
      </c>
      <c r="P16" s="10">
        <v>243</v>
      </c>
    </row>
    <row r="17" spans="1:7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 s="2">
        <v>21.58</v>
      </c>
      <c r="G17" s="2">
        <v>3.92</v>
      </c>
    </row>
    <row r="18" spans="1:7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 s="2">
        <v>10.33</v>
      </c>
      <c r="G18" s="2">
        <v>1.67</v>
      </c>
    </row>
    <row r="19" spans="1:7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 s="2">
        <v>16.29</v>
      </c>
      <c r="G19" s="2">
        <v>3.71</v>
      </c>
    </row>
    <row r="20" spans="1:7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 s="2">
        <v>16.97</v>
      </c>
      <c r="G20" s="2">
        <v>3.5</v>
      </c>
    </row>
    <row r="21" spans="1:7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 s="2">
        <v>20.65</v>
      </c>
      <c r="G21" s="2">
        <v>3.35</v>
      </c>
    </row>
    <row r="22" spans="1:7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 s="2">
        <v>17.920000000000002</v>
      </c>
      <c r="G22" s="2">
        <v>4.08</v>
      </c>
    </row>
    <row r="23" spans="1:7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 s="2">
        <v>20.29</v>
      </c>
      <c r="G23" s="2">
        <v>2.75</v>
      </c>
    </row>
    <row r="24" spans="1:7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 s="2">
        <v>15.77</v>
      </c>
      <c r="G24" s="2">
        <v>2.23</v>
      </c>
    </row>
    <row r="25" spans="1:7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 s="2">
        <v>39.42</v>
      </c>
      <c r="G25" s="2">
        <v>7.58</v>
      </c>
    </row>
    <row r="26" spans="1:7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 s="2">
        <v>19.82</v>
      </c>
      <c r="G26" s="2">
        <v>3.18</v>
      </c>
    </row>
    <row r="27" spans="1:7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 s="2">
        <v>17.809999999999999</v>
      </c>
      <c r="G27" s="2">
        <v>2.34</v>
      </c>
    </row>
    <row r="28" spans="1:7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 s="2">
        <v>13.37</v>
      </c>
      <c r="G28" s="2">
        <v>2</v>
      </c>
    </row>
    <row r="29" spans="1:7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 s="2">
        <v>12.69</v>
      </c>
      <c r="G29" s="2">
        <v>2</v>
      </c>
    </row>
    <row r="30" spans="1:7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 s="2">
        <v>21.7</v>
      </c>
      <c r="G30" s="2">
        <v>4.3</v>
      </c>
    </row>
    <row r="31" spans="1:7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 s="2">
        <v>19.649999999999999</v>
      </c>
      <c r="G31" s="2">
        <v>3</v>
      </c>
    </row>
    <row r="32" spans="1:7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 s="2">
        <v>9.5500000000000007</v>
      </c>
      <c r="G32" s="2">
        <v>1.45</v>
      </c>
    </row>
    <row r="33" spans="1:7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 s="2">
        <v>18.350000000000001</v>
      </c>
      <c r="G33" s="2">
        <v>2.5</v>
      </c>
    </row>
    <row r="34" spans="1:7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 s="2">
        <v>15.06</v>
      </c>
      <c r="G34" s="2">
        <v>3</v>
      </c>
    </row>
    <row r="35" spans="1:7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 s="2">
        <v>20.69</v>
      </c>
      <c r="G35" s="2">
        <v>2.4500000000000002</v>
      </c>
    </row>
    <row r="36" spans="1:7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 s="2">
        <v>17.78</v>
      </c>
      <c r="G36" s="2">
        <v>3.27</v>
      </c>
    </row>
    <row r="37" spans="1:7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 s="2">
        <v>24.06</v>
      </c>
      <c r="G37" s="2">
        <v>3.6</v>
      </c>
    </row>
    <row r="38" spans="1:7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 s="2">
        <v>16.309999999999999</v>
      </c>
      <c r="G38" s="2">
        <v>2</v>
      </c>
    </row>
    <row r="39" spans="1:7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 s="2">
        <v>16.93</v>
      </c>
      <c r="G39" s="2">
        <v>3.07</v>
      </c>
    </row>
    <row r="40" spans="1:7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 s="2">
        <v>18.690000000000001</v>
      </c>
      <c r="G40" s="2">
        <v>2.31</v>
      </c>
    </row>
    <row r="41" spans="1:7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 s="2">
        <v>31.27</v>
      </c>
      <c r="G41" s="2">
        <v>5</v>
      </c>
    </row>
    <row r="42" spans="1:7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 s="2">
        <v>16.04</v>
      </c>
      <c r="G42" s="2">
        <v>2.2400000000000002</v>
      </c>
    </row>
    <row r="43" spans="1:7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 s="2">
        <v>17.46</v>
      </c>
      <c r="G43" s="2">
        <v>2.54</v>
      </c>
    </row>
    <row r="44" spans="1:7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 s="2">
        <v>13.94</v>
      </c>
      <c r="G44" s="2">
        <v>3.06</v>
      </c>
    </row>
    <row r="45" spans="1:7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 s="2">
        <v>9.68</v>
      </c>
      <c r="G45" s="2">
        <v>1.32</v>
      </c>
    </row>
    <row r="46" spans="1:7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 s="2">
        <v>30.4</v>
      </c>
      <c r="G46" s="2">
        <v>5.6</v>
      </c>
    </row>
    <row r="47" spans="1:7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 s="2">
        <v>18.29</v>
      </c>
      <c r="G47" s="2">
        <v>3</v>
      </c>
    </row>
    <row r="48" spans="1:7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 s="2">
        <v>22.23</v>
      </c>
      <c r="G48" s="2">
        <v>5</v>
      </c>
    </row>
    <row r="49" spans="1:7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 s="2">
        <v>32.4</v>
      </c>
      <c r="G49" s="2">
        <v>6</v>
      </c>
    </row>
    <row r="50" spans="1:7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 s="2">
        <v>28.55</v>
      </c>
      <c r="G50" s="2">
        <v>2.0499999999999998</v>
      </c>
    </row>
    <row r="51" spans="1:7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 s="2">
        <v>18.04</v>
      </c>
      <c r="G51" s="2">
        <v>3</v>
      </c>
    </row>
    <row r="52" spans="1:7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 s="2">
        <v>12.54</v>
      </c>
      <c r="G52" s="2">
        <v>2.5</v>
      </c>
    </row>
    <row r="53" spans="1:7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 s="2">
        <v>10.29</v>
      </c>
      <c r="G53" s="2">
        <v>2.6</v>
      </c>
    </row>
    <row r="54" spans="1:7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 s="2">
        <v>34.81</v>
      </c>
      <c r="G54" s="2">
        <v>5.2</v>
      </c>
    </row>
    <row r="55" spans="1:7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 s="2">
        <v>9.94</v>
      </c>
      <c r="G55" s="2">
        <v>1.56</v>
      </c>
    </row>
    <row r="56" spans="1:7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 s="2">
        <v>25.56</v>
      </c>
      <c r="G56" s="2">
        <v>4.34</v>
      </c>
    </row>
    <row r="57" spans="1:7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 s="2">
        <v>19.489999999999998</v>
      </c>
      <c r="G57" s="2">
        <v>3.51</v>
      </c>
    </row>
    <row r="58" spans="1:7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 s="2">
        <v>38.01</v>
      </c>
      <c r="G58" s="2">
        <v>3</v>
      </c>
    </row>
    <row r="59" spans="1:7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 s="2">
        <v>26.41</v>
      </c>
      <c r="G59" s="2">
        <v>1.5</v>
      </c>
    </row>
    <row r="60" spans="1:7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 s="2">
        <v>11.24</v>
      </c>
      <c r="G60" s="2">
        <v>1.76</v>
      </c>
    </row>
    <row r="61" spans="1:7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 s="2">
        <v>48.27</v>
      </c>
      <c r="G61" s="2">
        <v>6.73</v>
      </c>
    </row>
    <row r="62" spans="1:7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 s="2">
        <v>20.29</v>
      </c>
      <c r="G62" s="2">
        <v>3.21</v>
      </c>
    </row>
    <row r="63" spans="1:7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 s="2">
        <v>13.81</v>
      </c>
      <c r="G63" s="2">
        <v>2</v>
      </c>
    </row>
    <row r="64" spans="1:7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 s="2">
        <v>11.02</v>
      </c>
      <c r="G64" s="2">
        <v>1.98</v>
      </c>
    </row>
    <row r="65" spans="1:7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 s="2">
        <v>18.29</v>
      </c>
      <c r="G65" s="2">
        <v>3.76</v>
      </c>
    </row>
    <row r="66" spans="1:7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 s="2">
        <v>17.59</v>
      </c>
      <c r="G66" s="2">
        <v>2.64</v>
      </c>
    </row>
    <row r="67" spans="1:7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 s="2">
        <v>20.079999999999998</v>
      </c>
      <c r="G67" s="2">
        <v>3.15</v>
      </c>
    </row>
    <row r="68" spans="1:7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 s="2">
        <v>16.45</v>
      </c>
      <c r="G68" s="2">
        <v>2.4700000000000002</v>
      </c>
    </row>
    <row r="69" spans="1:7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 s="2">
        <v>3.07</v>
      </c>
      <c r="G69" s="2">
        <v>1</v>
      </c>
    </row>
    <row r="70" spans="1:7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 s="2">
        <v>20.23</v>
      </c>
      <c r="G70" s="2">
        <v>2.0099999999999998</v>
      </c>
    </row>
    <row r="71" spans="1:7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 s="2">
        <v>15.01</v>
      </c>
      <c r="G71" s="2">
        <v>2.09</v>
      </c>
    </row>
    <row r="72" spans="1:7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 s="2">
        <v>12.02</v>
      </c>
      <c r="G72" s="2">
        <v>1.97</v>
      </c>
    </row>
    <row r="73" spans="1:7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 s="2">
        <v>17.07</v>
      </c>
      <c r="G73" s="2">
        <v>3</v>
      </c>
    </row>
    <row r="74" spans="1:7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 s="2">
        <v>26.86</v>
      </c>
      <c r="G74" s="2">
        <v>3.14</v>
      </c>
    </row>
    <row r="75" spans="1:7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 s="2">
        <v>25.28</v>
      </c>
      <c r="G75" s="2">
        <v>5</v>
      </c>
    </row>
    <row r="76" spans="1:7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 s="2">
        <v>14.73</v>
      </c>
      <c r="G76" s="2">
        <v>2.2000000000000002</v>
      </c>
    </row>
    <row r="77" spans="1:7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 s="2">
        <v>10.51</v>
      </c>
      <c r="G77" s="2">
        <v>1.25</v>
      </c>
    </row>
    <row r="78" spans="1:7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 s="2">
        <v>17.920000000000002</v>
      </c>
      <c r="G78" s="2">
        <v>3.08</v>
      </c>
    </row>
    <row r="79" spans="1:7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 s="2">
        <v>27.2</v>
      </c>
      <c r="G79" s="2">
        <v>4</v>
      </c>
    </row>
    <row r="80" spans="1:7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 s="2">
        <v>22.76</v>
      </c>
      <c r="G80" s="2">
        <v>3</v>
      </c>
    </row>
    <row r="81" spans="1:7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 s="2">
        <v>17.29</v>
      </c>
      <c r="G81" s="2">
        <v>2.71</v>
      </c>
    </row>
    <row r="82" spans="1:7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 s="2">
        <v>19.440000000000001</v>
      </c>
      <c r="G82" s="2">
        <v>3</v>
      </c>
    </row>
    <row r="83" spans="1:7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 s="2">
        <v>16.66</v>
      </c>
      <c r="G83" s="2">
        <v>3.4</v>
      </c>
    </row>
    <row r="84" spans="1:7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 s="2">
        <v>10.07</v>
      </c>
      <c r="G84" s="2">
        <v>1.83</v>
      </c>
    </row>
    <row r="85" spans="1:7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 s="2">
        <v>32.68</v>
      </c>
      <c r="G85" s="2">
        <v>5</v>
      </c>
    </row>
    <row r="86" spans="1:7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 s="2">
        <v>15.98</v>
      </c>
      <c r="G86" s="2">
        <v>2.0299999999999998</v>
      </c>
    </row>
    <row r="87" spans="1:7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 s="2">
        <v>34.83</v>
      </c>
      <c r="G87" s="2">
        <v>5.17</v>
      </c>
    </row>
    <row r="88" spans="1:7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 s="2">
        <v>13.03</v>
      </c>
      <c r="G88" s="2">
        <v>2</v>
      </c>
    </row>
    <row r="89" spans="1:7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 s="2">
        <v>18.28</v>
      </c>
      <c r="G89" s="2">
        <v>4</v>
      </c>
    </row>
    <row r="90" spans="1:7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 s="2">
        <v>24.71</v>
      </c>
      <c r="G90" s="2">
        <v>5.85</v>
      </c>
    </row>
    <row r="91" spans="1:7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 s="2">
        <v>21.16</v>
      </c>
      <c r="G91" s="2">
        <v>3</v>
      </c>
    </row>
    <row r="92" spans="1:7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 s="2">
        <v>28.97</v>
      </c>
      <c r="G92" s="2">
        <v>3</v>
      </c>
    </row>
    <row r="93" spans="1:7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 s="2">
        <v>22.49</v>
      </c>
      <c r="G93" s="2">
        <v>3.5</v>
      </c>
    </row>
    <row r="94" spans="1:7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 s="2">
        <v>5.75</v>
      </c>
      <c r="G94" s="2">
        <v>1</v>
      </c>
    </row>
    <row r="95" spans="1:7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 s="2">
        <v>16.32</v>
      </c>
      <c r="G95" s="2">
        <v>4.3</v>
      </c>
    </row>
    <row r="96" spans="1:7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 s="2">
        <v>22.75</v>
      </c>
      <c r="G96" s="2">
        <v>3.25</v>
      </c>
    </row>
    <row r="97" spans="1:7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 s="2">
        <v>40.17</v>
      </c>
      <c r="G97" s="2">
        <v>4.7300000000000004</v>
      </c>
    </row>
    <row r="98" spans="1:7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 s="2">
        <v>27.28</v>
      </c>
      <c r="G98" s="2">
        <v>4</v>
      </c>
    </row>
    <row r="99" spans="1:7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 s="2">
        <v>12.03</v>
      </c>
      <c r="G99" s="2">
        <v>1.5</v>
      </c>
    </row>
    <row r="100" spans="1:7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 s="2">
        <v>21.01</v>
      </c>
      <c r="G100" s="2">
        <v>3</v>
      </c>
    </row>
    <row r="101" spans="1:7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 s="2">
        <v>12.46</v>
      </c>
      <c r="G101" s="2">
        <v>1.5</v>
      </c>
    </row>
    <row r="102" spans="1:7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 s="2">
        <v>11.35</v>
      </c>
      <c r="G102" s="2">
        <v>2.5</v>
      </c>
    </row>
    <row r="103" spans="1:7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 s="2">
        <v>15.38</v>
      </c>
      <c r="G103" s="2">
        <v>3</v>
      </c>
    </row>
    <row r="104" spans="1:7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 s="2">
        <v>44.3</v>
      </c>
      <c r="G104" s="2">
        <v>2.5</v>
      </c>
    </row>
    <row r="105" spans="1:7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 s="2">
        <v>22.42</v>
      </c>
      <c r="G105" s="2">
        <v>3.48</v>
      </c>
    </row>
    <row r="106" spans="1:7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 s="2">
        <v>20.92</v>
      </c>
      <c r="G106" s="2">
        <v>4.08</v>
      </c>
    </row>
    <row r="107" spans="1:7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 s="2">
        <v>15.36</v>
      </c>
      <c r="G107" s="2">
        <v>1.64</v>
      </c>
    </row>
    <row r="108" spans="1:7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 s="2">
        <v>20.49</v>
      </c>
      <c r="G108" s="2">
        <v>4.0599999999999996</v>
      </c>
    </row>
    <row r="109" spans="1:7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 s="2">
        <v>25.21</v>
      </c>
      <c r="G109" s="2">
        <v>4.29</v>
      </c>
    </row>
    <row r="110" spans="1:7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 s="2">
        <v>18.239999999999998</v>
      </c>
      <c r="G110" s="2">
        <v>3.76</v>
      </c>
    </row>
    <row r="111" spans="1:7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 s="2">
        <v>14.31</v>
      </c>
      <c r="G111" s="2">
        <v>4</v>
      </c>
    </row>
    <row r="112" spans="1:7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 s="2">
        <v>14</v>
      </c>
      <c r="G112" s="2">
        <v>3</v>
      </c>
    </row>
    <row r="113" spans="1:7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 s="2">
        <v>7.25</v>
      </c>
      <c r="G113" s="2">
        <v>1</v>
      </c>
    </row>
    <row r="114" spans="1:7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 s="2">
        <v>38.07</v>
      </c>
      <c r="G114" s="2">
        <v>4</v>
      </c>
    </row>
    <row r="115" spans="1:7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 s="2">
        <v>23.95</v>
      </c>
      <c r="G115" s="2">
        <v>2.5499999999999998</v>
      </c>
    </row>
    <row r="116" spans="1:7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 s="2">
        <v>25.71</v>
      </c>
      <c r="G116" s="2">
        <v>4</v>
      </c>
    </row>
    <row r="117" spans="1:7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 s="2">
        <v>17.309999999999999</v>
      </c>
      <c r="G117" s="2">
        <v>3.5</v>
      </c>
    </row>
    <row r="118" spans="1:7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 s="2">
        <v>29.93</v>
      </c>
      <c r="G118" s="2">
        <v>5.07</v>
      </c>
    </row>
    <row r="119" spans="1:7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 s="2">
        <v>10.65</v>
      </c>
      <c r="G119" s="2">
        <v>1.5</v>
      </c>
    </row>
    <row r="120" spans="1:7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 s="2">
        <v>12.43</v>
      </c>
      <c r="G120" s="2">
        <v>1.8</v>
      </c>
    </row>
    <row r="121" spans="1:7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 s="2">
        <v>24.08</v>
      </c>
      <c r="G121" s="2">
        <v>2.92</v>
      </c>
    </row>
    <row r="122" spans="1:7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 s="2">
        <v>11.69</v>
      </c>
      <c r="G122" s="2">
        <v>2.31</v>
      </c>
    </row>
    <row r="123" spans="1:7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 s="2">
        <v>13.42</v>
      </c>
      <c r="G123" s="2">
        <v>1.68</v>
      </c>
    </row>
    <row r="124" spans="1:7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 s="2">
        <v>14.26</v>
      </c>
      <c r="G124" s="2">
        <v>2.5</v>
      </c>
    </row>
    <row r="125" spans="1:7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 s="2">
        <v>15.95</v>
      </c>
      <c r="G125" s="2">
        <v>2</v>
      </c>
    </row>
    <row r="126" spans="1:7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 s="2">
        <v>12.48</v>
      </c>
      <c r="G126" s="2">
        <v>2.52</v>
      </c>
    </row>
    <row r="127" spans="1:7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 s="2">
        <v>29.8</v>
      </c>
      <c r="G127" s="2">
        <v>4.2</v>
      </c>
    </row>
    <row r="128" spans="1:7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 s="2">
        <v>8.52</v>
      </c>
      <c r="G128" s="2">
        <v>1.48</v>
      </c>
    </row>
    <row r="129" spans="1:7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 s="2">
        <v>14.52</v>
      </c>
      <c r="G129" s="2">
        <v>2</v>
      </c>
    </row>
    <row r="130" spans="1:7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 s="2">
        <v>11.38</v>
      </c>
      <c r="G130" s="2">
        <v>2</v>
      </c>
    </row>
    <row r="131" spans="1:7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 s="2">
        <v>22.82</v>
      </c>
      <c r="G131" s="2">
        <v>2.1800000000000002</v>
      </c>
    </row>
    <row r="132" spans="1:7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 s="2">
        <v>19.079999999999998</v>
      </c>
      <c r="G132" s="2">
        <v>1.5</v>
      </c>
    </row>
    <row r="133" spans="1:7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 s="2">
        <v>20.27</v>
      </c>
      <c r="G133" s="2">
        <v>2.83</v>
      </c>
    </row>
    <row r="134" spans="1:7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 s="2">
        <v>11.17</v>
      </c>
      <c r="G134" s="2">
        <v>1.5</v>
      </c>
    </row>
    <row r="135" spans="1:7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 s="2">
        <v>12.26</v>
      </c>
      <c r="G135" s="2">
        <v>2</v>
      </c>
    </row>
    <row r="136" spans="1:7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 s="2">
        <v>18.260000000000002</v>
      </c>
      <c r="G136" s="2">
        <v>3.25</v>
      </c>
    </row>
    <row r="137" spans="1:7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 s="2">
        <v>8.51</v>
      </c>
      <c r="G137" s="2">
        <v>1.25</v>
      </c>
    </row>
    <row r="138" spans="1:7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 s="2">
        <v>10.33</v>
      </c>
      <c r="G138" s="2">
        <v>2</v>
      </c>
    </row>
    <row r="139" spans="1:7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 s="2">
        <v>14.15</v>
      </c>
      <c r="G139" s="2">
        <v>2</v>
      </c>
    </row>
    <row r="140" spans="1:7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 s="2">
        <v>16</v>
      </c>
      <c r="G140" s="2">
        <v>2</v>
      </c>
    </row>
    <row r="141" spans="1:7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 s="2">
        <v>13.16</v>
      </c>
      <c r="G141" s="2">
        <v>2.75</v>
      </c>
    </row>
    <row r="142" spans="1:7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 s="2">
        <v>17.47</v>
      </c>
      <c r="G142" s="2">
        <v>3.5</v>
      </c>
    </row>
    <row r="143" spans="1:7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 s="2">
        <v>34.299999999999997</v>
      </c>
      <c r="G143" s="2">
        <v>6.7</v>
      </c>
    </row>
    <row r="144" spans="1:7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 s="2">
        <v>41.19</v>
      </c>
      <c r="G144" s="2">
        <v>5</v>
      </c>
    </row>
    <row r="145" spans="1:7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 s="2">
        <v>27.05</v>
      </c>
      <c r="G145" s="2">
        <v>5</v>
      </c>
    </row>
    <row r="146" spans="1:7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 s="2">
        <v>16.43</v>
      </c>
      <c r="G146" s="2">
        <v>2.2999999999999998</v>
      </c>
    </row>
    <row r="147" spans="1:7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 s="2">
        <v>8.35</v>
      </c>
      <c r="G147" s="2">
        <v>1.5</v>
      </c>
    </row>
    <row r="148" spans="1:7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 s="2">
        <v>18.64</v>
      </c>
      <c r="G148" s="2">
        <v>1.36</v>
      </c>
    </row>
    <row r="149" spans="1:7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 s="2">
        <v>11.87</v>
      </c>
      <c r="G149" s="2">
        <v>1.63</v>
      </c>
    </row>
    <row r="150" spans="1:7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 s="2">
        <v>9.7799999999999994</v>
      </c>
      <c r="G150" s="2">
        <v>1.73</v>
      </c>
    </row>
    <row r="151" spans="1:7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 s="2">
        <v>7.51</v>
      </c>
      <c r="G151" s="2">
        <v>2</v>
      </c>
    </row>
    <row r="152" spans="1:7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 s="2">
        <v>14.07</v>
      </c>
      <c r="G152" s="2">
        <v>2.5</v>
      </c>
    </row>
    <row r="153" spans="1:7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 s="2">
        <v>13.13</v>
      </c>
      <c r="G153" s="2">
        <v>2</v>
      </c>
    </row>
    <row r="154" spans="1:7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 s="2">
        <v>17.260000000000002</v>
      </c>
      <c r="G154" s="2">
        <v>2.74</v>
      </c>
    </row>
    <row r="155" spans="1:7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 s="2">
        <v>24.55</v>
      </c>
      <c r="G155" s="2">
        <v>2</v>
      </c>
    </row>
    <row r="156" spans="1:7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 s="2">
        <v>19.77</v>
      </c>
      <c r="G156" s="2">
        <v>2</v>
      </c>
    </row>
    <row r="157" spans="1:7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 s="2">
        <v>29.85</v>
      </c>
      <c r="G157" s="2">
        <v>5.14</v>
      </c>
    </row>
    <row r="158" spans="1:7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 s="2">
        <v>48.17</v>
      </c>
      <c r="G158" s="2">
        <v>5</v>
      </c>
    </row>
    <row r="159" spans="1:7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 s="2">
        <v>25</v>
      </c>
      <c r="G159" s="2">
        <v>3.75</v>
      </c>
    </row>
    <row r="160" spans="1:7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 s="2">
        <v>13.39</v>
      </c>
      <c r="G160" s="2">
        <v>2.61</v>
      </c>
    </row>
    <row r="161" spans="1:7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 s="2">
        <v>16.489999999999998</v>
      </c>
      <c r="G161" s="2">
        <v>2</v>
      </c>
    </row>
    <row r="162" spans="1:7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 s="2">
        <v>21.5</v>
      </c>
      <c r="G162" s="2">
        <v>3.5</v>
      </c>
    </row>
    <row r="163" spans="1:7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 s="2">
        <v>12.66</v>
      </c>
      <c r="G163" s="2">
        <v>2.5</v>
      </c>
    </row>
    <row r="164" spans="1:7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 s="2">
        <v>16.21</v>
      </c>
      <c r="G164" s="2">
        <v>2</v>
      </c>
    </row>
    <row r="165" spans="1:7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 s="2">
        <v>13.81</v>
      </c>
      <c r="G165" s="2">
        <v>2</v>
      </c>
    </row>
    <row r="166" spans="1:7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 s="2">
        <v>17.510000000000002</v>
      </c>
      <c r="G166" s="2">
        <v>3</v>
      </c>
    </row>
    <row r="167" spans="1:7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 s="2">
        <v>24.52</v>
      </c>
      <c r="G167" s="2">
        <v>3.48</v>
      </c>
    </row>
    <row r="168" spans="1:7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 s="2">
        <v>20.76</v>
      </c>
      <c r="G168" s="2">
        <v>2.2400000000000002</v>
      </c>
    </row>
    <row r="169" spans="1:7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 s="2">
        <v>31.71</v>
      </c>
      <c r="G169" s="2">
        <v>4.5</v>
      </c>
    </row>
    <row r="170" spans="1:7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 s="2">
        <v>10.59</v>
      </c>
      <c r="G170" s="2">
        <v>1.61</v>
      </c>
    </row>
    <row r="171" spans="1:7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 s="2">
        <v>10.63</v>
      </c>
      <c r="G171" s="2">
        <v>2</v>
      </c>
    </row>
    <row r="172" spans="1:7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 s="2">
        <v>50.81</v>
      </c>
      <c r="G172" s="2">
        <v>10</v>
      </c>
    </row>
    <row r="173" spans="1:7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 s="2">
        <v>15.81</v>
      </c>
      <c r="G173" s="2">
        <v>3.16</v>
      </c>
    </row>
    <row r="174" spans="1:7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 s="2">
        <v>7.25</v>
      </c>
      <c r="G174" s="2">
        <v>5.15</v>
      </c>
    </row>
    <row r="175" spans="1:7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 s="2">
        <v>31.85</v>
      </c>
      <c r="G175" s="2">
        <v>3.18</v>
      </c>
    </row>
    <row r="176" spans="1:7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 s="2">
        <v>16.82</v>
      </c>
      <c r="G176" s="2">
        <v>4</v>
      </c>
    </row>
    <row r="177" spans="1:7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 s="2">
        <v>32.9</v>
      </c>
      <c r="G177" s="2">
        <v>3.11</v>
      </c>
    </row>
    <row r="178" spans="1:7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 s="2">
        <v>17.89</v>
      </c>
      <c r="G178" s="2">
        <v>2</v>
      </c>
    </row>
    <row r="179" spans="1:7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 s="2">
        <v>14.48</v>
      </c>
      <c r="G179" s="2">
        <v>2</v>
      </c>
    </row>
    <row r="180" spans="1:7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 s="2">
        <v>9.6</v>
      </c>
      <c r="G180" s="2">
        <v>4</v>
      </c>
    </row>
    <row r="181" spans="1:7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 s="2">
        <v>34.630000000000003</v>
      </c>
      <c r="G181" s="2">
        <v>3.55</v>
      </c>
    </row>
    <row r="182" spans="1:7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 s="2">
        <v>34.65</v>
      </c>
      <c r="G182" s="2">
        <v>3.68</v>
      </c>
    </row>
    <row r="183" spans="1:7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 s="2">
        <v>23.33</v>
      </c>
      <c r="G183" s="2">
        <v>5.65</v>
      </c>
    </row>
    <row r="184" spans="1:7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 s="2">
        <v>45.35</v>
      </c>
      <c r="G184" s="2">
        <v>3.5</v>
      </c>
    </row>
    <row r="185" spans="1:7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 s="2">
        <v>23.17</v>
      </c>
      <c r="G185" s="2">
        <v>6.5</v>
      </c>
    </row>
    <row r="186" spans="1:7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 s="2">
        <v>40.549999999999997</v>
      </c>
      <c r="G186" s="2">
        <v>3</v>
      </c>
    </row>
    <row r="187" spans="1:7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 s="2">
        <v>20.69</v>
      </c>
      <c r="G187" s="2">
        <v>5</v>
      </c>
    </row>
    <row r="188" spans="1:7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 s="2">
        <v>20.9</v>
      </c>
      <c r="G188" s="2">
        <v>3.5</v>
      </c>
    </row>
    <row r="189" spans="1:7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 s="2">
        <v>30.46</v>
      </c>
      <c r="G189" s="2">
        <v>2</v>
      </c>
    </row>
    <row r="190" spans="1:7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 s="2">
        <v>18.149999999999999</v>
      </c>
      <c r="G190" s="2">
        <v>3.5</v>
      </c>
    </row>
    <row r="191" spans="1:7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 s="2">
        <v>23.1</v>
      </c>
      <c r="G191" s="2">
        <v>4</v>
      </c>
    </row>
    <row r="192" spans="1:7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 s="2">
        <v>15.69</v>
      </c>
      <c r="G192" s="2">
        <v>1.5</v>
      </c>
    </row>
    <row r="193" spans="1:7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 s="2">
        <v>19.809999999999999</v>
      </c>
      <c r="G193" s="2">
        <v>4.1900000000000004</v>
      </c>
    </row>
    <row r="194" spans="1:7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 s="2">
        <v>28.44</v>
      </c>
      <c r="G194" s="2">
        <v>2.56</v>
      </c>
    </row>
    <row r="195" spans="1:7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 s="2">
        <v>15.48</v>
      </c>
      <c r="G195" s="2">
        <v>2.02</v>
      </c>
    </row>
    <row r="196" spans="1:7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 s="2">
        <v>16.579999999999998</v>
      </c>
      <c r="G196" s="2">
        <v>4</v>
      </c>
    </row>
    <row r="197" spans="1:7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 s="2">
        <v>7.56</v>
      </c>
      <c r="G197" s="2">
        <v>1.44</v>
      </c>
    </row>
    <row r="198" spans="1:7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 s="2">
        <v>10.34</v>
      </c>
      <c r="G198" s="2">
        <v>2</v>
      </c>
    </row>
    <row r="199" spans="1:7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 s="2">
        <v>43.11</v>
      </c>
      <c r="G199" s="2">
        <v>5</v>
      </c>
    </row>
    <row r="200" spans="1:7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 s="2">
        <v>13</v>
      </c>
      <c r="G200" s="2">
        <v>2</v>
      </c>
    </row>
    <row r="201" spans="1:7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 s="2">
        <v>13.51</v>
      </c>
      <c r="G201" s="2">
        <v>2</v>
      </c>
    </row>
    <row r="202" spans="1:7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 s="2">
        <v>18.71</v>
      </c>
      <c r="G202" s="2">
        <v>4</v>
      </c>
    </row>
    <row r="203" spans="1:7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 s="2">
        <v>12.74</v>
      </c>
      <c r="G203" s="2">
        <v>2.0099999999999998</v>
      </c>
    </row>
    <row r="204" spans="1:7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 s="2">
        <v>16.399999999999999</v>
      </c>
      <c r="G204" s="2">
        <v>2.5</v>
      </c>
    </row>
    <row r="205" spans="1:7" x14ac:dyDescent="0.25">
      <c r="A205" t="s">
        <v>5</v>
      </c>
      <c r="B205" t="s">
        <v>6</v>
      </c>
      <c r="C205" t="s">
        <v>1</v>
      </c>
      <c r="D205" t="s">
        <v>7</v>
      </c>
      <c r="E205">
        <v>4</v>
      </c>
      <c r="F205" s="2">
        <v>20.53</v>
      </c>
      <c r="G205" s="2">
        <v>4</v>
      </c>
    </row>
    <row r="206" spans="1:7" x14ac:dyDescent="0.25">
      <c r="A206" t="s">
        <v>3</v>
      </c>
      <c r="B206" t="s">
        <v>6</v>
      </c>
      <c r="C206" t="s">
        <v>1</v>
      </c>
      <c r="D206" t="s">
        <v>7</v>
      </c>
      <c r="E206">
        <v>3</v>
      </c>
      <c r="F206" s="2">
        <v>16.47</v>
      </c>
      <c r="G206" s="2">
        <v>3.23</v>
      </c>
    </row>
    <row r="207" spans="1:7" x14ac:dyDescent="0.25">
      <c r="A207" t="s">
        <v>5</v>
      </c>
      <c r="B207" t="s">
        <v>6</v>
      </c>
      <c r="C207" t="s">
        <v>4</v>
      </c>
      <c r="D207" t="s">
        <v>0</v>
      </c>
      <c r="E207">
        <v>3</v>
      </c>
      <c r="F207" s="2">
        <v>26.59</v>
      </c>
      <c r="G207" s="2">
        <v>3.41</v>
      </c>
    </row>
    <row r="208" spans="1:7" x14ac:dyDescent="0.25">
      <c r="A208" t="s">
        <v>5</v>
      </c>
      <c r="B208" t="s">
        <v>6</v>
      </c>
      <c r="C208" t="s">
        <v>4</v>
      </c>
      <c r="D208" t="s">
        <v>0</v>
      </c>
      <c r="E208">
        <v>4</v>
      </c>
      <c r="F208" s="2">
        <v>38.729999999999997</v>
      </c>
      <c r="G208" s="2">
        <v>3</v>
      </c>
    </row>
    <row r="209" spans="1:7" x14ac:dyDescent="0.25">
      <c r="A209" t="s">
        <v>5</v>
      </c>
      <c r="B209" t="s">
        <v>6</v>
      </c>
      <c r="C209" t="s">
        <v>4</v>
      </c>
      <c r="D209" t="s">
        <v>0</v>
      </c>
      <c r="E209">
        <v>2</v>
      </c>
      <c r="F209" s="2">
        <v>24.27</v>
      </c>
      <c r="G209" s="2">
        <v>2.0299999999999998</v>
      </c>
    </row>
    <row r="210" spans="1:7" x14ac:dyDescent="0.25">
      <c r="A210" t="s">
        <v>3</v>
      </c>
      <c r="B210" t="s">
        <v>6</v>
      </c>
      <c r="C210" t="s">
        <v>4</v>
      </c>
      <c r="D210" t="s">
        <v>0</v>
      </c>
      <c r="E210">
        <v>2</v>
      </c>
      <c r="F210" s="2">
        <v>12.76</v>
      </c>
      <c r="G210" s="2">
        <v>2.23</v>
      </c>
    </row>
    <row r="211" spans="1:7" x14ac:dyDescent="0.25">
      <c r="A211" t="s">
        <v>5</v>
      </c>
      <c r="B211" t="s">
        <v>6</v>
      </c>
      <c r="C211" t="s">
        <v>4</v>
      </c>
      <c r="D211" t="s">
        <v>0</v>
      </c>
      <c r="E211">
        <v>3</v>
      </c>
      <c r="F211" s="2">
        <v>30.06</v>
      </c>
      <c r="G211" s="2">
        <v>2</v>
      </c>
    </row>
    <row r="212" spans="1:7" x14ac:dyDescent="0.25">
      <c r="A212" t="s">
        <v>5</v>
      </c>
      <c r="B212" t="s">
        <v>6</v>
      </c>
      <c r="C212" t="s">
        <v>4</v>
      </c>
      <c r="D212" t="s">
        <v>0</v>
      </c>
      <c r="E212">
        <v>4</v>
      </c>
      <c r="F212" s="2">
        <v>25.89</v>
      </c>
      <c r="G212" s="2">
        <v>5.16</v>
      </c>
    </row>
    <row r="213" spans="1:7" x14ac:dyDescent="0.25">
      <c r="A213" t="s">
        <v>5</v>
      </c>
      <c r="B213" t="s">
        <v>2</v>
      </c>
      <c r="C213" t="s">
        <v>4</v>
      </c>
      <c r="D213" t="s">
        <v>0</v>
      </c>
      <c r="E213">
        <v>4</v>
      </c>
      <c r="F213" s="2">
        <v>48.33</v>
      </c>
      <c r="G213" s="2">
        <v>9</v>
      </c>
    </row>
    <row r="214" spans="1:7" x14ac:dyDescent="0.25">
      <c r="A214" t="s">
        <v>3</v>
      </c>
      <c r="B214" t="s">
        <v>6</v>
      </c>
      <c r="C214" t="s">
        <v>4</v>
      </c>
      <c r="D214" t="s">
        <v>0</v>
      </c>
      <c r="E214">
        <v>2</v>
      </c>
      <c r="F214" s="2">
        <v>13.27</v>
      </c>
      <c r="G214" s="2">
        <v>2.5</v>
      </c>
    </row>
    <row r="215" spans="1:7" x14ac:dyDescent="0.25">
      <c r="A215" t="s">
        <v>3</v>
      </c>
      <c r="B215" t="s">
        <v>6</v>
      </c>
      <c r="C215" t="s">
        <v>4</v>
      </c>
      <c r="D215" t="s">
        <v>0</v>
      </c>
      <c r="E215">
        <v>3</v>
      </c>
      <c r="F215" s="2">
        <v>28.17</v>
      </c>
      <c r="G215" s="2">
        <v>6.5</v>
      </c>
    </row>
    <row r="216" spans="1:7" x14ac:dyDescent="0.25">
      <c r="A216" t="s">
        <v>3</v>
      </c>
      <c r="B216" t="s">
        <v>6</v>
      </c>
      <c r="C216" t="s">
        <v>4</v>
      </c>
      <c r="D216" t="s">
        <v>0</v>
      </c>
      <c r="E216">
        <v>2</v>
      </c>
      <c r="F216" s="2">
        <v>12.9</v>
      </c>
      <c r="G216" s="2">
        <v>1.1000000000000001</v>
      </c>
    </row>
    <row r="217" spans="1:7" x14ac:dyDescent="0.25">
      <c r="A217" t="s">
        <v>5</v>
      </c>
      <c r="B217" t="s">
        <v>6</v>
      </c>
      <c r="C217" t="s">
        <v>4</v>
      </c>
      <c r="D217" t="s">
        <v>0</v>
      </c>
      <c r="E217">
        <v>5</v>
      </c>
      <c r="F217" s="2">
        <v>28.15</v>
      </c>
      <c r="G217" s="2">
        <v>3</v>
      </c>
    </row>
    <row r="218" spans="1:7" x14ac:dyDescent="0.25">
      <c r="A218" t="s">
        <v>5</v>
      </c>
      <c r="B218" t="s">
        <v>6</v>
      </c>
      <c r="C218" t="s">
        <v>4</v>
      </c>
      <c r="D218" t="s">
        <v>0</v>
      </c>
      <c r="E218">
        <v>2</v>
      </c>
      <c r="F218" s="2">
        <v>11.59</v>
      </c>
      <c r="G218" s="2">
        <v>1.5</v>
      </c>
    </row>
    <row r="219" spans="1:7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 s="2">
        <v>7.74</v>
      </c>
      <c r="G219" s="2">
        <v>1.44</v>
      </c>
    </row>
    <row r="220" spans="1:7" x14ac:dyDescent="0.25">
      <c r="A220" t="s">
        <v>3</v>
      </c>
      <c r="B220" t="s">
        <v>6</v>
      </c>
      <c r="C220" t="s">
        <v>4</v>
      </c>
      <c r="D220" t="s">
        <v>0</v>
      </c>
      <c r="E220">
        <v>4</v>
      </c>
      <c r="F220" s="2">
        <v>30.14</v>
      </c>
      <c r="G220" s="2">
        <v>3.09</v>
      </c>
    </row>
    <row r="221" spans="1:7" x14ac:dyDescent="0.25">
      <c r="A221" t="s">
        <v>5</v>
      </c>
      <c r="B221" t="s">
        <v>6</v>
      </c>
      <c r="C221" t="s">
        <v>8</v>
      </c>
      <c r="D221" t="s">
        <v>7</v>
      </c>
      <c r="E221">
        <v>2</v>
      </c>
      <c r="F221" s="2">
        <v>12.16</v>
      </c>
      <c r="G221" s="2">
        <v>2.2000000000000002</v>
      </c>
    </row>
    <row r="222" spans="1:7" x14ac:dyDescent="0.25">
      <c r="A222" t="s">
        <v>3</v>
      </c>
      <c r="B222" t="s">
        <v>6</v>
      </c>
      <c r="C222" t="s">
        <v>8</v>
      </c>
      <c r="D222" t="s">
        <v>7</v>
      </c>
      <c r="E222">
        <v>2</v>
      </c>
      <c r="F222" s="2">
        <v>13.42</v>
      </c>
      <c r="G222" s="2">
        <v>3.48</v>
      </c>
    </row>
    <row r="223" spans="1:7" x14ac:dyDescent="0.25">
      <c r="A223" t="s">
        <v>5</v>
      </c>
      <c r="B223" t="s">
        <v>6</v>
      </c>
      <c r="C223" t="s">
        <v>8</v>
      </c>
      <c r="D223" t="s">
        <v>7</v>
      </c>
      <c r="E223">
        <v>1</v>
      </c>
      <c r="F223" s="2">
        <v>8.58</v>
      </c>
      <c r="G223" s="2">
        <v>1.92</v>
      </c>
    </row>
    <row r="224" spans="1:7" x14ac:dyDescent="0.25">
      <c r="A224" t="s">
        <v>3</v>
      </c>
      <c r="B224" t="s">
        <v>2</v>
      </c>
      <c r="C224" t="s">
        <v>8</v>
      </c>
      <c r="D224" t="s">
        <v>7</v>
      </c>
      <c r="E224">
        <v>3</v>
      </c>
      <c r="F224" s="2">
        <v>15.98</v>
      </c>
      <c r="G224" s="2">
        <v>3</v>
      </c>
    </row>
    <row r="225" spans="1:7" x14ac:dyDescent="0.25">
      <c r="A225" t="s">
        <v>5</v>
      </c>
      <c r="B225" t="s">
        <v>6</v>
      </c>
      <c r="C225" t="s">
        <v>8</v>
      </c>
      <c r="D225" t="s">
        <v>7</v>
      </c>
      <c r="E225">
        <v>2</v>
      </c>
      <c r="F225" s="2">
        <v>13.42</v>
      </c>
      <c r="G225" s="2">
        <v>1.58</v>
      </c>
    </row>
    <row r="226" spans="1:7" x14ac:dyDescent="0.25">
      <c r="A226" t="s">
        <v>3</v>
      </c>
      <c r="B226" t="s">
        <v>6</v>
      </c>
      <c r="C226" t="s">
        <v>8</v>
      </c>
      <c r="D226" t="s">
        <v>7</v>
      </c>
      <c r="E226">
        <v>2</v>
      </c>
      <c r="F226" s="2">
        <v>16.27</v>
      </c>
      <c r="G226" s="2">
        <v>2.5</v>
      </c>
    </row>
    <row r="227" spans="1:7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 s="2">
        <v>10.09</v>
      </c>
      <c r="G227" s="2">
        <v>2</v>
      </c>
    </row>
    <row r="228" spans="1:7" x14ac:dyDescent="0.25">
      <c r="A228" t="s">
        <v>5</v>
      </c>
      <c r="B228" t="s">
        <v>2</v>
      </c>
      <c r="C228" t="s">
        <v>4</v>
      </c>
      <c r="D228" t="s">
        <v>0</v>
      </c>
      <c r="E228">
        <v>4</v>
      </c>
      <c r="F228" s="2">
        <v>20.45</v>
      </c>
      <c r="G228" s="2">
        <v>3</v>
      </c>
    </row>
    <row r="229" spans="1:7" x14ac:dyDescent="0.25">
      <c r="A229" t="s">
        <v>5</v>
      </c>
      <c r="B229" t="s">
        <v>2</v>
      </c>
      <c r="C229" t="s">
        <v>4</v>
      </c>
      <c r="D229" t="s">
        <v>0</v>
      </c>
      <c r="E229">
        <v>2</v>
      </c>
      <c r="F229" s="2">
        <v>13.28</v>
      </c>
      <c r="G229" s="2">
        <v>2.72</v>
      </c>
    </row>
    <row r="230" spans="1:7" x14ac:dyDescent="0.25">
      <c r="A230" t="s">
        <v>3</v>
      </c>
      <c r="B230" t="s">
        <v>6</v>
      </c>
      <c r="C230" t="s">
        <v>4</v>
      </c>
      <c r="D230" t="s">
        <v>0</v>
      </c>
      <c r="E230">
        <v>2</v>
      </c>
      <c r="F230" s="2">
        <v>22.12</v>
      </c>
      <c r="G230" s="2">
        <v>2.88</v>
      </c>
    </row>
    <row r="231" spans="1:7" x14ac:dyDescent="0.25">
      <c r="A231" t="s">
        <v>5</v>
      </c>
      <c r="B231" t="s">
        <v>6</v>
      </c>
      <c r="C231" t="s">
        <v>4</v>
      </c>
      <c r="D231" t="s">
        <v>0</v>
      </c>
      <c r="E231">
        <v>4</v>
      </c>
      <c r="F231" s="2">
        <v>24.01</v>
      </c>
      <c r="G231" s="2">
        <v>2</v>
      </c>
    </row>
    <row r="232" spans="1:7" x14ac:dyDescent="0.25">
      <c r="A232" t="s">
        <v>5</v>
      </c>
      <c r="B232" t="s">
        <v>6</v>
      </c>
      <c r="C232" t="s">
        <v>4</v>
      </c>
      <c r="D232" t="s">
        <v>0</v>
      </c>
      <c r="E232">
        <v>3</v>
      </c>
      <c r="F232" s="2">
        <v>15.69</v>
      </c>
      <c r="G232" s="2">
        <v>3</v>
      </c>
    </row>
    <row r="233" spans="1:7" x14ac:dyDescent="0.25">
      <c r="A233" t="s">
        <v>5</v>
      </c>
      <c r="B233" t="s">
        <v>2</v>
      </c>
      <c r="C233" t="s">
        <v>4</v>
      </c>
      <c r="D233" t="s">
        <v>0</v>
      </c>
      <c r="E233">
        <v>2</v>
      </c>
      <c r="F233" s="2">
        <v>11.61</v>
      </c>
      <c r="G233" s="2">
        <v>3.39</v>
      </c>
    </row>
    <row r="234" spans="1:7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 s="2">
        <v>10.77</v>
      </c>
      <c r="G234" s="2">
        <v>1.47</v>
      </c>
    </row>
    <row r="235" spans="1:7" x14ac:dyDescent="0.25">
      <c r="A235" t="s">
        <v>5</v>
      </c>
      <c r="B235" t="s">
        <v>6</v>
      </c>
      <c r="C235" t="s">
        <v>4</v>
      </c>
      <c r="D235" t="s">
        <v>0</v>
      </c>
      <c r="E235">
        <v>2</v>
      </c>
      <c r="F235" s="2">
        <v>15.53</v>
      </c>
      <c r="G235" s="2">
        <v>3</v>
      </c>
    </row>
    <row r="236" spans="1:7" x14ac:dyDescent="0.25">
      <c r="A236" t="s">
        <v>5</v>
      </c>
      <c r="B236" t="s">
        <v>2</v>
      </c>
      <c r="C236" t="s">
        <v>4</v>
      </c>
      <c r="D236" t="s">
        <v>0</v>
      </c>
      <c r="E236">
        <v>2</v>
      </c>
      <c r="F236" s="2">
        <v>10.07</v>
      </c>
      <c r="G236" s="2">
        <v>1.25</v>
      </c>
    </row>
    <row r="237" spans="1:7" x14ac:dyDescent="0.25">
      <c r="A237" t="s">
        <v>5</v>
      </c>
      <c r="B237" t="s">
        <v>6</v>
      </c>
      <c r="C237" t="s">
        <v>4</v>
      </c>
      <c r="D237" t="s">
        <v>0</v>
      </c>
      <c r="E237">
        <v>2</v>
      </c>
      <c r="F237" s="2">
        <v>12.6</v>
      </c>
      <c r="G237" s="2">
        <v>1</v>
      </c>
    </row>
    <row r="238" spans="1:7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 s="2">
        <v>32.83</v>
      </c>
      <c r="G238" s="2">
        <v>1.17</v>
      </c>
    </row>
    <row r="239" spans="1:7" x14ac:dyDescent="0.25">
      <c r="A239" t="s">
        <v>3</v>
      </c>
      <c r="B239" t="s">
        <v>2</v>
      </c>
      <c r="C239" t="s">
        <v>4</v>
      </c>
      <c r="D239" t="s">
        <v>0</v>
      </c>
      <c r="E239">
        <v>3</v>
      </c>
      <c r="F239" s="2">
        <v>35.83</v>
      </c>
      <c r="G239" s="2">
        <v>4.67</v>
      </c>
    </row>
    <row r="240" spans="1:7" x14ac:dyDescent="0.25">
      <c r="A240" t="s">
        <v>5</v>
      </c>
      <c r="B240" t="s">
        <v>2</v>
      </c>
      <c r="C240" t="s">
        <v>4</v>
      </c>
      <c r="D240" t="s">
        <v>0</v>
      </c>
      <c r="E240">
        <v>3</v>
      </c>
      <c r="F240" s="2">
        <v>29.03</v>
      </c>
      <c r="G240" s="2">
        <v>5.92</v>
      </c>
    </row>
    <row r="241" spans="1:7" x14ac:dyDescent="0.25">
      <c r="A241" t="s">
        <v>3</v>
      </c>
      <c r="B241" t="s">
        <v>6</v>
      </c>
      <c r="C241" t="s">
        <v>4</v>
      </c>
      <c r="D241" t="s">
        <v>0</v>
      </c>
      <c r="E241">
        <v>2</v>
      </c>
      <c r="F241" s="2">
        <v>27.18</v>
      </c>
      <c r="G241" s="2">
        <v>2</v>
      </c>
    </row>
    <row r="242" spans="1:7" x14ac:dyDescent="0.25">
      <c r="A242" t="s">
        <v>5</v>
      </c>
      <c r="B242" t="s">
        <v>6</v>
      </c>
      <c r="C242" t="s">
        <v>4</v>
      </c>
      <c r="D242" t="s">
        <v>0</v>
      </c>
      <c r="E242">
        <v>2</v>
      </c>
      <c r="F242" s="2">
        <v>22.67</v>
      </c>
      <c r="G242" s="2">
        <v>2</v>
      </c>
    </row>
    <row r="243" spans="1:7" x14ac:dyDescent="0.25">
      <c r="A243" t="s">
        <v>5</v>
      </c>
      <c r="B243" t="s">
        <v>2</v>
      </c>
      <c r="C243" t="s">
        <v>4</v>
      </c>
      <c r="D243" t="s">
        <v>0</v>
      </c>
      <c r="E243">
        <v>2</v>
      </c>
      <c r="F243" s="2">
        <v>17.82</v>
      </c>
      <c r="G243" s="2">
        <v>1.75</v>
      </c>
    </row>
    <row r="244" spans="1:7" x14ac:dyDescent="0.25">
      <c r="A244" t="s">
        <v>3</v>
      </c>
      <c r="B244" t="s">
        <v>2</v>
      </c>
      <c r="C244" t="s">
        <v>1</v>
      </c>
      <c r="D244" t="s">
        <v>0</v>
      </c>
      <c r="E244">
        <v>2</v>
      </c>
      <c r="F244" s="2">
        <v>18.78</v>
      </c>
      <c r="G244" s="2">
        <v>3</v>
      </c>
    </row>
    <row r="245" spans="1:7" x14ac:dyDescent="0.25">
      <c r="E245" s="2"/>
    </row>
    <row r="246" spans="1:7" x14ac:dyDescent="0.25">
      <c r="E246" s="2"/>
      <c r="F246" s="2"/>
      <c r="G246" s="2"/>
    </row>
    <row r="247" spans="1:7" x14ac:dyDescent="0.25">
      <c r="E247" s="2"/>
      <c r="F247" s="2"/>
      <c r="G247" s="2"/>
    </row>
    <row r="248" spans="1:7" x14ac:dyDescent="0.25">
      <c r="E24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A7C2-F803-4C65-91B3-473B0A3655F1}">
  <sheetPr>
    <tabColor theme="4" tint="-0.249977111117893"/>
  </sheetPr>
  <dimension ref="A1:AC244"/>
  <sheetViews>
    <sheetView zoomScale="70" zoomScaleNormal="70" workbookViewId="0">
      <selection activeCell="N7" sqref="N7"/>
    </sheetView>
  </sheetViews>
  <sheetFormatPr defaultRowHeight="15" x14ac:dyDescent="0.25"/>
  <cols>
    <col min="9" max="9" width="15.42578125" bestFit="1" customWidth="1"/>
    <col min="18" max="18" width="13.140625" bestFit="1" customWidth="1"/>
    <col min="20" max="20" width="11" bestFit="1" customWidth="1"/>
    <col min="21" max="21" width="20.140625" bestFit="1" customWidth="1"/>
    <col min="27" max="27" width="6.7109375" customWidth="1"/>
    <col min="28" max="28" width="18.42578125" customWidth="1"/>
    <col min="29" max="29" width="16.28515625" bestFit="1" customWidth="1"/>
  </cols>
  <sheetData>
    <row r="1" spans="1:29" x14ac:dyDescent="0.2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16</v>
      </c>
      <c r="G1" t="s">
        <v>15</v>
      </c>
      <c r="M1" s="7" t="s">
        <v>52</v>
      </c>
      <c r="N1" s="7" t="s">
        <v>55</v>
      </c>
      <c r="O1" s="7" t="s">
        <v>51</v>
      </c>
      <c r="P1" s="7" t="s">
        <v>53</v>
      </c>
      <c r="Q1" s="7" t="s">
        <v>54</v>
      </c>
      <c r="R1" s="7" t="s">
        <v>57</v>
      </c>
      <c r="S1" s="7" t="s">
        <v>56</v>
      </c>
    </row>
    <row r="2" spans="1:29" x14ac:dyDescent="0.25">
      <c r="A2" t="s">
        <v>3</v>
      </c>
      <c r="B2" t="s">
        <v>2</v>
      </c>
      <c r="C2" t="s">
        <v>9</v>
      </c>
      <c r="D2" t="s">
        <v>0</v>
      </c>
      <c r="E2">
        <v>2</v>
      </c>
      <c r="F2" s="2">
        <v>16.989999999999998</v>
      </c>
      <c r="G2" s="2">
        <v>1.01</v>
      </c>
      <c r="M2" s="1">
        <f>IF(Table25[[#This Row],[sex]]=$AB$4,$AC$4,$AC$5)</f>
        <v>1</v>
      </c>
      <c r="N2" s="1">
        <f>IF(Table25[[#This Row],[smoker]]=$AB$7,0,1)</f>
        <v>0</v>
      </c>
      <c r="O2" s="1" cm="1">
        <f t="array" ref="O2">_xlfn.IFS(Table25[[#This Row],[day]]=$AB$13,0,Table25[[#This Row],[day]]=$AB$14,1,Table25[[#This Row],[day]]=$AB$15,2,Table25[[#This Row],[day]]=$AB$16,3)</f>
        <v>3</v>
      </c>
      <c r="P2" s="1">
        <f>IF(Table25[[#This Row],[time]]=$AB$10,$AC$10,$AC$11)</f>
        <v>0</v>
      </c>
      <c r="Q2" s="1">
        <v>2</v>
      </c>
      <c r="R2" s="1">
        <v>16.989999999999998</v>
      </c>
      <c r="S2" s="1">
        <v>1.01</v>
      </c>
    </row>
    <row r="3" spans="1:29" x14ac:dyDescent="0.25">
      <c r="A3" t="s">
        <v>5</v>
      </c>
      <c r="B3" t="s">
        <v>2</v>
      </c>
      <c r="C3" t="s">
        <v>9</v>
      </c>
      <c r="D3" t="s">
        <v>0</v>
      </c>
      <c r="E3">
        <v>3</v>
      </c>
      <c r="F3" s="2">
        <v>10.34</v>
      </c>
      <c r="G3" s="2">
        <v>1.66</v>
      </c>
      <c r="M3" s="1">
        <f>IF(Table25[[#This Row],[sex]]=$AB$4,$AC$4,$AC$5)</f>
        <v>0</v>
      </c>
      <c r="N3" s="1">
        <f>IF(Table25[[#This Row],[smoker]]=$AB$7,0,1)</f>
        <v>0</v>
      </c>
      <c r="O3" s="1" cm="1">
        <f t="array" ref="O3">_xlfn.IFS(Table25[[#This Row],[day]]=$AB$13,0,Table25[[#This Row],[day]]=$AB$14,1,Table25[[#This Row],[day]]=$AB$15,2,Table25[[#This Row],[day]]=$AB$16,3)</f>
        <v>3</v>
      </c>
      <c r="P3" s="1">
        <f>IF(Table25[[#This Row],[time]]=$AB$10,$AC$10,$AC$11)</f>
        <v>0</v>
      </c>
      <c r="Q3" s="1">
        <v>3</v>
      </c>
      <c r="R3" s="1">
        <v>10.34</v>
      </c>
      <c r="S3" s="1">
        <v>1.66</v>
      </c>
      <c r="AB3" s="3" t="s">
        <v>58</v>
      </c>
      <c r="AC3" s="3" t="s">
        <v>50</v>
      </c>
    </row>
    <row r="4" spans="1:29" x14ac:dyDescent="0.25">
      <c r="A4" t="s">
        <v>5</v>
      </c>
      <c r="B4" t="s">
        <v>2</v>
      </c>
      <c r="C4" t="s">
        <v>9</v>
      </c>
      <c r="D4" t="s">
        <v>0</v>
      </c>
      <c r="E4">
        <v>3</v>
      </c>
      <c r="F4" s="2">
        <v>21.01</v>
      </c>
      <c r="G4" s="2">
        <v>3.5</v>
      </c>
      <c r="M4" s="1">
        <f>IF(Table25[[#This Row],[sex]]=$AB$4,$AC$4,$AC$5)</f>
        <v>0</v>
      </c>
      <c r="N4" s="1">
        <f>IF(Table25[[#This Row],[smoker]]=$AB$7,0,1)</f>
        <v>0</v>
      </c>
      <c r="O4" s="1" cm="1">
        <f t="array" ref="O4">_xlfn.IFS(Table25[[#This Row],[day]]=$AB$13,0,Table25[[#This Row],[day]]=$AB$14,1,Table25[[#This Row],[day]]=$AB$15,2,Table25[[#This Row],[day]]=$AB$16,3)</f>
        <v>3</v>
      </c>
      <c r="P4" s="1">
        <f>IF(Table25[[#This Row],[time]]=$AB$10,$AC$10,$AC$11)</f>
        <v>0</v>
      </c>
      <c r="Q4" s="1">
        <v>3</v>
      </c>
      <c r="R4" s="1">
        <v>21.01</v>
      </c>
      <c r="S4" s="1">
        <v>3.5</v>
      </c>
      <c r="AB4" s="1" t="s">
        <v>5</v>
      </c>
      <c r="AC4" s="1">
        <v>0</v>
      </c>
    </row>
    <row r="5" spans="1:29" x14ac:dyDescent="0.25">
      <c r="A5" t="s">
        <v>5</v>
      </c>
      <c r="B5" t="s">
        <v>2</v>
      </c>
      <c r="C5" t="s">
        <v>9</v>
      </c>
      <c r="D5" t="s">
        <v>0</v>
      </c>
      <c r="E5">
        <v>2</v>
      </c>
      <c r="F5" s="2">
        <v>23.68</v>
      </c>
      <c r="G5" s="2">
        <v>3.31</v>
      </c>
      <c r="M5" s="1">
        <f>IF(Table25[[#This Row],[sex]]=$AB$4,$AC$4,$AC$5)</f>
        <v>0</v>
      </c>
      <c r="N5" s="1">
        <f>IF(Table25[[#This Row],[smoker]]=$AB$7,0,1)</f>
        <v>0</v>
      </c>
      <c r="O5" s="1" cm="1">
        <f t="array" ref="O5">_xlfn.IFS(Table25[[#This Row],[day]]=$AB$13,0,Table25[[#This Row],[day]]=$AB$14,1,Table25[[#This Row],[day]]=$AB$15,2,Table25[[#This Row],[day]]=$AB$16,3)</f>
        <v>3</v>
      </c>
      <c r="P5" s="1">
        <f>IF(Table25[[#This Row],[time]]=$AB$10,$AC$10,$AC$11)</f>
        <v>0</v>
      </c>
      <c r="Q5" s="1">
        <v>2</v>
      </c>
      <c r="R5" s="1">
        <v>23.68</v>
      </c>
      <c r="S5" s="1">
        <v>3.31</v>
      </c>
      <c r="AB5" s="1" t="s">
        <v>3</v>
      </c>
      <c r="AC5" s="1">
        <v>1</v>
      </c>
    </row>
    <row r="6" spans="1:29" x14ac:dyDescent="0.25">
      <c r="A6" t="s">
        <v>3</v>
      </c>
      <c r="B6" t="s">
        <v>2</v>
      </c>
      <c r="C6" t="s">
        <v>9</v>
      </c>
      <c r="D6" t="s">
        <v>0</v>
      </c>
      <c r="E6">
        <v>4</v>
      </c>
      <c r="F6" s="2">
        <v>24.59</v>
      </c>
      <c r="G6" s="2">
        <v>3.61</v>
      </c>
      <c r="M6" s="1">
        <f>IF(Table25[[#This Row],[sex]]=$AB$4,$AC$4,$AC$5)</f>
        <v>1</v>
      </c>
      <c r="N6" s="1">
        <f>IF(Table25[[#This Row],[smoker]]=$AB$7,0,1)</f>
        <v>0</v>
      </c>
      <c r="O6" s="1" cm="1">
        <f t="array" ref="O6">_xlfn.IFS(Table25[[#This Row],[day]]=$AB$13,0,Table25[[#This Row],[day]]=$AB$14,1,Table25[[#This Row],[day]]=$AB$15,2,Table25[[#This Row],[day]]=$AB$16,3)</f>
        <v>3</v>
      </c>
      <c r="P6" s="1">
        <f>IF(Table25[[#This Row],[time]]=$AB$10,$AC$10,$AC$11)</f>
        <v>0</v>
      </c>
      <c r="Q6" s="1">
        <v>4</v>
      </c>
      <c r="R6" s="1">
        <v>24.59</v>
      </c>
      <c r="S6" s="1">
        <v>3.61</v>
      </c>
      <c r="AB6" s="3" t="s">
        <v>59</v>
      </c>
      <c r="AC6" s="3" t="s">
        <v>50</v>
      </c>
    </row>
    <row r="7" spans="1:29" x14ac:dyDescent="0.25">
      <c r="A7" t="s">
        <v>5</v>
      </c>
      <c r="B7" t="s">
        <v>2</v>
      </c>
      <c r="C7" t="s">
        <v>9</v>
      </c>
      <c r="D7" t="s">
        <v>0</v>
      </c>
      <c r="E7">
        <v>4</v>
      </c>
      <c r="F7" s="2">
        <v>25.29</v>
      </c>
      <c r="G7" s="2">
        <v>4.71</v>
      </c>
      <c r="M7" s="1">
        <f>IF(Table25[[#This Row],[sex]]=$AB$4,$AC$4,$AC$5)</f>
        <v>0</v>
      </c>
      <c r="N7" s="1">
        <f>IF(Table25[[#This Row],[smoker]]=$AB$7,0,1)</f>
        <v>0</v>
      </c>
      <c r="O7" s="1" cm="1">
        <f t="array" ref="O7">_xlfn.IFS(Table25[[#This Row],[day]]=$AB$13,0,Table25[[#This Row],[day]]=$AB$14,1,Table25[[#This Row],[day]]=$AB$15,2,Table25[[#This Row],[day]]=$AB$16,3)</f>
        <v>3</v>
      </c>
      <c r="P7" s="1">
        <f>IF(Table25[[#This Row],[time]]=$AB$10,$AC$10,$AC$11)</f>
        <v>0</v>
      </c>
      <c r="Q7" s="1">
        <v>4</v>
      </c>
      <c r="R7" s="1">
        <v>25.29</v>
      </c>
      <c r="S7" s="1">
        <v>4.71</v>
      </c>
      <c r="AB7" s="1" t="s">
        <v>2</v>
      </c>
      <c r="AC7" s="1">
        <v>0</v>
      </c>
    </row>
    <row r="8" spans="1:29" x14ac:dyDescent="0.25">
      <c r="A8" t="s">
        <v>5</v>
      </c>
      <c r="B8" t="s">
        <v>2</v>
      </c>
      <c r="C8" t="s">
        <v>9</v>
      </c>
      <c r="D8" t="s">
        <v>0</v>
      </c>
      <c r="E8">
        <v>2</v>
      </c>
      <c r="F8" s="2">
        <v>8.77</v>
      </c>
      <c r="G8" s="2">
        <v>2</v>
      </c>
      <c r="M8" s="1">
        <f>IF(Table25[[#This Row],[sex]]=$AB$4,$AC$4,$AC$5)</f>
        <v>0</v>
      </c>
      <c r="N8" s="1">
        <f>IF(Table25[[#This Row],[smoker]]=$AB$7,0,1)</f>
        <v>0</v>
      </c>
      <c r="O8" s="1" cm="1">
        <f t="array" ref="O8">_xlfn.IFS(Table25[[#This Row],[day]]=$AB$13,0,Table25[[#This Row],[day]]=$AB$14,1,Table25[[#This Row],[day]]=$AB$15,2,Table25[[#This Row],[day]]=$AB$16,3)</f>
        <v>3</v>
      </c>
      <c r="P8" s="1">
        <f>IF(Table25[[#This Row],[time]]=$AB$10,$AC$10,$AC$11)</f>
        <v>0</v>
      </c>
      <c r="Q8" s="1">
        <v>2</v>
      </c>
      <c r="R8" s="1">
        <v>8.77</v>
      </c>
      <c r="S8" s="1">
        <v>2</v>
      </c>
      <c r="AB8" s="1" t="s">
        <v>6</v>
      </c>
      <c r="AC8" s="1">
        <v>1</v>
      </c>
    </row>
    <row r="9" spans="1:29" x14ac:dyDescent="0.25">
      <c r="A9" t="s">
        <v>5</v>
      </c>
      <c r="B9" t="s">
        <v>2</v>
      </c>
      <c r="C9" t="s">
        <v>9</v>
      </c>
      <c r="D9" t="s">
        <v>0</v>
      </c>
      <c r="E9">
        <v>4</v>
      </c>
      <c r="F9" s="2">
        <v>26.88</v>
      </c>
      <c r="G9" s="2">
        <v>3.12</v>
      </c>
      <c r="M9" s="1">
        <f>IF(Table25[[#This Row],[sex]]=$AB$4,$AC$4,$AC$5)</f>
        <v>0</v>
      </c>
      <c r="N9" s="1">
        <f>IF(Table25[[#This Row],[smoker]]=$AB$7,0,1)</f>
        <v>0</v>
      </c>
      <c r="O9" s="1" cm="1">
        <f t="array" ref="O9">_xlfn.IFS(Table25[[#This Row],[day]]=$AB$13,0,Table25[[#This Row],[day]]=$AB$14,1,Table25[[#This Row],[day]]=$AB$15,2,Table25[[#This Row],[day]]=$AB$16,3)</f>
        <v>3</v>
      </c>
      <c r="P9" s="1">
        <f>IF(Table25[[#This Row],[time]]=$AB$10,$AC$10,$AC$11)</f>
        <v>0</v>
      </c>
      <c r="Q9" s="1">
        <v>4</v>
      </c>
      <c r="R9" s="1">
        <v>26.88</v>
      </c>
      <c r="S9" s="1">
        <v>3.12</v>
      </c>
      <c r="AB9" s="3" t="s">
        <v>61</v>
      </c>
      <c r="AC9" s="3" t="s">
        <v>50</v>
      </c>
    </row>
    <row r="10" spans="1:29" x14ac:dyDescent="0.25">
      <c r="A10" t="s">
        <v>5</v>
      </c>
      <c r="B10" t="s">
        <v>2</v>
      </c>
      <c r="C10" t="s">
        <v>9</v>
      </c>
      <c r="D10" t="s">
        <v>0</v>
      </c>
      <c r="E10">
        <v>2</v>
      </c>
      <c r="F10" s="2">
        <v>15.04</v>
      </c>
      <c r="G10" s="2">
        <v>1.96</v>
      </c>
      <c r="M10" s="1">
        <f>IF(Table25[[#This Row],[sex]]=$AB$4,$AC$4,$AC$5)</f>
        <v>0</v>
      </c>
      <c r="N10" s="1">
        <f>IF(Table25[[#This Row],[smoker]]=$AB$7,0,1)</f>
        <v>0</v>
      </c>
      <c r="O10" s="1" cm="1">
        <f t="array" ref="O10">_xlfn.IFS(Table25[[#This Row],[day]]=$AB$13,0,Table25[[#This Row],[day]]=$AB$14,1,Table25[[#This Row],[day]]=$AB$15,2,Table25[[#This Row],[day]]=$AB$16,3)</f>
        <v>3</v>
      </c>
      <c r="P10" s="1">
        <f>IF(Table25[[#This Row],[time]]=$AB$10,$AC$10,$AC$11)</f>
        <v>0</v>
      </c>
      <c r="Q10" s="1">
        <v>2</v>
      </c>
      <c r="R10" s="1">
        <v>15.04</v>
      </c>
      <c r="S10" s="1">
        <v>1.96</v>
      </c>
      <c r="AB10" s="1" t="s">
        <v>0</v>
      </c>
      <c r="AC10" s="1">
        <v>0</v>
      </c>
    </row>
    <row r="11" spans="1:29" x14ac:dyDescent="0.25">
      <c r="A11" t="s">
        <v>5</v>
      </c>
      <c r="B11" t="s">
        <v>2</v>
      </c>
      <c r="C11" t="s">
        <v>9</v>
      </c>
      <c r="D11" t="s">
        <v>0</v>
      </c>
      <c r="E11">
        <v>2</v>
      </c>
      <c r="F11" s="2">
        <v>14.78</v>
      </c>
      <c r="G11" s="2">
        <v>3.23</v>
      </c>
      <c r="M11" s="1">
        <f>IF(Table25[[#This Row],[sex]]=$AB$4,$AC$4,$AC$5)</f>
        <v>0</v>
      </c>
      <c r="N11" s="1">
        <f>IF(Table25[[#This Row],[smoker]]=$AB$7,0,1)</f>
        <v>0</v>
      </c>
      <c r="O11" s="1" cm="1">
        <f t="array" ref="O11">_xlfn.IFS(Table25[[#This Row],[day]]=$AB$13,0,Table25[[#This Row],[day]]=$AB$14,1,Table25[[#This Row],[day]]=$AB$15,2,Table25[[#This Row],[day]]=$AB$16,3)</f>
        <v>3</v>
      </c>
      <c r="P11" s="1">
        <f>IF(Table25[[#This Row],[time]]=$AB$10,$AC$10,$AC$11)</f>
        <v>0</v>
      </c>
      <c r="Q11" s="1">
        <v>2</v>
      </c>
      <c r="R11" s="1">
        <v>14.78</v>
      </c>
      <c r="S11" s="1">
        <v>3.23</v>
      </c>
      <c r="AB11" s="1" t="s">
        <v>62</v>
      </c>
      <c r="AC11" s="1">
        <v>1</v>
      </c>
    </row>
    <row r="12" spans="1:29" x14ac:dyDescent="0.25">
      <c r="A12" t="s">
        <v>5</v>
      </c>
      <c r="B12" t="s">
        <v>2</v>
      </c>
      <c r="C12" t="s">
        <v>9</v>
      </c>
      <c r="D12" t="s">
        <v>0</v>
      </c>
      <c r="E12">
        <v>2</v>
      </c>
      <c r="F12" s="2">
        <v>10.27</v>
      </c>
      <c r="G12" s="2">
        <v>1.71</v>
      </c>
      <c r="M12" s="1">
        <f>IF(Table25[[#This Row],[sex]]=$AB$4,$AC$4,$AC$5)</f>
        <v>0</v>
      </c>
      <c r="N12" s="1">
        <f>IF(Table25[[#This Row],[smoker]]=$AB$7,0,1)</f>
        <v>0</v>
      </c>
      <c r="O12" s="1" cm="1">
        <f t="array" ref="O12">_xlfn.IFS(Table25[[#This Row],[day]]=$AB$13,0,Table25[[#This Row],[day]]=$AB$14,1,Table25[[#This Row],[day]]=$AB$15,2,Table25[[#This Row],[day]]=$AB$16,3)</f>
        <v>3</v>
      </c>
      <c r="P12" s="1">
        <f>IF(Table25[[#This Row],[time]]=$AB$10,$AC$10,$AC$11)</f>
        <v>0</v>
      </c>
      <c r="Q12" s="1">
        <v>2</v>
      </c>
      <c r="R12" s="1">
        <v>10.27</v>
      </c>
      <c r="S12" s="1">
        <v>1.71</v>
      </c>
      <c r="AB12" s="3" t="s">
        <v>60</v>
      </c>
      <c r="AC12" s="3" t="s">
        <v>50</v>
      </c>
    </row>
    <row r="13" spans="1:29" x14ac:dyDescent="0.25">
      <c r="A13" t="s">
        <v>3</v>
      </c>
      <c r="B13" t="s">
        <v>2</v>
      </c>
      <c r="C13" t="s">
        <v>9</v>
      </c>
      <c r="D13" t="s">
        <v>0</v>
      </c>
      <c r="E13">
        <v>4</v>
      </c>
      <c r="F13" s="2">
        <v>35.26</v>
      </c>
      <c r="G13" s="2">
        <v>5</v>
      </c>
      <c r="M13" s="1">
        <f>IF(Table25[[#This Row],[sex]]=$AB$4,$AC$4,$AC$5)</f>
        <v>1</v>
      </c>
      <c r="N13" s="1">
        <f>IF(Table25[[#This Row],[smoker]]=$AB$7,0,1)</f>
        <v>0</v>
      </c>
      <c r="O13" s="1" cm="1">
        <f t="array" ref="O13">_xlfn.IFS(Table25[[#This Row],[day]]=$AB$13,0,Table25[[#This Row],[day]]=$AB$14,1,Table25[[#This Row],[day]]=$AB$15,2,Table25[[#This Row],[day]]=$AB$16,3)</f>
        <v>3</v>
      </c>
      <c r="P13" s="1">
        <f>IF(Table25[[#This Row],[time]]=$AB$10,$AC$10,$AC$11)</f>
        <v>0</v>
      </c>
      <c r="Q13" s="1">
        <v>4</v>
      </c>
      <c r="R13" s="1">
        <v>35.26</v>
      </c>
      <c r="S13" s="1">
        <v>5</v>
      </c>
      <c r="AB13" s="1" t="s">
        <v>1</v>
      </c>
      <c r="AC13" s="1">
        <v>0</v>
      </c>
    </row>
    <row r="14" spans="1:29" x14ac:dyDescent="0.25">
      <c r="A14" t="s">
        <v>5</v>
      </c>
      <c r="B14" t="s">
        <v>2</v>
      </c>
      <c r="C14" t="s">
        <v>9</v>
      </c>
      <c r="D14" t="s">
        <v>0</v>
      </c>
      <c r="E14">
        <v>2</v>
      </c>
      <c r="F14" s="2">
        <v>15.42</v>
      </c>
      <c r="G14" s="2">
        <v>1.57</v>
      </c>
      <c r="M14" s="1">
        <f>IF(Table25[[#This Row],[sex]]=$AB$4,$AC$4,$AC$5)</f>
        <v>0</v>
      </c>
      <c r="N14" s="1">
        <f>IF(Table25[[#This Row],[smoker]]=$AB$7,0,1)</f>
        <v>0</v>
      </c>
      <c r="O14" s="1" cm="1">
        <f t="array" ref="O14">_xlfn.IFS(Table25[[#This Row],[day]]=$AB$13,0,Table25[[#This Row],[day]]=$AB$14,1,Table25[[#This Row],[day]]=$AB$15,2,Table25[[#This Row],[day]]=$AB$16,3)</f>
        <v>3</v>
      </c>
      <c r="P14" s="1">
        <f>IF(Table25[[#This Row],[time]]=$AB$10,$AC$10,$AC$11)</f>
        <v>0</v>
      </c>
      <c r="Q14" s="1">
        <v>2</v>
      </c>
      <c r="R14" s="1">
        <v>15.42</v>
      </c>
      <c r="S14" s="1">
        <v>1.57</v>
      </c>
      <c r="AB14" s="1" t="s">
        <v>8</v>
      </c>
      <c r="AC14" s="1">
        <v>1</v>
      </c>
    </row>
    <row r="15" spans="1:29" x14ac:dyDescent="0.25">
      <c r="A15" t="s">
        <v>5</v>
      </c>
      <c r="B15" t="s">
        <v>2</v>
      </c>
      <c r="C15" t="s">
        <v>9</v>
      </c>
      <c r="D15" t="s">
        <v>0</v>
      </c>
      <c r="E15">
        <v>4</v>
      </c>
      <c r="F15" s="2">
        <v>18.43</v>
      </c>
      <c r="G15" s="2">
        <v>3</v>
      </c>
      <c r="M15" s="1">
        <f>IF(Table25[[#This Row],[sex]]=$AB$4,$AC$4,$AC$5)</f>
        <v>0</v>
      </c>
      <c r="N15" s="1">
        <f>IF(Table25[[#This Row],[smoker]]=$AB$7,0,1)</f>
        <v>0</v>
      </c>
      <c r="O15" s="1" cm="1">
        <f t="array" ref="O15">_xlfn.IFS(Table25[[#This Row],[day]]=$AB$13,0,Table25[[#This Row],[day]]=$AB$14,1,Table25[[#This Row],[day]]=$AB$15,2,Table25[[#This Row],[day]]=$AB$16,3)</f>
        <v>3</v>
      </c>
      <c r="P15" s="1">
        <f>IF(Table25[[#This Row],[time]]=$AB$10,$AC$10,$AC$11)</f>
        <v>0</v>
      </c>
      <c r="Q15" s="1">
        <v>4</v>
      </c>
      <c r="R15" s="1">
        <v>18.43</v>
      </c>
      <c r="S15" s="1">
        <v>3</v>
      </c>
      <c r="AB15" s="1" t="s">
        <v>4</v>
      </c>
      <c r="AC15" s="1">
        <v>2</v>
      </c>
    </row>
    <row r="16" spans="1:29" x14ac:dyDescent="0.25">
      <c r="A16" t="s">
        <v>3</v>
      </c>
      <c r="B16" t="s">
        <v>2</v>
      </c>
      <c r="C16" t="s">
        <v>9</v>
      </c>
      <c r="D16" t="s">
        <v>0</v>
      </c>
      <c r="E16">
        <v>2</v>
      </c>
      <c r="F16" s="2">
        <v>14.83</v>
      </c>
      <c r="G16" s="2">
        <v>3.02</v>
      </c>
      <c r="M16" s="1">
        <f>IF(Table25[[#This Row],[sex]]=$AB$4,$AC$4,$AC$5)</f>
        <v>1</v>
      </c>
      <c r="N16" s="1">
        <f>IF(Table25[[#This Row],[smoker]]=$AB$7,0,1)</f>
        <v>0</v>
      </c>
      <c r="O16" s="1" cm="1">
        <f t="array" ref="O16">_xlfn.IFS(Table25[[#This Row],[day]]=$AB$13,0,Table25[[#This Row],[day]]=$AB$14,1,Table25[[#This Row],[day]]=$AB$15,2,Table25[[#This Row],[day]]=$AB$16,3)</f>
        <v>3</v>
      </c>
      <c r="P16" s="1">
        <f>IF(Table25[[#This Row],[time]]=$AB$10,$AC$10,$AC$11)</f>
        <v>0</v>
      </c>
      <c r="Q16" s="1">
        <v>2</v>
      </c>
      <c r="R16" s="1">
        <v>14.83</v>
      </c>
      <c r="S16" s="1">
        <v>3.02</v>
      </c>
      <c r="AB16" s="1" t="s">
        <v>9</v>
      </c>
      <c r="AC16" s="1">
        <v>3</v>
      </c>
    </row>
    <row r="17" spans="1:19" x14ac:dyDescent="0.25">
      <c r="A17" t="s">
        <v>5</v>
      </c>
      <c r="B17" t="s">
        <v>2</v>
      </c>
      <c r="C17" t="s">
        <v>9</v>
      </c>
      <c r="D17" t="s">
        <v>0</v>
      </c>
      <c r="E17">
        <v>2</v>
      </c>
      <c r="F17" s="2">
        <v>21.58</v>
      </c>
      <c r="G17" s="2">
        <v>3.92</v>
      </c>
      <c r="M17" s="1">
        <f>IF(Table25[[#This Row],[sex]]=$AB$4,$AC$4,$AC$5)</f>
        <v>0</v>
      </c>
      <c r="N17" s="1">
        <f>IF(Table25[[#This Row],[smoker]]=$AB$7,0,1)</f>
        <v>0</v>
      </c>
      <c r="O17" s="1" cm="1">
        <f t="array" ref="O17">_xlfn.IFS(Table25[[#This Row],[day]]=$AB$13,0,Table25[[#This Row],[day]]=$AB$14,1,Table25[[#This Row],[day]]=$AB$15,2,Table25[[#This Row],[day]]=$AB$16,3)</f>
        <v>3</v>
      </c>
      <c r="P17" s="1">
        <f>IF(Table25[[#This Row],[time]]=$AB$10,$AC$10,$AC$11)</f>
        <v>0</v>
      </c>
      <c r="Q17" s="1">
        <v>2</v>
      </c>
      <c r="R17" s="1">
        <v>21.58</v>
      </c>
      <c r="S17" s="1">
        <v>3.92</v>
      </c>
    </row>
    <row r="18" spans="1:19" x14ac:dyDescent="0.25">
      <c r="A18" t="s">
        <v>3</v>
      </c>
      <c r="B18" t="s">
        <v>2</v>
      </c>
      <c r="C18" t="s">
        <v>9</v>
      </c>
      <c r="D18" t="s">
        <v>0</v>
      </c>
      <c r="E18">
        <v>3</v>
      </c>
      <c r="F18" s="2">
        <v>10.33</v>
      </c>
      <c r="G18" s="2">
        <v>1.67</v>
      </c>
      <c r="M18" s="1">
        <f>IF(Table25[[#This Row],[sex]]=$AB$4,$AC$4,$AC$5)</f>
        <v>1</v>
      </c>
      <c r="N18" s="1">
        <f>IF(Table25[[#This Row],[smoker]]=$AB$7,0,1)</f>
        <v>0</v>
      </c>
      <c r="O18" s="1" cm="1">
        <f t="array" ref="O18">_xlfn.IFS(Table25[[#This Row],[day]]=$AB$13,0,Table25[[#This Row],[day]]=$AB$14,1,Table25[[#This Row],[day]]=$AB$15,2,Table25[[#This Row],[day]]=$AB$16,3)</f>
        <v>3</v>
      </c>
      <c r="P18" s="1">
        <f>IF(Table25[[#This Row],[time]]=$AB$10,$AC$10,$AC$11)</f>
        <v>0</v>
      </c>
      <c r="Q18" s="1">
        <v>3</v>
      </c>
      <c r="R18" s="1">
        <v>10.33</v>
      </c>
      <c r="S18" s="1">
        <v>1.67</v>
      </c>
    </row>
    <row r="19" spans="1:19" x14ac:dyDescent="0.25">
      <c r="A19" t="s">
        <v>5</v>
      </c>
      <c r="B19" t="s">
        <v>2</v>
      </c>
      <c r="C19" t="s">
        <v>9</v>
      </c>
      <c r="D19" t="s">
        <v>0</v>
      </c>
      <c r="E19">
        <v>3</v>
      </c>
      <c r="F19" s="2">
        <v>16.29</v>
      </c>
      <c r="G19" s="2">
        <v>3.71</v>
      </c>
      <c r="M19" s="1">
        <f>IF(Table25[[#This Row],[sex]]=$AB$4,$AC$4,$AC$5)</f>
        <v>0</v>
      </c>
      <c r="N19" s="1">
        <f>IF(Table25[[#This Row],[smoker]]=$AB$7,0,1)</f>
        <v>0</v>
      </c>
      <c r="O19" s="1" cm="1">
        <f t="array" ref="O19">_xlfn.IFS(Table25[[#This Row],[day]]=$AB$13,0,Table25[[#This Row],[day]]=$AB$14,1,Table25[[#This Row],[day]]=$AB$15,2,Table25[[#This Row],[day]]=$AB$16,3)</f>
        <v>3</v>
      </c>
      <c r="P19" s="1">
        <f>IF(Table25[[#This Row],[time]]=$AB$10,$AC$10,$AC$11)</f>
        <v>0</v>
      </c>
      <c r="Q19" s="1">
        <v>3</v>
      </c>
      <c r="R19" s="1">
        <v>16.29</v>
      </c>
      <c r="S19" s="1">
        <v>3.71</v>
      </c>
    </row>
    <row r="20" spans="1:19" x14ac:dyDescent="0.25">
      <c r="A20" t="s">
        <v>3</v>
      </c>
      <c r="B20" t="s">
        <v>2</v>
      </c>
      <c r="C20" t="s">
        <v>9</v>
      </c>
      <c r="D20" t="s">
        <v>0</v>
      </c>
      <c r="E20">
        <v>3</v>
      </c>
      <c r="F20" s="2">
        <v>16.97</v>
      </c>
      <c r="G20" s="2">
        <v>3.5</v>
      </c>
      <c r="M20" s="1">
        <f>IF(Table25[[#This Row],[sex]]=$AB$4,$AC$4,$AC$5)</f>
        <v>1</v>
      </c>
      <c r="N20" s="1">
        <f>IF(Table25[[#This Row],[smoker]]=$AB$7,0,1)</f>
        <v>0</v>
      </c>
      <c r="O20" s="1" cm="1">
        <f t="array" ref="O20">_xlfn.IFS(Table25[[#This Row],[day]]=$AB$13,0,Table25[[#This Row],[day]]=$AB$14,1,Table25[[#This Row],[day]]=$AB$15,2,Table25[[#This Row],[day]]=$AB$16,3)</f>
        <v>3</v>
      </c>
      <c r="P20" s="1">
        <f>IF(Table25[[#This Row],[time]]=$AB$10,$AC$10,$AC$11)</f>
        <v>0</v>
      </c>
      <c r="Q20" s="1">
        <v>3</v>
      </c>
      <c r="R20" s="1">
        <v>16.97</v>
      </c>
      <c r="S20" s="1">
        <v>3.5</v>
      </c>
    </row>
    <row r="21" spans="1:19" x14ac:dyDescent="0.25">
      <c r="A21" t="s">
        <v>5</v>
      </c>
      <c r="B21" t="s">
        <v>2</v>
      </c>
      <c r="C21" t="s">
        <v>4</v>
      </c>
      <c r="D21" t="s">
        <v>0</v>
      </c>
      <c r="E21">
        <v>3</v>
      </c>
      <c r="F21" s="2">
        <v>20.65</v>
      </c>
      <c r="G21" s="2">
        <v>3.35</v>
      </c>
      <c r="M21" s="1">
        <f>IF(Table25[[#This Row],[sex]]=$AB$4,$AC$4,$AC$5)</f>
        <v>0</v>
      </c>
      <c r="N21" s="1">
        <f>IF(Table25[[#This Row],[smoker]]=$AB$7,0,1)</f>
        <v>0</v>
      </c>
      <c r="O21" s="1" cm="1">
        <f t="array" ref="O21">_xlfn.IFS(Table25[[#This Row],[day]]=$AB$13,0,Table25[[#This Row],[day]]=$AB$14,1,Table25[[#This Row],[day]]=$AB$15,2,Table25[[#This Row],[day]]=$AB$16,3)</f>
        <v>2</v>
      </c>
      <c r="P21" s="1">
        <f>IF(Table25[[#This Row],[time]]=$AB$10,$AC$10,$AC$11)</f>
        <v>0</v>
      </c>
      <c r="Q21" s="1">
        <v>3</v>
      </c>
      <c r="R21" s="1">
        <v>20.65</v>
      </c>
      <c r="S21" s="1">
        <v>3.35</v>
      </c>
    </row>
    <row r="22" spans="1:19" x14ac:dyDescent="0.25">
      <c r="A22" t="s">
        <v>5</v>
      </c>
      <c r="B22" t="s">
        <v>2</v>
      </c>
      <c r="C22" t="s">
        <v>4</v>
      </c>
      <c r="D22" t="s">
        <v>0</v>
      </c>
      <c r="E22">
        <v>2</v>
      </c>
      <c r="F22" s="2">
        <v>17.920000000000002</v>
      </c>
      <c r="G22" s="2">
        <v>4.08</v>
      </c>
      <c r="M22" s="1">
        <f>IF(Table25[[#This Row],[sex]]=$AB$4,$AC$4,$AC$5)</f>
        <v>0</v>
      </c>
      <c r="N22" s="1">
        <f>IF(Table25[[#This Row],[smoker]]=$AB$7,0,1)</f>
        <v>0</v>
      </c>
      <c r="O22" s="1" cm="1">
        <f t="array" ref="O22">_xlfn.IFS(Table25[[#This Row],[day]]=$AB$13,0,Table25[[#This Row],[day]]=$AB$14,1,Table25[[#This Row],[day]]=$AB$15,2,Table25[[#This Row],[day]]=$AB$16,3)</f>
        <v>2</v>
      </c>
      <c r="P22" s="1">
        <f>IF(Table25[[#This Row],[time]]=$AB$10,$AC$10,$AC$11)</f>
        <v>0</v>
      </c>
      <c r="Q22" s="1">
        <v>2</v>
      </c>
      <c r="R22" s="1">
        <v>17.920000000000002</v>
      </c>
      <c r="S22" s="1">
        <v>4.08</v>
      </c>
    </row>
    <row r="23" spans="1:19" x14ac:dyDescent="0.25">
      <c r="A23" t="s">
        <v>3</v>
      </c>
      <c r="B23" t="s">
        <v>2</v>
      </c>
      <c r="C23" t="s">
        <v>4</v>
      </c>
      <c r="D23" t="s">
        <v>0</v>
      </c>
      <c r="E23">
        <v>2</v>
      </c>
      <c r="F23" s="2">
        <v>20.29</v>
      </c>
      <c r="G23" s="2">
        <v>2.75</v>
      </c>
      <c r="M23" s="1">
        <f>IF(Table25[[#This Row],[sex]]=$AB$4,$AC$4,$AC$5)</f>
        <v>1</v>
      </c>
      <c r="N23" s="1">
        <f>IF(Table25[[#This Row],[smoker]]=$AB$7,0,1)</f>
        <v>0</v>
      </c>
      <c r="O23" s="1" cm="1">
        <f t="array" ref="O23">_xlfn.IFS(Table25[[#This Row],[day]]=$AB$13,0,Table25[[#This Row],[day]]=$AB$14,1,Table25[[#This Row],[day]]=$AB$15,2,Table25[[#This Row],[day]]=$AB$16,3)</f>
        <v>2</v>
      </c>
      <c r="P23" s="1">
        <f>IF(Table25[[#This Row],[time]]=$AB$10,$AC$10,$AC$11)</f>
        <v>0</v>
      </c>
      <c r="Q23" s="1">
        <v>2</v>
      </c>
      <c r="R23" s="1">
        <v>20.29</v>
      </c>
      <c r="S23" s="1">
        <v>2.75</v>
      </c>
    </row>
    <row r="24" spans="1:19" x14ac:dyDescent="0.25">
      <c r="A24" t="s">
        <v>3</v>
      </c>
      <c r="B24" t="s">
        <v>2</v>
      </c>
      <c r="C24" t="s">
        <v>4</v>
      </c>
      <c r="D24" t="s">
        <v>0</v>
      </c>
      <c r="E24">
        <v>2</v>
      </c>
      <c r="F24" s="2">
        <v>15.77</v>
      </c>
      <c r="G24" s="2">
        <v>2.23</v>
      </c>
      <c r="M24" s="1">
        <f>IF(Table25[[#This Row],[sex]]=$AB$4,$AC$4,$AC$5)</f>
        <v>1</v>
      </c>
      <c r="N24" s="1">
        <f>IF(Table25[[#This Row],[smoker]]=$AB$7,0,1)</f>
        <v>0</v>
      </c>
      <c r="O24" s="1" cm="1">
        <f t="array" ref="O24">_xlfn.IFS(Table25[[#This Row],[day]]=$AB$13,0,Table25[[#This Row],[day]]=$AB$14,1,Table25[[#This Row],[day]]=$AB$15,2,Table25[[#This Row],[day]]=$AB$16,3)</f>
        <v>2</v>
      </c>
      <c r="P24" s="1">
        <f>IF(Table25[[#This Row],[time]]=$AB$10,$AC$10,$AC$11)</f>
        <v>0</v>
      </c>
      <c r="Q24" s="1">
        <v>2</v>
      </c>
      <c r="R24" s="1">
        <v>15.77</v>
      </c>
      <c r="S24" s="1">
        <v>2.23</v>
      </c>
    </row>
    <row r="25" spans="1:19" x14ac:dyDescent="0.25">
      <c r="A25" t="s">
        <v>5</v>
      </c>
      <c r="B25" t="s">
        <v>2</v>
      </c>
      <c r="C25" t="s">
        <v>4</v>
      </c>
      <c r="D25" t="s">
        <v>0</v>
      </c>
      <c r="E25">
        <v>4</v>
      </c>
      <c r="F25" s="2">
        <v>39.42</v>
      </c>
      <c r="G25" s="2">
        <v>7.58</v>
      </c>
      <c r="M25" s="1">
        <f>IF(Table25[[#This Row],[sex]]=$AB$4,$AC$4,$AC$5)</f>
        <v>0</v>
      </c>
      <c r="N25" s="1">
        <f>IF(Table25[[#This Row],[smoker]]=$AB$7,0,1)</f>
        <v>0</v>
      </c>
      <c r="O25" s="1" cm="1">
        <f t="array" ref="O25">_xlfn.IFS(Table25[[#This Row],[day]]=$AB$13,0,Table25[[#This Row],[day]]=$AB$14,1,Table25[[#This Row],[day]]=$AB$15,2,Table25[[#This Row],[day]]=$AB$16,3)</f>
        <v>2</v>
      </c>
      <c r="P25" s="1">
        <f>IF(Table25[[#This Row],[time]]=$AB$10,$AC$10,$AC$11)</f>
        <v>0</v>
      </c>
      <c r="Q25" s="1">
        <v>4</v>
      </c>
      <c r="R25" s="1">
        <v>39.42</v>
      </c>
      <c r="S25" s="1">
        <v>7.58</v>
      </c>
    </row>
    <row r="26" spans="1:19" x14ac:dyDescent="0.25">
      <c r="A26" t="s">
        <v>5</v>
      </c>
      <c r="B26" t="s">
        <v>2</v>
      </c>
      <c r="C26" t="s">
        <v>4</v>
      </c>
      <c r="D26" t="s">
        <v>0</v>
      </c>
      <c r="E26">
        <v>2</v>
      </c>
      <c r="F26" s="2">
        <v>19.82</v>
      </c>
      <c r="G26" s="2">
        <v>3.18</v>
      </c>
      <c r="M26" s="1">
        <f>IF(Table25[[#This Row],[sex]]=$AB$4,$AC$4,$AC$5)</f>
        <v>0</v>
      </c>
      <c r="N26" s="1">
        <f>IF(Table25[[#This Row],[smoker]]=$AB$7,0,1)</f>
        <v>0</v>
      </c>
      <c r="O26" s="1" cm="1">
        <f t="array" ref="O26">_xlfn.IFS(Table25[[#This Row],[day]]=$AB$13,0,Table25[[#This Row],[day]]=$AB$14,1,Table25[[#This Row],[day]]=$AB$15,2,Table25[[#This Row],[day]]=$AB$16,3)</f>
        <v>2</v>
      </c>
      <c r="P26" s="1">
        <f>IF(Table25[[#This Row],[time]]=$AB$10,$AC$10,$AC$11)</f>
        <v>0</v>
      </c>
      <c r="Q26" s="1">
        <v>2</v>
      </c>
      <c r="R26" s="1">
        <v>19.82</v>
      </c>
      <c r="S26" s="1">
        <v>3.18</v>
      </c>
    </row>
    <row r="27" spans="1:19" x14ac:dyDescent="0.25">
      <c r="A27" t="s">
        <v>5</v>
      </c>
      <c r="B27" t="s">
        <v>2</v>
      </c>
      <c r="C27" t="s">
        <v>4</v>
      </c>
      <c r="D27" t="s">
        <v>0</v>
      </c>
      <c r="E27">
        <v>4</v>
      </c>
      <c r="F27" s="2">
        <v>17.809999999999999</v>
      </c>
      <c r="G27" s="2">
        <v>2.34</v>
      </c>
      <c r="M27" s="1">
        <f>IF(Table25[[#This Row],[sex]]=$AB$4,$AC$4,$AC$5)</f>
        <v>0</v>
      </c>
      <c r="N27" s="1">
        <f>IF(Table25[[#This Row],[smoker]]=$AB$7,0,1)</f>
        <v>0</v>
      </c>
      <c r="O27" s="1" cm="1">
        <f t="array" ref="O27">_xlfn.IFS(Table25[[#This Row],[day]]=$AB$13,0,Table25[[#This Row],[day]]=$AB$14,1,Table25[[#This Row],[day]]=$AB$15,2,Table25[[#This Row],[day]]=$AB$16,3)</f>
        <v>2</v>
      </c>
      <c r="P27" s="1">
        <f>IF(Table25[[#This Row],[time]]=$AB$10,$AC$10,$AC$11)</f>
        <v>0</v>
      </c>
      <c r="Q27" s="1">
        <v>4</v>
      </c>
      <c r="R27" s="1">
        <v>17.809999999999999</v>
      </c>
      <c r="S27" s="1">
        <v>2.34</v>
      </c>
    </row>
    <row r="28" spans="1:19" x14ac:dyDescent="0.25">
      <c r="A28" t="s">
        <v>5</v>
      </c>
      <c r="B28" t="s">
        <v>2</v>
      </c>
      <c r="C28" t="s">
        <v>4</v>
      </c>
      <c r="D28" t="s">
        <v>0</v>
      </c>
      <c r="E28">
        <v>2</v>
      </c>
      <c r="F28" s="2">
        <v>13.37</v>
      </c>
      <c r="G28" s="2">
        <v>2</v>
      </c>
      <c r="M28" s="1">
        <f>IF(Table25[[#This Row],[sex]]=$AB$4,$AC$4,$AC$5)</f>
        <v>0</v>
      </c>
      <c r="N28" s="1">
        <f>IF(Table25[[#This Row],[smoker]]=$AB$7,0,1)</f>
        <v>0</v>
      </c>
      <c r="O28" s="1" cm="1">
        <f t="array" ref="O28">_xlfn.IFS(Table25[[#This Row],[day]]=$AB$13,0,Table25[[#This Row],[day]]=$AB$14,1,Table25[[#This Row],[day]]=$AB$15,2,Table25[[#This Row],[day]]=$AB$16,3)</f>
        <v>2</v>
      </c>
      <c r="P28" s="1">
        <f>IF(Table25[[#This Row],[time]]=$AB$10,$AC$10,$AC$11)</f>
        <v>0</v>
      </c>
      <c r="Q28" s="1">
        <v>2</v>
      </c>
      <c r="R28" s="1">
        <v>13.37</v>
      </c>
      <c r="S28" s="1">
        <v>2</v>
      </c>
    </row>
    <row r="29" spans="1:19" x14ac:dyDescent="0.25">
      <c r="A29" t="s">
        <v>5</v>
      </c>
      <c r="B29" t="s">
        <v>2</v>
      </c>
      <c r="C29" t="s">
        <v>4</v>
      </c>
      <c r="D29" t="s">
        <v>0</v>
      </c>
      <c r="E29">
        <v>2</v>
      </c>
      <c r="F29" s="2">
        <v>12.69</v>
      </c>
      <c r="G29" s="2">
        <v>2</v>
      </c>
      <c r="M29" s="1">
        <f>IF(Table25[[#This Row],[sex]]=$AB$4,$AC$4,$AC$5)</f>
        <v>0</v>
      </c>
      <c r="N29" s="1">
        <f>IF(Table25[[#This Row],[smoker]]=$AB$7,0,1)</f>
        <v>0</v>
      </c>
      <c r="O29" s="1" cm="1">
        <f t="array" ref="O29">_xlfn.IFS(Table25[[#This Row],[day]]=$AB$13,0,Table25[[#This Row],[day]]=$AB$14,1,Table25[[#This Row],[day]]=$AB$15,2,Table25[[#This Row],[day]]=$AB$16,3)</f>
        <v>2</v>
      </c>
      <c r="P29" s="1">
        <f>IF(Table25[[#This Row],[time]]=$AB$10,$AC$10,$AC$11)</f>
        <v>0</v>
      </c>
      <c r="Q29" s="1">
        <v>2</v>
      </c>
      <c r="R29" s="1">
        <v>12.69</v>
      </c>
      <c r="S29" s="1">
        <v>2</v>
      </c>
    </row>
    <row r="30" spans="1:19" x14ac:dyDescent="0.25">
      <c r="A30" t="s">
        <v>5</v>
      </c>
      <c r="B30" t="s">
        <v>2</v>
      </c>
      <c r="C30" t="s">
        <v>4</v>
      </c>
      <c r="D30" t="s">
        <v>0</v>
      </c>
      <c r="E30">
        <v>2</v>
      </c>
      <c r="F30" s="2">
        <v>21.7</v>
      </c>
      <c r="G30" s="2">
        <v>4.3</v>
      </c>
      <c r="M30" s="1">
        <f>IF(Table25[[#This Row],[sex]]=$AB$4,$AC$4,$AC$5)</f>
        <v>0</v>
      </c>
      <c r="N30" s="1">
        <f>IF(Table25[[#This Row],[smoker]]=$AB$7,0,1)</f>
        <v>0</v>
      </c>
      <c r="O30" s="1" cm="1">
        <f t="array" ref="O30">_xlfn.IFS(Table25[[#This Row],[day]]=$AB$13,0,Table25[[#This Row],[day]]=$AB$14,1,Table25[[#This Row],[day]]=$AB$15,2,Table25[[#This Row],[day]]=$AB$16,3)</f>
        <v>2</v>
      </c>
      <c r="P30" s="1">
        <f>IF(Table25[[#This Row],[time]]=$AB$10,$AC$10,$AC$11)</f>
        <v>0</v>
      </c>
      <c r="Q30" s="1">
        <v>2</v>
      </c>
      <c r="R30" s="1">
        <v>21.7</v>
      </c>
      <c r="S30" s="1">
        <v>4.3</v>
      </c>
    </row>
    <row r="31" spans="1:19" x14ac:dyDescent="0.25">
      <c r="A31" t="s">
        <v>3</v>
      </c>
      <c r="B31" t="s">
        <v>2</v>
      </c>
      <c r="C31" t="s">
        <v>4</v>
      </c>
      <c r="D31" t="s">
        <v>0</v>
      </c>
      <c r="E31">
        <v>2</v>
      </c>
      <c r="F31" s="2">
        <v>19.649999999999999</v>
      </c>
      <c r="G31" s="2">
        <v>3</v>
      </c>
      <c r="M31" s="1">
        <f>IF(Table25[[#This Row],[sex]]=$AB$4,$AC$4,$AC$5)</f>
        <v>1</v>
      </c>
      <c r="N31" s="1">
        <f>IF(Table25[[#This Row],[smoker]]=$AB$7,0,1)</f>
        <v>0</v>
      </c>
      <c r="O31" s="1" cm="1">
        <f t="array" ref="O31">_xlfn.IFS(Table25[[#This Row],[day]]=$AB$13,0,Table25[[#This Row],[day]]=$AB$14,1,Table25[[#This Row],[day]]=$AB$15,2,Table25[[#This Row],[day]]=$AB$16,3)</f>
        <v>2</v>
      </c>
      <c r="P31" s="1">
        <f>IF(Table25[[#This Row],[time]]=$AB$10,$AC$10,$AC$11)</f>
        <v>0</v>
      </c>
      <c r="Q31" s="1">
        <v>2</v>
      </c>
      <c r="R31" s="1">
        <v>19.649999999999999</v>
      </c>
      <c r="S31" s="1">
        <v>3</v>
      </c>
    </row>
    <row r="32" spans="1:19" x14ac:dyDescent="0.25">
      <c r="A32" t="s">
        <v>5</v>
      </c>
      <c r="B32" t="s">
        <v>2</v>
      </c>
      <c r="C32" t="s">
        <v>4</v>
      </c>
      <c r="D32" t="s">
        <v>0</v>
      </c>
      <c r="E32">
        <v>2</v>
      </c>
      <c r="F32" s="2">
        <v>9.5500000000000007</v>
      </c>
      <c r="G32" s="2">
        <v>1.45</v>
      </c>
      <c r="M32" s="1">
        <f>IF(Table25[[#This Row],[sex]]=$AB$4,$AC$4,$AC$5)</f>
        <v>0</v>
      </c>
      <c r="N32" s="1">
        <f>IF(Table25[[#This Row],[smoker]]=$AB$7,0,1)</f>
        <v>0</v>
      </c>
      <c r="O32" s="1" cm="1">
        <f t="array" ref="O32">_xlfn.IFS(Table25[[#This Row],[day]]=$AB$13,0,Table25[[#This Row],[day]]=$AB$14,1,Table25[[#This Row],[day]]=$AB$15,2,Table25[[#This Row],[day]]=$AB$16,3)</f>
        <v>2</v>
      </c>
      <c r="P32" s="1">
        <f>IF(Table25[[#This Row],[time]]=$AB$10,$AC$10,$AC$11)</f>
        <v>0</v>
      </c>
      <c r="Q32" s="1">
        <v>2</v>
      </c>
      <c r="R32" s="1">
        <v>9.5500000000000007</v>
      </c>
      <c r="S32" s="1">
        <v>1.45</v>
      </c>
    </row>
    <row r="33" spans="1:19" x14ac:dyDescent="0.25">
      <c r="A33" t="s">
        <v>5</v>
      </c>
      <c r="B33" t="s">
        <v>2</v>
      </c>
      <c r="C33" t="s">
        <v>4</v>
      </c>
      <c r="D33" t="s">
        <v>0</v>
      </c>
      <c r="E33">
        <v>4</v>
      </c>
      <c r="F33" s="2">
        <v>18.350000000000001</v>
      </c>
      <c r="G33" s="2">
        <v>2.5</v>
      </c>
      <c r="M33" s="1">
        <f>IF(Table25[[#This Row],[sex]]=$AB$4,$AC$4,$AC$5)</f>
        <v>0</v>
      </c>
      <c r="N33" s="1">
        <f>IF(Table25[[#This Row],[smoker]]=$AB$7,0,1)</f>
        <v>0</v>
      </c>
      <c r="O33" s="1" cm="1">
        <f t="array" ref="O33">_xlfn.IFS(Table25[[#This Row],[day]]=$AB$13,0,Table25[[#This Row],[day]]=$AB$14,1,Table25[[#This Row],[day]]=$AB$15,2,Table25[[#This Row],[day]]=$AB$16,3)</f>
        <v>2</v>
      </c>
      <c r="P33" s="1">
        <f>IF(Table25[[#This Row],[time]]=$AB$10,$AC$10,$AC$11)</f>
        <v>0</v>
      </c>
      <c r="Q33" s="1">
        <v>4</v>
      </c>
      <c r="R33" s="1">
        <v>18.350000000000001</v>
      </c>
      <c r="S33" s="1">
        <v>2.5</v>
      </c>
    </row>
    <row r="34" spans="1:19" x14ac:dyDescent="0.25">
      <c r="A34" t="s">
        <v>3</v>
      </c>
      <c r="B34" t="s">
        <v>2</v>
      </c>
      <c r="C34" t="s">
        <v>4</v>
      </c>
      <c r="D34" t="s">
        <v>0</v>
      </c>
      <c r="E34">
        <v>2</v>
      </c>
      <c r="F34" s="2">
        <v>15.06</v>
      </c>
      <c r="G34" s="2">
        <v>3</v>
      </c>
      <c r="M34" s="1">
        <f>IF(Table25[[#This Row],[sex]]=$AB$4,$AC$4,$AC$5)</f>
        <v>1</v>
      </c>
      <c r="N34" s="1">
        <f>IF(Table25[[#This Row],[smoker]]=$AB$7,0,1)</f>
        <v>0</v>
      </c>
      <c r="O34" s="1" cm="1">
        <f t="array" ref="O34">_xlfn.IFS(Table25[[#This Row],[day]]=$AB$13,0,Table25[[#This Row],[day]]=$AB$14,1,Table25[[#This Row],[day]]=$AB$15,2,Table25[[#This Row],[day]]=$AB$16,3)</f>
        <v>2</v>
      </c>
      <c r="P34" s="1">
        <f>IF(Table25[[#This Row],[time]]=$AB$10,$AC$10,$AC$11)</f>
        <v>0</v>
      </c>
      <c r="Q34" s="1">
        <v>2</v>
      </c>
      <c r="R34" s="1">
        <v>15.06</v>
      </c>
      <c r="S34" s="1">
        <v>3</v>
      </c>
    </row>
    <row r="35" spans="1:19" x14ac:dyDescent="0.25">
      <c r="A35" t="s">
        <v>3</v>
      </c>
      <c r="B35" t="s">
        <v>2</v>
      </c>
      <c r="C35" t="s">
        <v>4</v>
      </c>
      <c r="D35" t="s">
        <v>0</v>
      </c>
      <c r="E35">
        <v>4</v>
      </c>
      <c r="F35" s="2">
        <v>20.69</v>
      </c>
      <c r="G35" s="2">
        <v>2.4500000000000002</v>
      </c>
      <c r="M35" s="1">
        <f>IF(Table25[[#This Row],[sex]]=$AB$4,$AC$4,$AC$5)</f>
        <v>1</v>
      </c>
      <c r="N35" s="1">
        <f>IF(Table25[[#This Row],[smoker]]=$AB$7,0,1)</f>
        <v>0</v>
      </c>
      <c r="O35" s="1" cm="1">
        <f t="array" ref="O35">_xlfn.IFS(Table25[[#This Row],[day]]=$AB$13,0,Table25[[#This Row],[day]]=$AB$14,1,Table25[[#This Row],[day]]=$AB$15,2,Table25[[#This Row],[day]]=$AB$16,3)</f>
        <v>2</v>
      </c>
      <c r="P35" s="1">
        <f>IF(Table25[[#This Row],[time]]=$AB$10,$AC$10,$AC$11)</f>
        <v>0</v>
      </c>
      <c r="Q35" s="1">
        <v>4</v>
      </c>
      <c r="R35" s="1">
        <v>20.69</v>
      </c>
      <c r="S35" s="1">
        <v>2.4500000000000002</v>
      </c>
    </row>
    <row r="36" spans="1:19" x14ac:dyDescent="0.25">
      <c r="A36" t="s">
        <v>5</v>
      </c>
      <c r="B36" t="s">
        <v>2</v>
      </c>
      <c r="C36" t="s">
        <v>4</v>
      </c>
      <c r="D36" t="s">
        <v>0</v>
      </c>
      <c r="E36">
        <v>2</v>
      </c>
      <c r="F36" s="2">
        <v>17.78</v>
      </c>
      <c r="G36" s="2">
        <v>3.27</v>
      </c>
      <c r="M36" s="1">
        <f>IF(Table25[[#This Row],[sex]]=$AB$4,$AC$4,$AC$5)</f>
        <v>0</v>
      </c>
      <c r="N36" s="1">
        <f>IF(Table25[[#This Row],[smoker]]=$AB$7,0,1)</f>
        <v>0</v>
      </c>
      <c r="O36" s="1" cm="1">
        <f t="array" ref="O36">_xlfn.IFS(Table25[[#This Row],[day]]=$AB$13,0,Table25[[#This Row],[day]]=$AB$14,1,Table25[[#This Row],[day]]=$AB$15,2,Table25[[#This Row],[day]]=$AB$16,3)</f>
        <v>2</v>
      </c>
      <c r="P36" s="1">
        <f>IF(Table25[[#This Row],[time]]=$AB$10,$AC$10,$AC$11)</f>
        <v>0</v>
      </c>
      <c r="Q36" s="1">
        <v>2</v>
      </c>
      <c r="R36" s="1">
        <v>17.78</v>
      </c>
      <c r="S36" s="1">
        <v>3.27</v>
      </c>
    </row>
    <row r="37" spans="1:19" x14ac:dyDescent="0.25">
      <c r="A37" t="s">
        <v>5</v>
      </c>
      <c r="B37" t="s">
        <v>2</v>
      </c>
      <c r="C37" t="s">
        <v>4</v>
      </c>
      <c r="D37" t="s">
        <v>0</v>
      </c>
      <c r="E37">
        <v>3</v>
      </c>
      <c r="F37" s="2">
        <v>24.06</v>
      </c>
      <c r="G37" s="2">
        <v>3.6</v>
      </c>
      <c r="M37" s="1">
        <f>IF(Table25[[#This Row],[sex]]=$AB$4,$AC$4,$AC$5)</f>
        <v>0</v>
      </c>
      <c r="N37" s="1">
        <f>IF(Table25[[#This Row],[smoker]]=$AB$7,0,1)</f>
        <v>0</v>
      </c>
      <c r="O37" s="1" cm="1">
        <f t="array" ref="O37">_xlfn.IFS(Table25[[#This Row],[day]]=$AB$13,0,Table25[[#This Row],[day]]=$AB$14,1,Table25[[#This Row],[day]]=$AB$15,2,Table25[[#This Row],[day]]=$AB$16,3)</f>
        <v>2</v>
      </c>
      <c r="P37" s="1">
        <f>IF(Table25[[#This Row],[time]]=$AB$10,$AC$10,$AC$11)</f>
        <v>0</v>
      </c>
      <c r="Q37" s="1">
        <v>3</v>
      </c>
      <c r="R37" s="1">
        <v>24.06</v>
      </c>
      <c r="S37" s="1">
        <v>3.6</v>
      </c>
    </row>
    <row r="38" spans="1:19" x14ac:dyDescent="0.25">
      <c r="A38" t="s">
        <v>5</v>
      </c>
      <c r="B38" t="s">
        <v>2</v>
      </c>
      <c r="C38" t="s">
        <v>4</v>
      </c>
      <c r="D38" t="s">
        <v>0</v>
      </c>
      <c r="E38">
        <v>3</v>
      </c>
      <c r="F38" s="2">
        <v>16.309999999999999</v>
      </c>
      <c r="G38" s="2">
        <v>2</v>
      </c>
      <c r="M38" s="1">
        <f>IF(Table25[[#This Row],[sex]]=$AB$4,$AC$4,$AC$5)</f>
        <v>0</v>
      </c>
      <c r="N38" s="1">
        <f>IF(Table25[[#This Row],[smoker]]=$AB$7,0,1)</f>
        <v>0</v>
      </c>
      <c r="O38" s="1" cm="1">
        <f t="array" ref="O38">_xlfn.IFS(Table25[[#This Row],[day]]=$AB$13,0,Table25[[#This Row],[day]]=$AB$14,1,Table25[[#This Row],[day]]=$AB$15,2,Table25[[#This Row],[day]]=$AB$16,3)</f>
        <v>2</v>
      </c>
      <c r="P38" s="1">
        <f>IF(Table25[[#This Row],[time]]=$AB$10,$AC$10,$AC$11)</f>
        <v>0</v>
      </c>
      <c r="Q38" s="1">
        <v>3</v>
      </c>
      <c r="R38" s="1">
        <v>16.309999999999999</v>
      </c>
      <c r="S38" s="1">
        <v>2</v>
      </c>
    </row>
    <row r="39" spans="1:19" x14ac:dyDescent="0.25">
      <c r="A39" t="s">
        <v>3</v>
      </c>
      <c r="B39" t="s">
        <v>2</v>
      </c>
      <c r="C39" t="s">
        <v>4</v>
      </c>
      <c r="D39" t="s">
        <v>0</v>
      </c>
      <c r="E39">
        <v>3</v>
      </c>
      <c r="F39" s="2">
        <v>16.93</v>
      </c>
      <c r="G39" s="2">
        <v>3.07</v>
      </c>
      <c r="M39" s="1">
        <f>IF(Table25[[#This Row],[sex]]=$AB$4,$AC$4,$AC$5)</f>
        <v>1</v>
      </c>
      <c r="N39" s="1">
        <f>IF(Table25[[#This Row],[smoker]]=$AB$7,0,1)</f>
        <v>0</v>
      </c>
      <c r="O39" s="1" cm="1">
        <f t="array" ref="O39">_xlfn.IFS(Table25[[#This Row],[day]]=$AB$13,0,Table25[[#This Row],[day]]=$AB$14,1,Table25[[#This Row],[day]]=$AB$15,2,Table25[[#This Row],[day]]=$AB$16,3)</f>
        <v>2</v>
      </c>
      <c r="P39" s="1">
        <f>IF(Table25[[#This Row],[time]]=$AB$10,$AC$10,$AC$11)</f>
        <v>0</v>
      </c>
      <c r="Q39" s="1">
        <v>3</v>
      </c>
      <c r="R39" s="1">
        <v>16.93</v>
      </c>
      <c r="S39" s="1">
        <v>3.07</v>
      </c>
    </row>
    <row r="40" spans="1:19" x14ac:dyDescent="0.25">
      <c r="A40" t="s">
        <v>5</v>
      </c>
      <c r="B40" t="s">
        <v>2</v>
      </c>
      <c r="C40" t="s">
        <v>4</v>
      </c>
      <c r="D40" t="s">
        <v>0</v>
      </c>
      <c r="E40">
        <v>3</v>
      </c>
      <c r="F40" s="2">
        <v>18.690000000000001</v>
      </c>
      <c r="G40" s="2">
        <v>2.31</v>
      </c>
      <c r="M40" s="1">
        <f>IF(Table25[[#This Row],[sex]]=$AB$4,$AC$4,$AC$5)</f>
        <v>0</v>
      </c>
      <c r="N40" s="1">
        <f>IF(Table25[[#This Row],[smoker]]=$AB$7,0,1)</f>
        <v>0</v>
      </c>
      <c r="O40" s="1" cm="1">
        <f t="array" ref="O40">_xlfn.IFS(Table25[[#This Row],[day]]=$AB$13,0,Table25[[#This Row],[day]]=$AB$14,1,Table25[[#This Row],[day]]=$AB$15,2,Table25[[#This Row],[day]]=$AB$16,3)</f>
        <v>2</v>
      </c>
      <c r="P40" s="1">
        <f>IF(Table25[[#This Row],[time]]=$AB$10,$AC$10,$AC$11)</f>
        <v>0</v>
      </c>
      <c r="Q40" s="1">
        <v>3</v>
      </c>
      <c r="R40" s="1">
        <v>18.690000000000001</v>
      </c>
      <c r="S40" s="1">
        <v>2.31</v>
      </c>
    </row>
    <row r="41" spans="1:19" x14ac:dyDescent="0.25">
      <c r="A41" t="s">
        <v>5</v>
      </c>
      <c r="B41" t="s">
        <v>2</v>
      </c>
      <c r="C41" t="s">
        <v>4</v>
      </c>
      <c r="D41" t="s">
        <v>0</v>
      </c>
      <c r="E41">
        <v>3</v>
      </c>
      <c r="F41" s="2">
        <v>31.27</v>
      </c>
      <c r="G41" s="2">
        <v>5</v>
      </c>
      <c r="M41" s="1">
        <f>IF(Table25[[#This Row],[sex]]=$AB$4,$AC$4,$AC$5)</f>
        <v>0</v>
      </c>
      <c r="N41" s="1">
        <f>IF(Table25[[#This Row],[smoker]]=$AB$7,0,1)</f>
        <v>0</v>
      </c>
      <c r="O41" s="1" cm="1">
        <f t="array" ref="O41">_xlfn.IFS(Table25[[#This Row],[day]]=$AB$13,0,Table25[[#This Row],[day]]=$AB$14,1,Table25[[#This Row],[day]]=$AB$15,2,Table25[[#This Row],[day]]=$AB$16,3)</f>
        <v>2</v>
      </c>
      <c r="P41" s="1">
        <f>IF(Table25[[#This Row],[time]]=$AB$10,$AC$10,$AC$11)</f>
        <v>0</v>
      </c>
      <c r="Q41" s="1">
        <v>3</v>
      </c>
      <c r="R41" s="1">
        <v>31.27</v>
      </c>
      <c r="S41" s="1">
        <v>5</v>
      </c>
    </row>
    <row r="42" spans="1:19" x14ac:dyDescent="0.25">
      <c r="A42" t="s">
        <v>5</v>
      </c>
      <c r="B42" t="s">
        <v>2</v>
      </c>
      <c r="C42" t="s">
        <v>4</v>
      </c>
      <c r="D42" t="s">
        <v>0</v>
      </c>
      <c r="E42">
        <v>3</v>
      </c>
      <c r="F42" s="2">
        <v>16.04</v>
      </c>
      <c r="G42" s="2">
        <v>2.2400000000000002</v>
      </c>
      <c r="M42" s="1">
        <f>IF(Table25[[#This Row],[sex]]=$AB$4,$AC$4,$AC$5)</f>
        <v>0</v>
      </c>
      <c r="N42" s="1">
        <f>IF(Table25[[#This Row],[smoker]]=$AB$7,0,1)</f>
        <v>0</v>
      </c>
      <c r="O42" s="1" cm="1">
        <f t="array" ref="O42">_xlfn.IFS(Table25[[#This Row],[day]]=$AB$13,0,Table25[[#This Row],[day]]=$AB$14,1,Table25[[#This Row],[day]]=$AB$15,2,Table25[[#This Row],[day]]=$AB$16,3)</f>
        <v>2</v>
      </c>
      <c r="P42" s="1">
        <f>IF(Table25[[#This Row],[time]]=$AB$10,$AC$10,$AC$11)</f>
        <v>0</v>
      </c>
      <c r="Q42" s="1">
        <v>3</v>
      </c>
      <c r="R42" s="1">
        <v>16.04</v>
      </c>
      <c r="S42" s="1">
        <v>2.2400000000000002</v>
      </c>
    </row>
    <row r="43" spans="1:19" x14ac:dyDescent="0.25">
      <c r="A43" t="s">
        <v>5</v>
      </c>
      <c r="B43" t="s">
        <v>2</v>
      </c>
      <c r="C43" t="s">
        <v>9</v>
      </c>
      <c r="D43" t="s">
        <v>0</v>
      </c>
      <c r="E43">
        <v>2</v>
      </c>
      <c r="F43" s="2">
        <v>17.46</v>
      </c>
      <c r="G43" s="2">
        <v>2.54</v>
      </c>
      <c r="M43" s="1">
        <f>IF(Table25[[#This Row],[sex]]=$AB$4,$AC$4,$AC$5)</f>
        <v>0</v>
      </c>
      <c r="N43" s="1">
        <f>IF(Table25[[#This Row],[smoker]]=$AB$7,0,1)</f>
        <v>0</v>
      </c>
      <c r="O43" s="1" cm="1">
        <f t="array" ref="O43">_xlfn.IFS(Table25[[#This Row],[day]]=$AB$13,0,Table25[[#This Row],[day]]=$AB$14,1,Table25[[#This Row],[day]]=$AB$15,2,Table25[[#This Row],[day]]=$AB$16,3)</f>
        <v>3</v>
      </c>
      <c r="P43" s="1">
        <f>IF(Table25[[#This Row],[time]]=$AB$10,$AC$10,$AC$11)</f>
        <v>0</v>
      </c>
      <c r="Q43" s="1">
        <v>2</v>
      </c>
      <c r="R43" s="1">
        <v>17.46</v>
      </c>
      <c r="S43" s="1">
        <v>2.54</v>
      </c>
    </row>
    <row r="44" spans="1:19" x14ac:dyDescent="0.25">
      <c r="A44" t="s">
        <v>5</v>
      </c>
      <c r="B44" t="s">
        <v>2</v>
      </c>
      <c r="C44" t="s">
        <v>9</v>
      </c>
      <c r="D44" t="s">
        <v>0</v>
      </c>
      <c r="E44">
        <v>2</v>
      </c>
      <c r="F44" s="2">
        <v>13.94</v>
      </c>
      <c r="G44" s="2">
        <v>3.06</v>
      </c>
      <c r="M44" s="1">
        <f>IF(Table25[[#This Row],[sex]]=$AB$4,$AC$4,$AC$5)</f>
        <v>0</v>
      </c>
      <c r="N44" s="1">
        <f>IF(Table25[[#This Row],[smoker]]=$AB$7,0,1)</f>
        <v>0</v>
      </c>
      <c r="O44" s="1" cm="1">
        <f t="array" ref="O44">_xlfn.IFS(Table25[[#This Row],[day]]=$AB$13,0,Table25[[#This Row],[day]]=$AB$14,1,Table25[[#This Row],[day]]=$AB$15,2,Table25[[#This Row],[day]]=$AB$16,3)</f>
        <v>3</v>
      </c>
      <c r="P44" s="1">
        <f>IF(Table25[[#This Row],[time]]=$AB$10,$AC$10,$AC$11)</f>
        <v>0</v>
      </c>
      <c r="Q44" s="1">
        <v>2</v>
      </c>
      <c r="R44" s="1">
        <v>13.94</v>
      </c>
      <c r="S44" s="1">
        <v>3.06</v>
      </c>
    </row>
    <row r="45" spans="1:19" x14ac:dyDescent="0.25">
      <c r="A45" t="s">
        <v>5</v>
      </c>
      <c r="B45" t="s">
        <v>2</v>
      </c>
      <c r="C45" t="s">
        <v>9</v>
      </c>
      <c r="D45" t="s">
        <v>0</v>
      </c>
      <c r="E45">
        <v>2</v>
      </c>
      <c r="F45" s="2">
        <v>9.68</v>
      </c>
      <c r="G45" s="2">
        <v>1.32</v>
      </c>
      <c r="M45" s="1">
        <f>IF(Table25[[#This Row],[sex]]=$AB$4,$AC$4,$AC$5)</f>
        <v>0</v>
      </c>
      <c r="N45" s="1">
        <f>IF(Table25[[#This Row],[smoker]]=$AB$7,0,1)</f>
        <v>0</v>
      </c>
      <c r="O45" s="1" cm="1">
        <f t="array" ref="O45">_xlfn.IFS(Table25[[#This Row],[day]]=$AB$13,0,Table25[[#This Row],[day]]=$AB$14,1,Table25[[#This Row],[day]]=$AB$15,2,Table25[[#This Row],[day]]=$AB$16,3)</f>
        <v>3</v>
      </c>
      <c r="P45" s="1">
        <f>IF(Table25[[#This Row],[time]]=$AB$10,$AC$10,$AC$11)</f>
        <v>0</v>
      </c>
      <c r="Q45" s="1">
        <v>2</v>
      </c>
      <c r="R45" s="1">
        <v>9.68</v>
      </c>
      <c r="S45" s="1">
        <v>1.32</v>
      </c>
    </row>
    <row r="46" spans="1:19" x14ac:dyDescent="0.25">
      <c r="A46" t="s">
        <v>5</v>
      </c>
      <c r="B46" t="s">
        <v>2</v>
      </c>
      <c r="C46" t="s">
        <v>9</v>
      </c>
      <c r="D46" t="s">
        <v>0</v>
      </c>
      <c r="E46">
        <v>4</v>
      </c>
      <c r="F46" s="2">
        <v>30.4</v>
      </c>
      <c r="G46" s="2">
        <v>5.6</v>
      </c>
      <c r="M46" s="1">
        <f>IF(Table25[[#This Row],[sex]]=$AB$4,$AC$4,$AC$5)</f>
        <v>0</v>
      </c>
      <c r="N46" s="1">
        <f>IF(Table25[[#This Row],[smoker]]=$AB$7,0,1)</f>
        <v>0</v>
      </c>
      <c r="O46" s="1" cm="1">
        <f t="array" ref="O46">_xlfn.IFS(Table25[[#This Row],[day]]=$AB$13,0,Table25[[#This Row],[day]]=$AB$14,1,Table25[[#This Row],[day]]=$AB$15,2,Table25[[#This Row],[day]]=$AB$16,3)</f>
        <v>3</v>
      </c>
      <c r="P46" s="1">
        <f>IF(Table25[[#This Row],[time]]=$AB$10,$AC$10,$AC$11)</f>
        <v>0</v>
      </c>
      <c r="Q46" s="1">
        <v>4</v>
      </c>
      <c r="R46" s="1">
        <v>30.4</v>
      </c>
      <c r="S46" s="1">
        <v>5.6</v>
      </c>
    </row>
    <row r="47" spans="1:19" x14ac:dyDescent="0.25">
      <c r="A47" t="s">
        <v>5</v>
      </c>
      <c r="B47" t="s">
        <v>2</v>
      </c>
      <c r="C47" t="s">
        <v>9</v>
      </c>
      <c r="D47" t="s">
        <v>0</v>
      </c>
      <c r="E47">
        <v>2</v>
      </c>
      <c r="F47" s="2">
        <v>18.29</v>
      </c>
      <c r="G47" s="2">
        <v>3</v>
      </c>
      <c r="M47" s="1">
        <f>IF(Table25[[#This Row],[sex]]=$AB$4,$AC$4,$AC$5)</f>
        <v>0</v>
      </c>
      <c r="N47" s="1">
        <f>IF(Table25[[#This Row],[smoker]]=$AB$7,0,1)</f>
        <v>0</v>
      </c>
      <c r="O47" s="1" cm="1">
        <f t="array" ref="O47">_xlfn.IFS(Table25[[#This Row],[day]]=$AB$13,0,Table25[[#This Row],[day]]=$AB$14,1,Table25[[#This Row],[day]]=$AB$15,2,Table25[[#This Row],[day]]=$AB$16,3)</f>
        <v>3</v>
      </c>
      <c r="P47" s="1">
        <f>IF(Table25[[#This Row],[time]]=$AB$10,$AC$10,$AC$11)</f>
        <v>0</v>
      </c>
      <c r="Q47" s="1">
        <v>2</v>
      </c>
      <c r="R47" s="1">
        <v>18.29</v>
      </c>
      <c r="S47" s="1">
        <v>3</v>
      </c>
    </row>
    <row r="48" spans="1:19" x14ac:dyDescent="0.25">
      <c r="A48" t="s">
        <v>5</v>
      </c>
      <c r="B48" t="s">
        <v>2</v>
      </c>
      <c r="C48" t="s">
        <v>9</v>
      </c>
      <c r="D48" t="s">
        <v>0</v>
      </c>
      <c r="E48">
        <v>2</v>
      </c>
      <c r="F48" s="2">
        <v>22.23</v>
      </c>
      <c r="G48" s="2">
        <v>5</v>
      </c>
      <c r="M48" s="1">
        <f>IF(Table25[[#This Row],[sex]]=$AB$4,$AC$4,$AC$5)</f>
        <v>0</v>
      </c>
      <c r="N48" s="1">
        <f>IF(Table25[[#This Row],[smoker]]=$AB$7,0,1)</f>
        <v>0</v>
      </c>
      <c r="O48" s="1" cm="1">
        <f t="array" ref="O48">_xlfn.IFS(Table25[[#This Row],[day]]=$AB$13,0,Table25[[#This Row],[day]]=$AB$14,1,Table25[[#This Row],[day]]=$AB$15,2,Table25[[#This Row],[day]]=$AB$16,3)</f>
        <v>3</v>
      </c>
      <c r="P48" s="1">
        <f>IF(Table25[[#This Row],[time]]=$AB$10,$AC$10,$AC$11)</f>
        <v>0</v>
      </c>
      <c r="Q48" s="1">
        <v>2</v>
      </c>
      <c r="R48" s="1">
        <v>22.23</v>
      </c>
      <c r="S48" s="1">
        <v>5</v>
      </c>
    </row>
    <row r="49" spans="1:19" x14ac:dyDescent="0.25">
      <c r="A49" t="s">
        <v>5</v>
      </c>
      <c r="B49" t="s">
        <v>2</v>
      </c>
      <c r="C49" t="s">
        <v>9</v>
      </c>
      <c r="D49" t="s">
        <v>0</v>
      </c>
      <c r="E49">
        <v>4</v>
      </c>
      <c r="F49" s="2">
        <v>32.4</v>
      </c>
      <c r="G49" s="2">
        <v>6</v>
      </c>
      <c r="M49" s="1">
        <f>IF(Table25[[#This Row],[sex]]=$AB$4,$AC$4,$AC$5)</f>
        <v>0</v>
      </c>
      <c r="N49" s="1">
        <f>IF(Table25[[#This Row],[smoker]]=$AB$7,0,1)</f>
        <v>0</v>
      </c>
      <c r="O49" s="1" cm="1">
        <f t="array" ref="O49">_xlfn.IFS(Table25[[#This Row],[day]]=$AB$13,0,Table25[[#This Row],[day]]=$AB$14,1,Table25[[#This Row],[day]]=$AB$15,2,Table25[[#This Row],[day]]=$AB$16,3)</f>
        <v>3</v>
      </c>
      <c r="P49" s="1">
        <f>IF(Table25[[#This Row],[time]]=$AB$10,$AC$10,$AC$11)</f>
        <v>0</v>
      </c>
      <c r="Q49" s="1">
        <v>4</v>
      </c>
      <c r="R49" s="1">
        <v>32.4</v>
      </c>
      <c r="S49" s="1">
        <v>6</v>
      </c>
    </row>
    <row r="50" spans="1:19" x14ac:dyDescent="0.25">
      <c r="A50" t="s">
        <v>5</v>
      </c>
      <c r="B50" t="s">
        <v>2</v>
      </c>
      <c r="C50" t="s">
        <v>9</v>
      </c>
      <c r="D50" t="s">
        <v>0</v>
      </c>
      <c r="E50">
        <v>3</v>
      </c>
      <c r="F50" s="2">
        <v>28.55</v>
      </c>
      <c r="G50" s="2">
        <v>2.0499999999999998</v>
      </c>
      <c r="M50" s="1">
        <f>IF(Table25[[#This Row],[sex]]=$AB$4,$AC$4,$AC$5)</f>
        <v>0</v>
      </c>
      <c r="N50" s="1">
        <f>IF(Table25[[#This Row],[smoker]]=$AB$7,0,1)</f>
        <v>0</v>
      </c>
      <c r="O50" s="1" cm="1">
        <f t="array" ref="O50">_xlfn.IFS(Table25[[#This Row],[day]]=$AB$13,0,Table25[[#This Row],[day]]=$AB$14,1,Table25[[#This Row],[day]]=$AB$15,2,Table25[[#This Row],[day]]=$AB$16,3)</f>
        <v>3</v>
      </c>
      <c r="P50" s="1">
        <f>IF(Table25[[#This Row],[time]]=$AB$10,$AC$10,$AC$11)</f>
        <v>0</v>
      </c>
      <c r="Q50" s="1">
        <v>3</v>
      </c>
      <c r="R50" s="1">
        <v>28.55</v>
      </c>
      <c r="S50" s="1">
        <v>2.0499999999999998</v>
      </c>
    </row>
    <row r="51" spans="1:19" x14ac:dyDescent="0.25">
      <c r="A51" t="s">
        <v>5</v>
      </c>
      <c r="B51" t="s">
        <v>2</v>
      </c>
      <c r="C51" t="s">
        <v>9</v>
      </c>
      <c r="D51" t="s">
        <v>0</v>
      </c>
      <c r="E51">
        <v>2</v>
      </c>
      <c r="F51" s="2">
        <v>18.04</v>
      </c>
      <c r="G51" s="2">
        <v>3</v>
      </c>
      <c r="M51" s="1">
        <f>IF(Table25[[#This Row],[sex]]=$AB$4,$AC$4,$AC$5)</f>
        <v>0</v>
      </c>
      <c r="N51" s="1">
        <f>IF(Table25[[#This Row],[smoker]]=$AB$7,0,1)</f>
        <v>0</v>
      </c>
      <c r="O51" s="1" cm="1">
        <f t="array" ref="O51">_xlfn.IFS(Table25[[#This Row],[day]]=$AB$13,0,Table25[[#This Row],[day]]=$AB$14,1,Table25[[#This Row],[day]]=$AB$15,2,Table25[[#This Row],[day]]=$AB$16,3)</f>
        <v>3</v>
      </c>
      <c r="P51" s="1">
        <f>IF(Table25[[#This Row],[time]]=$AB$10,$AC$10,$AC$11)</f>
        <v>0</v>
      </c>
      <c r="Q51" s="1">
        <v>2</v>
      </c>
      <c r="R51" s="1">
        <v>18.04</v>
      </c>
      <c r="S51" s="1">
        <v>3</v>
      </c>
    </row>
    <row r="52" spans="1:19" x14ac:dyDescent="0.25">
      <c r="A52" t="s">
        <v>5</v>
      </c>
      <c r="B52" t="s">
        <v>2</v>
      </c>
      <c r="C52" t="s">
        <v>9</v>
      </c>
      <c r="D52" t="s">
        <v>0</v>
      </c>
      <c r="E52">
        <v>2</v>
      </c>
      <c r="F52" s="2">
        <v>12.54</v>
      </c>
      <c r="G52" s="2">
        <v>2.5</v>
      </c>
      <c r="M52" s="1">
        <f>IF(Table25[[#This Row],[sex]]=$AB$4,$AC$4,$AC$5)</f>
        <v>0</v>
      </c>
      <c r="N52" s="1">
        <f>IF(Table25[[#This Row],[smoker]]=$AB$7,0,1)</f>
        <v>0</v>
      </c>
      <c r="O52" s="1" cm="1">
        <f t="array" ref="O52">_xlfn.IFS(Table25[[#This Row],[day]]=$AB$13,0,Table25[[#This Row],[day]]=$AB$14,1,Table25[[#This Row],[day]]=$AB$15,2,Table25[[#This Row],[day]]=$AB$16,3)</f>
        <v>3</v>
      </c>
      <c r="P52" s="1">
        <f>IF(Table25[[#This Row],[time]]=$AB$10,$AC$10,$AC$11)</f>
        <v>0</v>
      </c>
      <c r="Q52" s="1">
        <v>2</v>
      </c>
      <c r="R52" s="1">
        <v>12.54</v>
      </c>
      <c r="S52" s="1">
        <v>2.5</v>
      </c>
    </row>
    <row r="53" spans="1:19" x14ac:dyDescent="0.25">
      <c r="A53" t="s">
        <v>3</v>
      </c>
      <c r="B53" t="s">
        <v>2</v>
      </c>
      <c r="C53" t="s">
        <v>9</v>
      </c>
      <c r="D53" t="s">
        <v>0</v>
      </c>
      <c r="E53">
        <v>2</v>
      </c>
      <c r="F53" s="2">
        <v>10.29</v>
      </c>
      <c r="G53" s="2">
        <v>2.6</v>
      </c>
      <c r="M53" s="1">
        <f>IF(Table25[[#This Row],[sex]]=$AB$4,$AC$4,$AC$5)</f>
        <v>1</v>
      </c>
      <c r="N53" s="1">
        <f>IF(Table25[[#This Row],[smoker]]=$AB$7,0,1)</f>
        <v>0</v>
      </c>
      <c r="O53" s="1" cm="1">
        <f t="array" ref="O53">_xlfn.IFS(Table25[[#This Row],[day]]=$AB$13,0,Table25[[#This Row],[day]]=$AB$14,1,Table25[[#This Row],[day]]=$AB$15,2,Table25[[#This Row],[day]]=$AB$16,3)</f>
        <v>3</v>
      </c>
      <c r="P53" s="1">
        <f>IF(Table25[[#This Row],[time]]=$AB$10,$AC$10,$AC$11)</f>
        <v>0</v>
      </c>
      <c r="Q53" s="1">
        <v>2</v>
      </c>
      <c r="R53" s="1">
        <v>10.29</v>
      </c>
      <c r="S53" s="1">
        <v>2.6</v>
      </c>
    </row>
    <row r="54" spans="1:19" x14ac:dyDescent="0.25">
      <c r="A54" t="s">
        <v>3</v>
      </c>
      <c r="B54" t="s">
        <v>2</v>
      </c>
      <c r="C54" t="s">
        <v>9</v>
      </c>
      <c r="D54" t="s">
        <v>0</v>
      </c>
      <c r="E54">
        <v>4</v>
      </c>
      <c r="F54" s="2">
        <v>34.81</v>
      </c>
      <c r="G54" s="2">
        <v>5.2</v>
      </c>
      <c r="M54" s="1">
        <f>IF(Table25[[#This Row],[sex]]=$AB$4,$AC$4,$AC$5)</f>
        <v>1</v>
      </c>
      <c r="N54" s="1">
        <f>IF(Table25[[#This Row],[smoker]]=$AB$7,0,1)</f>
        <v>0</v>
      </c>
      <c r="O54" s="1" cm="1">
        <f t="array" ref="O54">_xlfn.IFS(Table25[[#This Row],[day]]=$AB$13,0,Table25[[#This Row],[day]]=$AB$14,1,Table25[[#This Row],[day]]=$AB$15,2,Table25[[#This Row],[day]]=$AB$16,3)</f>
        <v>3</v>
      </c>
      <c r="P54" s="1">
        <f>IF(Table25[[#This Row],[time]]=$AB$10,$AC$10,$AC$11)</f>
        <v>0</v>
      </c>
      <c r="Q54" s="1">
        <v>4</v>
      </c>
      <c r="R54" s="1">
        <v>34.81</v>
      </c>
      <c r="S54" s="1">
        <v>5.2</v>
      </c>
    </row>
    <row r="55" spans="1:19" x14ac:dyDescent="0.25">
      <c r="A55" t="s">
        <v>5</v>
      </c>
      <c r="B55" t="s">
        <v>2</v>
      </c>
      <c r="C55" t="s">
        <v>9</v>
      </c>
      <c r="D55" t="s">
        <v>0</v>
      </c>
      <c r="E55">
        <v>2</v>
      </c>
      <c r="F55" s="2">
        <v>9.94</v>
      </c>
      <c r="G55" s="2">
        <v>1.56</v>
      </c>
      <c r="M55" s="1">
        <f>IF(Table25[[#This Row],[sex]]=$AB$4,$AC$4,$AC$5)</f>
        <v>0</v>
      </c>
      <c r="N55" s="1">
        <f>IF(Table25[[#This Row],[smoker]]=$AB$7,0,1)</f>
        <v>0</v>
      </c>
      <c r="O55" s="1" cm="1">
        <f t="array" ref="O55">_xlfn.IFS(Table25[[#This Row],[day]]=$AB$13,0,Table25[[#This Row],[day]]=$AB$14,1,Table25[[#This Row],[day]]=$AB$15,2,Table25[[#This Row],[day]]=$AB$16,3)</f>
        <v>3</v>
      </c>
      <c r="P55" s="1">
        <f>IF(Table25[[#This Row],[time]]=$AB$10,$AC$10,$AC$11)</f>
        <v>0</v>
      </c>
      <c r="Q55" s="1">
        <v>2</v>
      </c>
      <c r="R55" s="1">
        <v>9.94</v>
      </c>
      <c r="S55" s="1">
        <v>1.56</v>
      </c>
    </row>
    <row r="56" spans="1:19" x14ac:dyDescent="0.25">
      <c r="A56" t="s">
        <v>5</v>
      </c>
      <c r="B56" t="s">
        <v>2</v>
      </c>
      <c r="C56" t="s">
        <v>9</v>
      </c>
      <c r="D56" t="s">
        <v>0</v>
      </c>
      <c r="E56">
        <v>4</v>
      </c>
      <c r="F56" s="2">
        <v>25.56</v>
      </c>
      <c r="G56" s="2">
        <v>4.34</v>
      </c>
      <c r="M56" s="1">
        <f>IF(Table25[[#This Row],[sex]]=$AB$4,$AC$4,$AC$5)</f>
        <v>0</v>
      </c>
      <c r="N56" s="1">
        <f>IF(Table25[[#This Row],[smoker]]=$AB$7,0,1)</f>
        <v>0</v>
      </c>
      <c r="O56" s="1" cm="1">
        <f t="array" ref="O56">_xlfn.IFS(Table25[[#This Row],[day]]=$AB$13,0,Table25[[#This Row],[day]]=$AB$14,1,Table25[[#This Row],[day]]=$AB$15,2,Table25[[#This Row],[day]]=$AB$16,3)</f>
        <v>3</v>
      </c>
      <c r="P56" s="1">
        <f>IF(Table25[[#This Row],[time]]=$AB$10,$AC$10,$AC$11)</f>
        <v>0</v>
      </c>
      <c r="Q56" s="1">
        <v>4</v>
      </c>
      <c r="R56" s="1">
        <v>25.56</v>
      </c>
      <c r="S56" s="1">
        <v>4.34</v>
      </c>
    </row>
    <row r="57" spans="1:19" x14ac:dyDescent="0.25">
      <c r="A57" t="s">
        <v>5</v>
      </c>
      <c r="B57" t="s">
        <v>2</v>
      </c>
      <c r="C57" t="s">
        <v>9</v>
      </c>
      <c r="D57" t="s">
        <v>0</v>
      </c>
      <c r="E57">
        <v>2</v>
      </c>
      <c r="F57" s="2">
        <v>19.489999999999998</v>
      </c>
      <c r="G57" s="2">
        <v>3.51</v>
      </c>
      <c r="M57" s="1">
        <f>IF(Table25[[#This Row],[sex]]=$AB$4,$AC$4,$AC$5)</f>
        <v>0</v>
      </c>
      <c r="N57" s="1">
        <f>IF(Table25[[#This Row],[smoker]]=$AB$7,0,1)</f>
        <v>0</v>
      </c>
      <c r="O57" s="1" cm="1">
        <f t="array" ref="O57">_xlfn.IFS(Table25[[#This Row],[day]]=$AB$13,0,Table25[[#This Row],[day]]=$AB$14,1,Table25[[#This Row],[day]]=$AB$15,2,Table25[[#This Row],[day]]=$AB$16,3)</f>
        <v>3</v>
      </c>
      <c r="P57" s="1">
        <f>IF(Table25[[#This Row],[time]]=$AB$10,$AC$10,$AC$11)</f>
        <v>0</v>
      </c>
      <c r="Q57" s="1">
        <v>2</v>
      </c>
      <c r="R57" s="1">
        <v>19.489999999999998</v>
      </c>
      <c r="S57" s="1">
        <v>3.51</v>
      </c>
    </row>
    <row r="58" spans="1:19" x14ac:dyDescent="0.25">
      <c r="A58" t="s">
        <v>5</v>
      </c>
      <c r="B58" t="s">
        <v>6</v>
      </c>
      <c r="C58" t="s">
        <v>4</v>
      </c>
      <c r="D58" t="s">
        <v>0</v>
      </c>
      <c r="E58">
        <v>4</v>
      </c>
      <c r="F58" s="2">
        <v>38.01</v>
      </c>
      <c r="G58" s="2">
        <v>3</v>
      </c>
      <c r="M58" s="1">
        <f>IF(Table25[[#This Row],[sex]]=$AB$4,$AC$4,$AC$5)</f>
        <v>0</v>
      </c>
      <c r="N58" s="1">
        <f>IF(Table25[[#This Row],[smoker]]=$AB$7,0,1)</f>
        <v>1</v>
      </c>
      <c r="O58" s="1" cm="1">
        <f t="array" ref="O58">_xlfn.IFS(Table25[[#This Row],[day]]=$AB$13,0,Table25[[#This Row],[day]]=$AB$14,1,Table25[[#This Row],[day]]=$AB$15,2,Table25[[#This Row],[day]]=$AB$16,3)</f>
        <v>2</v>
      </c>
      <c r="P58" s="1">
        <f>IF(Table25[[#This Row],[time]]=$AB$10,$AC$10,$AC$11)</f>
        <v>0</v>
      </c>
      <c r="Q58" s="1">
        <v>4</v>
      </c>
      <c r="R58" s="1">
        <v>38.01</v>
      </c>
      <c r="S58" s="1">
        <v>3</v>
      </c>
    </row>
    <row r="59" spans="1:19" x14ac:dyDescent="0.25">
      <c r="A59" t="s">
        <v>3</v>
      </c>
      <c r="B59" t="s">
        <v>2</v>
      </c>
      <c r="C59" t="s">
        <v>4</v>
      </c>
      <c r="D59" t="s">
        <v>0</v>
      </c>
      <c r="E59">
        <v>2</v>
      </c>
      <c r="F59" s="2">
        <v>26.41</v>
      </c>
      <c r="G59" s="2">
        <v>1.5</v>
      </c>
      <c r="M59" s="1">
        <f>IF(Table25[[#This Row],[sex]]=$AB$4,$AC$4,$AC$5)</f>
        <v>1</v>
      </c>
      <c r="N59" s="1">
        <f>IF(Table25[[#This Row],[smoker]]=$AB$7,0,1)</f>
        <v>0</v>
      </c>
      <c r="O59" s="1" cm="1">
        <f t="array" ref="O59">_xlfn.IFS(Table25[[#This Row],[day]]=$AB$13,0,Table25[[#This Row],[day]]=$AB$14,1,Table25[[#This Row],[day]]=$AB$15,2,Table25[[#This Row],[day]]=$AB$16,3)</f>
        <v>2</v>
      </c>
      <c r="P59" s="1">
        <f>IF(Table25[[#This Row],[time]]=$AB$10,$AC$10,$AC$11)</f>
        <v>0</v>
      </c>
      <c r="Q59" s="1">
        <v>2</v>
      </c>
      <c r="R59" s="1">
        <v>26.41</v>
      </c>
      <c r="S59" s="1">
        <v>1.5</v>
      </c>
    </row>
    <row r="60" spans="1:19" x14ac:dyDescent="0.25">
      <c r="A60" t="s">
        <v>5</v>
      </c>
      <c r="B60" t="s">
        <v>6</v>
      </c>
      <c r="C60" t="s">
        <v>4</v>
      </c>
      <c r="D60" t="s">
        <v>0</v>
      </c>
      <c r="E60">
        <v>2</v>
      </c>
      <c r="F60" s="2">
        <v>11.24</v>
      </c>
      <c r="G60" s="2">
        <v>1.76</v>
      </c>
      <c r="M60" s="1">
        <f>IF(Table25[[#This Row],[sex]]=$AB$4,$AC$4,$AC$5)</f>
        <v>0</v>
      </c>
      <c r="N60" s="1">
        <f>IF(Table25[[#This Row],[smoker]]=$AB$7,0,1)</f>
        <v>1</v>
      </c>
      <c r="O60" s="1" cm="1">
        <f t="array" ref="O60">_xlfn.IFS(Table25[[#This Row],[day]]=$AB$13,0,Table25[[#This Row],[day]]=$AB$14,1,Table25[[#This Row],[day]]=$AB$15,2,Table25[[#This Row],[day]]=$AB$16,3)</f>
        <v>2</v>
      </c>
      <c r="P60" s="1">
        <f>IF(Table25[[#This Row],[time]]=$AB$10,$AC$10,$AC$11)</f>
        <v>0</v>
      </c>
      <c r="Q60" s="1">
        <v>2</v>
      </c>
      <c r="R60" s="1">
        <v>11.24</v>
      </c>
      <c r="S60" s="1">
        <v>1.76</v>
      </c>
    </row>
    <row r="61" spans="1:19" x14ac:dyDescent="0.25">
      <c r="A61" t="s">
        <v>5</v>
      </c>
      <c r="B61" t="s">
        <v>2</v>
      </c>
      <c r="C61" t="s">
        <v>4</v>
      </c>
      <c r="D61" t="s">
        <v>0</v>
      </c>
      <c r="E61">
        <v>4</v>
      </c>
      <c r="F61" s="2">
        <v>48.27</v>
      </c>
      <c r="G61" s="2">
        <v>6.73</v>
      </c>
      <c r="M61" s="1">
        <f>IF(Table25[[#This Row],[sex]]=$AB$4,$AC$4,$AC$5)</f>
        <v>0</v>
      </c>
      <c r="N61" s="1">
        <f>IF(Table25[[#This Row],[smoker]]=$AB$7,0,1)</f>
        <v>0</v>
      </c>
      <c r="O61" s="1" cm="1">
        <f t="array" ref="O61">_xlfn.IFS(Table25[[#This Row],[day]]=$AB$13,0,Table25[[#This Row],[day]]=$AB$14,1,Table25[[#This Row],[day]]=$AB$15,2,Table25[[#This Row],[day]]=$AB$16,3)</f>
        <v>2</v>
      </c>
      <c r="P61" s="1">
        <f>IF(Table25[[#This Row],[time]]=$AB$10,$AC$10,$AC$11)</f>
        <v>0</v>
      </c>
      <c r="Q61" s="1">
        <v>4</v>
      </c>
      <c r="R61" s="1">
        <v>48.27</v>
      </c>
      <c r="S61" s="1">
        <v>6.73</v>
      </c>
    </row>
    <row r="62" spans="1:19" x14ac:dyDescent="0.25">
      <c r="A62" t="s">
        <v>5</v>
      </c>
      <c r="B62" t="s">
        <v>6</v>
      </c>
      <c r="C62" t="s">
        <v>4</v>
      </c>
      <c r="D62" t="s">
        <v>0</v>
      </c>
      <c r="E62">
        <v>2</v>
      </c>
      <c r="F62" s="2">
        <v>20.29</v>
      </c>
      <c r="G62" s="2">
        <v>3.21</v>
      </c>
      <c r="M62" s="1">
        <f>IF(Table25[[#This Row],[sex]]=$AB$4,$AC$4,$AC$5)</f>
        <v>0</v>
      </c>
      <c r="N62" s="1">
        <f>IF(Table25[[#This Row],[smoker]]=$AB$7,0,1)</f>
        <v>1</v>
      </c>
      <c r="O62" s="1" cm="1">
        <f t="array" ref="O62">_xlfn.IFS(Table25[[#This Row],[day]]=$AB$13,0,Table25[[#This Row],[day]]=$AB$14,1,Table25[[#This Row],[day]]=$AB$15,2,Table25[[#This Row],[day]]=$AB$16,3)</f>
        <v>2</v>
      </c>
      <c r="P62" s="1">
        <f>IF(Table25[[#This Row],[time]]=$AB$10,$AC$10,$AC$11)</f>
        <v>0</v>
      </c>
      <c r="Q62" s="1">
        <v>2</v>
      </c>
      <c r="R62" s="1">
        <v>20.29</v>
      </c>
      <c r="S62" s="1">
        <v>3.21</v>
      </c>
    </row>
    <row r="63" spans="1:19" x14ac:dyDescent="0.25">
      <c r="A63" t="s">
        <v>5</v>
      </c>
      <c r="B63" t="s">
        <v>6</v>
      </c>
      <c r="C63" t="s">
        <v>4</v>
      </c>
      <c r="D63" t="s">
        <v>0</v>
      </c>
      <c r="E63">
        <v>2</v>
      </c>
      <c r="F63" s="2">
        <v>13.81</v>
      </c>
      <c r="G63" s="2">
        <v>2</v>
      </c>
      <c r="M63" s="1">
        <f>IF(Table25[[#This Row],[sex]]=$AB$4,$AC$4,$AC$5)</f>
        <v>0</v>
      </c>
      <c r="N63" s="1">
        <f>IF(Table25[[#This Row],[smoker]]=$AB$7,0,1)</f>
        <v>1</v>
      </c>
      <c r="O63" s="1" cm="1">
        <f t="array" ref="O63">_xlfn.IFS(Table25[[#This Row],[day]]=$AB$13,0,Table25[[#This Row],[day]]=$AB$14,1,Table25[[#This Row],[day]]=$AB$15,2,Table25[[#This Row],[day]]=$AB$16,3)</f>
        <v>2</v>
      </c>
      <c r="P63" s="1">
        <f>IF(Table25[[#This Row],[time]]=$AB$10,$AC$10,$AC$11)</f>
        <v>0</v>
      </c>
      <c r="Q63" s="1">
        <v>2</v>
      </c>
      <c r="R63" s="1">
        <v>13.81</v>
      </c>
      <c r="S63" s="1">
        <v>2</v>
      </c>
    </row>
    <row r="64" spans="1:19" x14ac:dyDescent="0.25">
      <c r="A64" t="s">
        <v>5</v>
      </c>
      <c r="B64" t="s">
        <v>6</v>
      </c>
      <c r="C64" t="s">
        <v>4</v>
      </c>
      <c r="D64" t="s">
        <v>0</v>
      </c>
      <c r="E64">
        <v>2</v>
      </c>
      <c r="F64" s="2">
        <v>11.02</v>
      </c>
      <c r="G64" s="2">
        <v>1.98</v>
      </c>
      <c r="M64" s="1">
        <f>IF(Table25[[#This Row],[sex]]=$AB$4,$AC$4,$AC$5)</f>
        <v>0</v>
      </c>
      <c r="N64" s="1">
        <f>IF(Table25[[#This Row],[smoker]]=$AB$7,0,1)</f>
        <v>1</v>
      </c>
      <c r="O64" s="1" cm="1">
        <f t="array" ref="O64">_xlfn.IFS(Table25[[#This Row],[day]]=$AB$13,0,Table25[[#This Row],[day]]=$AB$14,1,Table25[[#This Row],[day]]=$AB$15,2,Table25[[#This Row],[day]]=$AB$16,3)</f>
        <v>2</v>
      </c>
      <c r="P64" s="1">
        <f>IF(Table25[[#This Row],[time]]=$AB$10,$AC$10,$AC$11)</f>
        <v>0</v>
      </c>
      <c r="Q64" s="1">
        <v>2</v>
      </c>
      <c r="R64" s="1">
        <v>11.02</v>
      </c>
      <c r="S64" s="1">
        <v>1.98</v>
      </c>
    </row>
    <row r="65" spans="1:19" x14ac:dyDescent="0.25">
      <c r="A65" t="s">
        <v>5</v>
      </c>
      <c r="B65" t="s">
        <v>6</v>
      </c>
      <c r="C65" t="s">
        <v>4</v>
      </c>
      <c r="D65" t="s">
        <v>0</v>
      </c>
      <c r="E65">
        <v>4</v>
      </c>
      <c r="F65" s="2">
        <v>18.29</v>
      </c>
      <c r="G65" s="2">
        <v>3.76</v>
      </c>
      <c r="M65" s="1">
        <f>IF(Table25[[#This Row],[sex]]=$AB$4,$AC$4,$AC$5)</f>
        <v>0</v>
      </c>
      <c r="N65" s="1">
        <f>IF(Table25[[#This Row],[smoker]]=$AB$7,0,1)</f>
        <v>1</v>
      </c>
      <c r="O65" s="1" cm="1">
        <f t="array" ref="O65">_xlfn.IFS(Table25[[#This Row],[day]]=$AB$13,0,Table25[[#This Row],[day]]=$AB$14,1,Table25[[#This Row],[day]]=$AB$15,2,Table25[[#This Row],[day]]=$AB$16,3)</f>
        <v>2</v>
      </c>
      <c r="P65" s="1">
        <f>IF(Table25[[#This Row],[time]]=$AB$10,$AC$10,$AC$11)</f>
        <v>0</v>
      </c>
      <c r="Q65" s="1">
        <v>4</v>
      </c>
      <c r="R65" s="1">
        <v>18.29</v>
      </c>
      <c r="S65" s="1">
        <v>3.76</v>
      </c>
    </row>
    <row r="66" spans="1:19" x14ac:dyDescent="0.25">
      <c r="A66" t="s">
        <v>5</v>
      </c>
      <c r="B66" t="s">
        <v>2</v>
      </c>
      <c r="C66" t="s">
        <v>4</v>
      </c>
      <c r="D66" t="s">
        <v>0</v>
      </c>
      <c r="E66">
        <v>3</v>
      </c>
      <c r="F66" s="2">
        <v>17.59</v>
      </c>
      <c r="G66" s="2">
        <v>2.64</v>
      </c>
      <c r="M66" s="1">
        <f>IF(Table25[[#This Row],[sex]]=$AB$4,$AC$4,$AC$5)</f>
        <v>0</v>
      </c>
      <c r="N66" s="1">
        <f>IF(Table25[[#This Row],[smoker]]=$AB$7,0,1)</f>
        <v>0</v>
      </c>
      <c r="O66" s="1" cm="1">
        <f t="array" ref="O66">_xlfn.IFS(Table25[[#This Row],[day]]=$AB$13,0,Table25[[#This Row],[day]]=$AB$14,1,Table25[[#This Row],[day]]=$AB$15,2,Table25[[#This Row],[day]]=$AB$16,3)</f>
        <v>2</v>
      </c>
      <c r="P66" s="1">
        <f>IF(Table25[[#This Row],[time]]=$AB$10,$AC$10,$AC$11)</f>
        <v>0</v>
      </c>
      <c r="Q66" s="1">
        <v>3</v>
      </c>
      <c r="R66" s="1">
        <v>17.59</v>
      </c>
      <c r="S66" s="1">
        <v>2.64</v>
      </c>
    </row>
    <row r="67" spans="1:19" x14ac:dyDescent="0.25">
      <c r="A67" t="s">
        <v>5</v>
      </c>
      <c r="B67" t="s">
        <v>2</v>
      </c>
      <c r="C67" t="s">
        <v>4</v>
      </c>
      <c r="D67" t="s">
        <v>0</v>
      </c>
      <c r="E67">
        <v>3</v>
      </c>
      <c r="F67" s="2">
        <v>20.079999999999998</v>
      </c>
      <c r="G67" s="2">
        <v>3.15</v>
      </c>
      <c r="M67" s="1">
        <f>IF(Table25[[#This Row],[sex]]=$AB$4,$AC$4,$AC$5)</f>
        <v>0</v>
      </c>
      <c r="N67" s="1">
        <f>IF(Table25[[#This Row],[smoker]]=$AB$7,0,1)</f>
        <v>0</v>
      </c>
      <c r="O67" s="1" cm="1">
        <f t="array" ref="O67">_xlfn.IFS(Table25[[#This Row],[day]]=$AB$13,0,Table25[[#This Row],[day]]=$AB$14,1,Table25[[#This Row],[day]]=$AB$15,2,Table25[[#This Row],[day]]=$AB$16,3)</f>
        <v>2</v>
      </c>
      <c r="P67" s="1">
        <f>IF(Table25[[#This Row],[time]]=$AB$10,$AC$10,$AC$11)</f>
        <v>0</v>
      </c>
      <c r="Q67" s="1">
        <v>3</v>
      </c>
      <c r="R67" s="1">
        <v>20.079999999999998</v>
      </c>
      <c r="S67" s="1">
        <v>3.15</v>
      </c>
    </row>
    <row r="68" spans="1:19" x14ac:dyDescent="0.25">
      <c r="A68" t="s">
        <v>3</v>
      </c>
      <c r="B68" t="s">
        <v>2</v>
      </c>
      <c r="C68" t="s">
        <v>4</v>
      </c>
      <c r="D68" t="s">
        <v>0</v>
      </c>
      <c r="E68">
        <v>2</v>
      </c>
      <c r="F68" s="2">
        <v>16.45</v>
      </c>
      <c r="G68" s="2">
        <v>2.4700000000000002</v>
      </c>
      <c r="M68" s="1">
        <f>IF(Table25[[#This Row],[sex]]=$AB$4,$AC$4,$AC$5)</f>
        <v>1</v>
      </c>
      <c r="N68" s="1">
        <f>IF(Table25[[#This Row],[smoker]]=$AB$7,0,1)</f>
        <v>0</v>
      </c>
      <c r="O68" s="1" cm="1">
        <f t="array" ref="O68">_xlfn.IFS(Table25[[#This Row],[day]]=$AB$13,0,Table25[[#This Row],[day]]=$AB$14,1,Table25[[#This Row],[day]]=$AB$15,2,Table25[[#This Row],[day]]=$AB$16,3)</f>
        <v>2</v>
      </c>
      <c r="P68" s="1">
        <f>IF(Table25[[#This Row],[time]]=$AB$10,$AC$10,$AC$11)</f>
        <v>0</v>
      </c>
      <c r="Q68" s="1">
        <v>2</v>
      </c>
      <c r="R68" s="1">
        <v>16.45</v>
      </c>
      <c r="S68" s="1">
        <v>2.4700000000000002</v>
      </c>
    </row>
    <row r="69" spans="1:19" x14ac:dyDescent="0.25">
      <c r="A69" t="s">
        <v>3</v>
      </c>
      <c r="B69" t="s">
        <v>6</v>
      </c>
      <c r="C69" t="s">
        <v>4</v>
      </c>
      <c r="D69" t="s">
        <v>0</v>
      </c>
      <c r="E69">
        <v>1</v>
      </c>
      <c r="F69" s="2">
        <v>3.07</v>
      </c>
      <c r="G69" s="2">
        <v>1</v>
      </c>
      <c r="M69" s="1">
        <f>IF(Table25[[#This Row],[sex]]=$AB$4,$AC$4,$AC$5)</f>
        <v>1</v>
      </c>
      <c r="N69" s="1">
        <f>IF(Table25[[#This Row],[smoker]]=$AB$7,0,1)</f>
        <v>1</v>
      </c>
      <c r="O69" s="1" cm="1">
        <f t="array" ref="O69">_xlfn.IFS(Table25[[#This Row],[day]]=$AB$13,0,Table25[[#This Row],[day]]=$AB$14,1,Table25[[#This Row],[day]]=$AB$15,2,Table25[[#This Row],[day]]=$AB$16,3)</f>
        <v>2</v>
      </c>
      <c r="P69" s="1">
        <f>IF(Table25[[#This Row],[time]]=$AB$10,$AC$10,$AC$11)</f>
        <v>0</v>
      </c>
      <c r="Q69" s="1">
        <v>1</v>
      </c>
      <c r="R69" s="1">
        <v>3.07</v>
      </c>
      <c r="S69" s="1">
        <v>1</v>
      </c>
    </row>
    <row r="70" spans="1:19" x14ac:dyDescent="0.25">
      <c r="A70" t="s">
        <v>5</v>
      </c>
      <c r="B70" t="s">
        <v>2</v>
      </c>
      <c r="C70" t="s">
        <v>4</v>
      </c>
      <c r="D70" t="s">
        <v>0</v>
      </c>
      <c r="E70">
        <v>2</v>
      </c>
      <c r="F70" s="2">
        <v>20.23</v>
      </c>
      <c r="G70" s="2">
        <v>2.0099999999999998</v>
      </c>
      <c r="M70" s="1">
        <f>IF(Table25[[#This Row],[sex]]=$AB$4,$AC$4,$AC$5)</f>
        <v>0</v>
      </c>
      <c r="N70" s="1">
        <f>IF(Table25[[#This Row],[smoker]]=$AB$7,0,1)</f>
        <v>0</v>
      </c>
      <c r="O70" s="1" cm="1">
        <f t="array" ref="O70">_xlfn.IFS(Table25[[#This Row],[day]]=$AB$13,0,Table25[[#This Row],[day]]=$AB$14,1,Table25[[#This Row],[day]]=$AB$15,2,Table25[[#This Row],[day]]=$AB$16,3)</f>
        <v>2</v>
      </c>
      <c r="P70" s="1">
        <f>IF(Table25[[#This Row],[time]]=$AB$10,$AC$10,$AC$11)</f>
        <v>0</v>
      </c>
      <c r="Q70" s="1">
        <v>2</v>
      </c>
      <c r="R70" s="1">
        <v>20.23</v>
      </c>
      <c r="S70" s="1">
        <v>2.0099999999999998</v>
      </c>
    </row>
    <row r="71" spans="1:19" x14ac:dyDescent="0.25">
      <c r="A71" t="s">
        <v>5</v>
      </c>
      <c r="B71" t="s">
        <v>6</v>
      </c>
      <c r="C71" t="s">
        <v>4</v>
      </c>
      <c r="D71" t="s">
        <v>0</v>
      </c>
      <c r="E71">
        <v>2</v>
      </c>
      <c r="F71" s="2">
        <v>15.01</v>
      </c>
      <c r="G71" s="2">
        <v>2.09</v>
      </c>
      <c r="M71" s="1">
        <f>IF(Table25[[#This Row],[sex]]=$AB$4,$AC$4,$AC$5)</f>
        <v>0</v>
      </c>
      <c r="N71" s="1">
        <f>IF(Table25[[#This Row],[smoker]]=$AB$7,0,1)</f>
        <v>1</v>
      </c>
      <c r="O71" s="1" cm="1">
        <f t="array" ref="O71">_xlfn.IFS(Table25[[#This Row],[day]]=$AB$13,0,Table25[[#This Row],[day]]=$AB$14,1,Table25[[#This Row],[day]]=$AB$15,2,Table25[[#This Row],[day]]=$AB$16,3)</f>
        <v>2</v>
      </c>
      <c r="P71" s="1">
        <f>IF(Table25[[#This Row],[time]]=$AB$10,$AC$10,$AC$11)</f>
        <v>0</v>
      </c>
      <c r="Q71" s="1">
        <v>2</v>
      </c>
      <c r="R71" s="1">
        <v>15.01</v>
      </c>
      <c r="S71" s="1">
        <v>2.09</v>
      </c>
    </row>
    <row r="72" spans="1:19" x14ac:dyDescent="0.25">
      <c r="A72" t="s">
        <v>5</v>
      </c>
      <c r="B72" t="s">
        <v>2</v>
      </c>
      <c r="C72" t="s">
        <v>4</v>
      </c>
      <c r="D72" t="s">
        <v>0</v>
      </c>
      <c r="E72">
        <v>2</v>
      </c>
      <c r="F72" s="2">
        <v>12.02</v>
      </c>
      <c r="G72" s="2">
        <v>1.97</v>
      </c>
      <c r="M72" s="1">
        <f>IF(Table25[[#This Row],[sex]]=$AB$4,$AC$4,$AC$5)</f>
        <v>0</v>
      </c>
      <c r="N72" s="1">
        <f>IF(Table25[[#This Row],[smoker]]=$AB$7,0,1)</f>
        <v>0</v>
      </c>
      <c r="O72" s="1" cm="1">
        <f t="array" ref="O72">_xlfn.IFS(Table25[[#This Row],[day]]=$AB$13,0,Table25[[#This Row],[day]]=$AB$14,1,Table25[[#This Row],[day]]=$AB$15,2,Table25[[#This Row],[day]]=$AB$16,3)</f>
        <v>2</v>
      </c>
      <c r="P72" s="1">
        <f>IF(Table25[[#This Row],[time]]=$AB$10,$AC$10,$AC$11)</f>
        <v>0</v>
      </c>
      <c r="Q72" s="1">
        <v>2</v>
      </c>
      <c r="R72" s="1">
        <v>12.02</v>
      </c>
      <c r="S72" s="1">
        <v>1.97</v>
      </c>
    </row>
    <row r="73" spans="1:19" x14ac:dyDescent="0.25">
      <c r="A73" t="s">
        <v>3</v>
      </c>
      <c r="B73" t="s">
        <v>2</v>
      </c>
      <c r="C73" t="s">
        <v>4</v>
      </c>
      <c r="D73" t="s">
        <v>0</v>
      </c>
      <c r="E73">
        <v>3</v>
      </c>
      <c r="F73" s="2">
        <v>17.07</v>
      </c>
      <c r="G73" s="2">
        <v>3</v>
      </c>
      <c r="M73" s="1">
        <f>IF(Table25[[#This Row],[sex]]=$AB$4,$AC$4,$AC$5)</f>
        <v>1</v>
      </c>
      <c r="N73" s="1">
        <f>IF(Table25[[#This Row],[smoker]]=$AB$7,0,1)</f>
        <v>0</v>
      </c>
      <c r="O73" s="1" cm="1">
        <f t="array" ref="O73">_xlfn.IFS(Table25[[#This Row],[day]]=$AB$13,0,Table25[[#This Row],[day]]=$AB$14,1,Table25[[#This Row],[day]]=$AB$15,2,Table25[[#This Row],[day]]=$AB$16,3)</f>
        <v>2</v>
      </c>
      <c r="P73" s="1">
        <f>IF(Table25[[#This Row],[time]]=$AB$10,$AC$10,$AC$11)</f>
        <v>0</v>
      </c>
      <c r="Q73" s="1">
        <v>3</v>
      </c>
      <c r="R73" s="1">
        <v>17.07</v>
      </c>
      <c r="S73" s="1">
        <v>3</v>
      </c>
    </row>
    <row r="74" spans="1:19" x14ac:dyDescent="0.25">
      <c r="A74" t="s">
        <v>3</v>
      </c>
      <c r="B74" t="s">
        <v>6</v>
      </c>
      <c r="C74" t="s">
        <v>4</v>
      </c>
      <c r="D74" t="s">
        <v>0</v>
      </c>
      <c r="E74">
        <v>2</v>
      </c>
      <c r="F74" s="2">
        <v>26.86</v>
      </c>
      <c r="G74" s="2">
        <v>3.14</v>
      </c>
      <c r="M74" s="1">
        <f>IF(Table25[[#This Row],[sex]]=$AB$4,$AC$4,$AC$5)</f>
        <v>1</v>
      </c>
      <c r="N74" s="1">
        <f>IF(Table25[[#This Row],[smoker]]=$AB$7,0,1)</f>
        <v>1</v>
      </c>
      <c r="O74" s="1" cm="1">
        <f t="array" ref="O74">_xlfn.IFS(Table25[[#This Row],[day]]=$AB$13,0,Table25[[#This Row],[day]]=$AB$14,1,Table25[[#This Row],[day]]=$AB$15,2,Table25[[#This Row],[day]]=$AB$16,3)</f>
        <v>2</v>
      </c>
      <c r="P74" s="1">
        <f>IF(Table25[[#This Row],[time]]=$AB$10,$AC$10,$AC$11)</f>
        <v>0</v>
      </c>
      <c r="Q74" s="1">
        <v>2</v>
      </c>
      <c r="R74" s="1">
        <v>26.86</v>
      </c>
      <c r="S74" s="1">
        <v>3.14</v>
      </c>
    </row>
    <row r="75" spans="1:19" x14ac:dyDescent="0.25">
      <c r="A75" t="s">
        <v>3</v>
      </c>
      <c r="B75" t="s">
        <v>6</v>
      </c>
      <c r="C75" t="s">
        <v>4</v>
      </c>
      <c r="D75" t="s">
        <v>0</v>
      </c>
      <c r="E75">
        <v>2</v>
      </c>
      <c r="F75" s="2">
        <v>25.28</v>
      </c>
      <c r="G75" s="2">
        <v>5</v>
      </c>
      <c r="M75" s="1">
        <f>IF(Table25[[#This Row],[sex]]=$AB$4,$AC$4,$AC$5)</f>
        <v>1</v>
      </c>
      <c r="N75" s="1">
        <f>IF(Table25[[#This Row],[smoker]]=$AB$7,0,1)</f>
        <v>1</v>
      </c>
      <c r="O75" s="1" cm="1">
        <f t="array" ref="O75">_xlfn.IFS(Table25[[#This Row],[day]]=$AB$13,0,Table25[[#This Row],[day]]=$AB$14,1,Table25[[#This Row],[day]]=$AB$15,2,Table25[[#This Row],[day]]=$AB$16,3)</f>
        <v>2</v>
      </c>
      <c r="P75" s="1">
        <f>IF(Table25[[#This Row],[time]]=$AB$10,$AC$10,$AC$11)</f>
        <v>0</v>
      </c>
      <c r="Q75" s="1">
        <v>2</v>
      </c>
      <c r="R75" s="1">
        <v>25.28</v>
      </c>
      <c r="S75" s="1">
        <v>5</v>
      </c>
    </row>
    <row r="76" spans="1:19" x14ac:dyDescent="0.25">
      <c r="A76" t="s">
        <v>3</v>
      </c>
      <c r="B76" t="s">
        <v>2</v>
      </c>
      <c r="C76" t="s">
        <v>4</v>
      </c>
      <c r="D76" t="s">
        <v>0</v>
      </c>
      <c r="E76">
        <v>2</v>
      </c>
      <c r="F76" s="2">
        <v>14.73</v>
      </c>
      <c r="G76" s="2">
        <v>2.2000000000000002</v>
      </c>
      <c r="M76" s="1">
        <f>IF(Table25[[#This Row],[sex]]=$AB$4,$AC$4,$AC$5)</f>
        <v>1</v>
      </c>
      <c r="N76" s="1">
        <f>IF(Table25[[#This Row],[smoker]]=$AB$7,0,1)</f>
        <v>0</v>
      </c>
      <c r="O76" s="1" cm="1">
        <f t="array" ref="O76">_xlfn.IFS(Table25[[#This Row],[day]]=$AB$13,0,Table25[[#This Row],[day]]=$AB$14,1,Table25[[#This Row],[day]]=$AB$15,2,Table25[[#This Row],[day]]=$AB$16,3)</f>
        <v>2</v>
      </c>
      <c r="P76" s="1">
        <f>IF(Table25[[#This Row],[time]]=$AB$10,$AC$10,$AC$11)</f>
        <v>0</v>
      </c>
      <c r="Q76" s="1">
        <v>2</v>
      </c>
      <c r="R76" s="1">
        <v>14.73</v>
      </c>
      <c r="S76" s="1">
        <v>2.2000000000000002</v>
      </c>
    </row>
    <row r="77" spans="1:19" x14ac:dyDescent="0.25">
      <c r="A77" t="s">
        <v>5</v>
      </c>
      <c r="B77" t="s">
        <v>2</v>
      </c>
      <c r="C77" t="s">
        <v>4</v>
      </c>
      <c r="D77" t="s">
        <v>0</v>
      </c>
      <c r="E77">
        <v>2</v>
      </c>
      <c r="F77" s="2">
        <v>10.51</v>
      </c>
      <c r="G77" s="2">
        <v>1.25</v>
      </c>
      <c r="M77" s="1">
        <f>IF(Table25[[#This Row],[sex]]=$AB$4,$AC$4,$AC$5)</f>
        <v>0</v>
      </c>
      <c r="N77" s="1">
        <f>IF(Table25[[#This Row],[smoker]]=$AB$7,0,1)</f>
        <v>0</v>
      </c>
      <c r="O77" s="1" cm="1">
        <f t="array" ref="O77">_xlfn.IFS(Table25[[#This Row],[day]]=$AB$13,0,Table25[[#This Row],[day]]=$AB$14,1,Table25[[#This Row],[day]]=$AB$15,2,Table25[[#This Row],[day]]=$AB$16,3)</f>
        <v>2</v>
      </c>
      <c r="P77" s="1">
        <f>IF(Table25[[#This Row],[time]]=$AB$10,$AC$10,$AC$11)</f>
        <v>0</v>
      </c>
      <c r="Q77" s="1">
        <v>2</v>
      </c>
      <c r="R77" s="1">
        <v>10.51</v>
      </c>
      <c r="S77" s="1">
        <v>1.25</v>
      </c>
    </row>
    <row r="78" spans="1:19" x14ac:dyDescent="0.25">
      <c r="A78" t="s">
        <v>5</v>
      </c>
      <c r="B78" t="s">
        <v>6</v>
      </c>
      <c r="C78" t="s">
        <v>4</v>
      </c>
      <c r="D78" t="s">
        <v>0</v>
      </c>
      <c r="E78">
        <v>2</v>
      </c>
      <c r="F78" s="2">
        <v>17.920000000000002</v>
      </c>
      <c r="G78" s="2">
        <v>3.08</v>
      </c>
      <c r="M78" s="1">
        <f>IF(Table25[[#This Row],[sex]]=$AB$4,$AC$4,$AC$5)</f>
        <v>0</v>
      </c>
      <c r="N78" s="1">
        <f>IF(Table25[[#This Row],[smoker]]=$AB$7,0,1)</f>
        <v>1</v>
      </c>
      <c r="O78" s="1" cm="1">
        <f t="array" ref="O78">_xlfn.IFS(Table25[[#This Row],[day]]=$AB$13,0,Table25[[#This Row],[day]]=$AB$14,1,Table25[[#This Row],[day]]=$AB$15,2,Table25[[#This Row],[day]]=$AB$16,3)</f>
        <v>2</v>
      </c>
      <c r="P78" s="1">
        <f>IF(Table25[[#This Row],[time]]=$AB$10,$AC$10,$AC$11)</f>
        <v>0</v>
      </c>
      <c r="Q78" s="1">
        <v>2</v>
      </c>
      <c r="R78" s="1">
        <v>17.920000000000002</v>
      </c>
      <c r="S78" s="1">
        <v>3.08</v>
      </c>
    </row>
    <row r="79" spans="1:19" x14ac:dyDescent="0.25">
      <c r="A79" t="s">
        <v>5</v>
      </c>
      <c r="B79" t="s">
        <v>2</v>
      </c>
      <c r="C79" t="s">
        <v>1</v>
      </c>
      <c r="D79" t="s">
        <v>7</v>
      </c>
      <c r="E79">
        <v>4</v>
      </c>
      <c r="F79" s="2">
        <v>27.2</v>
      </c>
      <c r="G79" s="2">
        <v>4</v>
      </c>
      <c r="M79" s="1">
        <f>IF(Table25[[#This Row],[sex]]=$AB$4,$AC$4,$AC$5)</f>
        <v>0</v>
      </c>
      <c r="N79" s="1">
        <f>IF(Table25[[#This Row],[smoker]]=$AB$7,0,1)</f>
        <v>0</v>
      </c>
      <c r="O79" s="1" cm="1">
        <f t="array" ref="O79">_xlfn.IFS(Table25[[#This Row],[day]]=$AB$13,0,Table25[[#This Row],[day]]=$AB$14,1,Table25[[#This Row],[day]]=$AB$15,2,Table25[[#This Row],[day]]=$AB$16,3)</f>
        <v>0</v>
      </c>
      <c r="P79" s="1">
        <f>IF(Table25[[#This Row],[time]]=$AB$10,$AC$10,$AC$11)</f>
        <v>1</v>
      </c>
      <c r="Q79" s="1">
        <v>4</v>
      </c>
      <c r="R79" s="1">
        <v>27.2</v>
      </c>
      <c r="S79" s="1">
        <v>4</v>
      </c>
    </row>
    <row r="80" spans="1:19" x14ac:dyDescent="0.25">
      <c r="A80" t="s">
        <v>5</v>
      </c>
      <c r="B80" t="s">
        <v>2</v>
      </c>
      <c r="C80" t="s">
        <v>1</v>
      </c>
      <c r="D80" t="s">
        <v>7</v>
      </c>
      <c r="E80">
        <v>2</v>
      </c>
      <c r="F80" s="2">
        <v>22.76</v>
      </c>
      <c r="G80" s="2">
        <v>3</v>
      </c>
      <c r="M80" s="1">
        <f>IF(Table25[[#This Row],[sex]]=$AB$4,$AC$4,$AC$5)</f>
        <v>0</v>
      </c>
      <c r="N80" s="1">
        <f>IF(Table25[[#This Row],[smoker]]=$AB$7,0,1)</f>
        <v>0</v>
      </c>
      <c r="O80" s="1" cm="1">
        <f t="array" ref="O80">_xlfn.IFS(Table25[[#This Row],[day]]=$AB$13,0,Table25[[#This Row],[day]]=$AB$14,1,Table25[[#This Row],[day]]=$AB$15,2,Table25[[#This Row],[day]]=$AB$16,3)</f>
        <v>0</v>
      </c>
      <c r="P80" s="1">
        <f>IF(Table25[[#This Row],[time]]=$AB$10,$AC$10,$AC$11)</f>
        <v>1</v>
      </c>
      <c r="Q80" s="1">
        <v>2</v>
      </c>
      <c r="R80" s="1">
        <v>22.76</v>
      </c>
      <c r="S80" s="1">
        <v>3</v>
      </c>
    </row>
    <row r="81" spans="1:19" x14ac:dyDescent="0.25">
      <c r="A81" t="s">
        <v>5</v>
      </c>
      <c r="B81" t="s">
        <v>2</v>
      </c>
      <c r="C81" t="s">
        <v>1</v>
      </c>
      <c r="D81" t="s">
        <v>7</v>
      </c>
      <c r="E81">
        <v>2</v>
      </c>
      <c r="F81" s="2">
        <v>17.29</v>
      </c>
      <c r="G81" s="2">
        <v>2.71</v>
      </c>
      <c r="M81" s="1">
        <f>IF(Table25[[#This Row],[sex]]=$AB$4,$AC$4,$AC$5)</f>
        <v>0</v>
      </c>
      <c r="N81" s="1">
        <f>IF(Table25[[#This Row],[smoker]]=$AB$7,0,1)</f>
        <v>0</v>
      </c>
      <c r="O81" s="1" cm="1">
        <f t="array" ref="O81">_xlfn.IFS(Table25[[#This Row],[day]]=$AB$13,0,Table25[[#This Row],[day]]=$AB$14,1,Table25[[#This Row],[day]]=$AB$15,2,Table25[[#This Row],[day]]=$AB$16,3)</f>
        <v>0</v>
      </c>
      <c r="P81" s="1">
        <f>IF(Table25[[#This Row],[time]]=$AB$10,$AC$10,$AC$11)</f>
        <v>1</v>
      </c>
      <c r="Q81" s="1">
        <v>2</v>
      </c>
      <c r="R81" s="1">
        <v>17.29</v>
      </c>
      <c r="S81" s="1">
        <v>2.71</v>
      </c>
    </row>
    <row r="82" spans="1:19" x14ac:dyDescent="0.25">
      <c r="A82" t="s">
        <v>5</v>
      </c>
      <c r="B82" t="s">
        <v>6</v>
      </c>
      <c r="C82" t="s">
        <v>1</v>
      </c>
      <c r="D82" t="s">
        <v>7</v>
      </c>
      <c r="E82">
        <v>2</v>
      </c>
      <c r="F82" s="2">
        <v>19.440000000000001</v>
      </c>
      <c r="G82" s="2">
        <v>3</v>
      </c>
      <c r="M82" s="1">
        <f>IF(Table25[[#This Row],[sex]]=$AB$4,$AC$4,$AC$5)</f>
        <v>0</v>
      </c>
      <c r="N82" s="1">
        <f>IF(Table25[[#This Row],[smoker]]=$AB$7,0,1)</f>
        <v>1</v>
      </c>
      <c r="O82" s="1" cm="1">
        <f t="array" ref="O82">_xlfn.IFS(Table25[[#This Row],[day]]=$AB$13,0,Table25[[#This Row],[day]]=$AB$14,1,Table25[[#This Row],[day]]=$AB$15,2,Table25[[#This Row],[day]]=$AB$16,3)</f>
        <v>0</v>
      </c>
      <c r="P82" s="1">
        <f>IF(Table25[[#This Row],[time]]=$AB$10,$AC$10,$AC$11)</f>
        <v>1</v>
      </c>
      <c r="Q82" s="1">
        <v>2</v>
      </c>
      <c r="R82" s="1">
        <v>19.440000000000001</v>
      </c>
      <c r="S82" s="1">
        <v>3</v>
      </c>
    </row>
    <row r="83" spans="1:19" x14ac:dyDescent="0.25">
      <c r="A83" t="s">
        <v>5</v>
      </c>
      <c r="B83" t="s">
        <v>2</v>
      </c>
      <c r="C83" t="s">
        <v>1</v>
      </c>
      <c r="D83" t="s">
        <v>7</v>
      </c>
      <c r="E83">
        <v>2</v>
      </c>
      <c r="F83" s="2">
        <v>16.66</v>
      </c>
      <c r="G83" s="2">
        <v>3.4</v>
      </c>
      <c r="M83" s="1">
        <f>IF(Table25[[#This Row],[sex]]=$AB$4,$AC$4,$AC$5)</f>
        <v>0</v>
      </c>
      <c r="N83" s="1">
        <f>IF(Table25[[#This Row],[smoker]]=$AB$7,0,1)</f>
        <v>0</v>
      </c>
      <c r="O83" s="1" cm="1">
        <f t="array" ref="O83">_xlfn.IFS(Table25[[#This Row],[day]]=$AB$13,0,Table25[[#This Row],[day]]=$AB$14,1,Table25[[#This Row],[day]]=$AB$15,2,Table25[[#This Row],[day]]=$AB$16,3)</f>
        <v>0</v>
      </c>
      <c r="P83" s="1">
        <f>IF(Table25[[#This Row],[time]]=$AB$10,$AC$10,$AC$11)</f>
        <v>1</v>
      </c>
      <c r="Q83" s="1">
        <v>2</v>
      </c>
      <c r="R83" s="1">
        <v>16.66</v>
      </c>
      <c r="S83" s="1">
        <v>3.4</v>
      </c>
    </row>
    <row r="84" spans="1:19" x14ac:dyDescent="0.25">
      <c r="A84" t="s">
        <v>3</v>
      </c>
      <c r="B84" t="s">
        <v>2</v>
      </c>
      <c r="C84" t="s">
        <v>1</v>
      </c>
      <c r="D84" t="s">
        <v>7</v>
      </c>
      <c r="E84">
        <v>1</v>
      </c>
      <c r="F84" s="2">
        <v>10.07</v>
      </c>
      <c r="G84" s="2">
        <v>1.83</v>
      </c>
      <c r="M84" s="1">
        <f>IF(Table25[[#This Row],[sex]]=$AB$4,$AC$4,$AC$5)</f>
        <v>1</v>
      </c>
      <c r="N84" s="1">
        <f>IF(Table25[[#This Row],[smoker]]=$AB$7,0,1)</f>
        <v>0</v>
      </c>
      <c r="O84" s="1" cm="1">
        <f t="array" ref="O84">_xlfn.IFS(Table25[[#This Row],[day]]=$AB$13,0,Table25[[#This Row],[day]]=$AB$14,1,Table25[[#This Row],[day]]=$AB$15,2,Table25[[#This Row],[day]]=$AB$16,3)</f>
        <v>0</v>
      </c>
      <c r="P84" s="1">
        <f>IF(Table25[[#This Row],[time]]=$AB$10,$AC$10,$AC$11)</f>
        <v>1</v>
      </c>
      <c r="Q84" s="1">
        <v>1</v>
      </c>
      <c r="R84" s="1">
        <v>10.07</v>
      </c>
      <c r="S84" s="1">
        <v>1.83</v>
      </c>
    </row>
    <row r="85" spans="1:19" x14ac:dyDescent="0.25">
      <c r="A85" t="s">
        <v>5</v>
      </c>
      <c r="B85" t="s">
        <v>6</v>
      </c>
      <c r="C85" t="s">
        <v>1</v>
      </c>
      <c r="D85" t="s">
        <v>7</v>
      </c>
      <c r="E85">
        <v>2</v>
      </c>
      <c r="F85" s="2">
        <v>32.68</v>
      </c>
      <c r="G85" s="2">
        <v>5</v>
      </c>
      <c r="M85" s="1">
        <f>IF(Table25[[#This Row],[sex]]=$AB$4,$AC$4,$AC$5)</f>
        <v>0</v>
      </c>
      <c r="N85" s="1">
        <f>IF(Table25[[#This Row],[smoker]]=$AB$7,0,1)</f>
        <v>1</v>
      </c>
      <c r="O85" s="1" cm="1">
        <f t="array" ref="O85">_xlfn.IFS(Table25[[#This Row],[day]]=$AB$13,0,Table25[[#This Row],[day]]=$AB$14,1,Table25[[#This Row],[day]]=$AB$15,2,Table25[[#This Row],[day]]=$AB$16,3)</f>
        <v>0</v>
      </c>
      <c r="P85" s="1">
        <f>IF(Table25[[#This Row],[time]]=$AB$10,$AC$10,$AC$11)</f>
        <v>1</v>
      </c>
      <c r="Q85" s="1">
        <v>2</v>
      </c>
      <c r="R85" s="1">
        <v>32.68</v>
      </c>
      <c r="S85" s="1">
        <v>5</v>
      </c>
    </row>
    <row r="86" spans="1:19" x14ac:dyDescent="0.25">
      <c r="A86" t="s">
        <v>5</v>
      </c>
      <c r="B86" t="s">
        <v>2</v>
      </c>
      <c r="C86" t="s">
        <v>1</v>
      </c>
      <c r="D86" t="s">
        <v>7</v>
      </c>
      <c r="E86">
        <v>2</v>
      </c>
      <c r="F86" s="2">
        <v>15.98</v>
      </c>
      <c r="G86" s="2">
        <v>2.0299999999999998</v>
      </c>
      <c r="M86" s="1">
        <f>IF(Table25[[#This Row],[sex]]=$AB$4,$AC$4,$AC$5)</f>
        <v>0</v>
      </c>
      <c r="N86" s="1">
        <f>IF(Table25[[#This Row],[smoker]]=$AB$7,0,1)</f>
        <v>0</v>
      </c>
      <c r="O86" s="1" cm="1">
        <f t="array" ref="O86">_xlfn.IFS(Table25[[#This Row],[day]]=$AB$13,0,Table25[[#This Row],[day]]=$AB$14,1,Table25[[#This Row],[day]]=$AB$15,2,Table25[[#This Row],[day]]=$AB$16,3)</f>
        <v>0</v>
      </c>
      <c r="P86" s="1">
        <f>IF(Table25[[#This Row],[time]]=$AB$10,$AC$10,$AC$11)</f>
        <v>1</v>
      </c>
      <c r="Q86" s="1">
        <v>2</v>
      </c>
      <c r="R86" s="1">
        <v>15.98</v>
      </c>
      <c r="S86" s="1">
        <v>2.0299999999999998</v>
      </c>
    </row>
    <row r="87" spans="1:19" x14ac:dyDescent="0.25">
      <c r="A87" t="s">
        <v>3</v>
      </c>
      <c r="B87" t="s">
        <v>2</v>
      </c>
      <c r="C87" t="s">
        <v>1</v>
      </c>
      <c r="D87" t="s">
        <v>7</v>
      </c>
      <c r="E87">
        <v>4</v>
      </c>
      <c r="F87" s="2">
        <v>34.83</v>
      </c>
      <c r="G87" s="2">
        <v>5.17</v>
      </c>
      <c r="M87" s="1">
        <f>IF(Table25[[#This Row],[sex]]=$AB$4,$AC$4,$AC$5)</f>
        <v>1</v>
      </c>
      <c r="N87" s="1">
        <f>IF(Table25[[#This Row],[smoker]]=$AB$7,0,1)</f>
        <v>0</v>
      </c>
      <c r="O87" s="1" cm="1">
        <f t="array" ref="O87">_xlfn.IFS(Table25[[#This Row],[day]]=$AB$13,0,Table25[[#This Row],[day]]=$AB$14,1,Table25[[#This Row],[day]]=$AB$15,2,Table25[[#This Row],[day]]=$AB$16,3)</f>
        <v>0</v>
      </c>
      <c r="P87" s="1">
        <f>IF(Table25[[#This Row],[time]]=$AB$10,$AC$10,$AC$11)</f>
        <v>1</v>
      </c>
      <c r="Q87" s="1">
        <v>4</v>
      </c>
      <c r="R87" s="1">
        <v>34.83</v>
      </c>
      <c r="S87" s="1">
        <v>5.17</v>
      </c>
    </row>
    <row r="88" spans="1:19" x14ac:dyDescent="0.25">
      <c r="A88" t="s">
        <v>5</v>
      </c>
      <c r="B88" t="s">
        <v>2</v>
      </c>
      <c r="C88" t="s">
        <v>1</v>
      </c>
      <c r="D88" t="s">
        <v>7</v>
      </c>
      <c r="E88">
        <v>2</v>
      </c>
      <c r="F88" s="2">
        <v>13.03</v>
      </c>
      <c r="G88" s="2">
        <v>2</v>
      </c>
      <c r="M88" s="1">
        <f>IF(Table25[[#This Row],[sex]]=$AB$4,$AC$4,$AC$5)</f>
        <v>0</v>
      </c>
      <c r="N88" s="1">
        <f>IF(Table25[[#This Row],[smoker]]=$AB$7,0,1)</f>
        <v>0</v>
      </c>
      <c r="O88" s="1" cm="1">
        <f t="array" ref="O88">_xlfn.IFS(Table25[[#This Row],[day]]=$AB$13,0,Table25[[#This Row],[day]]=$AB$14,1,Table25[[#This Row],[day]]=$AB$15,2,Table25[[#This Row],[day]]=$AB$16,3)</f>
        <v>0</v>
      </c>
      <c r="P88" s="1">
        <f>IF(Table25[[#This Row],[time]]=$AB$10,$AC$10,$AC$11)</f>
        <v>1</v>
      </c>
      <c r="Q88" s="1">
        <v>2</v>
      </c>
      <c r="R88" s="1">
        <v>13.03</v>
      </c>
      <c r="S88" s="1">
        <v>2</v>
      </c>
    </row>
    <row r="89" spans="1:19" x14ac:dyDescent="0.25">
      <c r="A89" t="s">
        <v>5</v>
      </c>
      <c r="B89" t="s">
        <v>2</v>
      </c>
      <c r="C89" t="s">
        <v>1</v>
      </c>
      <c r="D89" t="s">
        <v>7</v>
      </c>
      <c r="E89">
        <v>2</v>
      </c>
      <c r="F89" s="2">
        <v>18.28</v>
      </c>
      <c r="G89" s="2">
        <v>4</v>
      </c>
      <c r="M89" s="1">
        <f>IF(Table25[[#This Row],[sex]]=$AB$4,$AC$4,$AC$5)</f>
        <v>0</v>
      </c>
      <c r="N89" s="1">
        <f>IF(Table25[[#This Row],[smoker]]=$AB$7,0,1)</f>
        <v>0</v>
      </c>
      <c r="O89" s="1" cm="1">
        <f t="array" ref="O89">_xlfn.IFS(Table25[[#This Row],[day]]=$AB$13,0,Table25[[#This Row],[day]]=$AB$14,1,Table25[[#This Row],[day]]=$AB$15,2,Table25[[#This Row],[day]]=$AB$16,3)</f>
        <v>0</v>
      </c>
      <c r="P89" s="1">
        <f>IF(Table25[[#This Row],[time]]=$AB$10,$AC$10,$AC$11)</f>
        <v>1</v>
      </c>
      <c r="Q89" s="1">
        <v>2</v>
      </c>
      <c r="R89" s="1">
        <v>18.28</v>
      </c>
      <c r="S89" s="1">
        <v>4</v>
      </c>
    </row>
    <row r="90" spans="1:19" x14ac:dyDescent="0.25">
      <c r="A90" t="s">
        <v>5</v>
      </c>
      <c r="B90" t="s">
        <v>2</v>
      </c>
      <c r="C90" t="s">
        <v>1</v>
      </c>
      <c r="D90" t="s">
        <v>7</v>
      </c>
      <c r="E90">
        <v>2</v>
      </c>
      <c r="F90" s="2">
        <v>24.71</v>
      </c>
      <c r="G90" s="2">
        <v>5.85</v>
      </c>
      <c r="M90" s="1">
        <f>IF(Table25[[#This Row],[sex]]=$AB$4,$AC$4,$AC$5)</f>
        <v>0</v>
      </c>
      <c r="N90" s="1">
        <f>IF(Table25[[#This Row],[smoker]]=$AB$7,0,1)</f>
        <v>0</v>
      </c>
      <c r="O90" s="1" cm="1">
        <f t="array" ref="O90">_xlfn.IFS(Table25[[#This Row],[day]]=$AB$13,0,Table25[[#This Row],[day]]=$AB$14,1,Table25[[#This Row],[day]]=$AB$15,2,Table25[[#This Row],[day]]=$AB$16,3)</f>
        <v>0</v>
      </c>
      <c r="P90" s="1">
        <f>IF(Table25[[#This Row],[time]]=$AB$10,$AC$10,$AC$11)</f>
        <v>1</v>
      </c>
      <c r="Q90" s="1">
        <v>2</v>
      </c>
      <c r="R90" s="1">
        <v>24.71</v>
      </c>
      <c r="S90" s="1">
        <v>5.85</v>
      </c>
    </row>
    <row r="91" spans="1:19" x14ac:dyDescent="0.25">
      <c r="A91" t="s">
        <v>5</v>
      </c>
      <c r="B91" t="s">
        <v>2</v>
      </c>
      <c r="C91" t="s">
        <v>1</v>
      </c>
      <c r="D91" t="s">
        <v>7</v>
      </c>
      <c r="E91">
        <v>2</v>
      </c>
      <c r="F91" s="2">
        <v>21.16</v>
      </c>
      <c r="G91" s="2">
        <v>3</v>
      </c>
      <c r="M91" s="1">
        <f>IF(Table25[[#This Row],[sex]]=$AB$4,$AC$4,$AC$5)</f>
        <v>0</v>
      </c>
      <c r="N91" s="1">
        <f>IF(Table25[[#This Row],[smoker]]=$AB$7,0,1)</f>
        <v>0</v>
      </c>
      <c r="O91" s="1" cm="1">
        <f t="array" ref="O91">_xlfn.IFS(Table25[[#This Row],[day]]=$AB$13,0,Table25[[#This Row],[day]]=$AB$14,1,Table25[[#This Row],[day]]=$AB$15,2,Table25[[#This Row],[day]]=$AB$16,3)</f>
        <v>0</v>
      </c>
      <c r="P91" s="1">
        <f>IF(Table25[[#This Row],[time]]=$AB$10,$AC$10,$AC$11)</f>
        <v>1</v>
      </c>
      <c r="Q91" s="1">
        <v>2</v>
      </c>
      <c r="R91" s="1">
        <v>21.16</v>
      </c>
      <c r="S91" s="1">
        <v>3</v>
      </c>
    </row>
    <row r="92" spans="1:19" x14ac:dyDescent="0.25">
      <c r="A92" t="s">
        <v>5</v>
      </c>
      <c r="B92" t="s">
        <v>6</v>
      </c>
      <c r="C92" t="s">
        <v>8</v>
      </c>
      <c r="D92" t="s">
        <v>0</v>
      </c>
      <c r="E92">
        <v>2</v>
      </c>
      <c r="F92" s="2">
        <v>28.97</v>
      </c>
      <c r="G92" s="2">
        <v>3</v>
      </c>
      <c r="M92" s="1">
        <f>IF(Table25[[#This Row],[sex]]=$AB$4,$AC$4,$AC$5)</f>
        <v>0</v>
      </c>
      <c r="N92" s="1">
        <f>IF(Table25[[#This Row],[smoker]]=$AB$7,0,1)</f>
        <v>1</v>
      </c>
      <c r="O92" s="1" cm="1">
        <f t="array" ref="O92">_xlfn.IFS(Table25[[#This Row],[day]]=$AB$13,0,Table25[[#This Row],[day]]=$AB$14,1,Table25[[#This Row],[day]]=$AB$15,2,Table25[[#This Row],[day]]=$AB$16,3)</f>
        <v>1</v>
      </c>
      <c r="P92" s="1">
        <f>IF(Table25[[#This Row],[time]]=$AB$10,$AC$10,$AC$11)</f>
        <v>0</v>
      </c>
      <c r="Q92" s="1">
        <v>2</v>
      </c>
      <c r="R92" s="1">
        <v>28.97</v>
      </c>
      <c r="S92" s="1">
        <v>3</v>
      </c>
    </row>
    <row r="93" spans="1:19" x14ac:dyDescent="0.25">
      <c r="A93" t="s">
        <v>5</v>
      </c>
      <c r="B93" t="s">
        <v>2</v>
      </c>
      <c r="C93" t="s">
        <v>8</v>
      </c>
      <c r="D93" t="s">
        <v>0</v>
      </c>
      <c r="E93">
        <v>2</v>
      </c>
      <c r="F93" s="2">
        <v>22.49</v>
      </c>
      <c r="G93" s="2">
        <v>3.5</v>
      </c>
      <c r="M93" s="1">
        <f>IF(Table25[[#This Row],[sex]]=$AB$4,$AC$4,$AC$5)</f>
        <v>0</v>
      </c>
      <c r="N93" s="1">
        <f>IF(Table25[[#This Row],[smoker]]=$AB$7,0,1)</f>
        <v>0</v>
      </c>
      <c r="O93" s="1" cm="1">
        <f t="array" ref="O93">_xlfn.IFS(Table25[[#This Row],[day]]=$AB$13,0,Table25[[#This Row],[day]]=$AB$14,1,Table25[[#This Row],[day]]=$AB$15,2,Table25[[#This Row],[day]]=$AB$16,3)</f>
        <v>1</v>
      </c>
      <c r="P93" s="1">
        <f>IF(Table25[[#This Row],[time]]=$AB$10,$AC$10,$AC$11)</f>
        <v>0</v>
      </c>
      <c r="Q93" s="1">
        <v>2</v>
      </c>
      <c r="R93" s="1">
        <v>22.49</v>
      </c>
      <c r="S93" s="1">
        <v>3.5</v>
      </c>
    </row>
    <row r="94" spans="1:19" x14ac:dyDescent="0.25">
      <c r="A94" t="s">
        <v>3</v>
      </c>
      <c r="B94" t="s">
        <v>6</v>
      </c>
      <c r="C94" t="s">
        <v>8</v>
      </c>
      <c r="D94" t="s">
        <v>0</v>
      </c>
      <c r="E94">
        <v>2</v>
      </c>
      <c r="F94" s="2">
        <v>5.75</v>
      </c>
      <c r="G94" s="2">
        <v>1</v>
      </c>
      <c r="M94" s="1">
        <f>IF(Table25[[#This Row],[sex]]=$AB$4,$AC$4,$AC$5)</f>
        <v>1</v>
      </c>
      <c r="N94" s="1">
        <f>IF(Table25[[#This Row],[smoker]]=$AB$7,0,1)</f>
        <v>1</v>
      </c>
      <c r="O94" s="1" cm="1">
        <f t="array" ref="O94">_xlfn.IFS(Table25[[#This Row],[day]]=$AB$13,0,Table25[[#This Row],[day]]=$AB$14,1,Table25[[#This Row],[day]]=$AB$15,2,Table25[[#This Row],[day]]=$AB$16,3)</f>
        <v>1</v>
      </c>
      <c r="P94" s="1">
        <f>IF(Table25[[#This Row],[time]]=$AB$10,$AC$10,$AC$11)</f>
        <v>0</v>
      </c>
      <c r="Q94" s="1">
        <v>2</v>
      </c>
      <c r="R94" s="1">
        <v>5.75</v>
      </c>
      <c r="S94" s="1">
        <v>1</v>
      </c>
    </row>
    <row r="95" spans="1:19" x14ac:dyDescent="0.25">
      <c r="A95" t="s">
        <v>3</v>
      </c>
      <c r="B95" t="s">
        <v>6</v>
      </c>
      <c r="C95" t="s">
        <v>8</v>
      </c>
      <c r="D95" t="s">
        <v>0</v>
      </c>
      <c r="E95">
        <v>2</v>
      </c>
      <c r="F95" s="2">
        <v>16.32</v>
      </c>
      <c r="G95" s="2">
        <v>4.3</v>
      </c>
      <c r="M95" s="1">
        <f>IF(Table25[[#This Row],[sex]]=$AB$4,$AC$4,$AC$5)</f>
        <v>1</v>
      </c>
      <c r="N95" s="1">
        <f>IF(Table25[[#This Row],[smoker]]=$AB$7,0,1)</f>
        <v>1</v>
      </c>
      <c r="O95" s="1" cm="1">
        <f t="array" ref="O95">_xlfn.IFS(Table25[[#This Row],[day]]=$AB$13,0,Table25[[#This Row],[day]]=$AB$14,1,Table25[[#This Row],[day]]=$AB$15,2,Table25[[#This Row],[day]]=$AB$16,3)</f>
        <v>1</v>
      </c>
      <c r="P95" s="1">
        <f>IF(Table25[[#This Row],[time]]=$AB$10,$AC$10,$AC$11)</f>
        <v>0</v>
      </c>
      <c r="Q95" s="1">
        <v>2</v>
      </c>
      <c r="R95" s="1">
        <v>16.32</v>
      </c>
      <c r="S95" s="1">
        <v>4.3</v>
      </c>
    </row>
    <row r="96" spans="1:19" x14ac:dyDescent="0.25">
      <c r="A96" t="s">
        <v>3</v>
      </c>
      <c r="B96" t="s">
        <v>2</v>
      </c>
      <c r="C96" t="s">
        <v>8</v>
      </c>
      <c r="D96" t="s">
        <v>0</v>
      </c>
      <c r="E96">
        <v>2</v>
      </c>
      <c r="F96" s="2">
        <v>22.75</v>
      </c>
      <c r="G96" s="2">
        <v>3.25</v>
      </c>
      <c r="M96" s="1">
        <f>IF(Table25[[#This Row],[sex]]=$AB$4,$AC$4,$AC$5)</f>
        <v>1</v>
      </c>
      <c r="N96" s="1">
        <f>IF(Table25[[#This Row],[smoker]]=$AB$7,0,1)</f>
        <v>0</v>
      </c>
      <c r="O96" s="1" cm="1">
        <f t="array" ref="O96">_xlfn.IFS(Table25[[#This Row],[day]]=$AB$13,0,Table25[[#This Row],[day]]=$AB$14,1,Table25[[#This Row],[day]]=$AB$15,2,Table25[[#This Row],[day]]=$AB$16,3)</f>
        <v>1</v>
      </c>
      <c r="P96" s="1">
        <f>IF(Table25[[#This Row],[time]]=$AB$10,$AC$10,$AC$11)</f>
        <v>0</v>
      </c>
      <c r="Q96" s="1">
        <v>2</v>
      </c>
      <c r="R96" s="1">
        <v>22.75</v>
      </c>
      <c r="S96" s="1">
        <v>3.25</v>
      </c>
    </row>
    <row r="97" spans="1:19" x14ac:dyDescent="0.25">
      <c r="A97" t="s">
        <v>5</v>
      </c>
      <c r="B97" t="s">
        <v>6</v>
      </c>
      <c r="C97" t="s">
        <v>8</v>
      </c>
      <c r="D97" t="s">
        <v>0</v>
      </c>
      <c r="E97">
        <v>4</v>
      </c>
      <c r="F97" s="2">
        <v>40.17</v>
      </c>
      <c r="G97" s="2">
        <v>4.7300000000000004</v>
      </c>
      <c r="M97" s="1">
        <f>IF(Table25[[#This Row],[sex]]=$AB$4,$AC$4,$AC$5)</f>
        <v>0</v>
      </c>
      <c r="N97" s="1">
        <f>IF(Table25[[#This Row],[smoker]]=$AB$7,0,1)</f>
        <v>1</v>
      </c>
      <c r="O97" s="1" cm="1">
        <f t="array" ref="O97">_xlfn.IFS(Table25[[#This Row],[day]]=$AB$13,0,Table25[[#This Row],[day]]=$AB$14,1,Table25[[#This Row],[day]]=$AB$15,2,Table25[[#This Row],[day]]=$AB$16,3)</f>
        <v>1</v>
      </c>
      <c r="P97" s="1">
        <f>IF(Table25[[#This Row],[time]]=$AB$10,$AC$10,$AC$11)</f>
        <v>0</v>
      </c>
      <c r="Q97" s="1">
        <v>4</v>
      </c>
      <c r="R97" s="1">
        <v>40.17</v>
      </c>
      <c r="S97" s="1">
        <v>4.7300000000000004</v>
      </c>
    </row>
    <row r="98" spans="1:19" x14ac:dyDescent="0.25">
      <c r="A98" t="s">
        <v>5</v>
      </c>
      <c r="B98" t="s">
        <v>6</v>
      </c>
      <c r="C98" t="s">
        <v>8</v>
      </c>
      <c r="D98" t="s">
        <v>0</v>
      </c>
      <c r="E98">
        <v>2</v>
      </c>
      <c r="F98" s="2">
        <v>27.28</v>
      </c>
      <c r="G98" s="2">
        <v>4</v>
      </c>
      <c r="M98" s="1">
        <f>IF(Table25[[#This Row],[sex]]=$AB$4,$AC$4,$AC$5)</f>
        <v>0</v>
      </c>
      <c r="N98" s="1">
        <f>IF(Table25[[#This Row],[smoker]]=$AB$7,0,1)</f>
        <v>1</v>
      </c>
      <c r="O98" s="1" cm="1">
        <f t="array" ref="O98">_xlfn.IFS(Table25[[#This Row],[day]]=$AB$13,0,Table25[[#This Row],[day]]=$AB$14,1,Table25[[#This Row],[day]]=$AB$15,2,Table25[[#This Row],[day]]=$AB$16,3)</f>
        <v>1</v>
      </c>
      <c r="P98" s="1">
        <f>IF(Table25[[#This Row],[time]]=$AB$10,$AC$10,$AC$11)</f>
        <v>0</v>
      </c>
      <c r="Q98" s="1">
        <v>2</v>
      </c>
      <c r="R98" s="1">
        <v>27.28</v>
      </c>
      <c r="S98" s="1">
        <v>4</v>
      </c>
    </row>
    <row r="99" spans="1:19" x14ac:dyDescent="0.25">
      <c r="A99" t="s">
        <v>5</v>
      </c>
      <c r="B99" t="s">
        <v>6</v>
      </c>
      <c r="C99" t="s">
        <v>8</v>
      </c>
      <c r="D99" t="s">
        <v>0</v>
      </c>
      <c r="E99">
        <v>2</v>
      </c>
      <c r="F99" s="2">
        <v>12.03</v>
      </c>
      <c r="G99" s="2">
        <v>1.5</v>
      </c>
      <c r="M99" s="1">
        <f>IF(Table25[[#This Row],[sex]]=$AB$4,$AC$4,$AC$5)</f>
        <v>0</v>
      </c>
      <c r="N99" s="1">
        <f>IF(Table25[[#This Row],[smoker]]=$AB$7,0,1)</f>
        <v>1</v>
      </c>
      <c r="O99" s="1" cm="1">
        <f t="array" ref="O99">_xlfn.IFS(Table25[[#This Row],[day]]=$AB$13,0,Table25[[#This Row],[day]]=$AB$14,1,Table25[[#This Row],[day]]=$AB$15,2,Table25[[#This Row],[day]]=$AB$16,3)</f>
        <v>1</v>
      </c>
      <c r="P99" s="1">
        <f>IF(Table25[[#This Row],[time]]=$AB$10,$AC$10,$AC$11)</f>
        <v>0</v>
      </c>
      <c r="Q99" s="1">
        <v>2</v>
      </c>
      <c r="R99" s="1">
        <v>12.03</v>
      </c>
      <c r="S99" s="1">
        <v>1.5</v>
      </c>
    </row>
    <row r="100" spans="1:19" x14ac:dyDescent="0.25">
      <c r="A100" t="s">
        <v>5</v>
      </c>
      <c r="B100" t="s">
        <v>6</v>
      </c>
      <c r="C100" t="s">
        <v>8</v>
      </c>
      <c r="D100" t="s">
        <v>0</v>
      </c>
      <c r="E100">
        <v>2</v>
      </c>
      <c r="F100" s="2">
        <v>21.01</v>
      </c>
      <c r="G100" s="2">
        <v>3</v>
      </c>
      <c r="M100" s="1">
        <f>IF(Table25[[#This Row],[sex]]=$AB$4,$AC$4,$AC$5)</f>
        <v>0</v>
      </c>
      <c r="N100" s="1">
        <f>IF(Table25[[#This Row],[smoker]]=$AB$7,0,1)</f>
        <v>1</v>
      </c>
      <c r="O100" s="1" cm="1">
        <f t="array" ref="O100">_xlfn.IFS(Table25[[#This Row],[day]]=$AB$13,0,Table25[[#This Row],[day]]=$AB$14,1,Table25[[#This Row],[day]]=$AB$15,2,Table25[[#This Row],[day]]=$AB$16,3)</f>
        <v>1</v>
      </c>
      <c r="P100" s="1">
        <f>IF(Table25[[#This Row],[time]]=$AB$10,$AC$10,$AC$11)</f>
        <v>0</v>
      </c>
      <c r="Q100" s="1">
        <v>2</v>
      </c>
      <c r="R100" s="1">
        <v>21.01</v>
      </c>
      <c r="S100" s="1">
        <v>3</v>
      </c>
    </row>
    <row r="101" spans="1:19" x14ac:dyDescent="0.25">
      <c r="A101" t="s">
        <v>5</v>
      </c>
      <c r="B101" t="s">
        <v>2</v>
      </c>
      <c r="C101" t="s">
        <v>8</v>
      </c>
      <c r="D101" t="s">
        <v>0</v>
      </c>
      <c r="E101">
        <v>2</v>
      </c>
      <c r="F101" s="2">
        <v>12.46</v>
      </c>
      <c r="G101" s="2">
        <v>1.5</v>
      </c>
      <c r="M101" s="1">
        <f>IF(Table25[[#This Row],[sex]]=$AB$4,$AC$4,$AC$5)</f>
        <v>0</v>
      </c>
      <c r="N101" s="1">
        <f>IF(Table25[[#This Row],[smoker]]=$AB$7,0,1)</f>
        <v>0</v>
      </c>
      <c r="O101" s="1" cm="1">
        <f t="array" ref="O101">_xlfn.IFS(Table25[[#This Row],[day]]=$AB$13,0,Table25[[#This Row],[day]]=$AB$14,1,Table25[[#This Row],[day]]=$AB$15,2,Table25[[#This Row],[day]]=$AB$16,3)</f>
        <v>1</v>
      </c>
      <c r="P101" s="1">
        <f>IF(Table25[[#This Row],[time]]=$AB$10,$AC$10,$AC$11)</f>
        <v>0</v>
      </c>
      <c r="Q101" s="1">
        <v>2</v>
      </c>
      <c r="R101" s="1">
        <v>12.46</v>
      </c>
      <c r="S101" s="1">
        <v>1.5</v>
      </c>
    </row>
    <row r="102" spans="1:19" x14ac:dyDescent="0.25">
      <c r="A102" t="s">
        <v>3</v>
      </c>
      <c r="B102" t="s">
        <v>6</v>
      </c>
      <c r="C102" t="s">
        <v>8</v>
      </c>
      <c r="D102" t="s">
        <v>0</v>
      </c>
      <c r="E102">
        <v>2</v>
      </c>
      <c r="F102" s="2">
        <v>11.35</v>
      </c>
      <c r="G102" s="2">
        <v>2.5</v>
      </c>
      <c r="M102" s="1">
        <f>IF(Table25[[#This Row],[sex]]=$AB$4,$AC$4,$AC$5)</f>
        <v>1</v>
      </c>
      <c r="N102" s="1">
        <f>IF(Table25[[#This Row],[smoker]]=$AB$7,0,1)</f>
        <v>1</v>
      </c>
      <c r="O102" s="1" cm="1">
        <f t="array" ref="O102">_xlfn.IFS(Table25[[#This Row],[day]]=$AB$13,0,Table25[[#This Row],[day]]=$AB$14,1,Table25[[#This Row],[day]]=$AB$15,2,Table25[[#This Row],[day]]=$AB$16,3)</f>
        <v>1</v>
      </c>
      <c r="P102" s="1">
        <f>IF(Table25[[#This Row],[time]]=$AB$10,$AC$10,$AC$11)</f>
        <v>0</v>
      </c>
      <c r="Q102" s="1">
        <v>2</v>
      </c>
      <c r="R102" s="1">
        <v>11.35</v>
      </c>
      <c r="S102" s="1">
        <v>2.5</v>
      </c>
    </row>
    <row r="103" spans="1:19" x14ac:dyDescent="0.25">
      <c r="A103" t="s">
        <v>3</v>
      </c>
      <c r="B103" t="s">
        <v>6</v>
      </c>
      <c r="C103" t="s">
        <v>8</v>
      </c>
      <c r="D103" t="s">
        <v>0</v>
      </c>
      <c r="E103">
        <v>2</v>
      </c>
      <c r="F103" s="2">
        <v>15.38</v>
      </c>
      <c r="G103" s="2">
        <v>3</v>
      </c>
      <c r="M103" s="1">
        <f>IF(Table25[[#This Row],[sex]]=$AB$4,$AC$4,$AC$5)</f>
        <v>1</v>
      </c>
      <c r="N103" s="1">
        <f>IF(Table25[[#This Row],[smoker]]=$AB$7,0,1)</f>
        <v>1</v>
      </c>
      <c r="O103" s="1" cm="1">
        <f t="array" ref="O103">_xlfn.IFS(Table25[[#This Row],[day]]=$AB$13,0,Table25[[#This Row],[day]]=$AB$14,1,Table25[[#This Row],[day]]=$AB$15,2,Table25[[#This Row],[day]]=$AB$16,3)</f>
        <v>1</v>
      </c>
      <c r="P103" s="1">
        <f>IF(Table25[[#This Row],[time]]=$AB$10,$AC$10,$AC$11)</f>
        <v>0</v>
      </c>
      <c r="Q103" s="1">
        <v>2</v>
      </c>
      <c r="R103" s="1">
        <v>15.38</v>
      </c>
      <c r="S103" s="1">
        <v>3</v>
      </c>
    </row>
    <row r="104" spans="1:19" x14ac:dyDescent="0.25">
      <c r="A104" t="s">
        <v>3</v>
      </c>
      <c r="B104" t="s">
        <v>6</v>
      </c>
      <c r="C104" t="s">
        <v>4</v>
      </c>
      <c r="D104" t="s">
        <v>0</v>
      </c>
      <c r="E104">
        <v>3</v>
      </c>
      <c r="F104" s="2">
        <v>44.3</v>
      </c>
      <c r="G104" s="2">
        <v>2.5</v>
      </c>
      <c r="M104" s="1">
        <f>IF(Table25[[#This Row],[sex]]=$AB$4,$AC$4,$AC$5)</f>
        <v>1</v>
      </c>
      <c r="N104" s="1">
        <f>IF(Table25[[#This Row],[smoker]]=$AB$7,0,1)</f>
        <v>1</v>
      </c>
      <c r="O104" s="1" cm="1">
        <f t="array" ref="O104">_xlfn.IFS(Table25[[#This Row],[day]]=$AB$13,0,Table25[[#This Row],[day]]=$AB$14,1,Table25[[#This Row],[day]]=$AB$15,2,Table25[[#This Row],[day]]=$AB$16,3)</f>
        <v>2</v>
      </c>
      <c r="P104" s="1">
        <f>IF(Table25[[#This Row],[time]]=$AB$10,$AC$10,$AC$11)</f>
        <v>0</v>
      </c>
      <c r="Q104" s="1">
        <v>3</v>
      </c>
      <c r="R104" s="1">
        <v>44.3</v>
      </c>
      <c r="S104" s="1">
        <v>2.5</v>
      </c>
    </row>
    <row r="105" spans="1:19" x14ac:dyDescent="0.25">
      <c r="A105" t="s">
        <v>3</v>
      </c>
      <c r="B105" t="s">
        <v>6</v>
      </c>
      <c r="C105" t="s">
        <v>4</v>
      </c>
      <c r="D105" t="s">
        <v>0</v>
      </c>
      <c r="E105">
        <v>2</v>
      </c>
      <c r="F105" s="2">
        <v>22.42</v>
      </c>
      <c r="G105" s="2">
        <v>3.48</v>
      </c>
      <c r="M105" s="1">
        <f>IF(Table25[[#This Row],[sex]]=$AB$4,$AC$4,$AC$5)</f>
        <v>1</v>
      </c>
      <c r="N105" s="1">
        <f>IF(Table25[[#This Row],[smoker]]=$AB$7,0,1)</f>
        <v>1</v>
      </c>
      <c r="O105" s="1" cm="1">
        <f t="array" ref="O105">_xlfn.IFS(Table25[[#This Row],[day]]=$AB$13,0,Table25[[#This Row],[day]]=$AB$14,1,Table25[[#This Row],[day]]=$AB$15,2,Table25[[#This Row],[day]]=$AB$16,3)</f>
        <v>2</v>
      </c>
      <c r="P105" s="1">
        <f>IF(Table25[[#This Row],[time]]=$AB$10,$AC$10,$AC$11)</f>
        <v>0</v>
      </c>
      <c r="Q105" s="1">
        <v>2</v>
      </c>
      <c r="R105" s="1">
        <v>22.42</v>
      </c>
      <c r="S105" s="1">
        <v>3.48</v>
      </c>
    </row>
    <row r="106" spans="1:19" x14ac:dyDescent="0.25">
      <c r="A106" t="s">
        <v>3</v>
      </c>
      <c r="B106" t="s">
        <v>2</v>
      </c>
      <c r="C106" t="s">
        <v>4</v>
      </c>
      <c r="D106" t="s">
        <v>0</v>
      </c>
      <c r="E106">
        <v>2</v>
      </c>
      <c r="F106" s="2">
        <v>20.92</v>
      </c>
      <c r="G106" s="2">
        <v>4.08</v>
      </c>
      <c r="M106" s="1">
        <f>IF(Table25[[#This Row],[sex]]=$AB$4,$AC$4,$AC$5)</f>
        <v>1</v>
      </c>
      <c r="N106" s="1">
        <f>IF(Table25[[#This Row],[smoker]]=$AB$7,0,1)</f>
        <v>0</v>
      </c>
      <c r="O106" s="1" cm="1">
        <f t="array" ref="O106">_xlfn.IFS(Table25[[#This Row],[day]]=$AB$13,0,Table25[[#This Row],[day]]=$AB$14,1,Table25[[#This Row],[day]]=$AB$15,2,Table25[[#This Row],[day]]=$AB$16,3)</f>
        <v>2</v>
      </c>
      <c r="P106" s="1">
        <f>IF(Table25[[#This Row],[time]]=$AB$10,$AC$10,$AC$11)</f>
        <v>0</v>
      </c>
      <c r="Q106" s="1">
        <v>2</v>
      </c>
      <c r="R106" s="1">
        <v>20.92</v>
      </c>
      <c r="S106" s="1">
        <v>4.08</v>
      </c>
    </row>
    <row r="107" spans="1:19" x14ac:dyDescent="0.25">
      <c r="A107" t="s">
        <v>5</v>
      </c>
      <c r="B107" t="s">
        <v>6</v>
      </c>
      <c r="C107" t="s">
        <v>4</v>
      </c>
      <c r="D107" t="s">
        <v>0</v>
      </c>
      <c r="E107">
        <v>2</v>
      </c>
      <c r="F107" s="2">
        <v>15.36</v>
      </c>
      <c r="G107" s="2">
        <v>1.64</v>
      </c>
      <c r="M107" s="1">
        <f>IF(Table25[[#This Row],[sex]]=$AB$4,$AC$4,$AC$5)</f>
        <v>0</v>
      </c>
      <c r="N107" s="1">
        <f>IF(Table25[[#This Row],[smoker]]=$AB$7,0,1)</f>
        <v>1</v>
      </c>
      <c r="O107" s="1" cm="1">
        <f t="array" ref="O107">_xlfn.IFS(Table25[[#This Row],[day]]=$AB$13,0,Table25[[#This Row],[day]]=$AB$14,1,Table25[[#This Row],[day]]=$AB$15,2,Table25[[#This Row],[day]]=$AB$16,3)</f>
        <v>2</v>
      </c>
      <c r="P107" s="1">
        <f>IF(Table25[[#This Row],[time]]=$AB$10,$AC$10,$AC$11)</f>
        <v>0</v>
      </c>
      <c r="Q107" s="1">
        <v>2</v>
      </c>
      <c r="R107" s="1">
        <v>15.36</v>
      </c>
      <c r="S107" s="1">
        <v>1.64</v>
      </c>
    </row>
    <row r="108" spans="1:19" x14ac:dyDescent="0.25">
      <c r="A108" t="s">
        <v>5</v>
      </c>
      <c r="B108" t="s">
        <v>6</v>
      </c>
      <c r="C108" t="s">
        <v>4</v>
      </c>
      <c r="D108" t="s">
        <v>0</v>
      </c>
      <c r="E108">
        <v>2</v>
      </c>
      <c r="F108" s="2">
        <v>20.49</v>
      </c>
      <c r="G108" s="2">
        <v>4.0599999999999996</v>
      </c>
      <c r="M108" s="1">
        <f>IF(Table25[[#This Row],[sex]]=$AB$4,$AC$4,$AC$5)</f>
        <v>0</v>
      </c>
      <c r="N108" s="1">
        <f>IF(Table25[[#This Row],[smoker]]=$AB$7,0,1)</f>
        <v>1</v>
      </c>
      <c r="O108" s="1" cm="1">
        <f t="array" ref="O108">_xlfn.IFS(Table25[[#This Row],[day]]=$AB$13,0,Table25[[#This Row],[day]]=$AB$14,1,Table25[[#This Row],[day]]=$AB$15,2,Table25[[#This Row],[day]]=$AB$16,3)</f>
        <v>2</v>
      </c>
      <c r="P108" s="1">
        <f>IF(Table25[[#This Row],[time]]=$AB$10,$AC$10,$AC$11)</f>
        <v>0</v>
      </c>
      <c r="Q108" s="1">
        <v>2</v>
      </c>
      <c r="R108" s="1">
        <v>20.49</v>
      </c>
      <c r="S108" s="1">
        <v>4.0599999999999996</v>
      </c>
    </row>
    <row r="109" spans="1:19" x14ac:dyDescent="0.25">
      <c r="A109" t="s">
        <v>5</v>
      </c>
      <c r="B109" t="s">
        <v>6</v>
      </c>
      <c r="C109" t="s">
        <v>4</v>
      </c>
      <c r="D109" t="s">
        <v>0</v>
      </c>
      <c r="E109">
        <v>2</v>
      </c>
      <c r="F109" s="2">
        <v>25.21</v>
      </c>
      <c r="G109" s="2">
        <v>4.29</v>
      </c>
      <c r="M109" s="1">
        <f>IF(Table25[[#This Row],[sex]]=$AB$4,$AC$4,$AC$5)</f>
        <v>0</v>
      </c>
      <c r="N109" s="1">
        <f>IF(Table25[[#This Row],[smoker]]=$AB$7,0,1)</f>
        <v>1</v>
      </c>
      <c r="O109" s="1" cm="1">
        <f t="array" ref="O109">_xlfn.IFS(Table25[[#This Row],[day]]=$AB$13,0,Table25[[#This Row],[day]]=$AB$14,1,Table25[[#This Row],[day]]=$AB$15,2,Table25[[#This Row],[day]]=$AB$16,3)</f>
        <v>2</v>
      </c>
      <c r="P109" s="1">
        <f>IF(Table25[[#This Row],[time]]=$AB$10,$AC$10,$AC$11)</f>
        <v>0</v>
      </c>
      <c r="Q109" s="1">
        <v>2</v>
      </c>
      <c r="R109" s="1">
        <v>25.21</v>
      </c>
      <c r="S109" s="1">
        <v>4.29</v>
      </c>
    </row>
    <row r="110" spans="1:19" x14ac:dyDescent="0.25">
      <c r="A110" t="s">
        <v>5</v>
      </c>
      <c r="B110" t="s">
        <v>2</v>
      </c>
      <c r="C110" t="s">
        <v>4</v>
      </c>
      <c r="D110" t="s">
        <v>0</v>
      </c>
      <c r="E110">
        <v>2</v>
      </c>
      <c r="F110" s="2">
        <v>18.239999999999998</v>
      </c>
      <c r="G110" s="2">
        <v>3.76</v>
      </c>
      <c r="M110" s="1">
        <f>IF(Table25[[#This Row],[sex]]=$AB$4,$AC$4,$AC$5)</f>
        <v>0</v>
      </c>
      <c r="N110" s="1">
        <f>IF(Table25[[#This Row],[smoker]]=$AB$7,0,1)</f>
        <v>0</v>
      </c>
      <c r="O110" s="1" cm="1">
        <f t="array" ref="O110">_xlfn.IFS(Table25[[#This Row],[day]]=$AB$13,0,Table25[[#This Row],[day]]=$AB$14,1,Table25[[#This Row],[day]]=$AB$15,2,Table25[[#This Row],[day]]=$AB$16,3)</f>
        <v>2</v>
      </c>
      <c r="P110" s="1">
        <f>IF(Table25[[#This Row],[time]]=$AB$10,$AC$10,$AC$11)</f>
        <v>0</v>
      </c>
      <c r="Q110" s="1">
        <v>2</v>
      </c>
      <c r="R110" s="1">
        <v>18.239999999999998</v>
      </c>
      <c r="S110" s="1">
        <v>3.76</v>
      </c>
    </row>
    <row r="111" spans="1:19" x14ac:dyDescent="0.25">
      <c r="A111" t="s">
        <v>3</v>
      </c>
      <c r="B111" t="s">
        <v>6</v>
      </c>
      <c r="C111" t="s">
        <v>4</v>
      </c>
      <c r="D111" t="s">
        <v>0</v>
      </c>
      <c r="E111">
        <v>2</v>
      </c>
      <c r="F111" s="2">
        <v>14.31</v>
      </c>
      <c r="G111" s="2">
        <v>4</v>
      </c>
      <c r="M111" s="1">
        <f>IF(Table25[[#This Row],[sex]]=$AB$4,$AC$4,$AC$5)</f>
        <v>1</v>
      </c>
      <c r="N111" s="1">
        <f>IF(Table25[[#This Row],[smoker]]=$AB$7,0,1)</f>
        <v>1</v>
      </c>
      <c r="O111" s="1" cm="1">
        <f t="array" ref="O111">_xlfn.IFS(Table25[[#This Row],[day]]=$AB$13,0,Table25[[#This Row],[day]]=$AB$14,1,Table25[[#This Row],[day]]=$AB$15,2,Table25[[#This Row],[day]]=$AB$16,3)</f>
        <v>2</v>
      </c>
      <c r="P111" s="1">
        <f>IF(Table25[[#This Row],[time]]=$AB$10,$AC$10,$AC$11)</f>
        <v>0</v>
      </c>
      <c r="Q111" s="1">
        <v>2</v>
      </c>
      <c r="R111" s="1">
        <v>14.31</v>
      </c>
      <c r="S111" s="1">
        <v>4</v>
      </c>
    </row>
    <row r="112" spans="1:19" x14ac:dyDescent="0.25">
      <c r="A112" t="s">
        <v>5</v>
      </c>
      <c r="B112" t="s">
        <v>2</v>
      </c>
      <c r="C112" t="s">
        <v>4</v>
      </c>
      <c r="D112" t="s">
        <v>0</v>
      </c>
      <c r="E112">
        <v>2</v>
      </c>
      <c r="F112" s="2">
        <v>14</v>
      </c>
      <c r="G112" s="2">
        <v>3</v>
      </c>
      <c r="M112" s="1">
        <f>IF(Table25[[#This Row],[sex]]=$AB$4,$AC$4,$AC$5)</f>
        <v>0</v>
      </c>
      <c r="N112" s="1">
        <f>IF(Table25[[#This Row],[smoker]]=$AB$7,0,1)</f>
        <v>0</v>
      </c>
      <c r="O112" s="1" cm="1">
        <f t="array" ref="O112">_xlfn.IFS(Table25[[#This Row],[day]]=$AB$13,0,Table25[[#This Row],[day]]=$AB$14,1,Table25[[#This Row],[day]]=$AB$15,2,Table25[[#This Row],[day]]=$AB$16,3)</f>
        <v>2</v>
      </c>
      <c r="P112" s="1">
        <f>IF(Table25[[#This Row],[time]]=$AB$10,$AC$10,$AC$11)</f>
        <v>0</v>
      </c>
      <c r="Q112" s="1">
        <v>2</v>
      </c>
      <c r="R112" s="1">
        <v>14</v>
      </c>
      <c r="S112" s="1">
        <v>3</v>
      </c>
    </row>
    <row r="113" spans="1:19" x14ac:dyDescent="0.25">
      <c r="A113" t="s">
        <v>3</v>
      </c>
      <c r="B113" t="s">
        <v>2</v>
      </c>
      <c r="C113" t="s">
        <v>4</v>
      </c>
      <c r="D113" t="s">
        <v>0</v>
      </c>
      <c r="E113">
        <v>1</v>
      </c>
      <c r="F113" s="2">
        <v>7.25</v>
      </c>
      <c r="G113" s="2">
        <v>1</v>
      </c>
      <c r="M113" s="1">
        <f>IF(Table25[[#This Row],[sex]]=$AB$4,$AC$4,$AC$5)</f>
        <v>1</v>
      </c>
      <c r="N113" s="1">
        <f>IF(Table25[[#This Row],[smoker]]=$AB$7,0,1)</f>
        <v>0</v>
      </c>
      <c r="O113" s="1" cm="1">
        <f t="array" ref="O113">_xlfn.IFS(Table25[[#This Row],[day]]=$AB$13,0,Table25[[#This Row],[day]]=$AB$14,1,Table25[[#This Row],[day]]=$AB$15,2,Table25[[#This Row],[day]]=$AB$16,3)</f>
        <v>2</v>
      </c>
      <c r="P113" s="1">
        <f>IF(Table25[[#This Row],[time]]=$AB$10,$AC$10,$AC$11)</f>
        <v>0</v>
      </c>
      <c r="Q113" s="1">
        <v>1</v>
      </c>
      <c r="R113" s="1">
        <v>7.25</v>
      </c>
      <c r="S113" s="1">
        <v>1</v>
      </c>
    </row>
    <row r="114" spans="1:19" x14ac:dyDescent="0.25">
      <c r="A114" t="s">
        <v>5</v>
      </c>
      <c r="B114" t="s">
        <v>2</v>
      </c>
      <c r="C114" t="s">
        <v>9</v>
      </c>
      <c r="D114" t="s">
        <v>0</v>
      </c>
      <c r="E114">
        <v>3</v>
      </c>
      <c r="F114" s="2">
        <v>38.07</v>
      </c>
      <c r="G114" s="2">
        <v>4</v>
      </c>
      <c r="M114" s="1">
        <f>IF(Table25[[#This Row],[sex]]=$AB$4,$AC$4,$AC$5)</f>
        <v>0</v>
      </c>
      <c r="N114" s="1">
        <f>IF(Table25[[#This Row],[smoker]]=$AB$7,0,1)</f>
        <v>0</v>
      </c>
      <c r="O114" s="1" cm="1">
        <f t="array" ref="O114">_xlfn.IFS(Table25[[#This Row],[day]]=$AB$13,0,Table25[[#This Row],[day]]=$AB$14,1,Table25[[#This Row],[day]]=$AB$15,2,Table25[[#This Row],[day]]=$AB$16,3)</f>
        <v>3</v>
      </c>
      <c r="P114" s="1">
        <f>IF(Table25[[#This Row],[time]]=$AB$10,$AC$10,$AC$11)</f>
        <v>0</v>
      </c>
      <c r="Q114" s="1">
        <v>3</v>
      </c>
      <c r="R114" s="1">
        <v>38.07</v>
      </c>
      <c r="S114" s="1">
        <v>4</v>
      </c>
    </row>
    <row r="115" spans="1:19" x14ac:dyDescent="0.25">
      <c r="A115" t="s">
        <v>5</v>
      </c>
      <c r="B115" t="s">
        <v>2</v>
      </c>
      <c r="C115" t="s">
        <v>9</v>
      </c>
      <c r="D115" t="s">
        <v>0</v>
      </c>
      <c r="E115">
        <v>2</v>
      </c>
      <c r="F115" s="2">
        <v>23.95</v>
      </c>
      <c r="G115" s="2">
        <v>2.5499999999999998</v>
      </c>
      <c r="M115" s="1">
        <f>IF(Table25[[#This Row],[sex]]=$AB$4,$AC$4,$AC$5)</f>
        <v>0</v>
      </c>
      <c r="N115" s="1">
        <f>IF(Table25[[#This Row],[smoker]]=$AB$7,0,1)</f>
        <v>0</v>
      </c>
      <c r="O115" s="1" cm="1">
        <f t="array" ref="O115">_xlfn.IFS(Table25[[#This Row],[day]]=$AB$13,0,Table25[[#This Row],[day]]=$AB$14,1,Table25[[#This Row],[day]]=$AB$15,2,Table25[[#This Row],[day]]=$AB$16,3)</f>
        <v>3</v>
      </c>
      <c r="P115" s="1">
        <f>IF(Table25[[#This Row],[time]]=$AB$10,$AC$10,$AC$11)</f>
        <v>0</v>
      </c>
      <c r="Q115" s="1">
        <v>2</v>
      </c>
      <c r="R115" s="1">
        <v>23.95</v>
      </c>
      <c r="S115" s="1">
        <v>2.5499999999999998</v>
      </c>
    </row>
    <row r="116" spans="1:19" x14ac:dyDescent="0.25">
      <c r="A116" t="s">
        <v>3</v>
      </c>
      <c r="B116" t="s">
        <v>2</v>
      </c>
      <c r="C116" t="s">
        <v>9</v>
      </c>
      <c r="D116" t="s">
        <v>0</v>
      </c>
      <c r="E116">
        <v>3</v>
      </c>
      <c r="F116" s="2">
        <v>25.71</v>
      </c>
      <c r="G116" s="2">
        <v>4</v>
      </c>
      <c r="M116" s="1">
        <f>IF(Table25[[#This Row],[sex]]=$AB$4,$AC$4,$AC$5)</f>
        <v>1</v>
      </c>
      <c r="N116" s="1">
        <f>IF(Table25[[#This Row],[smoker]]=$AB$7,0,1)</f>
        <v>0</v>
      </c>
      <c r="O116" s="1" cm="1">
        <f t="array" ref="O116">_xlfn.IFS(Table25[[#This Row],[day]]=$AB$13,0,Table25[[#This Row],[day]]=$AB$14,1,Table25[[#This Row],[day]]=$AB$15,2,Table25[[#This Row],[day]]=$AB$16,3)</f>
        <v>3</v>
      </c>
      <c r="P116" s="1">
        <f>IF(Table25[[#This Row],[time]]=$AB$10,$AC$10,$AC$11)</f>
        <v>0</v>
      </c>
      <c r="Q116" s="1">
        <v>3</v>
      </c>
      <c r="R116" s="1">
        <v>25.71</v>
      </c>
      <c r="S116" s="1">
        <v>4</v>
      </c>
    </row>
    <row r="117" spans="1:19" x14ac:dyDescent="0.25">
      <c r="A117" t="s">
        <v>3</v>
      </c>
      <c r="B117" t="s">
        <v>2</v>
      </c>
      <c r="C117" t="s">
        <v>9</v>
      </c>
      <c r="D117" t="s">
        <v>0</v>
      </c>
      <c r="E117">
        <v>2</v>
      </c>
      <c r="F117" s="2">
        <v>17.309999999999999</v>
      </c>
      <c r="G117" s="2">
        <v>3.5</v>
      </c>
      <c r="M117" s="1">
        <f>IF(Table25[[#This Row],[sex]]=$AB$4,$AC$4,$AC$5)</f>
        <v>1</v>
      </c>
      <c r="N117" s="1">
        <f>IF(Table25[[#This Row],[smoker]]=$AB$7,0,1)</f>
        <v>0</v>
      </c>
      <c r="O117" s="1" cm="1">
        <f t="array" ref="O117">_xlfn.IFS(Table25[[#This Row],[day]]=$AB$13,0,Table25[[#This Row],[day]]=$AB$14,1,Table25[[#This Row],[day]]=$AB$15,2,Table25[[#This Row],[day]]=$AB$16,3)</f>
        <v>3</v>
      </c>
      <c r="P117" s="1">
        <f>IF(Table25[[#This Row],[time]]=$AB$10,$AC$10,$AC$11)</f>
        <v>0</v>
      </c>
      <c r="Q117" s="1">
        <v>2</v>
      </c>
      <c r="R117" s="1">
        <v>17.309999999999999</v>
      </c>
      <c r="S117" s="1">
        <v>3.5</v>
      </c>
    </row>
    <row r="118" spans="1:19" x14ac:dyDescent="0.25">
      <c r="A118" t="s">
        <v>5</v>
      </c>
      <c r="B118" t="s">
        <v>2</v>
      </c>
      <c r="C118" t="s">
        <v>9</v>
      </c>
      <c r="D118" t="s">
        <v>0</v>
      </c>
      <c r="E118">
        <v>4</v>
      </c>
      <c r="F118" s="2">
        <v>29.93</v>
      </c>
      <c r="G118" s="2">
        <v>5.07</v>
      </c>
      <c r="M118" s="1">
        <f>IF(Table25[[#This Row],[sex]]=$AB$4,$AC$4,$AC$5)</f>
        <v>0</v>
      </c>
      <c r="N118" s="1">
        <f>IF(Table25[[#This Row],[smoker]]=$AB$7,0,1)</f>
        <v>0</v>
      </c>
      <c r="O118" s="1" cm="1">
        <f t="array" ref="O118">_xlfn.IFS(Table25[[#This Row],[day]]=$AB$13,0,Table25[[#This Row],[day]]=$AB$14,1,Table25[[#This Row],[day]]=$AB$15,2,Table25[[#This Row],[day]]=$AB$16,3)</f>
        <v>3</v>
      </c>
      <c r="P118" s="1">
        <f>IF(Table25[[#This Row],[time]]=$AB$10,$AC$10,$AC$11)</f>
        <v>0</v>
      </c>
      <c r="Q118" s="1">
        <v>4</v>
      </c>
      <c r="R118" s="1">
        <v>29.93</v>
      </c>
      <c r="S118" s="1">
        <v>5.07</v>
      </c>
    </row>
    <row r="119" spans="1:19" x14ac:dyDescent="0.25">
      <c r="A119" t="s">
        <v>3</v>
      </c>
      <c r="B119" t="s">
        <v>2</v>
      </c>
      <c r="C119" t="s">
        <v>1</v>
      </c>
      <c r="D119" t="s">
        <v>7</v>
      </c>
      <c r="E119">
        <v>2</v>
      </c>
      <c r="F119" s="2">
        <v>10.65</v>
      </c>
      <c r="G119" s="2">
        <v>1.5</v>
      </c>
      <c r="M119" s="1">
        <f>IF(Table25[[#This Row],[sex]]=$AB$4,$AC$4,$AC$5)</f>
        <v>1</v>
      </c>
      <c r="N119" s="1">
        <f>IF(Table25[[#This Row],[smoker]]=$AB$7,0,1)</f>
        <v>0</v>
      </c>
      <c r="O119" s="1" cm="1">
        <f t="array" ref="O119">_xlfn.IFS(Table25[[#This Row],[day]]=$AB$13,0,Table25[[#This Row],[day]]=$AB$14,1,Table25[[#This Row],[day]]=$AB$15,2,Table25[[#This Row],[day]]=$AB$16,3)</f>
        <v>0</v>
      </c>
      <c r="P119" s="1">
        <f>IF(Table25[[#This Row],[time]]=$AB$10,$AC$10,$AC$11)</f>
        <v>1</v>
      </c>
      <c r="Q119" s="1">
        <v>2</v>
      </c>
      <c r="R119" s="1">
        <v>10.65</v>
      </c>
      <c r="S119" s="1">
        <v>1.5</v>
      </c>
    </row>
    <row r="120" spans="1:19" x14ac:dyDescent="0.25">
      <c r="A120" t="s">
        <v>3</v>
      </c>
      <c r="B120" t="s">
        <v>2</v>
      </c>
      <c r="C120" t="s">
        <v>1</v>
      </c>
      <c r="D120" t="s">
        <v>7</v>
      </c>
      <c r="E120">
        <v>2</v>
      </c>
      <c r="F120" s="2">
        <v>12.43</v>
      </c>
      <c r="G120" s="2">
        <v>1.8</v>
      </c>
      <c r="M120" s="1">
        <f>IF(Table25[[#This Row],[sex]]=$AB$4,$AC$4,$AC$5)</f>
        <v>1</v>
      </c>
      <c r="N120" s="1">
        <f>IF(Table25[[#This Row],[smoker]]=$AB$7,0,1)</f>
        <v>0</v>
      </c>
      <c r="O120" s="1" cm="1">
        <f t="array" ref="O120">_xlfn.IFS(Table25[[#This Row],[day]]=$AB$13,0,Table25[[#This Row],[day]]=$AB$14,1,Table25[[#This Row],[day]]=$AB$15,2,Table25[[#This Row],[day]]=$AB$16,3)</f>
        <v>0</v>
      </c>
      <c r="P120" s="1">
        <f>IF(Table25[[#This Row],[time]]=$AB$10,$AC$10,$AC$11)</f>
        <v>1</v>
      </c>
      <c r="Q120" s="1">
        <v>2</v>
      </c>
      <c r="R120" s="1">
        <v>12.43</v>
      </c>
      <c r="S120" s="1">
        <v>1.8</v>
      </c>
    </row>
    <row r="121" spans="1:19" x14ac:dyDescent="0.25">
      <c r="A121" t="s">
        <v>3</v>
      </c>
      <c r="B121" t="s">
        <v>2</v>
      </c>
      <c r="C121" t="s">
        <v>1</v>
      </c>
      <c r="D121" t="s">
        <v>7</v>
      </c>
      <c r="E121">
        <v>4</v>
      </c>
      <c r="F121" s="2">
        <v>24.08</v>
      </c>
      <c r="G121" s="2">
        <v>2.92</v>
      </c>
      <c r="M121" s="1">
        <f>IF(Table25[[#This Row],[sex]]=$AB$4,$AC$4,$AC$5)</f>
        <v>1</v>
      </c>
      <c r="N121" s="1">
        <f>IF(Table25[[#This Row],[smoker]]=$AB$7,0,1)</f>
        <v>0</v>
      </c>
      <c r="O121" s="1" cm="1">
        <f t="array" ref="O121">_xlfn.IFS(Table25[[#This Row],[day]]=$AB$13,0,Table25[[#This Row],[day]]=$AB$14,1,Table25[[#This Row],[day]]=$AB$15,2,Table25[[#This Row],[day]]=$AB$16,3)</f>
        <v>0</v>
      </c>
      <c r="P121" s="1">
        <f>IF(Table25[[#This Row],[time]]=$AB$10,$AC$10,$AC$11)</f>
        <v>1</v>
      </c>
      <c r="Q121" s="1">
        <v>4</v>
      </c>
      <c r="R121" s="1">
        <v>24.08</v>
      </c>
      <c r="S121" s="1">
        <v>2.92</v>
      </c>
    </row>
    <row r="122" spans="1:19" x14ac:dyDescent="0.25">
      <c r="A122" t="s">
        <v>5</v>
      </c>
      <c r="B122" t="s">
        <v>2</v>
      </c>
      <c r="C122" t="s">
        <v>1</v>
      </c>
      <c r="D122" t="s">
        <v>7</v>
      </c>
      <c r="E122">
        <v>2</v>
      </c>
      <c r="F122" s="2">
        <v>11.69</v>
      </c>
      <c r="G122" s="2">
        <v>2.31</v>
      </c>
      <c r="M122" s="1">
        <f>IF(Table25[[#This Row],[sex]]=$AB$4,$AC$4,$AC$5)</f>
        <v>0</v>
      </c>
      <c r="N122" s="1">
        <f>IF(Table25[[#This Row],[smoker]]=$AB$7,0,1)</f>
        <v>0</v>
      </c>
      <c r="O122" s="1" cm="1">
        <f t="array" ref="O122">_xlfn.IFS(Table25[[#This Row],[day]]=$AB$13,0,Table25[[#This Row],[day]]=$AB$14,1,Table25[[#This Row],[day]]=$AB$15,2,Table25[[#This Row],[day]]=$AB$16,3)</f>
        <v>0</v>
      </c>
      <c r="P122" s="1">
        <f>IF(Table25[[#This Row],[time]]=$AB$10,$AC$10,$AC$11)</f>
        <v>1</v>
      </c>
      <c r="Q122" s="1">
        <v>2</v>
      </c>
      <c r="R122" s="1">
        <v>11.69</v>
      </c>
      <c r="S122" s="1">
        <v>2.31</v>
      </c>
    </row>
    <row r="123" spans="1:19" x14ac:dyDescent="0.25">
      <c r="A123" t="s">
        <v>3</v>
      </c>
      <c r="B123" t="s">
        <v>2</v>
      </c>
      <c r="C123" t="s">
        <v>1</v>
      </c>
      <c r="D123" t="s">
        <v>7</v>
      </c>
      <c r="E123">
        <v>2</v>
      </c>
      <c r="F123" s="2">
        <v>13.42</v>
      </c>
      <c r="G123" s="2">
        <v>1.68</v>
      </c>
      <c r="M123" s="1">
        <f>IF(Table25[[#This Row],[sex]]=$AB$4,$AC$4,$AC$5)</f>
        <v>1</v>
      </c>
      <c r="N123" s="1">
        <f>IF(Table25[[#This Row],[smoker]]=$AB$7,0,1)</f>
        <v>0</v>
      </c>
      <c r="O123" s="1" cm="1">
        <f t="array" ref="O123">_xlfn.IFS(Table25[[#This Row],[day]]=$AB$13,0,Table25[[#This Row],[day]]=$AB$14,1,Table25[[#This Row],[day]]=$AB$15,2,Table25[[#This Row],[day]]=$AB$16,3)</f>
        <v>0</v>
      </c>
      <c r="P123" s="1">
        <f>IF(Table25[[#This Row],[time]]=$AB$10,$AC$10,$AC$11)</f>
        <v>1</v>
      </c>
      <c r="Q123" s="1">
        <v>2</v>
      </c>
      <c r="R123" s="1">
        <v>13.42</v>
      </c>
      <c r="S123" s="1">
        <v>1.68</v>
      </c>
    </row>
    <row r="124" spans="1:19" x14ac:dyDescent="0.25">
      <c r="A124" t="s">
        <v>5</v>
      </c>
      <c r="B124" t="s">
        <v>2</v>
      </c>
      <c r="C124" t="s">
        <v>1</v>
      </c>
      <c r="D124" t="s">
        <v>7</v>
      </c>
      <c r="E124">
        <v>2</v>
      </c>
      <c r="F124" s="2">
        <v>14.26</v>
      </c>
      <c r="G124" s="2">
        <v>2.5</v>
      </c>
      <c r="M124" s="1">
        <f>IF(Table25[[#This Row],[sex]]=$AB$4,$AC$4,$AC$5)</f>
        <v>0</v>
      </c>
      <c r="N124" s="1">
        <f>IF(Table25[[#This Row],[smoker]]=$AB$7,0,1)</f>
        <v>0</v>
      </c>
      <c r="O124" s="1" cm="1">
        <f t="array" ref="O124">_xlfn.IFS(Table25[[#This Row],[day]]=$AB$13,0,Table25[[#This Row],[day]]=$AB$14,1,Table25[[#This Row],[day]]=$AB$15,2,Table25[[#This Row],[day]]=$AB$16,3)</f>
        <v>0</v>
      </c>
      <c r="P124" s="1">
        <f>IF(Table25[[#This Row],[time]]=$AB$10,$AC$10,$AC$11)</f>
        <v>1</v>
      </c>
      <c r="Q124" s="1">
        <v>2</v>
      </c>
      <c r="R124" s="1">
        <v>14.26</v>
      </c>
      <c r="S124" s="1">
        <v>2.5</v>
      </c>
    </row>
    <row r="125" spans="1:19" x14ac:dyDescent="0.25">
      <c r="A125" t="s">
        <v>5</v>
      </c>
      <c r="B125" t="s">
        <v>2</v>
      </c>
      <c r="C125" t="s">
        <v>1</v>
      </c>
      <c r="D125" t="s">
        <v>7</v>
      </c>
      <c r="E125">
        <v>2</v>
      </c>
      <c r="F125" s="2">
        <v>15.95</v>
      </c>
      <c r="G125" s="2">
        <v>2</v>
      </c>
      <c r="M125" s="1">
        <f>IF(Table25[[#This Row],[sex]]=$AB$4,$AC$4,$AC$5)</f>
        <v>0</v>
      </c>
      <c r="N125" s="1">
        <f>IF(Table25[[#This Row],[smoker]]=$AB$7,0,1)</f>
        <v>0</v>
      </c>
      <c r="O125" s="1" cm="1">
        <f t="array" ref="O125">_xlfn.IFS(Table25[[#This Row],[day]]=$AB$13,0,Table25[[#This Row],[day]]=$AB$14,1,Table25[[#This Row],[day]]=$AB$15,2,Table25[[#This Row],[day]]=$AB$16,3)</f>
        <v>0</v>
      </c>
      <c r="P125" s="1">
        <f>IF(Table25[[#This Row],[time]]=$AB$10,$AC$10,$AC$11)</f>
        <v>1</v>
      </c>
      <c r="Q125" s="1">
        <v>2</v>
      </c>
      <c r="R125" s="1">
        <v>15.95</v>
      </c>
      <c r="S125" s="1">
        <v>2</v>
      </c>
    </row>
    <row r="126" spans="1:19" x14ac:dyDescent="0.25">
      <c r="A126" t="s">
        <v>3</v>
      </c>
      <c r="B126" t="s">
        <v>2</v>
      </c>
      <c r="C126" t="s">
        <v>1</v>
      </c>
      <c r="D126" t="s">
        <v>7</v>
      </c>
      <c r="E126">
        <v>2</v>
      </c>
      <c r="F126" s="2">
        <v>12.48</v>
      </c>
      <c r="G126" s="2">
        <v>2.52</v>
      </c>
      <c r="M126" s="1">
        <f>IF(Table25[[#This Row],[sex]]=$AB$4,$AC$4,$AC$5)</f>
        <v>1</v>
      </c>
      <c r="N126" s="1">
        <f>IF(Table25[[#This Row],[smoker]]=$AB$7,0,1)</f>
        <v>0</v>
      </c>
      <c r="O126" s="1" cm="1">
        <f t="array" ref="O126">_xlfn.IFS(Table25[[#This Row],[day]]=$AB$13,0,Table25[[#This Row],[day]]=$AB$14,1,Table25[[#This Row],[day]]=$AB$15,2,Table25[[#This Row],[day]]=$AB$16,3)</f>
        <v>0</v>
      </c>
      <c r="P126" s="1">
        <f>IF(Table25[[#This Row],[time]]=$AB$10,$AC$10,$AC$11)</f>
        <v>1</v>
      </c>
      <c r="Q126" s="1">
        <v>2</v>
      </c>
      <c r="R126" s="1">
        <v>12.48</v>
      </c>
      <c r="S126" s="1">
        <v>2.52</v>
      </c>
    </row>
    <row r="127" spans="1:19" x14ac:dyDescent="0.25">
      <c r="A127" t="s">
        <v>3</v>
      </c>
      <c r="B127" t="s">
        <v>2</v>
      </c>
      <c r="C127" t="s">
        <v>1</v>
      </c>
      <c r="D127" t="s">
        <v>7</v>
      </c>
      <c r="E127">
        <v>6</v>
      </c>
      <c r="F127" s="2">
        <v>29.8</v>
      </c>
      <c r="G127" s="2">
        <v>4.2</v>
      </c>
      <c r="M127" s="1">
        <f>IF(Table25[[#This Row],[sex]]=$AB$4,$AC$4,$AC$5)</f>
        <v>1</v>
      </c>
      <c r="N127" s="1">
        <f>IF(Table25[[#This Row],[smoker]]=$AB$7,0,1)</f>
        <v>0</v>
      </c>
      <c r="O127" s="1" cm="1">
        <f t="array" ref="O127">_xlfn.IFS(Table25[[#This Row],[day]]=$AB$13,0,Table25[[#This Row],[day]]=$AB$14,1,Table25[[#This Row],[day]]=$AB$15,2,Table25[[#This Row],[day]]=$AB$16,3)</f>
        <v>0</v>
      </c>
      <c r="P127" s="1">
        <f>IF(Table25[[#This Row],[time]]=$AB$10,$AC$10,$AC$11)</f>
        <v>1</v>
      </c>
      <c r="Q127" s="1">
        <v>6</v>
      </c>
      <c r="R127" s="1">
        <v>29.8</v>
      </c>
      <c r="S127" s="1">
        <v>4.2</v>
      </c>
    </row>
    <row r="128" spans="1:19" x14ac:dyDescent="0.25">
      <c r="A128" t="s">
        <v>5</v>
      </c>
      <c r="B128" t="s">
        <v>2</v>
      </c>
      <c r="C128" t="s">
        <v>1</v>
      </c>
      <c r="D128" t="s">
        <v>7</v>
      </c>
      <c r="E128">
        <v>2</v>
      </c>
      <c r="F128" s="2">
        <v>8.52</v>
      </c>
      <c r="G128" s="2">
        <v>1.48</v>
      </c>
      <c r="M128" s="1">
        <f>IF(Table25[[#This Row],[sex]]=$AB$4,$AC$4,$AC$5)</f>
        <v>0</v>
      </c>
      <c r="N128" s="1">
        <f>IF(Table25[[#This Row],[smoker]]=$AB$7,0,1)</f>
        <v>0</v>
      </c>
      <c r="O128" s="1" cm="1">
        <f t="array" ref="O128">_xlfn.IFS(Table25[[#This Row],[day]]=$AB$13,0,Table25[[#This Row],[day]]=$AB$14,1,Table25[[#This Row],[day]]=$AB$15,2,Table25[[#This Row],[day]]=$AB$16,3)</f>
        <v>0</v>
      </c>
      <c r="P128" s="1">
        <f>IF(Table25[[#This Row],[time]]=$AB$10,$AC$10,$AC$11)</f>
        <v>1</v>
      </c>
      <c r="Q128" s="1">
        <v>2</v>
      </c>
      <c r="R128" s="1">
        <v>8.52</v>
      </c>
      <c r="S128" s="1">
        <v>1.48</v>
      </c>
    </row>
    <row r="129" spans="1:19" x14ac:dyDescent="0.25">
      <c r="A129" t="s">
        <v>3</v>
      </c>
      <c r="B129" t="s">
        <v>2</v>
      </c>
      <c r="C129" t="s">
        <v>1</v>
      </c>
      <c r="D129" t="s">
        <v>7</v>
      </c>
      <c r="E129">
        <v>2</v>
      </c>
      <c r="F129" s="2">
        <v>14.52</v>
      </c>
      <c r="G129" s="2">
        <v>2</v>
      </c>
      <c r="M129" s="1">
        <f>IF(Table25[[#This Row],[sex]]=$AB$4,$AC$4,$AC$5)</f>
        <v>1</v>
      </c>
      <c r="N129" s="1">
        <f>IF(Table25[[#This Row],[smoker]]=$AB$7,0,1)</f>
        <v>0</v>
      </c>
      <c r="O129" s="1" cm="1">
        <f t="array" ref="O129">_xlfn.IFS(Table25[[#This Row],[day]]=$AB$13,0,Table25[[#This Row],[day]]=$AB$14,1,Table25[[#This Row],[day]]=$AB$15,2,Table25[[#This Row],[day]]=$AB$16,3)</f>
        <v>0</v>
      </c>
      <c r="P129" s="1">
        <f>IF(Table25[[#This Row],[time]]=$AB$10,$AC$10,$AC$11)</f>
        <v>1</v>
      </c>
      <c r="Q129" s="1">
        <v>2</v>
      </c>
      <c r="R129" s="1">
        <v>14.52</v>
      </c>
      <c r="S129" s="1">
        <v>2</v>
      </c>
    </row>
    <row r="130" spans="1:19" x14ac:dyDescent="0.25">
      <c r="A130" t="s">
        <v>3</v>
      </c>
      <c r="B130" t="s">
        <v>2</v>
      </c>
      <c r="C130" t="s">
        <v>1</v>
      </c>
      <c r="D130" t="s">
        <v>7</v>
      </c>
      <c r="E130">
        <v>2</v>
      </c>
      <c r="F130" s="2">
        <v>11.38</v>
      </c>
      <c r="G130" s="2">
        <v>2</v>
      </c>
      <c r="M130" s="1">
        <f>IF(Table25[[#This Row],[sex]]=$AB$4,$AC$4,$AC$5)</f>
        <v>1</v>
      </c>
      <c r="N130" s="1">
        <f>IF(Table25[[#This Row],[smoker]]=$AB$7,0,1)</f>
        <v>0</v>
      </c>
      <c r="O130" s="1" cm="1">
        <f t="array" ref="O130">_xlfn.IFS(Table25[[#This Row],[day]]=$AB$13,0,Table25[[#This Row],[day]]=$AB$14,1,Table25[[#This Row],[day]]=$AB$15,2,Table25[[#This Row],[day]]=$AB$16,3)</f>
        <v>0</v>
      </c>
      <c r="P130" s="1">
        <f>IF(Table25[[#This Row],[time]]=$AB$10,$AC$10,$AC$11)</f>
        <v>1</v>
      </c>
      <c r="Q130" s="1">
        <v>2</v>
      </c>
      <c r="R130" s="1">
        <v>11.38</v>
      </c>
      <c r="S130" s="1">
        <v>2</v>
      </c>
    </row>
    <row r="131" spans="1:19" x14ac:dyDescent="0.25">
      <c r="A131" t="s">
        <v>5</v>
      </c>
      <c r="B131" t="s">
        <v>2</v>
      </c>
      <c r="C131" t="s">
        <v>1</v>
      </c>
      <c r="D131" t="s">
        <v>7</v>
      </c>
      <c r="E131">
        <v>3</v>
      </c>
      <c r="F131" s="2">
        <v>22.82</v>
      </c>
      <c r="G131" s="2">
        <v>2.1800000000000002</v>
      </c>
      <c r="M131" s="1">
        <f>IF(Table25[[#This Row],[sex]]=$AB$4,$AC$4,$AC$5)</f>
        <v>0</v>
      </c>
      <c r="N131" s="1">
        <f>IF(Table25[[#This Row],[smoker]]=$AB$7,0,1)</f>
        <v>0</v>
      </c>
      <c r="O131" s="1" cm="1">
        <f t="array" ref="O131">_xlfn.IFS(Table25[[#This Row],[day]]=$AB$13,0,Table25[[#This Row],[day]]=$AB$14,1,Table25[[#This Row],[day]]=$AB$15,2,Table25[[#This Row],[day]]=$AB$16,3)</f>
        <v>0</v>
      </c>
      <c r="P131" s="1">
        <f>IF(Table25[[#This Row],[time]]=$AB$10,$AC$10,$AC$11)</f>
        <v>1</v>
      </c>
      <c r="Q131" s="1">
        <v>3</v>
      </c>
      <c r="R131" s="1">
        <v>22.82</v>
      </c>
      <c r="S131" s="1">
        <v>2.1800000000000002</v>
      </c>
    </row>
    <row r="132" spans="1:19" x14ac:dyDescent="0.25">
      <c r="A132" t="s">
        <v>5</v>
      </c>
      <c r="B132" t="s">
        <v>2</v>
      </c>
      <c r="C132" t="s">
        <v>1</v>
      </c>
      <c r="D132" t="s">
        <v>7</v>
      </c>
      <c r="E132">
        <v>2</v>
      </c>
      <c r="F132" s="2">
        <v>19.079999999999998</v>
      </c>
      <c r="G132" s="2">
        <v>1.5</v>
      </c>
      <c r="M132" s="1">
        <f>IF(Table25[[#This Row],[sex]]=$AB$4,$AC$4,$AC$5)</f>
        <v>0</v>
      </c>
      <c r="N132" s="1">
        <f>IF(Table25[[#This Row],[smoker]]=$AB$7,0,1)</f>
        <v>0</v>
      </c>
      <c r="O132" s="1" cm="1">
        <f t="array" ref="O132">_xlfn.IFS(Table25[[#This Row],[day]]=$AB$13,0,Table25[[#This Row],[day]]=$AB$14,1,Table25[[#This Row],[day]]=$AB$15,2,Table25[[#This Row],[day]]=$AB$16,3)</f>
        <v>0</v>
      </c>
      <c r="P132" s="1">
        <f>IF(Table25[[#This Row],[time]]=$AB$10,$AC$10,$AC$11)</f>
        <v>1</v>
      </c>
      <c r="Q132" s="1">
        <v>2</v>
      </c>
      <c r="R132" s="1">
        <v>19.079999999999998</v>
      </c>
      <c r="S132" s="1">
        <v>1.5</v>
      </c>
    </row>
    <row r="133" spans="1:19" x14ac:dyDescent="0.25">
      <c r="A133" t="s">
        <v>3</v>
      </c>
      <c r="B133" t="s">
        <v>2</v>
      </c>
      <c r="C133" t="s">
        <v>1</v>
      </c>
      <c r="D133" t="s">
        <v>7</v>
      </c>
      <c r="E133">
        <v>2</v>
      </c>
      <c r="F133" s="2">
        <v>20.27</v>
      </c>
      <c r="G133" s="2">
        <v>2.83</v>
      </c>
      <c r="M133" s="1">
        <f>IF(Table25[[#This Row],[sex]]=$AB$4,$AC$4,$AC$5)</f>
        <v>1</v>
      </c>
      <c r="N133" s="1">
        <f>IF(Table25[[#This Row],[smoker]]=$AB$7,0,1)</f>
        <v>0</v>
      </c>
      <c r="O133" s="1" cm="1">
        <f t="array" ref="O133">_xlfn.IFS(Table25[[#This Row],[day]]=$AB$13,0,Table25[[#This Row],[day]]=$AB$14,1,Table25[[#This Row],[day]]=$AB$15,2,Table25[[#This Row],[day]]=$AB$16,3)</f>
        <v>0</v>
      </c>
      <c r="P133" s="1">
        <f>IF(Table25[[#This Row],[time]]=$AB$10,$AC$10,$AC$11)</f>
        <v>1</v>
      </c>
      <c r="Q133" s="1">
        <v>2</v>
      </c>
      <c r="R133" s="1">
        <v>20.27</v>
      </c>
      <c r="S133" s="1">
        <v>2.83</v>
      </c>
    </row>
    <row r="134" spans="1:19" x14ac:dyDescent="0.25">
      <c r="A134" t="s">
        <v>3</v>
      </c>
      <c r="B134" t="s">
        <v>2</v>
      </c>
      <c r="C134" t="s">
        <v>1</v>
      </c>
      <c r="D134" t="s">
        <v>7</v>
      </c>
      <c r="E134">
        <v>2</v>
      </c>
      <c r="F134" s="2">
        <v>11.17</v>
      </c>
      <c r="G134" s="2">
        <v>1.5</v>
      </c>
      <c r="M134" s="1">
        <f>IF(Table25[[#This Row],[sex]]=$AB$4,$AC$4,$AC$5)</f>
        <v>1</v>
      </c>
      <c r="N134" s="1">
        <f>IF(Table25[[#This Row],[smoker]]=$AB$7,0,1)</f>
        <v>0</v>
      </c>
      <c r="O134" s="1" cm="1">
        <f t="array" ref="O134">_xlfn.IFS(Table25[[#This Row],[day]]=$AB$13,0,Table25[[#This Row],[day]]=$AB$14,1,Table25[[#This Row],[day]]=$AB$15,2,Table25[[#This Row],[day]]=$AB$16,3)</f>
        <v>0</v>
      </c>
      <c r="P134" s="1">
        <f>IF(Table25[[#This Row],[time]]=$AB$10,$AC$10,$AC$11)</f>
        <v>1</v>
      </c>
      <c r="Q134" s="1">
        <v>2</v>
      </c>
      <c r="R134" s="1">
        <v>11.17</v>
      </c>
      <c r="S134" s="1">
        <v>1.5</v>
      </c>
    </row>
    <row r="135" spans="1:19" x14ac:dyDescent="0.25">
      <c r="A135" t="s">
        <v>3</v>
      </c>
      <c r="B135" t="s">
        <v>2</v>
      </c>
      <c r="C135" t="s">
        <v>1</v>
      </c>
      <c r="D135" t="s">
        <v>7</v>
      </c>
      <c r="E135">
        <v>2</v>
      </c>
      <c r="F135" s="2">
        <v>12.26</v>
      </c>
      <c r="G135" s="2">
        <v>2</v>
      </c>
      <c r="M135" s="1">
        <f>IF(Table25[[#This Row],[sex]]=$AB$4,$AC$4,$AC$5)</f>
        <v>1</v>
      </c>
      <c r="N135" s="1">
        <f>IF(Table25[[#This Row],[smoker]]=$AB$7,0,1)</f>
        <v>0</v>
      </c>
      <c r="O135" s="1" cm="1">
        <f t="array" ref="O135">_xlfn.IFS(Table25[[#This Row],[day]]=$AB$13,0,Table25[[#This Row],[day]]=$AB$14,1,Table25[[#This Row],[day]]=$AB$15,2,Table25[[#This Row],[day]]=$AB$16,3)</f>
        <v>0</v>
      </c>
      <c r="P135" s="1">
        <f>IF(Table25[[#This Row],[time]]=$AB$10,$AC$10,$AC$11)</f>
        <v>1</v>
      </c>
      <c r="Q135" s="1">
        <v>2</v>
      </c>
      <c r="R135" s="1">
        <v>12.26</v>
      </c>
      <c r="S135" s="1">
        <v>2</v>
      </c>
    </row>
    <row r="136" spans="1:19" x14ac:dyDescent="0.25">
      <c r="A136" t="s">
        <v>3</v>
      </c>
      <c r="B136" t="s">
        <v>2</v>
      </c>
      <c r="C136" t="s">
        <v>1</v>
      </c>
      <c r="D136" t="s">
        <v>7</v>
      </c>
      <c r="E136">
        <v>2</v>
      </c>
      <c r="F136" s="2">
        <v>18.260000000000002</v>
      </c>
      <c r="G136" s="2">
        <v>3.25</v>
      </c>
      <c r="M136" s="1">
        <f>IF(Table25[[#This Row],[sex]]=$AB$4,$AC$4,$AC$5)</f>
        <v>1</v>
      </c>
      <c r="N136" s="1">
        <f>IF(Table25[[#This Row],[smoker]]=$AB$7,0,1)</f>
        <v>0</v>
      </c>
      <c r="O136" s="1" cm="1">
        <f t="array" ref="O136">_xlfn.IFS(Table25[[#This Row],[day]]=$AB$13,0,Table25[[#This Row],[day]]=$AB$14,1,Table25[[#This Row],[day]]=$AB$15,2,Table25[[#This Row],[day]]=$AB$16,3)</f>
        <v>0</v>
      </c>
      <c r="P136" s="1">
        <f>IF(Table25[[#This Row],[time]]=$AB$10,$AC$10,$AC$11)</f>
        <v>1</v>
      </c>
      <c r="Q136" s="1">
        <v>2</v>
      </c>
      <c r="R136" s="1">
        <v>18.260000000000002</v>
      </c>
      <c r="S136" s="1">
        <v>3.25</v>
      </c>
    </row>
    <row r="137" spans="1:19" x14ac:dyDescent="0.25">
      <c r="A137" t="s">
        <v>3</v>
      </c>
      <c r="B137" t="s">
        <v>2</v>
      </c>
      <c r="C137" t="s">
        <v>1</v>
      </c>
      <c r="D137" t="s">
        <v>7</v>
      </c>
      <c r="E137">
        <v>2</v>
      </c>
      <c r="F137" s="2">
        <v>8.51</v>
      </c>
      <c r="G137" s="2">
        <v>1.25</v>
      </c>
      <c r="M137" s="1">
        <f>IF(Table25[[#This Row],[sex]]=$AB$4,$AC$4,$AC$5)</f>
        <v>1</v>
      </c>
      <c r="N137" s="1">
        <f>IF(Table25[[#This Row],[smoker]]=$AB$7,0,1)</f>
        <v>0</v>
      </c>
      <c r="O137" s="1" cm="1">
        <f t="array" ref="O137">_xlfn.IFS(Table25[[#This Row],[day]]=$AB$13,0,Table25[[#This Row],[day]]=$AB$14,1,Table25[[#This Row],[day]]=$AB$15,2,Table25[[#This Row],[day]]=$AB$16,3)</f>
        <v>0</v>
      </c>
      <c r="P137" s="1">
        <f>IF(Table25[[#This Row],[time]]=$AB$10,$AC$10,$AC$11)</f>
        <v>1</v>
      </c>
      <c r="Q137" s="1">
        <v>2</v>
      </c>
      <c r="R137" s="1">
        <v>8.51</v>
      </c>
      <c r="S137" s="1">
        <v>1.25</v>
      </c>
    </row>
    <row r="138" spans="1:19" x14ac:dyDescent="0.25">
      <c r="A138" t="s">
        <v>3</v>
      </c>
      <c r="B138" t="s">
        <v>2</v>
      </c>
      <c r="C138" t="s">
        <v>1</v>
      </c>
      <c r="D138" t="s">
        <v>7</v>
      </c>
      <c r="E138">
        <v>2</v>
      </c>
      <c r="F138" s="2">
        <v>10.33</v>
      </c>
      <c r="G138" s="2">
        <v>2</v>
      </c>
      <c r="M138" s="1">
        <f>IF(Table25[[#This Row],[sex]]=$AB$4,$AC$4,$AC$5)</f>
        <v>1</v>
      </c>
      <c r="N138" s="1">
        <f>IF(Table25[[#This Row],[smoker]]=$AB$7,0,1)</f>
        <v>0</v>
      </c>
      <c r="O138" s="1" cm="1">
        <f t="array" ref="O138">_xlfn.IFS(Table25[[#This Row],[day]]=$AB$13,0,Table25[[#This Row],[day]]=$AB$14,1,Table25[[#This Row],[day]]=$AB$15,2,Table25[[#This Row],[day]]=$AB$16,3)</f>
        <v>0</v>
      </c>
      <c r="P138" s="1">
        <f>IF(Table25[[#This Row],[time]]=$AB$10,$AC$10,$AC$11)</f>
        <v>1</v>
      </c>
      <c r="Q138" s="1">
        <v>2</v>
      </c>
      <c r="R138" s="1">
        <v>10.33</v>
      </c>
      <c r="S138" s="1">
        <v>2</v>
      </c>
    </row>
    <row r="139" spans="1:19" x14ac:dyDescent="0.25">
      <c r="A139" t="s">
        <v>3</v>
      </c>
      <c r="B139" t="s">
        <v>2</v>
      </c>
      <c r="C139" t="s">
        <v>1</v>
      </c>
      <c r="D139" t="s">
        <v>7</v>
      </c>
      <c r="E139">
        <v>2</v>
      </c>
      <c r="F139" s="2">
        <v>14.15</v>
      </c>
      <c r="G139" s="2">
        <v>2</v>
      </c>
      <c r="M139" s="1">
        <f>IF(Table25[[#This Row],[sex]]=$AB$4,$AC$4,$AC$5)</f>
        <v>1</v>
      </c>
      <c r="N139" s="1">
        <f>IF(Table25[[#This Row],[smoker]]=$AB$7,0,1)</f>
        <v>0</v>
      </c>
      <c r="O139" s="1" cm="1">
        <f t="array" ref="O139">_xlfn.IFS(Table25[[#This Row],[day]]=$AB$13,0,Table25[[#This Row],[day]]=$AB$14,1,Table25[[#This Row],[day]]=$AB$15,2,Table25[[#This Row],[day]]=$AB$16,3)</f>
        <v>0</v>
      </c>
      <c r="P139" s="1">
        <f>IF(Table25[[#This Row],[time]]=$AB$10,$AC$10,$AC$11)</f>
        <v>1</v>
      </c>
      <c r="Q139" s="1">
        <v>2</v>
      </c>
      <c r="R139" s="1">
        <v>14.15</v>
      </c>
      <c r="S139" s="1">
        <v>2</v>
      </c>
    </row>
    <row r="140" spans="1:19" x14ac:dyDescent="0.25">
      <c r="A140" t="s">
        <v>5</v>
      </c>
      <c r="B140" t="s">
        <v>6</v>
      </c>
      <c r="C140" t="s">
        <v>1</v>
      </c>
      <c r="D140" t="s">
        <v>7</v>
      </c>
      <c r="E140">
        <v>2</v>
      </c>
      <c r="F140" s="2">
        <v>16</v>
      </c>
      <c r="G140" s="2">
        <v>2</v>
      </c>
      <c r="M140" s="1">
        <f>IF(Table25[[#This Row],[sex]]=$AB$4,$AC$4,$AC$5)</f>
        <v>0</v>
      </c>
      <c r="N140" s="1">
        <f>IF(Table25[[#This Row],[smoker]]=$AB$7,0,1)</f>
        <v>1</v>
      </c>
      <c r="O140" s="1" cm="1">
        <f t="array" ref="O140">_xlfn.IFS(Table25[[#This Row],[day]]=$AB$13,0,Table25[[#This Row],[day]]=$AB$14,1,Table25[[#This Row],[day]]=$AB$15,2,Table25[[#This Row],[day]]=$AB$16,3)</f>
        <v>0</v>
      </c>
      <c r="P140" s="1">
        <f>IF(Table25[[#This Row],[time]]=$AB$10,$AC$10,$AC$11)</f>
        <v>1</v>
      </c>
      <c r="Q140" s="1">
        <v>2</v>
      </c>
      <c r="R140" s="1">
        <v>16</v>
      </c>
      <c r="S140" s="1">
        <v>2</v>
      </c>
    </row>
    <row r="141" spans="1:19" x14ac:dyDescent="0.25">
      <c r="A141" t="s">
        <v>3</v>
      </c>
      <c r="B141" t="s">
        <v>2</v>
      </c>
      <c r="C141" t="s">
        <v>1</v>
      </c>
      <c r="D141" t="s">
        <v>7</v>
      </c>
      <c r="E141">
        <v>2</v>
      </c>
      <c r="F141" s="2">
        <v>13.16</v>
      </c>
      <c r="G141" s="2">
        <v>2.75</v>
      </c>
      <c r="M141" s="1">
        <f>IF(Table25[[#This Row],[sex]]=$AB$4,$AC$4,$AC$5)</f>
        <v>1</v>
      </c>
      <c r="N141" s="1">
        <f>IF(Table25[[#This Row],[smoker]]=$AB$7,0,1)</f>
        <v>0</v>
      </c>
      <c r="O141" s="1" cm="1">
        <f t="array" ref="O141">_xlfn.IFS(Table25[[#This Row],[day]]=$AB$13,0,Table25[[#This Row],[day]]=$AB$14,1,Table25[[#This Row],[day]]=$AB$15,2,Table25[[#This Row],[day]]=$AB$16,3)</f>
        <v>0</v>
      </c>
      <c r="P141" s="1">
        <f>IF(Table25[[#This Row],[time]]=$AB$10,$AC$10,$AC$11)</f>
        <v>1</v>
      </c>
      <c r="Q141" s="1">
        <v>2</v>
      </c>
      <c r="R141" s="1">
        <v>13.16</v>
      </c>
      <c r="S141" s="1">
        <v>2.75</v>
      </c>
    </row>
    <row r="142" spans="1:19" x14ac:dyDescent="0.25">
      <c r="A142" t="s">
        <v>3</v>
      </c>
      <c r="B142" t="s">
        <v>2</v>
      </c>
      <c r="C142" t="s">
        <v>1</v>
      </c>
      <c r="D142" t="s">
        <v>7</v>
      </c>
      <c r="E142">
        <v>2</v>
      </c>
      <c r="F142" s="2">
        <v>17.47</v>
      </c>
      <c r="G142" s="2">
        <v>3.5</v>
      </c>
      <c r="M142" s="1">
        <f>IF(Table25[[#This Row],[sex]]=$AB$4,$AC$4,$AC$5)</f>
        <v>1</v>
      </c>
      <c r="N142" s="1">
        <f>IF(Table25[[#This Row],[smoker]]=$AB$7,0,1)</f>
        <v>0</v>
      </c>
      <c r="O142" s="1" cm="1">
        <f t="array" ref="O142">_xlfn.IFS(Table25[[#This Row],[day]]=$AB$13,0,Table25[[#This Row],[day]]=$AB$14,1,Table25[[#This Row],[day]]=$AB$15,2,Table25[[#This Row],[day]]=$AB$16,3)</f>
        <v>0</v>
      </c>
      <c r="P142" s="1">
        <f>IF(Table25[[#This Row],[time]]=$AB$10,$AC$10,$AC$11)</f>
        <v>1</v>
      </c>
      <c r="Q142" s="1">
        <v>2</v>
      </c>
      <c r="R142" s="1">
        <v>17.47</v>
      </c>
      <c r="S142" s="1">
        <v>3.5</v>
      </c>
    </row>
    <row r="143" spans="1:19" x14ac:dyDescent="0.25">
      <c r="A143" t="s">
        <v>5</v>
      </c>
      <c r="B143" t="s">
        <v>2</v>
      </c>
      <c r="C143" t="s">
        <v>1</v>
      </c>
      <c r="D143" t="s">
        <v>7</v>
      </c>
      <c r="E143">
        <v>6</v>
      </c>
      <c r="F143" s="2">
        <v>34.299999999999997</v>
      </c>
      <c r="G143" s="2">
        <v>6.7</v>
      </c>
      <c r="M143" s="1">
        <f>IF(Table25[[#This Row],[sex]]=$AB$4,$AC$4,$AC$5)</f>
        <v>0</v>
      </c>
      <c r="N143" s="1">
        <f>IF(Table25[[#This Row],[smoker]]=$AB$7,0,1)</f>
        <v>0</v>
      </c>
      <c r="O143" s="1" cm="1">
        <f t="array" ref="O143">_xlfn.IFS(Table25[[#This Row],[day]]=$AB$13,0,Table25[[#This Row],[day]]=$AB$14,1,Table25[[#This Row],[day]]=$AB$15,2,Table25[[#This Row],[day]]=$AB$16,3)</f>
        <v>0</v>
      </c>
      <c r="P143" s="1">
        <f>IF(Table25[[#This Row],[time]]=$AB$10,$AC$10,$AC$11)</f>
        <v>1</v>
      </c>
      <c r="Q143" s="1">
        <v>6</v>
      </c>
      <c r="R143" s="1">
        <v>34.299999999999997</v>
      </c>
      <c r="S143" s="1">
        <v>6.7</v>
      </c>
    </row>
    <row r="144" spans="1:19" x14ac:dyDescent="0.25">
      <c r="A144" t="s">
        <v>5</v>
      </c>
      <c r="B144" t="s">
        <v>2</v>
      </c>
      <c r="C144" t="s">
        <v>1</v>
      </c>
      <c r="D144" t="s">
        <v>7</v>
      </c>
      <c r="E144">
        <v>5</v>
      </c>
      <c r="F144" s="2">
        <v>41.19</v>
      </c>
      <c r="G144" s="2">
        <v>5</v>
      </c>
      <c r="M144" s="1">
        <f>IF(Table25[[#This Row],[sex]]=$AB$4,$AC$4,$AC$5)</f>
        <v>0</v>
      </c>
      <c r="N144" s="1">
        <f>IF(Table25[[#This Row],[smoker]]=$AB$7,0,1)</f>
        <v>0</v>
      </c>
      <c r="O144" s="1" cm="1">
        <f t="array" ref="O144">_xlfn.IFS(Table25[[#This Row],[day]]=$AB$13,0,Table25[[#This Row],[day]]=$AB$14,1,Table25[[#This Row],[day]]=$AB$15,2,Table25[[#This Row],[day]]=$AB$16,3)</f>
        <v>0</v>
      </c>
      <c r="P144" s="1">
        <f>IF(Table25[[#This Row],[time]]=$AB$10,$AC$10,$AC$11)</f>
        <v>1</v>
      </c>
      <c r="Q144" s="1">
        <v>5</v>
      </c>
      <c r="R144" s="1">
        <v>41.19</v>
      </c>
      <c r="S144" s="1">
        <v>5</v>
      </c>
    </row>
    <row r="145" spans="1:19" x14ac:dyDescent="0.25">
      <c r="A145" t="s">
        <v>3</v>
      </c>
      <c r="B145" t="s">
        <v>2</v>
      </c>
      <c r="C145" t="s">
        <v>1</v>
      </c>
      <c r="D145" t="s">
        <v>7</v>
      </c>
      <c r="E145">
        <v>6</v>
      </c>
      <c r="F145" s="2">
        <v>27.05</v>
      </c>
      <c r="G145" s="2">
        <v>5</v>
      </c>
      <c r="M145" s="1">
        <f>IF(Table25[[#This Row],[sex]]=$AB$4,$AC$4,$AC$5)</f>
        <v>1</v>
      </c>
      <c r="N145" s="1">
        <f>IF(Table25[[#This Row],[smoker]]=$AB$7,0,1)</f>
        <v>0</v>
      </c>
      <c r="O145" s="1" cm="1">
        <f t="array" ref="O145">_xlfn.IFS(Table25[[#This Row],[day]]=$AB$13,0,Table25[[#This Row],[day]]=$AB$14,1,Table25[[#This Row],[day]]=$AB$15,2,Table25[[#This Row],[day]]=$AB$16,3)</f>
        <v>0</v>
      </c>
      <c r="P145" s="1">
        <f>IF(Table25[[#This Row],[time]]=$AB$10,$AC$10,$AC$11)</f>
        <v>1</v>
      </c>
      <c r="Q145" s="1">
        <v>6</v>
      </c>
      <c r="R145" s="1">
        <v>27.05</v>
      </c>
      <c r="S145" s="1">
        <v>5</v>
      </c>
    </row>
    <row r="146" spans="1:19" x14ac:dyDescent="0.25">
      <c r="A146" t="s">
        <v>3</v>
      </c>
      <c r="B146" t="s">
        <v>2</v>
      </c>
      <c r="C146" t="s">
        <v>1</v>
      </c>
      <c r="D146" t="s">
        <v>7</v>
      </c>
      <c r="E146">
        <v>2</v>
      </c>
      <c r="F146" s="2">
        <v>16.43</v>
      </c>
      <c r="G146" s="2">
        <v>2.2999999999999998</v>
      </c>
      <c r="M146" s="1">
        <f>IF(Table25[[#This Row],[sex]]=$AB$4,$AC$4,$AC$5)</f>
        <v>1</v>
      </c>
      <c r="N146" s="1">
        <f>IF(Table25[[#This Row],[smoker]]=$AB$7,0,1)</f>
        <v>0</v>
      </c>
      <c r="O146" s="1" cm="1">
        <f t="array" ref="O146">_xlfn.IFS(Table25[[#This Row],[day]]=$AB$13,0,Table25[[#This Row],[day]]=$AB$14,1,Table25[[#This Row],[day]]=$AB$15,2,Table25[[#This Row],[day]]=$AB$16,3)</f>
        <v>0</v>
      </c>
      <c r="P146" s="1">
        <f>IF(Table25[[#This Row],[time]]=$AB$10,$AC$10,$AC$11)</f>
        <v>1</v>
      </c>
      <c r="Q146" s="1">
        <v>2</v>
      </c>
      <c r="R146" s="1">
        <v>16.43</v>
      </c>
      <c r="S146" s="1">
        <v>2.2999999999999998</v>
      </c>
    </row>
    <row r="147" spans="1:19" x14ac:dyDescent="0.25">
      <c r="A147" t="s">
        <v>3</v>
      </c>
      <c r="B147" t="s">
        <v>2</v>
      </c>
      <c r="C147" t="s">
        <v>1</v>
      </c>
      <c r="D147" t="s">
        <v>7</v>
      </c>
      <c r="E147">
        <v>2</v>
      </c>
      <c r="F147" s="2">
        <v>8.35</v>
      </c>
      <c r="G147" s="2">
        <v>1.5</v>
      </c>
      <c r="M147" s="1">
        <f>IF(Table25[[#This Row],[sex]]=$AB$4,$AC$4,$AC$5)</f>
        <v>1</v>
      </c>
      <c r="N147" s="1">
        <f>IF(Table25[[#This Row],[smoker]]=$AB$7,0,1)</f>
        <v>0</v>
      </c>
      <c r="O147" s="1" cm="1">
        <f t="array" ref="O147">_xlfn.IFS(Table25[[#This Row],[day]]=$AB$13,0,Table25[[#This Row],[day]]=$AB$14,1,Table25[[#This Row],[day]]=$AB$15,2,Table25[[#This Row],[day]]=$AB$16,3)</f>
        <v>0</v>
      </c>
      <c r="P147" s="1">
        <f>IF(Table25[[#This Row],[time]]=$AB$10,$AC$10,$AC$11)</f>
        <v>1</v>
      </c>
      <c r="Q147" s="1">
        <v>2</v>
      </c>
      <c r="R147" s="1">
        <v>8.35</v>
      </c>
      <c r="S147" s="1">
        <v>1.5</v>
      </c>
    </row>
    <row r="148" spans="1:19" x14ac:dyDescent="0.25">
      <c r="A148" t="s">
        <v>3</v>
      </c>
      <c r="B148" t="s">
        <v>2</v>
      </c>
      <c r="C148" t="s">
        <v>1</v>
      </c>
      <c r="D148" t="s">
        <v>7</v>
      </c>
      <c r="E148">
        <v>3</v>
      </c>
      <c r="F148" s="2">
        <v>18.64</v>
      </c>
      <c r="G148" s="2">
        <v>1.36</v>
      </c>
      <c r="M148" s="1">
        <f>IF(Table25[[#This Row],[sex]]=$AB$4,$AC$4,$AC$5)</f>
        <v>1</v>
      </c>
      <c r="N148" s="1">
        <f>IF(Table25[[#This Row],[smoker]]=$AB$7,0,1)</f>
        <v>0</v>
      </c>
      <c r="O148" s="1" cm="1">
        <f t="array" ref="O148">_xlfn.IFS(Table25[[#This Row],[day]]=$AB$13,0,Table25[[#This Row],[day]]=$AB$14,1,Table25[[#This Row],[day]]=$AB$15,2,Table25[[#This Row],[day]]=$AB$16,3)</f>
        <v>0</v>
      </c>
      <c r="P148" s="1">
        <f>IF(Table25[[#This Row],[time]]=$AB$10,$AC$10,$AC$11)</f>
        <v>1</v>
      </c>
      <c r="Q148" s="1">
        <v>3</v>
      </c>
      <c r="R148" s="1">
        <v>18.64</v>
      </c>
      <c r="S148" s="1">
        <v>1.36</v>
      </c>
    </row>
    <row r="149" spans="1:19" x14ac:dyDescent="0.25">
      <c r="A149" t="s">
        <v>3</v>
      </c>
      <c r="B149" t="s">
        <v>2</v>
      </c>
      <c r="C149" t="s">
        <v>1</v>
      </c>
      <c r="D149" t="s">
        <v>7</v>
      </c>
      <c r="E149">
        <v>2</v>
      </c>
      <c r="F149" s="2">
        <v>11.87</v>
      </c>
      <c r="G149" s="2">
        <v>1.63</v>
      </c>
      <c r="M149" s="1">
        <f>IF(Table25[[#This Row],[sex]]=$AB$4,$AC$4,$AC$5)</f>
        <v>1</v>
      </c>
      <c r="N149" s="1">
        <f>IF(Table25[[#This Row],[smoker]]=$AB$7,0,1)</f>
        <v>0</v>
      </c>
      <c r="O149" s="1" cm="1">
        <f t="array" ref="O149">_xlfn.IFS(Table25[[#This Row],[day]]=$AB$13,0,Table25[[#This Row],[day]]=$AB$14,1,Table25[[#This Row],[day]]=$AB$15,2,Table25[[#This Row],[day]]=$AB$16,3)</f>
        <v>0</v>
      </c>
      <c r="P149" s="1">
        <f>IF(Table25[[#This Row],[time]]=$AB$10,$AC$10,$AC$11)</f>
        <v>1</v>
      </c>
      <c r="Q149" s="1">
        <v>2</v>
      </c>
      <c r="R149" s="1">
        <v>11.87</v>
      </c>
      <c r="S149" s="1">
        <v>1.63</v>
      </c>
    </row>
    <row r="150" spans="1:19" x14ac:dyDescent="0.25">
      <c r="A150" t="s">
        <v>5</v>
      </c>
      <c r="B150" t="s">
        <v>2</v>
      </c>
      <c r="C150" t="s">
        <v>1</v>
      </c>
      <c r="D150" t="s">
        <v>7</v>
      </c>
      <c r="E150">
        <v>2</v>
      </c>
      <c r="F150" s="2">
        <v>9.7799999999999994</v>
      </c>
      <c r="G150" s="2">
        <v>1.73</v>
      </c>
      <c r="M150" s="1">
        <f>IF(Table25[[#This Row],[sex]]=$AB$4,$AC$4,$AC$5)</f>
        <v>0</v>
      </c>
      <c r="N150" s="1">
        <f>IF(Table25[[#This Row],[smoker]]=$AB$7,0,1)</f>
        <v>0</v>
      </c>
      <c r="O150" s="1" cm="1">
        <f t="array" ref="O150">_xlfn.IFS(Table25[[#This Row],[day]]=$AB$13,0,Table25[[#This Row],[day]]=$AB$14,1,Table25[[#This Row],[day]]=$AB$15,2,Table25[[#This Row],[day]]=$AB$16,3)</f>
        <v>0</v>
      </c>
      <c r="P150" s="1">
        <f>IF(Table25[[#This Row],[time]]=$AB$10,$AC$10,$AC$11)</f>
        <v>1</v>
      </c>
      <c r="Q150" s="1">
        <v>2</v>
      </c>
      <c r="R150" s="1">
        <v>9.7799999999999994</v>
      </c>
      <c r="S150" s="1">
        <v>1.73</v>
      </c>
    </row>
    <row r="151" spans="1:19" x14ac:dyDescent="0.25">
      <c r="A151" t="s">
        <v>5</v>
      </c>
      <c r="B151" t="s">
        <v>2</v>
      </c>
      <c r="C151" t="s">
        <v>1</v>
      </c>
      <c r="D151" t="s">
        <v>7</v>
      </c>
      <c r="E151">
        <v>2</v>
      </c>
      <c r="F151" s="2">
        <v>7.51</v>
      </c>
      <c r="G151" s="2">
        <v>2</v>
      </c>
      <c r="M151" s="1">
        <f>IF(Table25[[#This Row],[sex]]=$AB$4,$AC$4,$AC$5)</f>
        <v>0</v>
      </c>
      <c r="N151" s="1">
        <f>IF(Table25[[#This Row],[smoker]]=$AB$7,0,1)</f>
        <v>0</v>
      </c>
      <c r="O151" s="1" cm="1">
        <f t="array" ref="O151">_xlfn.IFS(Table25[[#This Row],[day]]=$AB$13,0,Table25[[#This Row],[day]]=$AB$14,1,Table25[[#This Row],[day]]=$AB$15,2,Table25[[#This Row],[day]]=$AB$16,3)</f>
        <v>0</v>
      </c>
      <c r="P151" s="1">
        <f>IF(Table25[[#This Row],[time]]=$AB$10,$AC$10,$AC$11)</f>
        <v>1</v>
      </c>
      <c r="Q151" s="1">
        <v>2</v>
      </c>
      <c r="R151" s="1">
        <v>7.51</v>
      </c>
      <c r="S151" s="1">
        <v>2</v>
      </c>
    </row>
    <row r="152" spans="1:19" x14ac:dyDescent="0.25">
      <c r="A152" t="s">
        <v>5</v>
      </c>
      <c r="B152" t="s">
        <v>2</v>
      </c>
      <c r="C152" t="s">
        <v>9</v>
      </c>
      <c r="D152" t="s">
        <v>0</v>
      </c>
      <c r="E152">
        <v>2</v>
      </c>
      <c r="F152" s="2">
        <v>14.07</v>
      </c>
      <c r="G152" s="2">
        <v>2.5</v>
      </c>
      <c r="M152" s="1">
        <f>IF(Table25[[#This Row],[sex]]=$AB$4,$AC$4,$AC$5)</f>
        <v>0</v>
      </c>
      <c r="N152" s="1">
        <f>IF(Table25[[#This Row],[smoker]]=$AB$7,0,1)</f>
        <v>0</v>
      </c>
      <c r="O152" s="1" cm="1">
        <f t="array" ref="O152">_xlfn.IFS(Table25[[#This Row],[day]]=$AB$13,0,Table25[[#This Row],[day]]=$AB$14,1,Table25[[#This Row],[day]]=$AB$15,2,Table25[[#This Row],[day]]=$AB$16,3)</f>
        <v>3</v>
      </c>
      <c r="P152" s="1">
        <f>IF(Table25[[#This Row],[time]]=$AB$10,$AC$10,$AC$11)</f>
        <v>0</v>
      </c>
      <c r="Q152" s="1">
        <v>2</v>
      </c>
      <c r="R152" s="1">
        <v>14.07</v>
      </c>
      <c r="S152" s="1">
        <v>2.5</v>
      </c>
    </row>
    <row r="153" spans="1:19" x14ac:dyDescent="0.25">
      <c r="A153" t="s">
        <v>5</v>
      </c>
      <c r="B153" t="s">
        <v>2</v>
      </c>
      <c r="C153" t="s">
        <v>9</v>
      </c>
      <c r="D153" t="s">
        <v>0</v>
      </c>
      <c r="E153">
        <v>2</v>
      </c>
      <c r="F153" s="2">
        <v>13.13</v>
      </c>
      <c r="G153" s="2">
        <v>2</v>
      </c>
      <c r="M153" s="1">
        <f>IF(Table25[[#This Row],[sex]]=$AB$4,$AC$4,$AC$5)</f>
        <v>0</v>
      </c>
      <c r="N153" s="1">
        <f>IF(Table25[[#This Row],[smoker]]=$AB$7,0,1)</f>
        <v>0</v>
      </c>
      <c r="O153" s="1" cm="1">
        <f t="array" ref="O153">_xlfn.IFS(Table25[[#This Row],[day]]=$AB$13,0,Table25[[#This Row],[day]]=$AB$14,1,Table25[[#This Row],[day]]=$AB$15,2,Table25[[#This Row],[day]]=$AB$16,3)</f>
        <v>3</v>
      </c>
      <c r="P153" s="1">
        <f>IF(Table25[[#This Row],[time]]=$AB$10,$AC$10,$AC$11)</f>
        <v>0</v>
      </c>
      <c r="Q153" s="1">
        <v>2</v>
      </c>
      <c r="R153" s="1">
        <v>13.13</v>
      </c>
      <c r="S153" s="1">
        <v>2</v>
      </c>
    </row>
    <row r="154" spans="1:19" x14ac:dyDescent="0.25">
      <c r="A154" t="s">
        <v>5</v>
      </c>
      <c r="B154" t="s">
        <v>2</v>
      </c>
      <c r="C154" t="s">
        <v>9</v>
      </c>
      <c r="D154" t="s">
        <v>0</v>
      </c>
      <c r="E154">
        <v>3</v>
      </c>
      <c r="F154" s="2">
        <v>17.260000000000002</v>
      </c>
      <c r="G154" s="2">
        <v>2.74</v>
      </c>
      <c r="M154" s="1">
        <f>IF(Table25[[#This Row],[sex]]=$AB$4,$AC$4,$AC$5)</f>
        <v>0</v>
      </c>
      <c r="N154" s="1">
        <f>IF(Table25[[#This Row],[smoker]]=$AB$7,0,1)</f>
        <v>0</v>
      </c>
      <c r="O154" s="1" cm="1">
        <f t="array" ref="O154">_xlfn.IFS(Table25[[#This Row],[day]]=$AB$13,0,Table25[[#This Row],[day]]=$AB$14,1,Table25[[#This Row],[day]]=$AB$15,2,Table25[[#This Row],[day]]=$AB$16,3)</f>
        <v>3</v>
      </c>
      <c r="P154" s="1">
        <f>IF(Table25[[#This Row],[time]]=$AB$10,$AC$10,$AC$11)</f>
        <v>0</v>
      </c>
      <c r="Q154" s="1">
        <v>3</v>
      </c>
      <c r="R154" s="1">
        <v>17.260000000000002</v>
      </c>
      <c r="S154" s="1">
        <v>2.74</v>
      </c>
    </row>
    <row r="155" spans="1:19" x14ac:dyDescent="0.25">
      <c r="A155" t="s">
        <v>5</v>
      </c>
      <c r="B155" t="s">
        <v>2</v>
      </c>
      <c r="C155" t="s">
        <v>9</v>
      </c>
      <c r="D155" t="s">
        <v>0</v>
      </c>
      <c r="E155">
        <v>4</v>
      </c>
      <c r="F155" s="2">
        <v>24.55</v>
      </c>
      <c r="G155" s="2">
        <v>2</v>
      </c>
      <c r="M155" s="1">
        <f>IF(Table25[[#This Row],[sex]]=$AB$4,$AC$4,$AC$5)</f>
        <v>0</v>
      </c>
      <c r="N155" s="1">
        <f>IF(Table25[[#This Row],[smoker]]=$AB$7,0,1)</f>
        <v>0</v>
      </c>
      <c r="O155" s="1" cm="1">
        <f t="array" ref="O155">_xlfn.IFS(Table25[[#This Row],[day]]=$AB$13,0,Table25[[#This Row],[day]]=$AB$14,1,Table25[[#This Row],[day]]=$AB$15,2,Table25[[#This Row],[day]]=$AB$16,3)</f>
        <v>3</v>
      </c>
      <c r="P155" s="1">
        <f>IF(Table25[[#This Row],[time]]=$AB$10,$AC$10,$AC$11)</f>
        <v>0</v>
      </c>
      <c r="Q155" s="1">
        <v>4</v>
      </c>
      <c r="R155" s="1">
        <v>24.55</v>
      </c>
      <c r="S155" s="1">
        <v>2</v>
      </c>
    </row>
    <row r="156" spans="1:19" x14ac:dyDescent="0.25">
      <c r="A156" t="s">
        <v>5</v>
      </c>
      <c r="B156" t="s">
        <v>2</v>
      </c>
      <c r="C156" t="s">
        <v>9</v>
      </c>
      <c r="D156" t="s">
        <v>0</v>
      </c>
      <c r="E156">
        <v>4</v>
      </c>
      <c r="F156" s="2">
        <v>19.77</v>
      </c>
      <c r="G156" s="2">
        <v>2</v>
      </c>
      <c r="M156" s="1">
        <f>IF(Table25[[#This Row],[sex]]=$AB$4,$AC$4,$AC$5)</f>
        <v>0</v>
      </c>
      <c r="N156" s="1">
        <f>IF(Table25[[#This Row],[smoker]]=$AB$7,0,1)</f>
        <v>0</v>
      </c>
      <c r="O156" s="1" cm="1">
        <f t="array" ref="O156">_xlfn.IFS(Table25[[#This Row],[day]]=$AB$13,0,Table25[[#This Row],[day]]=$AB$14,1,Table25[[#This Row],[day]]=$AB$15,2,Table25[[#This Row],[day]]=$AB$16,3)</f>
        <v>3</v>
      </c>
      <c r="P156" s="1">
        <f>IF(Table25[[#This Row],[time]]=$AB$10,$AC$10,$AC$11)</f>
        <v>0</v>
      </c>
      <c r="Q156" s="1">
        <v>4</v>
      </c>
      <c r="R156" s="1">
        <v>19.77</v>
      </c>
      <c r="S156" s="1">
        <v>2</v>
      </c>
    </row>
    <row r="157" spans="1:19" x14ac:dyDescent="0.25">
      <c r="A157" t="s">
        <v>3</v>
      </c>
      <c r="B157" t="s">
        <v>2</v>
      </c>
      <c r="C157" t="s">
        <v>9</v>
      </c>
      <c r="D157" t="s">
        <v>0</v>
      </c>
      <c r="E157">
        <v>5</v>
      </c>
      <c r="F157" s="2">
        <v>29.85</v>
      </c>
      <c r="G157" s="2">
        <v>5.14</v>
      </c>
      <c r="M157" s="1">
        <f>IF(Table25[[#This Row],[sex]]=$AB$4,$AC$4,$AC$5)</f>
        <v>1</v>
      </c>
      <c r="N157" s="1">
        <f>IF(Table25[[#This Row],[smoker]]=$AB$7,0,1)</f>
        <v>0</v>
      </c>
      <c r="O157" s="1" cm="1">
        <f t="array" ref="O157">_xlfn.IFS(Table25[[#This Row],[day]]=$AB$13,0,Table25[[#This Row],[day]]=$AB$14,1,Table25[[#This Row],[day]]=$AB$15,2,Table25[[#This Row],[day]]=$AB$16,3)</f>
        <v>3</v>
      </c>
      <c r="P157" s="1">
        <f>IF(Table25[[#This Row],[time]]=$AB$10,$AC$10,$AC$11)</f>
        <v>0</v>
      </c>
      <c r="Q157" s="1">
        <v>5</v>
      </c>
      <c r="R157" s="1">
        <v>29.85</v>
      </c>
      <c r="S157" s="1">
        <v>5.14</v>
      </c>
    </row>
    <row r="158" spans="1:19" x14ac:dyDescent="0.25">
      <c r="A158" t="s">
        <v>5</v>
      </c>
      <c r="B158" t="s">
        <v>2</v>
      </c>
      <c r="C158" t="s">
        <v>9</v>
      </c>
      <c r="D158" t="s">
        <v>0</v>
      </c>
      <c r="E158">
        <v>6</v>
      </c>
      <c r="F158" s="2">
        <v>48.17</v>
      </c>
      <c r="G158" s="2">
        <v>5</v>
      </c>
      <c r="M158" s="1">
        <f>IF(Table25[[#This Row],[sex]]=$AB$4,$AC$4,$AC$5)</f>
        <v>0</v>
      </c>
      <c r="N158" s="1">
        <f>IF(Table25[[#This Row],[smoker]]=$AB$7,0,1)</f>
        <v>0</v>
      </c>
      <c r="O158" s="1" cm="1">
        <f t="array" ref="O158">_xlfn.IFS(Table25[[#This Row],[day]]=$AB$13,0,Table25[[#This Row],[day]]=$AB$14,1,Table25[[#This Row],[day]]=$AB$15,2,Table25[[#This Row],[day]]=$AB$16,3)</f>
        <v>3</v>
      </c>
      <c r="P158" s="1">
        <f>IF(Table25[[#This Row],[time]]=$AB$10,$AC$10,$AC$11)</f>
        <v>0</v>
      </c>
      <c r="Q158" s="1">
        <v>6</v>
      </c>
      <c r="R158" s="1">
        <v>48.17</v>
      </c>
      <c r="S158" s="1">
        <v>5</v>
      </c>
    </row>
    <row r="159" spans="1:19" x14ac:dyDescent="0.25">
      <c r="A159" t="s">
        <v>3</v>
      </c>
      <c r="B159" t="s">
        <v>2</v>
      </c>
      <c r="C159" t="s">
        <v>9</v>
      </c>
      <c r="D159" t="s">
        <v>0</v>
      </c>
      <c r="E159">
        <v>4</v>
      </c>
      <c r="F159" s="2">
        <v>25</v>
      </c>
      <c r="G159" s="2">
        <v>3.75</v>
      </c>
      <c r="M159" s="1">
        <f>IF(Table25[[#This Row],[sex]]=$AB$4,$AC$4,$AC$5)</f>
        <v>1</v>
      </c>
      <c r="N159" s="1">
        <f>IF(Table25[[#This Row],[smoker]]=$AB$7,0,1)</f>
        <v>0</v>
      </c>
      <c r="O159" s="1" cm="1">
        <f t="array" ref="O159">_xlfn.IFS(Table25[[#This Row],[day]]=$AB$13,0,Table25[[#This Row],[day]]=$AB$14,1,Table25[[#This Row],[day]]=$AB$15,2,Table25[[#This Row],[day]]=$AB$16,3)</f>
        <v>3</v>
      </c>
      <c r="P159" s="1">
        <f>IF(Table25[[#This Row],[time]]=$AB$10,$AC$10,$AC$11)</f>
        <v>0</v>
      </c>
      <c r="Q159" s="1">
        <v>4</v>
      </c>
      <c r="R159" s="1">
        <v>25</v>
      </c>
      <c r="S159" s="1">
        <v>3.75</v>
      </c>
    </row>
    <row r="160" spans="1:19" x14ac:dyDescent="0.25">
      <c r="A160" t="s">
        <v>3</v>
      </c>
      <c r="B160" t="s">
        <v>2</v>
      </c>
      <c r="C160" t="s">
        <v>9</v>
      </c>
      <c r="D160" t="s">
        <v>0</v>
      </c>
      <c r="E160">
        <v>2</v>
      </c>
      <c r="F160" s="2">
        <v>13.39</v>
      </c>
      <c r="G160" s="2">
        <v>2.61</v>
      </c>
      <c r="M160" s="1">
        <f>IF(Table25[[#This Row],[sex]]=$AB$4,$AC$4,$AC$5)</f>
        <v>1</v>
      </c>
      <c r="N160" s="1">
        <f>IF(Table25[[#This Row],[smoker]]=$AB$7,0,1)</f>
        <v>0</v>
      </c>
      <c r="O160" s="1" cm="1">
        <f t="array" ref="O160">_xlfn.IFS(Table25[[#This Row],[day]]=$AB$13,0,Table25[[#This Row],[day]]=$AB$14,1,Table25[[#This Row],[day]]=$AB$15,2,Table25[[#This Row],[day]]=$AB$16,3)</f>
        <v>3</v>
      </c>
      <c r="P160" s="1">
        <f>IF(Table25[[#This Row],[time]]=$AB$10,$AC$10,$AC$11)</f>
        <v>0</v>
      </c>
      <c r="Q160" s="1">
        <v>2</v>
      </c>
      <c r="R160" s="1">
        <v>13.39</v>
      </c>
      <c r="S160" s="1">
        <v>2.61</v>
      </c>
    </row>
    <row r="161" spans="1:19" x14ac:dyDescent="0.25">
      <c r="A161" t="s">
        <v>5</v>
      </c>
      <c r="B161" t="s">
        <v>2</v>
      </c>
      <c r="C161" t="s">
        <v>9</v>
      </c>
      <c r="D161" t="s">
        <v>0</v>
      </c>
      <c r="E161">
        <v>4</v>
      </c>
      <c r="F161" s="2">
        <v>16.489999999999998</v>
      </c>
      <c r="G161" s="2">
        <v>2</v>
      </c>
      <c r="M161" s="1">
        <f>IF(Table25[[#This Row],[sex]]=$AB$4,$AC$4,$AC$5)</f>
        <v>0</v>
      </c>
      <c r="N161" s="1">
        <f>IF(Table25[[#This Row],[smoker]]=$AB$7,0,1)</f>
        <v>0</v>
      </c>
      <c r="O161" s="1" cm="1">
        <f t="array" ref="O161">_xlfn.IFS(Table25[[#This Row],[day]]=$AB$13,0,Table25[[#This Row],[day]]=$AB$14,1,Table25[[#This Row],[day]]=$AB$15,2,Table25[[#This Row],[day]]=$AB$16,3)</f>
        <v>3</v>
      </c>
      <c r="P161" s="1">
        <f>IF(Table25[[#This Row],[time]]=$AB$10,$AC$10,$AC$11)</f>
        <v>0</v>
      </c>
      <c r="Q161" s="1">
        <v>4</v>
      </c>
      <c r="R161" s="1">
        <v>16.489999999999998</v>
      </c>
      <c r="S161" s="1">
        <v>2</v>
      </c>
    </row>
    <row r="162" spans="1:19" x14ac:dyDescent="0.25">
      <c r="A162" t="s">
        <v>5</v>
      </c>
      <c r="B162" t="s">
        <v>2</v>
      </c>
      <c r="C162" t="s">
        <v>9</v>
      </c>
      <c r="D162" t="s">
        <v>0</v>
      </c>
      <c r="E162">
        <v>4</v>
      </c>
      <c r="F162" s="2">
        <v>21.5</v>
      </c>
      <c r="G162" s="2">
        <v>3.5</v>
      </c>
      <c r="M162" s="1">
        <f>IF(Table25[[#This Row],[sex]]=$AB$4,$AC$4,$AC$5)</f>
        <v>0</v>
      </c>
      <c r="N162" s="1">
        <f>IF(Table25[[#This Row],[smoker]]=$AB$7,0,1)</f>
        <v>0</v>
      </c>
      <c r="O162" s="1" cm="1">
        <f t="array" ref="O162">_xlfn.IFS(Table25[[#This Row],[day]]=$AB$13,0,Table25[[#This Row],[day]]=$AB$14,1,Table25[[#This Row],[day]]=$AB$15,2,Table25[[#This Row],[day]]=$AB$16,3)</f>
        <v>3</v>
      </c>
      <c r="P162" s="1">
        <f>IF(Table25[[#This Row],[time]]=$AB$10,$AC$10,$AC$11)</f>
        <v>0</v>
      </c>
      <c r="Q162" s="1">
        <v>4</v>
      </c>
      <c r="R162" s="1">
        <v>21.5</v>
      </c>
      <c r="S162" s="1">
        <v>3.5</v>
      </c>
    </row>
    <row r="163" spans="1:19" x14ac:dyDescent="0.25">
      <c r="A163" t="s">
        <v>5</v>
      </c>
      <c r="B163" t="s">
        <v>2</v>
      </c>
      <c r="C163" t="s">
        <v>9</v>
      </c>
      <c r="D163" t="s">
        <v>0</v>
      </c>
      <c r="E163">
        <v>2</v>
      </c>
      <c r="F163" s="2">
        <v>12.66</v>
      </c>
      <c r="G163" s="2">
        <v>2.5</v>
      </c>
      <c r="M163" s="1">
        <f>IF(Table25[[#This Row],[sex]]=$AB$4,$AC$4,$AC$5)</f>
        <v>0</v>
      </c>
      <c r="N163" s="1">
        <f>IF(Table25[[#This Row],[smoker]]=$AB$7,0,1)</f>
        <v>0</v>
      </c>
      <c r="O163" s="1" cm="1">
        <f t="array" ref="O163">_xlfn.IFS(Table25[[#This Row],[day]]=$AB$13,0,Table25[[#This Row],[day]]=$AB$14,1,Table25[[#This Row],[day]]=$AB$15,2,Table25[[#This Row],[day]]=$AB$16,3)</f>
        <v>3</v>
      </c>
      <c r="P163" s="1">
        <f>IF(Table25[[#This Row],[time]]=$AB$10,$AC$10,$AC$11)</f>
        <v>0</v>
      </c>
      <c r="Q163" s="1">
        <v>2</v>
      </c>
      <c r="R163" s="1">
        <v>12.66</v>
      </c>
      <c r="S163" s="1">
        <v>2.5</v>
      </c>
    </row>
    <row r="164" spans="1:19" x14ac:dyDescent="0.25">
      <c r="A164" t="s">
        <v>3</v>
      </c>
      <c r="B164" t="s">
        <v>2</v>
      </c>
      <c r="C164" t="s">
        <v>9</v>
      </c>
      <c r="D164" t="s">
        <v>0</v>
      </c>
      <c r="E164">
        <v>3</v>
      </c>
      <c r="F164" s="2">
        <v>16.21</v>
      </c>
      <c r="G164" s="2">
        <v>2</v>
      </c>
      <c r="M164" s="1">
        <f>IF(Table25[[#This Row],[sex]]=$AB$4,$AC$4,$AC$5)</f>
        <v>1</v>
      </c>
      <c r="N164" s="1">
        <f>IF(Table25[[#This Row],[smoker]]=$AB$7,0,1)</f>
        <v>0</v>
      </c>
      <c r="O164" s="1" cm="1">
        <f t="array" ref="O164">_xlfn.IFS(Table25[[#This Row],[day]]=$AB$13,0,Table25[[#This Row],[day]]=$AB$14,1,Table25[[#This Row],[day]]=$AB$15,2,Table25[[#This Row],[day]]=$AB$16,3)</f>
        <v>3</v>
      </c>
      <c r="P164" s="1">
        <f>IF(Table25[[#This Row],[time]]=$AB$10,$AC$10,$AC$11)</f>
        <v>0</v>
      </c>
      <c r="Q164" s="1">
        <v>3</v>
      </c>
      <c r="R164" s="1">
        <v>16.21</v>
      </c>
      <c r="S164" s="1">
        <v>2</v>
      </c>
    </row>
    <row r="165" spans="1:19" x14ac:dyDescent="0.25">
      <c r="A165" t="s">
        <v>5</v>
      </c>
      <c r="B165" t="s">
        <v>2</v>
      </c>
      <c r="C165" t="s">
        <v>9</v>
      </c>
      <c r="D165" t="s">
        <v>0</v>
      </c>
      <c r="E165">
        <v>2</v>
      </c>
      <c r="F165" s="2">
        <v>13.81</v>
      </c>
      <c r="G165" s="2">
        <v>2</v>
      </c>
      <c r="M165" s="1">
        <f>IF(Table25[[#This Row],[sex]]=$AB$4,$AC$4,$AC$5)</f>
        <v>0</v>
      </c>
      <c r="N165" s="1">
        <f>IF(Table25[[#This Row],[smoker]]=$AB$7,0,1)</f>
        <v>0</v>
      </c>
      <c r="O165" s="1" cm="1">
        <f t="array" ref="O165">_xlfn.IFS(Table25[[#This Row],[day]]=$AB$13,0,Table25[[#This Row],[day]]=$AB$14,1,Table25[[#This Row],[day]]=$AB$15,2,Table25[[#This Row],[day]]=$AB$16,3)</f>
        <v>3</v>
      </c>
      <c r="P165" s="1">
        <f>IF(Table25[[#This Row],[time]]=$AB$10,$AC$10,$AC$11)</f>
        <v>0</v>
      </c>
      <c r="Q165" s="1">
        <v>2</v>
      </c>
      <c r="R165" s="1">
        <v>13.81</v>
      </c>
      <c r="S165" s="1">
        <v>2</v>
      </c>
    </row>
    <row r="166" spans="1:19" x14ac:dyDescent="0.25">
      <c r="A166" t="s">
        <v>3</v>
      </c>
      <c r="B166" t="s">
        <v>6</v>
      </c>
      <c r="C166" t="s">
        <v>9</v>
      </c>
      <c r="D166" t="s">
        <v>0</v>
      </c>
      <c r="E166">
        <v>2</v>
      </c>
      <c r="F166" s="2">
        <v>17.510000000000002</v>
      </c>
      <c r="G166" s="2">
        <v>3</v>
      </c>
      <c r="M166" s="1">
        <f>IF(Table25[[#This Row],[sex]]=$AB$4,$AC$4,$AC$5)</f>
        <v>1</v>
      </c>
      <c r="N166" s="1">
        <f>IF(Table25[[#This Row],[smoker]]=$AB$7,0,1)</f>
        <v>1</v>
      </c>
      <c r="O166" s="1" cm="1">
        <f t="array" ref="O166">_xlfn.IFS(Table25[[#This Row],[day]]=$AB$13,0,Table25[[#This Row],[day]]=$AB$14,1,Table25[[#This Row],[day]]=$AB$15,2,Table25[[#This Row],[day]]=$AB$16,3)</f>
        <v>3</v>
      </c>
      <c r="P166" s="1">
        <f>IF(Table25[[#This Row],[time]]=$AB$10,$AC$10,$AC$11)</f>
        <v>0</v>
      </c>
      <c r="Q166" s="1">
        <v>2</v>
      </c>
      <c r="R166" s="1">
        <v>17.510000000000002</v>
      </c>
      <c r="S166" s="1">
        <v>3</v>
      </c>
    </row>
    <row r="167" spans="1:19" x14ac:dyDescent="0.25">
      <c r="A167" t="s">
        <v>5</v>
      </c>
      <c r="B167" t="s">
        <v>2</v>
      </c>
      <c r="C167" t="s">
        <v>9</v>
      </c>
      <c r="D167" t="s">
        <v>0</v>
      </c>
      <c r="E167">
        <v>3</v>
      </c>
      <c r="F167" s="2">
        <v>24.52</v>
      </c>
      <c r="G167" s="2">
        <v>3.48</v>
      </c>
      <c r="M167" s="1">
        <f>IF(Table25[[#This Row],[sex]]=$AB$4,$AC$4,$AC$5)</f>
        <v>0</v>
      </c>
      <c r="N167" s="1">
        <f>IF(Table25[[#This Row],[smoker]]=$AB$7,0,1)</f>
        <v>0</v>
      </c>
      <c r="O167" s="1" cm="1">
        <f t="array" ref="O167">_xlfn.IFS(Table25[[#This Row],[day]]=$AB$13,0,Table25[[#This Row],[day]]=$AB$14,1,Table25[[#This Row],[day]]=$AB$15,2,Table25[[#This Row],[day]]=$AB$16,3)</f>
        <v>3</v>
      </c>
      <c r="P167" s="1">
        <f>IF(Table25[[#This Row],[time]]=$AB$10,$AC$10,$AC$11)</f>
        <v>0</v>
      </c>
      <c r="Q167" s="1">
        <v>3</v>
      </c>
      <c r="R167" s="1">
        <v>24.52</v>
      </c>
      <c r="S167" s="1">
        <v>3.48</v>
      </c>
    </row>
    <row r="168" spans="1:19" x14ac:dyDescent="0.25">
      <c r="A168" t="s">
        <v>5</v>
      </c>
      <c r="B168" t="s">
        <v>2</v>
      </c>
      <c r="C168" t="s">
        <v>9</v>
      </c>
      <c r="D168" t="s">
        <v>0</v>
      </c>
      <c r="E168">
        <v>2</v>
      </c>
      <c r="F168" s="2">
        <v>20.76</v>
      </c>
      <c r="G168" s="2">
        <v>2.2400000000000002</v>
      </c>
      <c r="M168" s="1">
        <f>IF(Table25[[#This Row],[sex]]=$AB$4,$AC$4,$AC$5)</f>
        <v>0</v>
      </c>
      <c r="N168" s="1">
        <f>IF(Table25[[#This Row],[smoker]]=$AB$7,0,1)</f>
        <v>0</v>
      </c>
      <c r="O168" s="1" cm="1">
        <f t="array" ref="O168">_xlfn.IFS(Table25[[#This Row],[day]]=$AB$13,0,Table25[[#This Row],[day]]=$AB$14,1,Table25[[#This Row],[day]]=$AB$15,2,Table25[[#This Row],[day]]=$AB$16,3)</f>
        <v>3</v>
      </c>
      <c r="P168" s="1">
        <f>IF(Table25[[#This Row],[time]]=$AB$10,$AC$10,$AC$11)</f>
        <v>0</v>
      </c>
      <c r="Q168" s="1">
        <v>2</v>
      </c>
      <c r="R168" s="1">
        <v>20.76</v>
      </c>
      <c r="S168" s="1">
        <v>2.2400000000000002</v>
      </c>
    </row>
    <row r="169" spans="1:19" x14ac:dyDescent="0.25">
      <c r="A169" t="s">
        <v>5</v>
      </c>
      <c r="B169" t="s">
        <v>2</v>
      </c>
      <c r="C169" t="s">
        <v>9</v>
      </c>
      <c r="D169" t="s">
        <v>0</v>
      </c>
      <c r="E169">
        <v>4</v>
      </c>
      <c r="F169" s="2">
        <v>31.71</v>
      </c>
      <c r="G169" s="2">
        <v>4.5</v>
      </c>
      <c r="M169" s="1">
        <f>IF(Table25[[#This Row],[sex]]=$AB$4,$AC$4,$AC$5)</f>
        <v>0</v>
      </c>
      <c r="N169" s="1">
        <f>IF(Table25[[#This Row],[smoker]]=$AB$7,0,1)</f>
        <v>0</v>
      </c>
      <c r="O169" s="1" cm="1">
        <f t="array" ref="O169">_xlfn.IFS(Table25[[#This Row],[day]]=$AB$13,0,Table25[[#This Row],[day]]=$AB$14,1,Table25[[#This Row],[day]]=$AB$15,2,Table25[[#This Row],[day]]=$AB$16,3)</f>
        <v>3</v>
      </c>
      <c r="P169" s="1">
        <f>IF(Table25[[#This Row],[time]]=$AB$10,$AC$10,$AC$11)</f>
        <v>0</v>
      </c>
      <c r="Q169" s="1">
        <v>4</v>
      </c>
      <c r="R169" s="1">
        <v>31.71</v>
      </c>
      <c r="S169" s="1">
        <v>4.5</v>
      </c>
    </row>
    <row r="170" spans="1:19" x14ac:dyDescent="0.25">
      <c r="A170" t="s">
        <v>3</v>
      </c>
      <c r="B170" t="s">
        <v>6</v>
      </c>
      <c r="C170" t="s">
        <v>4</v>
      </c>
      <c r="D170" t="s">
        <v>0</v>
      </c>
      <c r="E170">
        <v>2</v>
      </c>
      <c r="F170" s="2">
        <v>10.59</v>
      </c>
      <c r="G170" s="2">
        <v>1.61</v>
      </c>
      <c r="M170" s="1">
        <f>IF(Table25[[#This Row],[sex]]=$AB$4,$AC$4,$AC$5)</f>
        <v>1</v>
      </c>
      <c r="N170" s="1">
        <f>IF(Table25[[#This Row],[smoker]]=$AB$7,0,1)</f>
        <v>1</v>
      </c>
      <c r="O170" s="1" cm="1">
        <f t="array" ref="O170">_xlfn.IFS(Table25[[#This Row],[day]]=$AB$13,0,Table25[[#This Row],[day]]=$AB$14,1,Table25[[#This Row],[day]]=$AB$15,2,Table25[[#This Row],[day]]=$AB$16,3)</f>
        <v>2</v>
      </c>
      <c r="P170" s="1">
        <f>IF(Table25[[#This Row],[time]]=$AB$10,$AC$10,$AC$11)</f>
        <v>0</v>
      </c>
      <c r="Q170" s="1">
        <v>2</v>
      </c>
      <c r="R170" s="1">
        <v>10.59</v>
      </c>
      <c r="S170" s="1">
        <v>1.61</v>
      </c>
    </row>
    <row r="171" spans="1:19" x14ac:dyDescent="0.25">
      <c r="A171" t="s">
        <v>3</v>
      </c>
      <c r="B171" t="s">
        <v>6</v>
      </c>
      <c r="C171" t="s">
        <v>4</v>
      </c>
      <c r="D171" t="s">
        <v>0</v>
      </c>
      <c r="E171">
        <v>2</v>
      </c>
      <c r="F171" s="2">
        <v>10.63</v>
      </c>
      <c r="G171" s="2">
        <v>2</v>
      </c>
      <c r="M171" s="1">
        <f>IF(Table25[[#This Row],[sex]]=$AB$4,$AC$4,$AC$5)</f>
        <v>1</v>
      </c>
      <c r="N171" s="1">
        <f>IF(Table25[[#This Row],[smoker]]=$AB$7,0,1)</f>
        <v>1</v>
      </c>
      <c r="O171" s="1" cm="1">
        <f t="array" ref="O171">_xlfn.IFS(Table25[[#This Row],[day]]=$AB$13,0,Table25[[#This Row],[day]]=$AB$14,1,Table25[[#This Row],[day]]=$AB$15,2,Table25[[#This Row],[day]]=$AB$16,3)</f>
        <v>2</v>
      </c>
      <c r="P171" s="1">
        <f>IF(Table25[[#This Row],[time]]=$AB$10,$AC$10,$AC$11)</f>
        <v>0</v>
      </c>
      <c r="Q171" s="1">
        <v>2</v>
      </c>
      <c r="R171" s="1">
        <v>10.63</v>
      </c>
      <c r="S171" s="1">
        <v>2</v>
      </c>
    </row>
    <row r="172" spans="1:19" x14ac:dyDescent="0.25">
      <c r="A172" t="s">
        <v>5</v>
      </c>
      <c r="B172" t="s">
        <v>6</v>
      </c>
      <c r="C172" t="s">
        <v>4</v>
      </c>
      <c r="D172" t="s">
        <v>0</v>
      </c>
      <c r="E172">
        <v>3</v>
      </c>
      <c r="F172" s="2">
        <v>50.81</v>
      </c>
      <c r="G172" s="2">
        <v>10</v>
      </c>
      <c r="M172" s="1">
        <f>IF(Table25[[#This Row],[sex]]=$AB$4,$AC$4,$AC$5)</f>
        <v>0</v>
      </c>
      <c r="N172" s="1">
        <f>IF(Table25[[#This Row],[smoker]]=$AB$7,0,1)</f>
        <v>1</v>
      </c>
      <c r="O172" s="1" cm="1">
        <f t="array" ref="O172">_xlfn.IFS(Table25[[#This Row],[day]]=$AB$13,0,Table25[[#This Row],[day]]=$AB$14,1,Table25[[#This Row],[day]]=$AB$15,2,Table25[[#This Row],[day]]=$AB$16,3)</f>
        <v>2</v>
      </c>
      <c r="P172" s="1">
        <f>IF(Table25[[#This Row],[time]]=$AB$10,$AC$10,$AC$11)</f>
        <v>0</v>
      </c>
      <c r="Q172" s="1">
        <v>3</v>
      </c>
      <c r="R172" s="1">
        <v>50.81</v>
      </c>
      <c r="S172" s="1">
        <v>10</v>
      </c>
    </row>
    <row r="173" spans="1:19" x14ac:dyDescent="0.25">
      <c r="A173" t="s">
        <v>5</v>
      </c>
      <c r="B173" t="s">
        <v>6</v>
      </c>
      <c r="C173" t="s">
        <v>4</v>
      </c>
      <c r="D173" t="s">
        <v>0</v>
      </c>
      <c r="E173">
        <v>2</v>
      </c>
      <c r="F173" s="2">
        <v>15.81</v>
      </c>
      <c r="G173" s="2">
        <v>3.16</v>
      </c>
      <c r="M173" s="1">
        <f>IF(Table25[[#This Row],[sex]]=$AB$4,$AC$4,$AC$5)</f>
        <v>0</v>
      </c>
      <c r="N173" s="1">
        <f>IF(Table25[[#This Row],[smoker]]=$AB$7,0,1)</f>
        <v>1</v>
      </c>
      <c r="O173" s="1" cm="1">
        <f t="array" ref="O173">_xlfn.IFS(Table25[[#This Row],[day]]=$AB$13,0,Table25[[#This Row],[day]]=$AB$14,1,Table25[[#This Row],[day]]=$AB$15,2,Table25[[#This Row],[day]]=$AB$16,3)</f>
        <v>2</v>
      </c>
      <c r="P173" s="1">
        <f>IF(Table25[[#This Row],[time]]=$AB$10,$AC$10,$AC$11)</f>
        <v>0</v>
      </c>
      <c r="Q173" s="1">
        <v>2</v>
      </c>
      <c r="R173" s="1">
        <v>15.81</v>
      </c>
      <c r="S173" s="1">
        <v>3.16</v>
      </c>
    </row>
    <row r="174" spans="1:19" x14ac:dyDescent="0.25">
      <c r="A174" t="s">
        <v>5</v>
      </c>
      <c r="B174" t="s">
        <v>6</v>
      </c>
      <c r="C174" t="s">
        <v>9</v>
      </c>
      <c r="D174" t="s">
        <v>0</v>
      </c>
      <c r="E174">
        <v>2</v>
      </c>
      <c r="F174" s="2">
        <v>7.25</v>
      </c>
      <c r="G174" s="2">
        <v>5.15</v>
      </c>
      <c r="M174" s="1">
        <f>IF(Table25[[#This Row],[sex]]=$AB$4,$AC$4,$AC$5)</f>
        <v>0</v>
      </c>
      <c r="N174" s="1">
        <f>IF(Table25[[#This Row],[smoker]]=$AB$7,0,1)</f>
        <v>1</v>
      </c>
      <c r="O174" s="1" cm="1">
        <f t="array" ref="O174">_xlfn.IFS(Table25[[#This Row],[day]]=$AB$13,0,Table25[[#This Row],[day]]=$AB$14,1,Table25[[#This Row],[day]]=$AB$15,2,Table25[[#This Row],[day]]=$AB$16,3)</f>
        <v>3</v>
      </c>
      <c r="P174" s="1">
        <f>IF(Table25[[#This Row],[time]]=$AB$10,$AC$10,$AC$11)</f>
        <v>0</v>
      </c>
      <c r="Q174" s="1">
        <v>2</v>
      </c>
      <c r="R174" s="1">
        <v>7.25</v>
      </c>
      <c r="S174" s="1">
        <v>5.15</v>
      </c>
    </row>
    <row r="175" spans="1:19" x14ac:dyDescent="0.25">
      <c r="A175" t="s">
        <v>5</v>
      </c>
      <c r="B175" t="s">
        <v>6</v>
      </c>
      <c r="C175" t="s">
        <v>9</v>
      </c>
      <c r="D175" t="s">
        <v>0</v>
      </c>
      <c r="E175">
        <v>2</v>
      </c>
      <c r="F175" s="2">
        <v>31.85</v>
      </c>
      <c r="G175" s="2">
        <v>3.18</v>
      </c>
      <c r="M175" s="1">
        <f>IF(Table25[[#This Row],[sex]]=$AB$4,$AC$4,$AC$5)</f>
        <v>0</v>
      </c>
      <c r="N175" s="1">
        <f>IF(Table25[[#This Row],[smoker]]=$AB$7,0,1)</f>
        <v>1</v>
      </c>
      <c r="O175" s="1" cm="1">
        <f t="array" ref="O175">_xlfn.IFS(Table25[[#This Row],[day]]=$AB$13,0,Table25[[#This Row],[day]]=$AB$14,1,Table25[[#This Row],[day]]=$AB$15,2,Table25[[#This Row],[day]]=$AB$16,3)</f>
        <v>3</v>
      </c>
      <c r="P175" s="1">
        <f>IF(Table25[[#This Row],[time]]=$AB$10,$AC$10,$AC$11)</f>
        <v>0</v>
      </c>
      <c r="Q175" s="1">
        <v>2</v>
      </c>
      <c r="R175" s="1">
        <v>31.85</v>
      </c>
      <c r="S175" s="1">
        <v>3.18</v>
      </c>
    </row>
    <row r="176" spans="1:19" x14ac:dyDescent="0.25">
      <c r="A176" t="s">
        <v>5</v>
      </c>
      <c r="B176" t="s">
        <v>6</v>
      </c>
      <c r="C176" t="s">
        <v>9</v>
      </c>
      <c r="D176" t="s">
        <v>0</v>
      </c>
      <c r="E176">
        <v>2</v>
      </c>
      <c r="F176" s="2">
        <v>16.82</v>
      </c>
      <c r="G176" s="2">
        <v>4</v>
      </c>
      <c r="M176" s="1">
        <f>IF(Table25[[#This Row],[sex]]=$AB$4,$AC$4,$AC$5)</f>
        <v>0</v>
      </c>
      <c r="N176" s="1">
        <f>IF(Table25[[#This Row],[smoker]]=$AB$7,0,1)</f>
        <v>1</v>
      </c>
      <c r="O176" s="1" cm="1">
        <f t="array" ref="O176">_xlfn.IFS(Table25[[#This Row],[day]]=$AB$13,0,Table25[[#This Row],[day]]=$AB$14,1,Table25[[#This Row],[day]]=$AB$15,2,Table25[[#This Row],[day]]=$AB$16,3)</f>
        <v>3</v>
      </c>
      <c r="P176" s="1">
        <f>IF(Table25[[#This Row],[time]]=$AB$10,$AC$10,$AC$11)</f>
        <v>0</v>
      </c>
      <c r="Q176" s="1">
        <v>2</v>
      </c>
      <c r="R176" s="1">
        <v>16.82</v>
      </c>
      <c r="S176" s="1">
        <v>4</v>
      </c>
    </row>
    <row r="177" spans="1:19" x14ac:dyDescent="0.25">
      <c r="A177" t="s">
        <v>5</v>
      </c>
      <c r="B177" t="s">
        <v>6</v>
      </c>
      <c r="C177" t="s">
        <v>9</v>
      </c>
      <c r="D177" t="s">
        <v>0</v>
      </c>
      <c r="E177">
        <v>2</v>
      </c>
      <c r="F177" s="2">
        <v>32.9</v>
      </c>
      <c r="G177" s="2">
        <v>3.11</v>
      </c>
      <c r="M177" s="1">
        <f>IF(Table25[[#This Row],[sex]]=$AB$4,$AC$4,$AC$5)</f>
        <v>0</v>
      </c>
      <c r="N177" s="1">
        <f>IF(Table25[[#This Row],[smoker]]=$AB$7,0,1)</f>
        <v>1</v>
      </c>
      <c r="O177" s="1" cm="1">
        <f t="array" ref="O177">_xlfn.IFS(Table25[[#This Row],[day]]=$AB$13,0,Table25[[#This Row],[day]]=$AB$14,1,Table25[[#This Row],[day]]=$AB$15,2,Table25[[#This Row],[day]]=$AB$16,3)</f>
        <v>3</v>
      </c>
      <c r="P177" s="1">
        <f>IF(Table25[[#This Row],[time]]=$AB$10,$AC$10,$AC$11)</f>
        <v>0</v>
      </c>
      <c r="Q177" s="1">
        <v>2</v>
      </c>
      <c r="R177" s="1">
        <v>32.9</v>
      </c>
      <c r="S177" s="1">
        <v>3.11</v>
      </c>
    </row>
    <row r="178" spans="1:19" x14ac:dyDescent="0.25">
      <c r="A178" t="s">
        <v>5</v>
      </c>
      <c r="B178" t="s">
        <v>6</v>
      </c>
      <c r="C178" t="s">
        <v>9</v>
      </c>
      <c r="D178" t="s">
        <v>0</v>
      </c>
      <c r="E178">
        <v>2</v>
      </c>
      <c r="F178" s="2">
        <v>17.89</v>
      </c>
      <c r="G178" s="2">
        <v>2</v>
      </c>
      <c r="M178" s="1">
        <f>IF(Table25[[#This Row],[sex]]=$AB$4,$AC$4,$AC$5)</f>
        <v>0</v>
      </c>
      <c r="N178" s="1">
        <f>IF(Table25[[#This Row],[smoker]]=$AB$7,0,1)</f>
        <v>1</v>
      </c>
      <c r="O178" s="1" cm="1">
        <f t="array" ref="O178">_xlfn.IFS(Table25[[#This Row],[day]]=$AB$13,0,Table25[[#This Row],[day]]=$AB$14,1,Table25[[#This Row],[day]]=$AB$15,2,Table25[[#This Row],[day]]=$AB$16,3)</f>
        <v>3</v>
      </c>
      <c r="P178" s="1">
        <f>IF(Table25[[#This Row],[time]]=$AB$10,$AC$10,$AC$11)</f>
        <v>0</v>
      </c>
      <c r="Q178" s="1">
        <v>2</v>
      </c>
      <c r="R178" s="1">
        <v>17.89</v>
      </c>
      <c r="S178" s="1">
        <v>2</v>
      </c>
    </row>
    <row r="179" spans="1:19" x14ac:dyDescent="0.25">
      <c r="A179" t="s">
        <v>5</v>
      </c>
      <c r="B179" t="s">
        <v>6</v>
      </c>
      <c r="C179" t="s">
        <v>9</v>
      </c>
      <c r="D179" t="s">
        <v>0</v>
      </c>
      <c r="E179">
        <v>2</v>
      </c>
      <c r="F179" s="2">
        <v>14.48</v>
      </c>
      <c r="G179" s="2">
        <v>2</v>
      </c>
      <c r="M179" s="1">
        <f>IF(Table25[[#This Row],[sex]]=$AB$4,$AC$4,$AC$5)</f>
        <v>0</v>
      </c>
      <c r="N179" s="1">
        <f>IF(Table25[[#This Row],[smoker]]=$AB$7,0,1)</f>
        <v>1</v>
      </c>
      <c r="O179" s="1" cm="1">
        <f t="array" ref="O179">_xlfn.IFS(Table25[[#This Row],[day]]=$AB$13,0,Table25[[#This Row],[day]]=$AB$14,1,Table25[[#This Row],[day]]=$AB$15,2,Table25[[#This Row],[day]]=$AB$16,3)</f>
        <v>3</v>
      </c>
      <c r="P179" s="1">
        <f>IF(Table25[[#This Row],[time]]=$AB$10,$AC$10,$AC$11)</f>
        <v>0</v>
      </c>
      <c r="Q179" s="1">
        <v>2</v>
      </c>
      <c r="R179" s="1">
        <v>14.48</v>
      </c>
      <c r="S179" s="1">
        <v>2</v>
      </c>
    </row>
    <row r="180" spans="1:19" x14ac:dyDescent="0.25">
      <c r="A180" t="s">
        <v>3</v>
      </c>
      <c r="B180" t="s">
        <v>6</v>
      </c>
      <c r="C180" t="s">
        <v>9</v>
      </c>
      <c r="D180" t="s">
        <v>0</v>
      </c>
      <c r="E180">
        <v>2</v>
      </c>
      <c r="F180" s="2">
        <v>9.6</v>
      </c>
      <c r="G180" s="2">
        <v>4</v>
      </c>
      <c r="M180" s="1">
        <f>IF(Table25[[#This Row],[sex]]=$AB$4,$AC$4,$AC$5)</f>
        <v>1</v>
      </c>
      <c r="N180" s="1">
        <f>IF(Table25[[#This Row],[smoker]]=$AB$7,0,1)</f>
        <v>1</v>
      </c>
      <c r="O180" s="1" cm="1">
        <f t="array" ref="O180">_xlfn.IFS(Table25[[#This Row],[day]]=$AB$13,0,Table25[[#This Row],[day]]=$AB$14,1,Table25[[#This Row],[day]]=$AB$15,2,Table25[[#This Row],[day]]=$AB$16,3)</f>
        <v>3</v>
      </c>
      <c r="P180" s="1">
        <f>IF(Table25[[#This Row],[time]]=$AB$10,$AC$10,$AC$11)</f>
        <v>0</v>
      </c>
      <c r="Q180" s="1">
        <v>2</v>
      </c>
      <c r="R180" s="1">
        <v>9.6</v>
      </c>
      <c r="S180" s="1">
        <v>4</v>
      </c>
    </row>
    <row r="181" spans="1:19" x14ac:dyDescent="0.25">
      <c r="A181" t="s">
        <v>5</v>
      </c>
      <c r="B181" t="s">
        <v>6</v>
      </c>
      <c r="C181" t="s">
        <v>9</v>
      </c>
      <c r="D181" t="s">
        <v>0</v>
      </c>
      <c r="E181">
        <v>2</v>
      </c>
      <c r="F181" s="2">
        <v>34.630000000000003</v>
      </c>
      <c r="G181" s="2">
        <v>3.55</v>
      </c>
      <c r="M181" s="1">
        <f>IF(Table25[[#This Row],[sex]]=$AB$4,$AC$4,$AC$5)</f>
        <v>0</v>
      </c>
      <c r="N181" s="1">
        <f>IF(Table25[[#This Row],[smoker]]=$AB$7,0,1)</f>
        <v>1</v>
      </c>
      <c r="O181" s="1" cm="1">
        <f t="array" ref="O181">_xlfn.IFS(Table25[[#This Row],[day]]=$AB$13,0,Table25[[#This Row],[day]]=$AB$14,1,Table25[[#This Row],[day]]=$AB$15,2,Table25[[#This Row],[day]]=$AB$16,3)</f>
        <v>3</v>
      </c>
      <c r="P181" s="1">
        <f>IF(Table25[[#This Row],[time]]=$AB$10,$AC$10,$AC$11)</f>
        <v>0</v>
      </c>
      <c r="Q181" s="1">
        <v>2</v>
      </c>
      <c r="R181" s="1">
        <v>34.630000000000003</v>
      </c>
      <c r="S181" s="1">
        <v>3.55</v>
      </c>
    </row>
    <row r="182" spans="1:19" x14ac:dyDescent="0.25">
      <c r="A182" t="s">
        <v>5</v>
      </c>
      <c r="B182" t="s">
        <v>6</v>
      </c>
      <c r="C182" t="s">
        <v>9</v>
      </c>
      <c r="D182" t="s">
        <v>0</v>
      </c>
      <c r="E182">
        <v>4</v>
      </c>
      <c r="F182" s="2">
        <v>34.65</v>
      </c>
      <c r="G182" s="2">
        <v>3.68</v>
      </c>
      <c r="M182" s="1">
        <f>IF(Table25[[#This Row],[sex]]=$AB$4,$AC$4,$AC$5)</f>
        <v>0</v>
      </c>
      <c r="N182" s="1">
        <f>IF(Table25[[#This Row],[smoker]]=$AB$7,0,1)</f>
        <v>1</v>
      </c>
      <c r="O182" s="1" cm="1">
        <f t="array" ref="O182">_xlfn.IFS(Table25[[#This Row],[day]]=$AB$13,0,Table25[[#This Row],[day]]=$AB$14,1,Table25[[#This Row],[day]]=$AB$15,2,Table25[[#This Row],[day]]=$AB$16,3)</f>
        <v>3</v>
      </c>
      <c r="P182" s="1">
        <f>IF(Table25[[#This Row],[time]]=$AB$10,$AC$10,$AC$11)</f>
        <v>0</v>
      </c>
      <c r="Q182" s="1">
        <v>4</v>
      </c>
      <c r="R182" s="1">
        <v>34.65</v>
      </c>
      <c r="S182" s="1">
        <v>3.68</v>
      </c>
    </row>
    <row r="183" spans="1:19" x14ac:dyDescent="0.25">
      <c r="A183" t="s">
        <v>5</v>
      </c>
      <c r="B183" t="s">
        <v>6</v>
      </c>
      <c r="C183" t="s">
        <v>9</v>
      </c>
      <c r="D183" t="s">
        <v>0</v>
      </c>
      <c r="E183">
        <v>2</v>
      </c>
      <c r="F183" s="2">
        <v>23.33</v>
      </c>
      <c r="G183" s="2">
        <v>5.65</v>
      </c>
      <c r="M183" s="1">
        <f>IF(Table25[[#This Row],[sex]]=$AB$4,$AC$4,$AC$5)</f>
        <v>0</v>
      </c>
      <c r="N183" s="1">
        <f>IF(Table25[[#This Row],[smoker]]=$AB$7,0,1)</f>
        <v>1</v>
      </c>
      <c r="O183" s="1" cm="1">
        <f t="array" ref="O183">_xlfn.IFS(Table25[[#This Row],[day]]=$AB$13,0,Table25[[#This Row],[day]]=$AB$14,1,Table25[[#This Row],[day]]=$AB$15,2,Table25[[#This Row],[day]]=$AB$16,3)</f>
        <v>3</v>
      </c>
      <c r="P183" s="1">
        <f>IF(Table25[[#This Row],[time]]=$AB$10,$AC$10,$AC$11)</f>
        <v>0</v>
      </c>
      <c r="Q183" s="1">
        <v>2</v>
      </c>
      <c r="R183" s="1">
        <v>23.33</v>
      </c>
      <c r="S183" s="1">
        <v>5.65</v>
      </c>
    </row>
    <row r="184" spans="1:19" x14ac:dyDescent="0.25">
      <c r="A184" t="s">
        <v>5</v>
      </c>
      <c r="B184" t="s">
        <v>6</v>
      </c>
      <c r="C184" t="s">
        <v>9</v>
      </c>
      <c r="D184" t="s">
        <v>0</v>
      </c>
      <c r="E184">
        <v>3</v>
      </c>
      <c r="F184" s="2">
        <v>45.35</v>
      </c>
      <c r="G184" s="2">
        <v>3.5</v>
      </c>
      <c r="M184" s="1">
        <f>IF(Table25[[#This Row],[sex]]=$AB$4,$AC$4,$AC$5)</f>
        <v>0</v>
      </c>
      <c r="N184" s="1">
        <f>IF(Table25[[#This Row],[smoker]]=$AB$7,0,1)</f>
        <v>1</v>
      </c>
      <c r="O184" s="1" cm="1">
        <f t="array" ref="O184">_xlfn.IFS(Table25[[#This Row],[day]]=$AB$13,0,Table25[[#This Row],[day]]=$AB$14,1,Table25[[#This Row],[day]]=$AB$15,2,Table25[[#This Row],[day]]=$AB$16,3)</f>
        <v>3</v>
      </c>
      <c r="P184" s="1">
        <f>IF(Table25[[#This Row],[time]]=$AB$10,$AC$10,$AC$11)</f>
        <v>0</v>
      </c>
      <c r="Q184" s="1">
        <v>3</v>
      </c>
      <c r="R184" s="1">
        <v>45.35</v>
      </c>
      <c r="S184" s="1">
        <v>3.5</v>
      </c>
    </row>
    <row r="185" spans="1:19" x14ac:dyDescent="0.25">
      <c r="A185" t="s">
        <v>5</v>
      </c>
      <c r="B185" t="s">
        <v>6</v>
      </c>
      <c r="C185" t="s">
        <v>9</v>
      </c>
      <c r="D185" t="s">
        <v>0</v>
      </c>
      <c r="E185">
        <v>4</v>
      </c>
      <c r="F185" s="2">
        <v>23.17</v>
      </c>
      <c r="G185" s="2">
        <v>6.5</v>
      </c>
      <c r="M185" s="1">
        <f>IF(Table25[[#This Row],[sex]]=$AB$4,$AC$4,$AC$5)</f>
        <v>0</v>
      </c>
      <c r="N185" s="1">
        <f>IF(Table25[[#This Row],[smoker]]=$AB$7,0,1)</f>
        <v>1</v>
      </c>
      <c r="O185" s="1" cm="1">
        <f t="array" ref="O185">_xlfn.IFS(Table25[[#This Row],[day]]=$AB$13,0,Table25[[#This Row],[day]]=$AB$14,1,Table25[[#This Row],[day]]=$AB$15,2,Table25[[#This Row],[day]]=$AB$16,3)</f>
        <v>3</v>
      </c>
      <c r="P185" s="1">
        <f>IF(Table25[[#This Row],[time]]=$AB$10,$AC$10,$AC$11)</f>
        <v>0</v>
      </c>
      <c r="Q185" s="1">
        <v>4</v>
      </c>
      <c r="R185" s="1">
        <v>23.17</v>
      </c>
      <c r="S185" s="1">
        <v>6.5</v>
      </c>
    </row>
    <row r="186" spans="1:19" x14ac:dyDescent="0.25">
      <c r="A186" t="s">
        <v>5</v>
      </c>
      <c r="B186" t="s">
        <v>6</v>
      </c>
      <c r="C186" t="s">
        <v>9</v>
      </c>
      <c r="D186" t="s">
        <v>0</v>
      </c>
      <c r="E186">
        <v>2</v>
      </c>
      <c r="F186" s="2">
        <v>40.549999999999997</v>
      </c>
      <c r="G186" s="2">
        <v>3</v>
      </c>
      <c r="M186" s="1">
        <f>IF(Table25[[#This Row],[sex]]=$AB$4,$AC$4,$AC$5)</f>
        <v>0</v>
      </c>
      <c r="N186" s="1">
        <f>IF(Table25[[#This Row],[smoker]]=$AB$7,0,1)</f>
        <v>1</v>
      </c>
      <c r="O186" s="1" cm="1">
        <f t="array" ref="O186">_xlfn.IFS(Table25[[#This Row],[day]]=$AB$13,0,Table25[[#This Row],[day]]=$AB$14,1,Table25[[#This Row],[day]]=$AB$15,2,Table25[[#This Row],[day]]=$AB$16,3)</f>
        <v>3</v>
      </c>
      <c r="P186" s="1">
        <f>IF(Table25[[#This Row],[time]]=$AB$10,$AC$10,$AC$11)</f>
        <v>0</v>
      </c>
      <c r="Q186" s="1">
        <v>2</v>
      </c>
      <c r="R186" s="1">
        <v>40.549999999999997</v>
      </c>
      <c r="S186" s="1">
        <v>3</v>
      </c>
    </row>
    <row r="187" spans="1:19" x14ac:dyDescent="0.25">
      <c r="A187" t="s">
        <v>5</v>
      </c>
      <c r="B187" t="s">
        <v>2</v>
      </c>
      <c r="C187" t="s">
        <v>9</v>
      </c>
      <c r="D187" t="s">
        <v>0</v>
      </c>
      <c r="E187">
        <v>5</v>
      </c>
      <c r="F187" s="2">
        <v>20.69</v>
      </c>
      <c r="G187" s="2">
        <v>5</v>
      </c>
      <c r="M187" s="1">
        <f>IF(Table25[[#This Row],[sex]]=$AB$4,$AC$4,$AC$5)</f>
        <v>0</v>
      </c>
      <c r="N187" s="1">
        <f>IF(Table25[[#This Row],[smoker]]=$AB$7,0,1)</f>
        <v>0</v>
      </c>
      <c r="O187" s="1" cm="1">
        <f t="array" ref="O187">_xlfn.IFS(Table25[[#This Row],[day]]=$AB$13,0,Table25[[#This Row],[day]]=$AB$14,1,Table25[[#This Row],[day]]=$AB$15,2,Table25[[#This Row],[day]]=$AB$16,3)</f>
        <v>3</v>
      </c>
      <c r="P187" s="1">
        <f>IF(Table25[[#This Row],[time]]=$AB$10,$AC$10,$AC$11)</f>
        <v>0</v>
      </c>
      <c r="Q187" s="1">
        <v>5</v>
      </c>
      <c r="R187" s="1">
        <v>20.69</v>
      </c>
      <c r="S187" s="1">
        <v>5</v>
      </c>
    </row>
    <row r="188" spans="1:19" x14ac:dyDescent="0.25">
      <c r="A188" t="s">
        <v>3</v>
      </c>
      <c r="B188" t="s">
        <v>6</v>
      </c>
      <c r="C188" t="s">
        <v>9</v>
      </c>
      <c r="D188" t="s">
        <v>0</v>
      </c>
      <c r="E188">
        <v>3</v>
      </c>
      <c r="F188" s="2">
        <v>20.9</v>
      </c>
      <c r="G188" s="2">
        <v>3.5</v>
      </c>
      <c r="M188" s="1">
        <f>IF(Table25[[#This Row],[sex]]=$AB$4,$AC$4,$AC$5)</f>
        <v>1</v>
      </c>
      <c r="N188" s="1">
        <f>IF(Table25[[#This Row],[smoker]]=$AB$7,0,1)</f>
        <v>1</v>
      </c>
      <c r="O188" s="1" cm="1">
        <f t="array" ref="O188">_xlfn.IFS(Table25[[#This Row],[day]]=$AB$13,0,Table25[[#This Row],[day]]=$AB$14,1,Table25[[#This Row],[day]]=$AB$15,2,Table25[[#This Row],[day]]=$AB$16,3)</f>
        <v>3</v>
      </c>
      <c r="P188" s="1">
        <f>IF(Table25[[#This Row],[time]]=$AB$10,$AC$10,$AC$11)</f>
        <v>0</v>
      </c>
      <c r="Q188" s="1">
        <v>3</v>
      </c>
      <c r="R188" s="1">
        <v>20.9</v>
      </c>
      <c r="S188" s="1">
        <v>3.5</v>
      </c>
    </row>
    <row r="189" spans="1:19" x14ac:dyDescent="0.25">
      <c r="A189" t="s">
        <v>5</v>
      </c>
      <c r="B189" t="s">
        <v>6</v>
      </c>
      <c r="C189" t="s">
        <v>9</v>
      </c>
      <c r="D189" t="s">
        <v>0</v>
      </c>
      <c r="E189">
        <v>5</v>
      </c>
      <c r="F189" s="2">
        <v>30.46</v>
      </c>
      <c r="G189" s="2">
        <v>2</v>
      </c>
      <c r="M189" s="1">
        <f>IF(Table25[[#This Row],[sex]]=$AB$4,$AC$4,$AC$5)</f>
        <v>0</v>
      </c>
      <c r="N189" s="1">
        <f>IF(Table25[[#This Row],[smoker]]=$AB$7,0,1)</f>
        <v>1</v>
      </c>
      <c r="O189" s="1" cm="1">
        <f t="array" ref="O189">_xlfn.IFS(Table25[[#This Row],[day]]=$AB$13,0,Table25[[#This Row],[day]]=$AB$14,1,Table25[[#This Row],[day]]=$AB$15,2,Table25[[#This Row],[day]]=$AB$16,3)</f>
        <v>3</v>
      </c>
      <c r="P189" s="1">
        <f>IF(Table25[[#This Row],[time]]=$AB$10,$AC$10,$AC$11)</f>
        <v>0</v>
      </c>
      <c r="Q189" s="1">
        <v>5</v>
      </c>
      <c r="R189" s="1">
        <v>30.46</v>
      </c>
      <c r="S189" s="1">
        <v>2</v>
      </c>
    </row>
    <row r="190" spans="1:19" x14ac:dyDescent="0.25">
      <c r="A190" t="s">
        <v>3</v>
      </c>
      <c r="B190" t="s">
        <v>6</v>
      </c>
      <c r="C190" t="s">
        <v>9</v>
      </c>
      <c r="D190" t="s">
        <v>0</v>
      </c>
      <c r="E190">
        <v>3</v>
      </c>
      <c r="F190" s="2">
        <v>18.149999999999999</v>
      </c>
      <c r="G190" s="2">
        <v>3.5</v>
      </c>
      <c r="M190" s="1">
        <f>IF(Table25[[#This Row],[sex]]=$AB$4,$AC$4,$AC$5)</f>
        <v>1</v>
      </c>
      <c r="N190" s="1">
        <f>IF(Table25[[#This Row],[smoker]]=$AB$7,0,1)</f>
        <v>1</v>
      </c>
      <c r="O190" s="1" cm="1">
        <f t="array" ref="O190">_xlfn.IFS(Table25[[#This Row],[day]]=$AB$13,0,Table25[[#This Row],[day]]=$AB$14,1,Table25[[#This Row],[day]]=$AB$15,2,Table25[[#This Row],[day]]=$AB$16,3)</f>
        <v>3</v>
      </c>
      <c r="P190" s="1">
        <f>IF(Table25[[#This Row],[time]]=$AB$10,$AC$10,$AC$11)</f>
        <v>0</v>
      </c>
      <c r="Q190" s="1">
        <v>3</v>
      </c>
      <c r="R190" s="1">
        <v>18.149999999999999</v>
      </c>
      <c r="S190" s="1">
        <v>3.5</v>
      </c>
    </row>
    <row r="191" spans="1:19" x14ac:dyDescent="0.25">
      <c r="A191" t="s">
        <v>5</v>
      </c>
      <c r="B191" t="s">
        <v>6</v>
      </c>
      <c r="C191" t="s">
        <v>9</v>
      </c>
      <c r="D191" t="s">
        <v>0</v>
      </c>
      <c r="E191">
        <v>3</v>
      </c>
      <c r="F191" s="2">
        <v>23.1</v>
      </c>
      <c r="G191" s="2">
        <v>4</v>
      </c>
      <c r="M191" s="1">
        <f>IF(Table25[[#This Row],[sex]]=$AB$4,$AC$4,$AC$5)</f>
        <v>0</v>
      </c>
      <c r="N191" s="1">
        <f>IF(Table25[[#This Row],[smoker]]=$AB$7,0,1)</f>
        <v>1</v>
      </c>
      <c r="O191" s="1" cm="1">
        <f t="array" ref="O191">_xlfn.IFS(Table25[[#This Row],[day]]=$AB$13,0,Table25[[#This Row],[day]]=$AB$14,1,Table25[[#This Row],[day]]=$AB$15,2,Table25[[#This Row],[day]]=$AB$16,3)</f>
        <v>3</v>
      </c>
      <c r="P191" s="1">
        <f>IF(Table25[[#This Row],[time]]=$AB$10,$AC$10,$AC$11)</f>
        <v>0</v>
      </c>
      <c r="Q191" s="1">
        <v>3</v>
      </c>
      <c r="R191" s="1">
        <v>23.1</v>
      </c>
      <c r="S191" s="1">
        <v>4</v>
      </c>
    </row>
    <row r="192" spans="1:19" x14ac:dyDescent="0.25">
      <c r="A192" t="s">
        <v>5</v>
      </c>
      <c r="B192" t="s">
        <v>6</v>
      </c>
      <c r="C192" t="s">
        <v>9</v>
      </c>
      <c r="D192" t="s">
        <v>0</v>
      </c>
      <c r="E192">
        <v>2</v>
      </c>
      <c r="F192" s="2">
        <v>15.69</v>
      </c>
      <c r="G192" s="2">
        <v>1.5</v>
      </c>
      <c r="M192" s="1">
        <f>IF(Table25[[#This Row],[sex]]=$AB$4,$AC$4,$AC$5)</f>
        <v>0</v>
      </c>
      <c r="N192" s="1">
        <f>IF(Table25[[#This Row],[smoker]]=$AB$7,0,1)</f>
        <v>1</v>
      </c>
      <c r="O192" s="1" cm="1">
        <f t="array" ref="O192">_xlfn.IFS(Table25[[#This Row],[day]]=$AB$13,0,Table25[[#This Row],[day]]=$AB$14,1,Table25[[#This Row],[day]]=$AB$15,2,Table25[[#This Row],[day]]=$AB$16,3)</f>
        <v>3</v>
      </c>
      <c r="P192" s="1">
        <f>IF(Table25[[#This Row],[time]]=$AB$10,$AC$10,$AC$11)</f>
        <v>0</v>
      </c>
      <c r="Q192" s="1">
        <v>2</v>
      </c>
      <c r="R192" s="1">
        <v>15.69</v>
      </c>
      <c r="S192" s="1">
        <v>1.5</v>
      </c>
    </row>
    <row r="193" spans="1:19" x14ac:dyDescent="0.25">
      <c r="A193" t="s">
        <v>3</v>
      </c>
      <c r="B193" t="s">
        <v>6</v>
      </c>
      <c r="C193" t="s">
        <v>1</v>
      </c>
      <c r="D193" t="s">
        <v>7</v>
      </c>
      <c r="E193">
        <v>2</v>
      </c>
      <c r="F193" s="2">
        <v>19.809999999999999</v>
      </c>
      <c r="G193" s="2">
        <v>4.1900000000000004</v>
      </c>
      <c r="M193" s="1">
        <f>IF(Table25[[#This Row],[sex]]=$AB$4,$AC$4,$AC$5)</f>
        <v>1</v>
      </c>
      <c r="N193" s="1">
        <f>IF(Table25[[#This Row],[smoker]]=$AB$7,0,1)</f>
        <v>1</v>
      </c>
      <c r="O193" s="1" cm="1">
        <f t="array" ref="O193">_xlfn.IFS(Table25[[#This Row],[day]]=$AB$13,0,Table25[[#This Row],[day]]=$AB$14,1,Table25[[#This Row],[day]]=$AB$15,2,Table25[[#This Row],[day]]=$AB$16,3)</f>
        <v>0</v>
      </c>
      <c r="P193" s="1">
        <f>IF(Table25[[#This Row],[time]]=$AB$10,$AC$10,$AC$11)</f>
        <v>1</v>
      </c>
      <c r="Q193" s="1">
        <v>2</v>
      </c>
      <c r="R193" s="1">
        <v>19.809999999999999</v>
      </c>
      <c r="S193" s="1">
        <v>4.1900000000000004</v>
      </c>
    </row>
    <row r="194" spans="1:19" x14ac:dyDescent="0.25">
      <c r="A194" t="s">
        <v>5</v>
      </c>
      <c r="B194" t="s">
        <v>6</v>
      </c>
      <c r="C194" t="s">
        <v>1</v>
      </c>
      <c r="D194" t="s">
        <v>7</v>
      </c>
      <c r="E194">
        <v>2</v>
      </c>
      <c r="F194" s="2">
        <v>28.44</v>
      </c>
      <c r="G194" s="2">
        <v>2.56</v>
      </c>
      <c r="M194" s="1">
        <f>IF(Table25[[#This Row],[sex]]=$AB$4,$AC$4,$AC$5)</f>
        <v>0</v>
      </c>
      <c r="N194" s="1">
        <f>IF(Table25[[#This Row],[smoker]]=$AB$7,0,1)</f>
        <v>1</v>
      </c>
      <c r="O194" s="1" cm="1">
        <f t="array" ref="O194">_xlfn.IFS(Table25[[#This Row],[day]]=$AB$13,0,Table25[[#This Row],[day]]=$AB$14,1,Table25[[#This Row],[day]]=$AB$15,2,Table25[[#This Row],[day]]=$AB$16,3)</f>
        <v>0</v>
      </c>
      <c r="P194" s="1">
        <f>IF(Table25[[#This Row],[time]]=$AB$10,$AC$10,$AC$11)</f>
        <v>1</v>
      </c>
      <c r="Q194" s="1">
        <v>2</v>
      </c>
      <c r="R194" s="1">
        <v>28.44</v>
      </c>
      <c r="S194" s="1">
        <v>2.56</v>
      </c>
    </row>
    <row r="195" spans="1:19" x14ac:dyDescent="0.25">
      <c r="A195" t="s">
        <v>5</v>
      </c>
      <c r="B195" t="s">
        <v>6</v>
      </c>
      <c r="C195" t="s">
        <v>1</v>
      </c>
      <c r="D195" t="s">
        <v>7</v>
      </c>
      <c r="E195">
        <v>2</v>
      </c>
      <c r="F195" s="2">
        <v>15.48</v>
      </c>
      <c r="G195" s="2">
        <v>2.02</v>
      </c>
      <c r="M195" s="1">
        <f>IF(Table25[[#This Row],[sex]]=$AB$4,$AC$4,$AC$5)</f>
        <v>0</v>
      </c>
      <c r="N195" s="1">
        <f>IF(Table25[[#This Row],[smoker]]=$AB$7,0,1)</f>
        <v>1</v>
      </c>
      <c r="O195" s="1" cm="1">
        <f t="array" ref="O195">_xlfn.IFS(Table25[[#This Row],[day]]=$AB$13,0,Table25[[#This Row],[day]]=$AB$14,1,Table25[[#This Row],[day]]=$AB$15,2,Table25[[#This Row],[day]]=$AB$16,3)</f>
        <v>0</v>
      </c>
      <c r="P195" s="1">
        <f>IF(Table25[[#This Row],[time]]=$AB$10,$AC$10,$AC$11)</f>
        <v>1</v>
      </c>
      <c r="Q195" s="1">
        <v>2</v>
      </c>
      <c r="R195" s="1">
        <v>15.48</v>
      </c>
      <c r="S195" s="1">
        <v>2.02</v>
      </c>
    </row>
    <row r="196" spans="1:19" x14ac:dyDescent="0.25">
      <c r="A196" t="s">
        <v>5</v>
      </c>
      <c r="B196" t="s">
        <v>6</v>
      </c>
      <c r="C196" t="s">
        <v>1</v>
      </c>
      <c r="D196" t="s">
        <v>7</v>
      </c>
      <c r="E196">
        <v>2</v>
      </c>
      <c r="F196" s="2">
        <v>16.579999999999998</v>
      </c>
      <c r="G196" s="2">
        <v>4</v>
      </c>
      <c r="M196" s="1">
        <f>IF(Table25[[#This Row],[sex]]=$AB$4,$AC$4,$AC$5)</f>
        <v>0</v>
      </c>
      <c r="N196" s="1">
        <f>IF(Table25[[#This Row],[smoker]]=$AB$7,0,1)</f>
        <v>1</v>
      </c>
      <c r="O196" s="1" cm="1">
        <f t="array" ref="O196">_xlfn.IFS(Table25[[#This Row],[day]]=$AB$13,0,Table25[[#This Row],[day]]=$AB$14,1,Table25[[#This Row],[day]]=$AB$15,2,Table25[[#This Row],[day]]=$AB$16,3)</f>
        <v>0</v>
      </c>
      <c r="P196" s="1">
        <f>IF(Table25[[#This Row],[time]]=$AB$10,$AC$10,$AC$11)</f>
        <v>1</v>
      </c>
      <c r="Q196" s="1">
        <v>2</v>
      </c>
      <c r="R196" s="1">
        <v>16.579999999999998</v>
      </c>
      <c r="S196" s="1">
        <v>4</v>
      </c>
    </row>
    <row r="197" spans="1:19" x14ac:dyDescent="0.25">
      <c r="A197" t="s">
        <v>5</v>
      </c>
      <c r="B197" t="s">
        <v>2</v>
      </c>
      <c r="C197" t="s">
        <v>1</v>
      </c>
      <c r="D197" t="s">
        <v>7</v>
      </c>
      <c r="E197">
        <v>2</v>
      </c>
      <c r="F197" s="2">
        <v>7.56</v>
      </c>
      <c r="G197" s="2">
        <v>1.44</v>
      </c>
      <c r="M197" s="1">
        <f>IF(Table25[[#This Row],[sex]]=$AB$4,$AC$4,$AC$5)</f>
        <v>0</v>
      </c>
      <c r="N197" s="1">
        <f>IF(Table25[[#This Row],[smoker]]=$AB$7,0,1)</f>
        <v>0</v>
      </c>
      <c r="O197" s="1" cm="1">
        <f t="array" ref="O197">_xlfn.IFS(Table25[[#This Row],[day]]=$AB$13,0,Table25[[#This Row],[day]]=$AB$14,1,Table25[[#This Row],[day]]=$AB$15,2,Table25[[#This Row],[day]]=$AB$16,3)</f>
        <v>0</v>
      </c>
      <c r="P197" s="1">
        <f>IF(Table25[[#This Row],[time]]=$AB$10,$AC$10,$AC$11)</f>
        <v>1</v>
      </c>
      <c r="Q197" s="1">
        <v>2</v>
      </c>
      <c r="R197" s="1">
        <v>7.56</v>
      </c>
      <c r="S197" s="1">
        <v>1.44</v>
      </c>
    </row>
    <row r="198" spans="1:19" x14ac:dyDescent="0.25">
      <c r="A198" t="s">
        <v>5</v>
      </c>
      <c r="B198" t="s">
        <v>6</v>
      </c>
      <c r="C198" t="s">
        <v>1</v>
      </c>
      <c r="D198" t="s">
        <v>7</v>
      </c>
      <c r="E198">
        <v>2</v>
      </c>
      <c r="F198" s="2">
        <v>10.34</v>
      </c>
      <c r="G198" s="2">
        <v>2</v>
      </c>
      <c r="M198" s="1">
        <f>IF(Table25[[#This Row],[sex]]=$AB$4,$AC$4,$AC$5)</f>
        <v>0</v>
      </c>
      <c r="N198" s="1">
        <f>IF(Table25[[#This Row],[smoker]]=$AB$7,0,1)</f>
        <v>1</v>
      </c>
      <c r="O198" s="1" cm="1">
        <f t="array" ref="O198">_xlfn.IFS(Table25[[#This Row],[day]]=$AB$13,0,Table25[[#This Row],[day]]=$AB$14,1,Table25[[#This Row],[day]]=$AB$15,2,Table25[[#This Row],[day]]=$AB$16,3)</f>
        <v>0</v>
      </c>
      <c r="P198" s="1">
        <f>IF(Table25[[#This Row],[time]]=$AB$10,$AC$10,$AC$11)</f>
        <v>1</v>
      </c>
      <c r="Q198" s="1">
        <v>2</v>
      </c>
      <c r="R198" s="1">
        <v>10.34</v>
      </c>
      <c r="S198" s="1">
        <v>2</v>
      </c>
    </row>
    <row r="199" spans="1:19" x14ac:dyDescent="0.25">
      <c r="A199" t="s">
        <v>3</v>
      </c>
      <c r="B199" t="s">
        <v>6</v>
      </c>
      <c r="C199" t="s">
        <v>1</v>
      </c>
      <c r="D199" t="s">
        <v>7</v>
      </c>
      <c r="E199">
        <v>4</v>
      </c>
      <c r="F199" s="2">
        <v>43.11</v>
      </c>
      <c r="G199" s="2">
        <v>5</v>
      </c>
      <c r="M199" s="1">
        <f>IF(Table25[[#This Row],[sex]]=$AB$4,$AC$4,$AC$5)</f>
        <v>1</v>
      </c>
      <c r="N199" s="1">
        <f>IF(Table25[[#This Row],[smoker]]=$AB$7,0,1)</f>
        <v>1</v>
      </c>
      <c r="O199" s="1" cm="1">
        <f t="array" ref="O199">_xlfn.IFS(Table25[[#This Row],[day]]=$AB$13,0,Table25[[#This Row],[day]]=$AB$14,1,Table25[[#This Row],[day]]=$AB$15,2,Table25[[#This Row],[day]]=$AB$16,3)</f>
        <v>0</v>
      </c>
      <c r="P199" s="1">
        <f>IF(Table25[[#This Row],[time]]=$AB$10,$AC$10,$AC$11)</f>
        <v>1</v>
      </c>
      <c r="Q199" s="1">
        <v>4</v>
      </c>
      <c r="R199" s="1">
        <v>43.11</v>
      </c>
      <c r="S199" s="1">
        <v>5</v>
      </c>
    </row>
    <row r="200" spans="1:19" x14ac:dyDescent="0.25">
      <c r="A200" t="s">
        <v>3</v>
      </c>
      <c r="B200" t="s">
        <v>6</v>
      </c>
      <c r="C200" t="s">
        <v>1</v>
      </c>
      <c r="D200" t="s">
        <v>7</v>
      </c>
      <c r="E200">
        <v>2</v>
      </c>
      <c r="F200" s="2">
        <v>13</v>
      </c>
      <c r="G200" s="2">
        <v>2</v>
      </c>
      <c r="M200" s="1">
        <f>IF(Table25[[#This Row],[sex]]=$AB$4,$AC$4,$AC$5)</f>
        <v>1</v>
      </c>
      <c r="N200" s="1">
        <f>IF(Table25[[#This Row],[smoker]]=$AB$7,0,1)</f>
        <v>1</v>
      </c>
      <c r="O200" s="1" cm="1">
        <f t="array" ref="O200">_xlfn.IFS(Table25[[#This Row],[day]]=$AB$13,0,Table25[[#This Row],[day]]=$AB$14,1,Table25[[#This Row],[day]]=$AB$15,2,Table25[[#This Row],[day]]=$AB$16,3)</f>
        <v>0</v>
      </c>
      <c r="P200" s="1">
        <f>IF(Table25[[#This Row],[time]]=$AB$10,$AC$10,$AC$11)</f>
        <v>1</v>
      </c>
      <c r="Q200" s="1">
        <v>2</v>
      </c>
      <c r="R200" s="1">
        <v>13</v>
      </c>
      <c r="S200" s="1">
        <v>2</v>
      </c>
    </row>
    <row r="201" spans="1:19" x14ac:dyDescent="0.25">
      <c r="A201" t="s">
        <v>5</v>
      </c>
      <c r="B201" t="s">
        <v>6</v>
      </c>
      <c r="C201" t="s">
        <v>1</v>
      </c>
      <c r="D201" t="s">
        <v>7</v>
      </c>
      <c r="E201">
        <v>2</v>
      </c>
      <c r="F201" s="2">
        <v>13.51</v>
      </c>
      <c r="G201" s="2">
        <v>2</v>
      </c>
      <c r="M201" s="1">
        <f>IF(Table25[[#This Row],[sex]]=$AB$4,$AC$4,$AC$5)</f>
        <v>0</v>
      </c>
      <c r="N201" s="1">
        <f>IF(Table25[[#This Row],[smoker]]=$AB$7,0,1)</f>
        <v>1</v>
      </c>
      <c r="O201" s="1" cm="1">
        <f t="array" ref="O201">_xlfn.IFS(Table25[[#This Row],[day]]=$AB$13,0,Table25[[#This Row],[day]]=$AB$14,1,Table25[[#This Row],[day]]=$AB$15,2,Table25[[#This Row],[day]]=$AB$16,3)</f>
        <v>0</v>
      </c>
      <c r="P201" s="1">
        <f>IF(Table25[[#This Row],[time]]=$AB$10,$AC$10,$AC$11)</f>
        <v>1</v>
      </c>
      <c r="Q201" s="1">
        <v>2</v>
      </c>
      <c r="R201" s="1">
        <v>13.51</v>
      </c>
      <c r="S201" s="1">
        <v>2</v>
      </c>
    </row>
    <row r="202" spans="1:19" x14ac:dyDescent="0.25">
      <c r="A202" t="s">
        <v>5</v>
      </c>
      <c r="B202" t="s">
        <v>6</v>
      </c>
      <c r="C202" t="s">
        <v>1</v>
      </c>
      <c r="D202" t="s">
        <v>7</v>
      </c>
      <c r="E202">
        <v>3</v>
      </c>
      <c r="F202" s="2">
        <v>18.71</v>
      </c>
      <c r="G202" s="2">
        <v>4</v>
      </c>
      <c r="M202" s="1">
        <f>IF(Table25[[#This Row],[sex]]=$AB$4,$AC$4,$AC$5)</f>
        <v>0</v>
      </c>
      <c r="N202" s="1">
        <f>IF(Table25[[#This Row],[smoker]]=$AB$7,0,1)</f>
        <v>1</v>
      </c>
      <c r="O202" s="1" cm="1">
        <f t="array" ref="O202">_xlfn.IFS(Table25[[#This Row],[day]]=$AB$13,0,Table25[[#This Row],[day]]=$AB$14,1,Table25[[#This Row],[day]]=$AB$15,2,Table25[[#This Row],[day]]=$AB$16,3)</f>
        <v>0</v>
      </c>
      <c r="P202" s="1">
        <f>IF(Table25[[#This Row],[time]]=$AB$10,$AC$10,$AC$11)</f>
        <v>1</v>
      </c>
      <c r="Q202" s="1">
        <v>3</v>
      </c>
      <c r="R202" s="1">
        <v>18.71</v>
      </c>
      <c r="S202" s="1">
        <v>4</v>
      </c>
    </row>
    <row r="203" spans="1:19" x14ac:dyDescent="0.25">
      <c r="A203" t="s">
        <v>3</v>
      </c>
      <c r="B203" t="s">
        <v>6</v>
      </c>
      <c r="C203" t="s">
        <v>1</v>
      </c>
      <c r="D203" t="s">
        <v>7</v>
      </c>
      <c r="E203">
        <v>2</v>
      </c>
      <c r="F203" s="2">
        <v>12.74</v>
      </c>
      <c r="G203" s="2">
        <v>2.0099999999999998</v>
      </c>
      <c r="M203" s="1">
        <f>IF(Table25[[#This Row],[sex]]=$AB$4,$AC$4,$AC$5)</f>
        <v>1</v>
      </c>
      <c r="N203" s="1">
        <f>IF(Table25[[#This Row],[smoker]]=$AB$7,0,1)</f>
        <v>1</v>
      </c>
      <c r="O203" s="1" cm="1">
        <f t="array" ref="O203">_xlfn.IFS(Table25[[#This Row],[day]]=$AB$13,0,Table25[[#This Row],[day]]=$AB$14,1,Table25[[#This Row],[day]]=$AB$15,2,Table25[[#This Row],[day]]=$AB$16,3)</f>
        <v>0</v>
      </c>
      <c r="P203" s="1">
        <f>IF(Table25[[#This Row],[time]]=$AB$10,$AC$10,$AC$11)</f>
        <v>1</v>
      </c>
      <c r="Q203" s="1">
        <v>2</v>
      </c>
      <c r="R203" s="1">
        <v>12.74</v>
      </c>
      <c r="S203" s="1">
        <v>2.0099999999999998</v>
      </c>
    </row>
    <row r="204" spans="1:19" x14ac:dyDescent="0.25">
      <c r="A204" t="s">
        <v>3</v>
      </c>
      <c r="B204" t="s">
        <v>6</v>
      </c>
      <c r="C204" t="s">
        <v>1</v>
      </c>
      <c r="D204" t="s">
        <v>7</v>
      </c>
      <c r="E204">
        <v>2</v>
      </c>
      <c r="F204" s="2">
        <v>16.399999999999999</v>
      </c>
      <c r="G204" s="2">
        <v>2.5</v>
      </c>
      <c r="M204" s="1">
        <f>IF(Table25[[#This Row],[sex]]=$AB$4,$AC$4,$AC$5)</f>
        <v>1</v>
      </c>
      <c r="N204" s="1">
        <f>IF(Table25[[#This Row],[smoker]]=$AB$7,0,1)</f>
        <v>1</v>
      </c>
      <c r="O204" s="1" cm="1">
        <f t="array" ref="O204">_xlfn.IFS(Table25[[#This Row],[day]]=$AB$13,0,Table25[[#This Row],[day]]=$AB$14,1,Table25[[#This Row],[day]]=$AB$15,2,Table25[[#This Row],[day]]=$AB$16,3)</f>
        <v>0</v>
      </c>
      <c r="P204" s="1">
        <f>IF(Table25[[#This Row],[time]]=$AB$10,$AC$10,$AC$11)</f>
        <v>1</v>
      </c>
      <c r="Q204" s="1">
        <v>2</v>
      </c>
      <c r="R204" s="1">
        <v>16.399999999999999</v>
      </c>
      <c r="S204" s="1">
        <v>2.5</v>
      </c>
    </row>
    <row r="205" spans="1:19" x14ac:dyDescent="0.25">
      <c r="A205" t="s">
        <v>5</v>
      </c>
      <c r="B205" t="s">
        <v>6</v>
      </c>
      <c r="C205" t="s">
        <v>1</v>
      </c>
      <c r="D205" t="s">
        <v>7</v>
      </c>
      <c r="E205">
        <v>4</v>
      </c>
      <c r="F205" s="2">
        <v>20.53</v>
      </c>
      <c r="G205" s="2">
        <v>4</v>
      </c>
      <c r="M205" s="1">
        <f>IF(Table25[[#This Row],[sex]]=$AB$4,$AC$4,$AC$5)</f>
        <v>0</v>
      </c>
      <c r="N205" s="1">
        <f>IF(Table25[[#This Row],[smoker]]=$AB$7,0,1)</f>
        <v>1</v>
      </c>
      <c r="O205" s="1" cm="1">
        <f t="array" ref="O205">_xlfn.IFS(Table25[[#This Row],[day]]=$AB$13,0,Table25[[#This Row],[day]]=$AB$14,1,Table25[[#This Row],[day]]=$AB$15,2,Table25[[#This Row],[day]]=$AB$16,3)</f>
        <v>0</v>
      </c>
      <c r="P205" s="1">
        <f>IF(Table25[[#This Row],[time]]=$AB$10,$AC$10,$AC$11)</f>
        <v>1</v>
      </c>
      <c r="Q205" s="1">
        <v>4</v>
      </c>
      <c r="R205" s="1">
        <v>20.53</v>
      </c>
      <c r="S205" s="1">
        <v>4</v>
      </c>
    </row>
    <row r="206" spans="1:19" x14ac:dyDescent="0.25">
      <c r="A206" t="s">
        <v>3</v>
      </c>
      <c r="B206" t="s">
        <v>6</v>
      </c>
      <c r="C206" t="s">
        <v>1</v>
      </c>
      <c r="D206" t="s">
        <v>7</v>
      </c>
      <c r="E206">
        <v>3</v>
      </c>
      <c r="F206" s="2">
        <v>16.47</v>
      </c>
      <c r="G206" s="2">
        <v>3.23</v>
      </c>
      <c r="M206" s="1">
        <f>IF(Table25[[#This Row],[sex]]=$AB$4,$AC$4,$AC$5)</f>
        <v>1</v>
      </c>
      <c r="N206" s="1">
        <f>IF(Table25[[#This Row],[smoker]]=$AB$7,0,1)</f>
        <v>1</v>
      </c>
      <c r="O206" s="1" cm="1">
        <f t="array" ref="O206">_xlfn.IFS(Table25[[#This Row],[day]]=$AB$13,0,Table25[[#This Row],[day]]=$AB$14,1,Table25[[#This Row],[day]]=$AB$15,2,Table25[[#This Row],[day]]=$AB$16,3)</f>
        <v>0</v>
      </c>
      <c r="P206" s="1">
        <f>IF(Table25[[#This Row],[time]]=$AB$10,$AC$10,$AC$11)</f>
        <v>1</v>
      </c>
      <c r="Q206" s="1">
        <v>3</v>
      </c>
      <c r="R206" s="1">
        <v>16.47</v>
      </c>
      <c r="S206" s="1">
        <v>3.23</v>
      </c>
    </row>
    <row r="207" spans="1:19" x14ac:dyDescent="0.25">
      <c r="A207" t="s">
        <v>5</v>
      </c>
      <c r="B207" t="s">
        <v>6</v>
      </c>
      <c r="C207" t="s">
        <v>4</v>
      </c>
      <c r="D207" t="s">
        <v>0</v>
      </c>
      <c r="E207">
        <v>3</v>
      </c>
      <c r="F207" s="2">
        <v>26.59</v>
      </c>
      <c r="G207" s="2">
        <v>3.41</v>
      </c>
      <c r="M207" s="1">
        <f>IF(Table25[[#This Row],[sex]]=$AB$4,$AC$4,$AC$5)</f>
        <v>0</v>
      </c>
      <c r="N207" s="1">
        <f>IF(Table25[[#This Row],[smoker]]=$AB$7,0,1)</f>
        <v>1</v>
      </c>
      <c r="O207" s="1" cm="1">
        <f t="array" ref="O207">_xlfn.IFS(Table25[[#This Row],[day]]=$AB$13,0,Table25[[#This Row],[day]]=$AB$14,1,Table25[[#This Row],[day]]=$AB$15,2,Table25[[#This Row],[day]]=$AB$16,3)</f>
        <v>2</v>
      </c>
      <c r="P207" s="1">
        <f>IF(Table25[[#This Row],[time]]=$AB$10,$AC$10,$AC$11)</f>
        <v>0</v>
      </c>
      <c r="Q207" s="1">
        <v>3</v>
      </c>
      <c r="R207" s="1">
        <v>26.59</v>
      </c>
      <c r="S207" s="1">
        <v>3.41</v>
      </c>
    </row>
    <row r="208" spans="1:19" x14ac:dyDescent="0.25">
      <c r="A208" t="s">
        <v>5</v>
      </c>
      <c r="B208" t="s">
        <v>6</v>
      </c>
      <c r="C208" t="s">
        <v>4</v>
      </c>
      <c r="D208" t="s">
        <v>0</v>
      </c>
      <c r="E208">
        <v>4</v>
      </c>
      <c r="F208" s="2">
        <v>38.729999999999997</v>
      </c>
      <c r="G208" s="2">
        <v>3</v>
      </c>
      <c r="M208" s="1">
        <f>IF(Table25[[#This Row],[sex]]=$AB$4,$AC$4,$AC$5)</f>
        <v>0</v>
      </c>
      <c r="N208" s="1">
        <f>IF(Table25[[#This Row],[smoker]]=$AB$7,0,1)</f>
        <v>1</v>
      </c>
      <c r="O208" s="1" cm="1">
        <f t="array" ref="O208">_xlfn.IFS(Table25[[#This Row],[day]]=$AB$13,0,Table25[[#This Row],[day]]=$AB$14,1,Table25[[#This Row],[day]]=$AB$15,2,Table25[[#This Row],[day]]=$AB$16,3)</f>
        <v>2</v>
      </c>
      <c r="P208" s="1">
        <f>IF(Table25[[#This Row],[time]]=$AB$10,$AC$10,$AC$11)</f>
        <v>0</v>
      </c>
      <c r="Q208" s="1">
        <v>4</v>
      </c>
      <c r="R208" s="1">
        <v>38.729999999999997</v>
      </c>
      <c r="S208" s="1">
        <v>3</v>
      </c>
    </row>
    <row r="209" spans="1:21" x14ac:dyDescent="0.25">
      <c r="A209" t="s">
        <v>5</v>
      </c>
      <c r="B209" t="s">
        <v>6</v>
      </c>
      <c r="C209" t="s">
        <v>4</v>
      </c>
      <c r="D209" t="s">
        <v>0</v>
      </c>
      <c r="E209">
        <v>2</v>
      </c>
      <c r="F209" s="2">
        <v>24.27</v>
      </c>
      <c r="G209" s="2">
        <v>2.0299999999999998</v>
      </c>
      <c r="M209" s="1">
        <f>IF(Table25[[#This Row],[sex]]=$AB$4,$AC$4,$AC$5)</f>
        <v>0</v>
      </c>
      <c r="N209" s="1">
        <f>IF(Table25[[#This Row],[smoker]]=$AB$7,0,1)</f>
        <v>1</v>
      </c>
      <c r="O209" s="1" cm="1">
        <f t="array" ref="O209">_xlfn.IFS(Table25[[#This Row],[day]]=$AB$13,0,Table25[[#This Row],[day]]=$AB$14,1,Table25[[#This Row],[day]]=$AB$15,2,Table25[[#This Row],[day]]=$AB$16,3)</f>
        <v>2</v>
      </c>
      <c r="P209" s="1">
        <f>IF(Table25[[#This Row],[time]]=$AB$10,$AC$10,$AC$11)</f>
        <v>0</v>
      </c>
      <c r="Q209" s="1">
        <v>2</v>
      </c>
      <c r="R209" s="1">
        <v>24.27</v>
      </c>
      <c r="S209" s="1">
        <v>2.0299999999999998</v>
      </c>
    </row>
    <row r="210" spans="1:21" x14ac:dyDescent="0.25">
      <c r="A210" t="s">
        <v>3</v>
      </c>
      <c r="B210" t="s">
        <v>6</v>
      </c>
      <c r="C210" t="s">
        <v>4</v>
      </c>
      <c r="D210" t="s">
        <v>0</v>
      </c>
      <c r="E210">
        <v>2</v>
      </c>
      <c r="F210" s="2">
        <v>12.76</v>
      </c>
      <c r="G210" s="2">
        <v>2.23</v>
      </c>
      <c r="M210" s="1">
        <f>IF(Table25[[#This Row],[sex]]=$AB$4,$AC$4,$AC$5)</f>
        <v>1</v>
      </c>
      <c r="N210" s="1">
        <f>IF(Table25[[#This Row],[smoker]]=$AB$7,0,1)</f>
        <v>1</v>
      </c>
      <c r="O210" s="1" cm="1">
        <f t="array" ref="O210">_xlfn.IFS(Table25[[#This Row],[day]]=$AB$13,0,Table25[[#This Row],[day]]=$AB$14,1,Table25[[#This Row],[day]]=$AB$15,2,Table25[[#This Row],[day]]=$AB$16,3)</f>
        <v>2</v>
      </c>
      <c r="P210" s="1">
        <f>IF(Table25[[#This Row],[time]]=$AB$10,$AC$10,$AC$11)</f>
        <v>0</v>
      </c>
      <c r="Q210" s="1">
        <v>2</v>
      </c>
      <c r="R210" s="1">
        <v>12.76</v>
      </c>
      <c r="S210" s="1">
        <v>2.23</v>
      </c>
    </row>
    <row r="211" spans="1:21" x14ac:dyDescent="0.25">
      <c r="A211" t="s">
        <v>5</v>
      </c>
      <c r="B211" t="s">
        <v>6</v>
      </c>
      <c r="C211" t="s">
        <v>4</v>
      </c>
      <c r="D211" t="s">
        <v>0</v>
      </c>
      <c r="E211">
        <v>3</v>
      </c>
      <c r="F211" s="2">
        <v>30.06</v>
      </c>
      <c r="G211" s="2">
        <v>2</v>
      </c>
      <c r="M211" s="1">
        <f>IF(Table25[[#This Row],[sex]]=$AB$4,$AC$4,$AC$5)</f>
        <v>0</v>
      </c>
      <c r="N211" s="1">
        <f>IF(Table25[[#This Row],[smoker]]=$AB$7,0,1)</f>
        <v>1</v>
      </c>
      <c r="O211" s="1" cm="1">
        <f t="array" ref="O211">_xlfn.IFS(Table25[[#This Row],[day]]=$AB$13,0,Table25[[#This Row],[day]]=$AB$14,1,Table25[[#This Row],[day]]=$AB$15,2,Table25[[#This Row],[day]]=$AB$16,3)</f>
        <v>2</v>
      </c>
      <c r="P211" s="1">
        <f>IF(Table25[[#This Row],[time]]=$AB$10,$AC$10,$AC$11)</f>
        <v>0</v>
      </c>
      <c r="Q211" s="1">
        <v>3</v>
      </c>
      <c r="R211" s="1">
        <v>30.06</v>
      </c>
      <c r="S211" s="1">
        <v>2</v>
      </c>
    </row>
    <row r="212" spans="1:21" x14ac:dyDescent="0.25">
      <c r="A212" t="s">
        <v>5</v>
      </c>
      <c r="B212" t="s">
        <v>6</v>
      </c>
      <c r="C212" t="s">
        <v>4</v>
      </c>
      <c r="D212" t="s">
        <v>0</v>
      </c>
      <c r="E212">
        <v>4</v>
      </c>
      <c r="F212" s="2">
        <v>25.89</v>
      </c>
      <c r="G212" s="2">
        <v>5.16</v>
      </c>
      <c r="M212" s="1">
        <f>IF(Table25[[#This Row],[sex]]=$AB$4,$AC$4,$AC$5)</f>
        <v>0</v>
      </c>
      <c r="N212" s="1">
        <f>IF(Table25[[#This Row],[smoker]]=$AB$7,0,1)</f>
        <v>1</v>
      </c>
      <c r="O212" s="1" cm="1">
        <f t="array" ref="O212">_xlfn.IFS(Table25[[#This Row],[day]]=$AB$13,0,Table25[[#This Row],[day]]=$AB$14,1,Table25[[#This Row],[day]]=$AB$15,2,Table25[[#This Row],[day]]=$AB$16,3)</f>
        <v>2</v>
      </c>
      <c r="P212" s="1">
        <f>IF(Table25[[#This Row],[time]]=$AB$10,$AC$10,$AC$11)</f>
        <v>0</v>
      </c>
      <c r="Q212" s="1">
        <v>4</v>
      </c>
      <c r="R212" s="1">
        <v>25.89</v>
      </c>
      <c r="S212" s="1">
        <v>5.16</v>
      </c>
    </row>
    <row r="213" spans="1:21" x14ac:dyDescent="0.25">
      <c r="A213" t="s">
        <v>5</v>
      </c>
      <c r="B213" t="s">
        <v>2</v>
      </c>
      <c r="C213" t="s">
        <v>4</v>
      </c>
      <c r="D213" t="s">
        <v>0</v>
      </c>
      <c r="E213">
        <v>4</v>
      </c>
      <c r="F213" s="2">
        <v>48.33</v>
      </c>
      <c r="G213" s="2">
        <v>9</v>
      </c>
      <c r="M213" s="1">
        <f>IF(Table25[[#This Row],[sex]]=$AB$4,$AC$4,$AC$5)</f>
        <v>0</v>
      </c>
      <c r="N213" s="1">
        <f>IF(Table25[[#This Row],[smoker]]=$AB$7,0,1)</f>
        <v>0</v>
      </c>
      <c r="O213" s="1" cm="1">
        <f t="array" ref="O213">_xlfn.IFS(Table25[[#This Row],[day]]=$AB$13,0,Table25[[#This Row],[day]]=$AB$14,1,Table25[[#This Row],[day]]=$AB$15,2,Table25[[#This Row],[day]]=$AB$16,3)</f>
        <v>2</v>
      </c>
      <c r="P213" s="1">
        <f>IF(Table25[[#This Row],[time]]=$AB$10,$AC$10,$AC$11)</f>
        <v>0</v>
      </c>
      <c r="Q213" s="1">
        <v>4</v>
      </c>
      <c r="R213" s="1">
        <v>48.33</v>
      </c>
      <c r="S213" s="1">
        <v>9</v>
      </c>
    </row>
    <row r="214" spans="1:21" x14ac:dyDescent="0.25">
      <c r="A214" t="s">
        <v>3</v>
      </c>
      <c r="B214" t="s">
        <v>6</v>
      </c>
      <c r="C214" t="s">
        <v>4</v>
      </c>
      <c r="D214" t="s">
        <v>0</v>
      </c>
      <c r="E214">
        <v>2</v>
      </c>
      <c r="F214" s="2">
        <v>13.27</v>
      </c>
      <c r="G214" s="2">
        <v>2.5</v>
      </c>
      <c r="M214" s="1">
        <f>IF(Table25[[#This Row],[sex]]=$AB$4,$AC$4,$AC$5)</f>
        <v>1</v>
      </c>
      <c r="N214" s="1">
        <f>IF(Table25[[#This Row],[smoker]]=$AB$7,0,1)</f>
        <v>1</v>
      </c>
      <c r="O214" s="1" cm="1">
        <f t="array" ref="O214">_xlfn.IFS(Table25[[#This Row],[day]]=$AB$13,0,Table25[[#This Row],[day]]=$AB$14,1,Table25[[#This Row],[day]]=$AB$15,2,Table25[[#This Row],[day]]=$AB$16,3)</f>
        <v>2</v>
      </c>
      <c r="P214" s="1">
        <f>IF(Table25[[#This Row],[time]]=$AB$10,$AC$10,$AC$11)</f>
        <v>0</v>
      </c>
      <c r="Q214" s="1">
        <v>2</v>
      </c>
      <c r="R214" s="1">
        <v>13.27</v>
      </c>
      <c r="S214" s="1">
        <v>2.5</v>
      </c>
    </row>
    <row r="215" spans="1:21" x14ac:dyDescent="0.25">
      <c r="A215" t="s">
        <v>3</v>
      </c>
      <c r="B215" t="s">
        <v>6</v>
      </c>
      <c r="C215" t="s">
        <v>4</v>
      </c>
      <c r="D215" t="s">
        <v>0</v>
      </c>
      <c r="E215">
        <v>3</v>
      </c>
      <c r="F215" s="2">
        <v>28.17</v>
      </c>
      <c r="G215" s="2">
        <v>6.5</v>
      </c>
      <c r="M215" s="1">
        <f>IF(Table25[[#This Row],[sex]]=$AB$4,$AC$4,$AC$5)</f>
        <v>1</v>
      </c>
      <c r="N215" s="1">
        <f>IF(Table25[[#This Row],[smoker]]=$AB$7,0,1)</f>
        <v>1</v>
      </c>
      <c r="O215" s="1" cm="1">
        <f t="array" ref="O215">_xlfn.IFS(Table25[[#This Row],[day]]=$AB$13,0,Table25[[#This Row],[day]]=$AB$14,1,Table25[[#This Row],[day]]=$AB$15,2,Table25[[#This Row],[day]]=$AB$16,3)</f>
        <v>2</v>
      </c>
      <c r="P215" s="1">
        <f>IF(Table25[[#This Row],[time]]=$AB$10,$AC$10,$AC$11)</f>
        <v>0</v>
      </c>
      <c r="Q215" s="1">
        <v>3</v>
      </c>
      <c r="R215" s="1">
        <v>28.17</v>
      </c>
      <c r="S215" s="1">
        <v>6.5</v>
      </c>
    </row>
    <row r="216" spans="1:21" x14ac:dyDescent="0.25">
      <c r="A216" t="s">
        <v>3</v>
      </c>
      <c r="B216" t="s">
        <v>6</v>
      </c>
      <c r="C216" t="s">
        <v>4</v>
      </c>
      <c r="D216" t="s">
        <v>0</v>
      </c>
      <c r="E216">
        <v>2</v>
      </c>
      <c r="F216" s="2">
        <v>12.9</v>
      </c>
      <c r="G216" s="2">
        <v>1.1000000000000001</v>
      </c>
      <c r="M216" s="1">
        <f>IF(Table25[[#This Row],[sex]]=$AB$4,$AC$4,$AC$5)</f>
        <v>1</v>
      </c>
      <c r="N216" s="1">
        <f>IF(Table25[[#This Row],[smoker]]=$AB$7,0,1)</f>
        <v>1</v>
      </c>
      <c r="O216" s="1" cm="1">
        <f t="array" ref="O216">_xlfn.IFS(Table25[[#This Row],[day]]=$AB$13,0,Table25[[#This Row],[day]]=$AB$14,1,Table25[[#This Row],[day]]=$AB$15,2,Table25[[#This Row],[day]]=$AB$16,3)</f>
        <v>2</v>
      </c>
      <c r="P216" s="1">
        <f>IF(Table25[[#This Row],[time]]=$AB$10,$AC$10,$AC$11)</f>
        <v>0</v>
      </c>
      <c r="Q216" s="1">
        <v>2</v>
      </c>
      <c r="R216" s="1">
        <v>12.9</v>
      </c>
      <c r="S216" s="1">
        <v>1.1000000000000001</v>
      </c>
    </row>
    <row r="217" spans="1:21" x14ac:dyDescent="0.25">
      <c r="A217" t="s">
        <v>5</v>
      </c>
      <c r="B217" t="s">
        <v>6</v>
      </c>
      <c r="C217" t="s">
        <v>4</v>
      </c>
      <c r="D217" t="s">
        <v>0</v>
      </c>
      <c r="E217">
        <v>5</v>
      </c>
      <c r="F217" s="2">
        <v>28.15</v>
      </c>
      <c r="G217" s="2">
        <v>3</v>
      </c>
      <c r="M217" s="1">
        <f>IF(Table25[[#This Row],[sex]]=$AB$4,$AC$4,$AC$5)</f>
        <v>0</v>
      </c>
      <c r="N217" s="1">
        <f>IF(Table25[[#This Row],[smoker]]=$AB$7,0,1)</f>
        <v>1</v>
      </c>
      <c r="O217" s="1" cm="1">
        <f t="array" ref="O217">_xlfn.IFS(Table25[[#This Row],[day]]=$AB$13,0,Table25[[#This Row],[day]]=$AB$14,1,Table25[[#This Row],[day]]=$AB$15,2,Table25[[#This Row],[day]]=$AB$16,3)</f>
        <v>2</v>
      </c>
      <c r="P217" s="1">
        <f>IF(Table25[[#This Row],[time]]=$AB$10,$AC$10,$AC$11)</f>
        <v>0</v>
      </c>
      <c r="Q217" s="1">
        <v>5</v>
      </c>
      <c r="R217" s="1">
        <v>28.15</v>
      </c>
      <c r="S217" s="1">
        <v>3</v>
      </c>
    </row>
    <row r="218" spans="1:21" x14ac:dyDescent="0.25">
      <c r="A218" t="s">
        <v>5</v>
      </c>
      <c r="B218" t="s">
        <v>6</v>
      </c>
      <c r="C218" t="s">
        <v>4</v>
      </c>
      <c r="D218" t="s">
        <v>0</v>
      </c>
      <c r="E218">
        <v>2</v>
      </c>
      <c r="F218" s="2">
        <v>11.59</v>
      </c>
      <c r="G218" s="2">
        <v>1.5</v>
      </c>
      <c r="M218" s="1">
        <f>IF(Table25[[#This Row],[sex]]=$AB$4,$AC$4,$AC$5)</f>
        <v>0</v>
      </c>
      <c r="N218" s="1">
        <f>IF(Table25[[#This Row],[smoker]]=$AB$7,0,1)</f>
        <v>1</v>
      </c>
      <c r="O218" s="1" cm="1">
        <f t="array" ref="O218">_xlfn.IFS(Table25[[#This Row],[day]]=$AB$13,0,Table25[[#This Row],[day]]=$AB$14,1,Table25[[#This Row],[day]]=$AB$15,2,Table25[[#This Row],[day]]=$AB$16,3)</f>
        <v>2</v>
      </c>
      <c r="P218" s="1">
        <f>IF(Table25[[#This Row],[time]]=$AB$10,$AC$10,$AC$11)</f>
        <v>0</v>
      </c>
      <c r="Q218" s="1">
        <v>2</v>
      </c>
      <c r="R218" s="1">
        <v>11.59</v>
      </c>
      <c r="S218" s="1">
        <v>1.5</v>
      </c>
    </row>
    <row r="219" spans="1:21" x14ac:dyDescent="0.25">
      <c r="A219" t="s">
        <v>5</v>
      </c>
      <c r="B219" t="s">
        <v>6</v>
      </c>
      <c r="C219" t="s">
        <v>4</v>
      </c>
      <c r="D219" t="s">
        <v>0</v>
      </c>
      <c r="E219">
        <v>2</v>
      </c>
      <c r="F219" s="2">
        <v>7.74</v>
      </c>
      <c r="G219" s="2">
        <v>1.44</v>
      </c>
      <c r="M219" s="1">
        <f>IF(Table25[[#This Row],[sex]]=$AB$4,$AC$4,$AC$5)</f>
        <v>0</v>
      </c>
      <c r="N219" s="1">
        <f>IF(Table25[[#This Row],[smoker]]=$AB$7,0,1)</f>
        <v>1</v>
      </c>
      <c r="O219" s="1" cm="1">
        <f t="array" ref="O219">_xlfn.IFS(Table25[[#This Row],[day]]=$AB$13,0,Table25[[#This Row],[day]]=$AB$14,1,Table25[[#This Row],[day]]=$AB$15,2,Table25[[#This Row],[day]]=$AB$16,3)</f>
        <v>2</v>
      </c>
      <c r="P219" s="1">
        <f>IF(Table25[[#This Row],[time]]=$AB$10,$AC$10,$AC$11)</f>
        <v>0</v>
      </c>
      <c r="Q219" s="1">
        <v>2</v>
      </c>
      <c r="R219" s="1">
        <v>7.74</v>
      </c>
      <c r="S219" s="1">
        <v>1.44</v>
      </c>
      <c r="U219" s="1"/>
    </row>
    <row r="220" spans="1:21" x14ac:dyDescent="0.25">
      <c r="A220" t="s">
        <v>3</v>
      </c>
      <c r="B220" t="s">
        <v>6</v>
      </c>
      <c r="C220" t="s">
        <v>4</v>
      </c>
      <c r="D220" t="s">
        <v>0</v>
      </c>
      <c r="E220">
        <v>4</v>
      </c>
      <c r="F220" s="2">
        <v>30.14</v>
      </c>
      <c r="G220" s="2">
        <v>3.09</v>
      </c>
      <c r="M220" s="1">
        <f>IF(Table25[[#This Row],[sex]]=$AB$4,$AC$4,$AC$5)</f>
        <v>1</v>
      </c>
      <c r="N220" s="1">
        <f>IF(Table25[[#This Row],[smoker]]=$AB$7,0,1)</f>
        <v>1</v>
      </c>
      <c r="O220" s="1" cm="1">
        <f t="array" ref="O220">_xlfn.IFS(Table25[[#This Row],[day]]=$AB$13,0,Table25[[#This Row],[day]]=$AB$14,1,Table25[[#This Row],[day]]=$AB$15,2,Table25[[#This Row],[day]]=$AB$16,3)</f>
        <v>2</v>
      </c>
      <c r="P220" s="1">
        <f>IF(Table25[[#This Row],[time]]=$AB$10,$AC$10,$AC$11)</f>
        <v>0</v>
      </c>
      <c r="Q220" s="1">
        <v>4</v>
      </c>
      <c r="R220" s="1">
        <v>30.14</v>
      </c>
      <c r="S220" s="1">
        <v>3.09</v>
      </c>
    </row>
    <row r="221" spans="1:21" x14ac:dyDescent="0.25">
      <c r="A221" t="s">
        <v>5</v>
      </c>
      <c r="B221" t="s">
        <v>6</v>
      </c>
      <c r="C221" t="s">
        <v>8</v>
      </c>
      <c r="D221" t="s">
        <v>7</v>
      </c>
      <c r="E221">
        <v>2</v>
      </c>
      <c r="F221" s="2">
        <v>12.16</v>
      </c>
      <c r="G221" s="2">
        <v>2.2000000000000002</v>
      </c>
      <c r="M221" s="1">
        <f>IF(Table25[[#This Row],[sex]]=$AB$4,$AC$4,$AC$5)</f>
        <v>0</v>
      </c>
      <c r="N221" s="1">
        <f>IF(Table25[[#This Row],[smoker]]=$AB$7,0,1)</f>
        <v>1</v>
      </c>
      <c r="O221" s="1" cm="1">
        <f t="array" ref="O221">_xlfn.IFS(Table25[[#This Row],[day]]=$AB$13,0,Table25[[#This Row],[day]]=$AB$14,1,Table25[[#This Row],[day]]=$AB$15,2,Table25[[#This Row],[day]]=$AB$16,3)</f>
        <v>1</v>
      </c>
      <c r="P221" s="1">
        <f>IF(Table25[[#This Row],[time]]=$AB$10,$AC$10,$AC$11)</f>
        <v>1</v>
      </c>
      <c r="Q221" s="1">
        <v>2</v>
      </c>
      <c r="R221" s="1">
        <v>12.16</v>
      </c>
      <c r="S221" s="1">
        <v>2.2000000000000002</v>
      </c>
    </row>
    <row r="222" spans="1:21" x14ac:dyDescent="0.25">
      <c r="A222" t="s">
        <v>3</v>
      </c>
      <c r="B222" t="s">
        <v>6</v>
      </c>
      <c r="C222" t="s">
        <v>8</v>
      </c>
      <c r="D222" t="s">
        <v>7</v>
      </c>
      <c r="E222">
        <v>2</v>
      </c>
      <c r="F222" s="2">
        <v>13.42</v>
      </c>
      <c r="G222" s="2">
        <v>3.48</v>
      </c>
      <c r="M222" s="1">
        <f>IF(Table25[[#This Row],[sex]]=$AB$4,$AC$4,$AC$5)</f>
        <v>1</v>
      </c>
      <c r="N222" s="1">
        <f>IF(Table25[[#This Row],[smoker]]=$AB$7,0,1)</f>
        <v>1</v>
      </c>
      <c r="O222" s="1" cm="1">
        <f t="array" ref="O222">_xlfn.IFS(Table25[[#This Row],[day]]=$AB$13,0,Table25[[#This Row],[day]]=$AB$14,1,Table25[[#This Row],[day]]=$AB$15,2,Table25[[#This Row],[day]]=$AB$16,3)</f>
        <v>1</v>
      </c>
      <c r="P222" s="1">
        <f>IF(Table25[[#This Row],[time]]=$AB$10,$AC$10,$AC$11)</f>
        <v>1</v>
      </c>
      <c r="Q222" s="1">
        <v>2</v>
      </c>
      <c r="R222" s="1">
        <v>13.42</v>
      </c>
      <c r="S222" s="1">
        <v>3.48</v>
      </c>
    </row>
    <row r="223" spans="1:21" x14ac:dyDescent="0.25">
      <c r="A223" t="s">
        <v>5</v>
      </c>
      <c r="B223" t="s">
        <v>6</v>
      </c>
      <c r="C223" t="s">
        <v>8</v>
      </c>
      <c r="D223" t="s">
        <v>7</v>
      </c>
      <c r="E223">
        <v>1</v>
      </c>
      <c r="F223" s="2">
        <v>8.58</v>
      </c>
      <c r="G223" s="2">
        <v>1.92</v>
      </c>
      <c r="M223" s="1">
        <f>IF(Table25[[#This Row],[sex]]=$AB$4,$AC$4,$AC$5)</f>
        <v>0</v>
      </c>
      <c r="N223" s="1">
        <f>IF(Table25[[#This Row],[smoker]]=$AB$7,0,1)</f>
        <v>1</v>
      </c>
      <c r="O223" s="1" cm="1">
        <f t="array" ref="O223">_xlfn.IFS(Table25[[#This Row],[day]]=$AB$13,0,Table25[[#This Row],[day]]=$AB$14,1,Table25[[#This Row],[day]]=$AB$15,2,Table25[[#This Row],[day]]=$AB$16,3)</f>
        <v>1</v>
      </c>
      <c r="P223" s="1">
        <f>IF(Table25[[#This Row],[time]]=$AB$10,$AC$10,$AC$11)</f>
        <v>1</v>
      </c>
      <c r="Q223" s="1">
        <v>1</v>
      </c>
      <c r="R223" s="1">
        <v>8.58</v>
      </c>
      <c r="S223" s="1">
        <v>1.92</v>
      </c>
    </row>
    <row r="224" spans="1:21" x14ac:dyDescent="0.25">
      <c r="A224" t="s">
        <v>3</v>
      </c>
      <c r="B224" t="s">
        <v>2</v>
      </c>
      <c r="C224" t="s">
        <v>8</v>
      </c>
      <c r="D224" t="s">
        <v>7</v>
      </c>
      <c r="E224">
        <v>3</v>
      </c>
      <c r="F224" s="2">
        <v>15.98</v>
      </c>
      <c r="G224" s="2">
        <v>3</v>
      </c>
      <c r="M224" s="1">
        <f>IF(Table25[[#This Row],[sex]]=$AB$4,$AC$4,$AC$5)</f>
        <v>1</v>
      </c>
      <c r="N224" s="1">
        <f>IF(Table25[[#This Row],[smoker]]=$AB$7,0,1)</f>
        <v>0</v>
      </c>
      <c r="O224" s="1" cm="1">
        <f t="array" ref="O224">_xlfn.IFS(Table25[[#This Row],[day]]=$AB$13,0,Table25[[#This Row],[day]]=$AB$14,1,Table25[[#This Row],[day]]=$AB$15,2,Table25[[#This Row],[day]]=$AB$16,3)</f>
        <v>1</v>
      </c>
      <c r="P224" s="1">
        <f>IF(Table25[[#This Row],[time]]=$AB$10,$AC$10,$AC$11)</f>
        <v>1</v>
      </c>
      <c r="Q224" s="1">
        <v>3</v>
      </c>
      <c r="R224" s="1">
        <v>15.98</v>
      </c>
      <c r="S224" s="1">
        <v>3</v>
      </c>
    </row>
    <row r="225" spans="1:19" x14ac:dyDescent="0.25">
      <c r="A225" t="s">
        <v>5</v>
      </c>
      <c r="B225" t="s">
        <v>6</v>
      </c>
      <c r="C225" t="s">
        <v>8</v>
      </c>
      <c r="D225" t="s">
        <v>7</v>
      </c>
      <c r="E225">
        <v>2</v>
      </c>
      <c r="F225" s="2">
        <v>13.42</v>
      </c>
      <c r="G225" s="2">
        <v>1.58</v>
      </c>
      <c r="M225" s="1">
        <f>IF(Table25[[#This Row],[sex]]=$AB$4,$AC$4,$AC$5)</f>
        <v>0</v>
      </c>
      <c r="N225" s="1">
        <f>IF(Table25[[#This Row],[smoker]]=$AB$7,0,1)</f>
        <v>1</v>
      </c>
      <c r="O225" s="1" cm="1">
        <f t="array" ref="O225">_xlfn.IFS(Table25[[#This Row],[day]]=$AB$13,0,Table25[[#This Row],[day]]=$AB$14,1,Table25[[#This Row],[day]]=$AB$15,2,Table25[[#This Row],[day]]=$AB$16,3)</f>
        <v>1</v>
      </c>
      <c r="P225" s="1">
        <f>IF(Table25[[#This Row],[time]]=$AB$10,$AC$10,$AC$11)</f>
        <v>1</v>
      </c>
      <c r="Q225" s="1">
        <v>2</v>
      </c>
      <c r="R225" s="1">
        <v>13.42</v>
      </c>
      <c r="S225" s="1">
        <v>1.58</v>
      </c>
    </row>
    <row r="226" spans="1:19" x14ac:dyDescent="0.25">
      <c r="A226" t="s">
        <v>3</v>
      </c>
      <c r="B226" t="s">
        <v>6</v>
      </c>
      <c r="C226" t="s">
        <v>8</v>
      </c>
      <c r="D226" t="s">
        <v>7</v>
      </c>
      <c r="E226">
        <v>2</v>
      </c>
      <c r="F226" s="2">
        <v>16.27</v>
      </c>
      <c r="G226" s="2">
        <v>2.5</v>
      </c>
      <c r="M226" s="1">
        <f>IF(Table25[[#This Row],[sex]]=$AB$4,$AC$4,$AC$5)</f>
        <v>1</v>
      </c>
      <c r="N226" s="1">
        <f>IF(Table25[[#This Row],[smoker]]=$AB$7,0,1)</f>
        <v>1</v>
      </c>
      <c r="O226" s="1" cm="1">
        <f t="array" ref="O226">_xlfn.IFS(Table25[[#This Row],[day]]=$AB$13,0,Table25[[#This Row],[day]]=$AB$14,1,Table25[[#This Row],[day]]=$AB$15,2,Table25[[#This Row],[day]]=$AB$16,3)</f>
        <v>1</v>
      </c>
      <c r="P226" s="1">
        <f>IF(Table25[[#This Row],[time]]=$AB$10,$AC$10,$AC$11)</f>
        <v>1</v>
      </c>
      <c r="Q226" s="1">
        <v>2</v>
      </c>
      <c r="R226" s="1">
        <v>16.27</v>
      </c>
      <c r="S226" s="1">
        <v>2.5</v>
      </c>
    </row>
    <row r="227" spans="1:19" x14ac:dyDescent="0.25">
      <c r="A227" t="s">
        <v>3</v>
      </c>
      <c r="B227" t="s">
        <v>6</v>
      </c>
      <c r="C227" t="s">
        <v>8</v>
      </c>
      <c r="D227" t="s">
        <v>7</v>
      </c>
      <c r="E227">
        <v>2</v>
      </c>
      <c r="F227" s="2">
        <v>10.09</v>
      </c>
      <c r="G227" s="2">
        <v>2</v>
      </c>
      <c r="M227" s="1">
        <f>IF(Table25[[#This Row],[sex]]=$AB$4,$AC$4,$AC$5)</f>
        <v>1</v>
      </c>
      <c r="N227" s="1">
        <f>IF(Table25[[#This Row],[smoker]]=$AB$7,0,1)</f>
        <v>1</v>
      </c>
      <c r="O227" s="1" cm="1">
        <f t="array" ref="O227">_xlfn.IFS(Table25[[#This Row],[day]]=$AB$13,0,Table25[[#This Row],[day]]=$AB$14,1,Table25[[#This Row],[day]]=$AB$15,2,Table25[[#This Row],[day]]=$AB$16,3)</f>
        <v>1</v>
      </c>
      <c r="P227" s="1">
        <f>IF(Table25[[#This Row],[time]]=$AB$10,$AC$10,$AC$11)</f>
        <v>1</v>
      </c>
      <c r="Q227" s="1">
        <v>2</v>
      </c>
      <c r="R227" s="1">
        <v>10.09</v>
      </c>
      <c r="S227" s="1">
        <v>2</v>
      </c>
    </row>
    <row r="228" spans="1:19" x14ac:dyDescent="0.25">
      <c r="A228" t="s">
        <v>5</v>
      </c>
      <c r="B228" t="s">
        <v>2</v>
      </c>
      <c r="C228" t="s">
        <v>4</v>
      </c>
      <c r="D228" t="s">
        <v>0</v>
      </c>
      <c r="E228">
        <v>4</v>
      </c>
      <c r="F228" s="2">
        <v>20.45</v>
      </c>
      <c r="G228" s="2">
        <v>3</v>
      </c>
      <c r="M228" s="1">
        <f>IF(Table25[[#This Row],[sex]]=$AB$4,$AC$4,$AC$5)</f>
        <v>0</v>
      </c>
      <c r="N228" s="1">
        <f>IF(Table25[[#This Row],[smoker]]=$AB$7,0,1)</f>
        <v>0</v>
      </c>
      <c r="O228" s="1" cm="1">
        <f t="array" ref="O228">_xlfn.IFS(Table25[[#This Row],[day]]=$AB$13,0,Table25[[#This Row],[day]]=$AB$14,1,Table25[[#This Row],[day]]=$AB$15,2,Table25[[#This Row],[day]]=$AB$16,3)</f>
        <v>2</v>
      </c>
      <c r="P228" s="1">
        <f>IF(Table25[[#This Row],[time]]=$AB$10,$AC$10,$AC$11)</f>
        <v>0</v>
      </c>
      <c r="Q228" s="1">
        <v>4</v>
      </c>
      <c r="R228" s="1">
        <v>20.45</v>
      </c>
      <c r="S228" s="1">
        <v>3</v>
      </c>
    </row>
    <row r="229" spans="1:19" x14ac:dyDescent="0.25">
      <c r="A229" t="s">
        <v>5</v>
      </c>
      <c r="B229" t="s">
        <v>2</v>
      </c>
      <c r="C229" t="s">
        <v>4</v>
      </c>
      <c r="D229" t="s">
        <v>0</v>
      </c>
      <c r="E229">
        <v>2</v>
      </c>
      <c r="F229" s="2">
        <v>13.28</v>
      </c>
      <c r="G229" s="2">
        <v>2.72</v>
      </c>
      <c r="M229" s="1">
        <f>IF(Table25[[#This Row],[sex]]=$AB$4,$AC$4,$AC$5)</f>
        <v>0</v>
      </c>
      <c r="N229" s="1">
        <f>IF(Table25[[#This Row],[smoker]]=$AB$7,0,1)</f>
        <v>0</v>
      </c>
      <c r="O229" s="1" cm="1">
        <f t="array" ref="O229">_xlfn.IFS(Table25[[#This Row],[day]]=$AB$13,0,Table25[[#This Row],[day]]=$AB$14,1,Table25[[#This Row],[day]]=$AB$15,2,Table25[[#This Row],[day]]=$AB$16,3)</f>
        <v>2</v>
      </c>
      <c r="P229" s="1">
        <f>IF(Table25[[#This Row],[time]]=$AB$10,$AC$10,$AC$11)</f>
        <v>0</v>
      </c>
      <c r="Q229" s="1">
        <v>2</v>
      </c>
      <c r="R229" s="1">
        <v>13.28</v>
      </c>
      <c r="S229" s="1">
        <v>2.72</v>
      </c>
    </row>
    <row r="230" spans="1:19" x14ac:dyDescent="0.25">
      <c r="A230" t="s">
        <v>3</v>
      </c>
      <c r="B230" t="s">
        <v>6</v>
      </c>
      <c r="C230" t="s">
        <v>4</v>
      </c>
      <c r="D230" t="s">
        <v>0</v>
      </c>
      <c r="E230">
        <v>2</v>
      </c>
      <c r="F230" s="2">
        <v>22.12</v>
      </c>
      <c r="G230" s="2">
        <v>2.88</v>
      </c>
      <c r="M230" s="1">
        <f>IF(Table25[[#This Row],[sex]]=$AB$4,$AC$4,$AC$5)</f>
        <v>1</v>
      </c>
      <c r="N230" s="1">
        <f>IF(Table25[[#This Row],[smoker]]=$AB$7,0,1)</f>
        <v>1</v>
      </c>
      <c r="O230" s="1" cm="1">
        <f t="array" ref="O230">_xlfn.IFS(Table25[[#This Row],[day]]=$AB$13,0,Table25[[#This Row],[day]]=$AB$14,1,Table25[[#This Row],[day]]=$AB$15,2,Table25[[#This Row],[day]]=$AB$16,3)</f>
        <v>2</v>
      </c>
      <c r="P230" s="1">
        <f>IF(Table25[[#This Row],[time]]=$AB$10,$AC$10,$AC$11)</f>
        <v>0</v>
      </c>
      <c r="Q230" s="1">
        <v>2</v>
      </c>
      <c r="R230" s="1">
        <v>22.12</v>
      </c>
      <c r="S230" s="1">
        <v>2.88</v>
      </c>
    </row>
    <row r="231" spans="1:19" x14ac:dyDescent="0.25">
      <c r="A231" t="s">
        <v>5</v>
      </c>
      <c r="B231" t="s">
        <v>6</v>
      </c>
      <c r="C231" t="s">
        <v>4</v>
      </c>
      <c r="D231" t="s">
        <v>0</v>
      </c>
      <c r="E231">
        <v>4</v>
      </c>
      <c r="F231" s="2">
        <v>24.01</v>
      </c>
      <c r="G231" s="2">
        <v>2</v>
      </c>
      <c r="M231" s="1">
        <f>IF(Table25[[#This Row],[sex]]=$AB$4,$AC$4,$AC$5)</f>
        <v>0</v>
      </c>
      <c r="N231" s="1">
        <f>IF(Table25[[#This Row],[smoker]]=$AB$7,0,1)</f>
        <v>1</v>
      </c>
      <c r="O231" s="1" cm="1">
        <f t="array" ref="O231">_xlfn.IFS(Table25[[#This Row],[day]]=$AB$13,0,Table25[[#This Row],[day]]=$AB$14,1,Table25[[#This Row],[day]]=$AB$15,2,Table25[[#This Row],[day]]=$AB$16,3)</f>
        <v>2</v>
      </c>
      <c r="P231" s="1">
        <f>IF(Table25[[#This Row],[time]]=$AB$10,$AC$10,$AC$11)</f>
        <v>0</v>
      </c>
      <c r="Q231" s="1">
        <v>4</v>
      </c>
      <c r="R231" s="1">
        <v>24.01</v>
      </c>
      <c r="S231" s="1">
        <v>2</v>
      </c>
    </row>
    <row r="232" spans="1:19" x14ac:dyDescent="0.25">
      <c r="A232" t="s">
        <v>5</v>
      </c>
      <c r="B232" t="s">
        <v>6</v>
      </c>
      <c r="C232" t="s">
        <v>4</v>
      </c>
      <c r="D232" t="s">
        <v>0</v>
      </c>
      <c r="E232">
        <v>3</v>
      </c>
      <c r="F232" s="2">
        <v>15.69</v>
      </c>
      <c r="G232" s="2">
        <v>3</v>
      </c>
      <c r="M232" s="1">
        <f>IF(Table25[[#This Row],[sex]]=$AB$4,$AC$4,$AC$5)</f>
        <v>0</v>
      </c>
      <c r="N232" s="1">
        <f>IF(Table25[[#This Row],[smoker]]=$AB$7,0,1)</f>
        <v>1</v>
      </c>
      <c r="O232" s="1" cm="1">
        <f t="array" ref="O232">_xlfn.IFS(Table25[[#This Row],[day]]=$AB$13,0,Table25[[#This Row],[day]]=$AB$14,1,Table25[[#This Row],[day]]=$AB$15,2,Table25[[#This Row],[day]]=$AB$16,3)</f>
        <v>2</v>
      </c>
      <c r="P232" s="1">
        <f>IF(Table25[[#This Row],[time]]=$AB$10,$AC$10,$AC$11)</f>
        <v>0</v>
      </c>
      <c r="Q232" s="1">
        <v>3</v>
      </c>
      <c r="R232" s="1">
        <v>15.69</v>
      </c>
      <c r="S232" s="1">
        <v>3</v>
      </c>
    </row>
    <row r="233" spans="1:19" x14ac:dyDescent="0.25">
      <c r="A233" t="s">
        <v>5</v>
      </c>
      <c r="B233" t="s">
        <v>2</v>
      </c>
      <c r="C233" t="s">
        <v>4</v>
      </c>
      <c r="D233" t="s">
        <v>0</v>
      </c>
      <c r="E233">
        <v>2</v>
      </c>
      <c r="F233" s="2">
        <v>11.61</v>
      </c>
      <c r="G233" s="2">
        <v>3.39</v>
      </c>
      <c r="M233" s="1">
        <f>IF(Table25[[#This Row],[sex]]=$AB$4,$AC$4,$AC$5)</f>
        <v>0</v>
      </c>
      <c r="N233" s="1">
        <f>IF(Table25[[#This Row],[smoker]]=$AB$7,0,1)</f>
        <v>0</v>
      </c>
      <c r="O233" s="1" cm="1">
        <f t="array" ref="O233">_xlfn.IFS(Table25[[#This Row],[day]]=$AB$13,0,Table25[[#This Row],[day]]=$AB$14,1,Table25[[#This Row],[day]]=$AB$15,2,Table25[[#This Row],[day]]=$AB$16,3)</f>
        <v>2</v>
      </c>
      <c r="P233" s="1">
        <f>IF(Table25[[#This Row],[time]]=$AB$10,$AC$10,$AC$11)</f>
        <v>0</v>
      </c>
      <c r="Q233" s="1">
        <v>2</v>
      </c>
      <c r="R233" s="1">
        <v>11.61</v>
      </c>
      <c r="S233" s="1">
        <v>3.39</v>
      </c>
    </row>
    <row r="234" spans="1:19" x14ac:dyDescent="0.25">
      <c r="A234" t="s">
        <v>5</v>
      </c>
      <c r="B234" t="s">
        <v>2</v>
      </c>
      <c r="C234" t="s">
        <v>4</v>
      </c>
      <c r="D234" t="s">
        <v>0</v>
      </c>
      <c r="E234">
        <v>2</v>
      </c>
      <c r="F234" s="2">
        <v>10.77</v>
      </c>
      <c r="G234" s="2">
        <v>1.47</v>
      </c>
      <c r="M234" s="1">
        <f>IF(Table25[[#This Row],[sex]]=$AB$4,$AC$4,$AC$5)</f>
        <v>0</v>
      </c>
      <c r="N234" s="1">
        <f>IF(Table25[[#This Row],[smoker]]=$AB$7,0,1)</f>
        <v>0</v>
      </c>
      <c r="O234" s="1" cm="1">
        <f t="array" ref="O234">_xlfn.IFS(Table25[[#This Row],[day]]=$AB$13,0,Table25[[#This Row],[day]]=$AB$14,1,Table25[[#This Row],[day]]=$AB$15,2,Table25[[#This Row],[day]]=$AB$16,3)</f>
        <v>2</v>
      </c>
      <c r="P234" s="1">
        <f>IF(Table25[[#This Row],[time]]=$AB$10,$AC$10,$AC$11)</f>
        <v>0</v>
      </c>
      <c r="Q234" s="1">
        <v>2</v>
      </c>
      <c r="R234" s="1">
        <v>10.77</v>
      </c>
      <c r="S234" s="1">
        <v>1.47</v>
      </c>
    </row>
    <row r="235" spans="1:19" x14ac:dyDescent="0.25">
      <c r="A235" t="s">
        <v>5</v>
      </c>
      <c r="B235" t="s">
        <v>6</v>
      </c>
      <c r="C235" t="s">
        <v>4</v>
      </c>
      <c r="D235" t="s">
        <v>0</v>
      </c>
      <c r="E235">
        <v>2</v>
      </c>
      <c r="F235" s="2">
        <v>15.53</v>
      </c>
      <c r="G235" s="2">
        <v>3</v>
      </c>
      <c r="M235" s="1">
        <f>IF(Table25[[#This Row],[sex]]=$AB$4,$AC$4,$AC$5)</f>
        <v>0</v>
      </c>
      <c r="N235" s="1">
        <f>IF(Table25[[#This Row],[smoker]]=$AB$7,0,1)</f>
        <v>1</v>
      </c>
      <c r="O235" s="1" cm="1">
        <f t="array" ref="O235">_xlfn.IFS(Table25[[#This Row],[day]]=$AB$13,0,Table25[[#This Row],[day]]=$AB$14,1,Table25[[#This Row],[day]]=$AB$15,2,Table25[[#This Row],[day]]=$AB$16,3)</f>
        <v>2</v>
      </c>
      <c r="P235" s="1">
        <f>IF(Table25[[#This Row],[time]]=$AB$10,$AC$10,$AC$11)</f>
        <v>0</v>
      </c>
      <c r="Q235" s="1">
        <v>2</v>
      </c>
      <c r="R235" s="1">
        <v>15.53</v>
      </c>
      <c r="S235" s="1">
        <v>3</v>
      </c>
    </row>
    <row r="236" spans="1:19" x14ac:dyDescent="0.25">
      <c r="A236" t="s">
        <v>5</v>
      </c>
      <c r="B236" t="s">
        <v>2</v>
      </c>
      <c r="C236" t="s">
        <v>4</v>
      </c>
      <c r="D236" t="s">
        <v>0</v>
      </c>
      <c r="E236">
        <v>2</v>
      </c>
      <c r="F236" s="2">
        <v>10.07</v>
      </c>
      <c r="G236" s="2">
        <v>1.25</v>
      </c>
      <c r="M236" s="1">
        <f>IF(Table25[[#This Row],[sex]]=$AB$4,$AC$4,$AC$5)</f>
        <v>0</v>
      </c>
      <c r="N236" s="1">
        <f>IF(Table25[[#This Row],[smoker]]=$AB$7,0,1)</f>
        <v>0</v>
      </c>
      <c r="O236" s="1" cm="1">
        <f t="array" ref="O236">_xlfn.IFS(Table25[[#This Row],[day]]=$AB$13,0,Table25[[#This Row],[day]]=$AB$14,1,Table25[[#This Row],[day]]=$AB$15,2,Table25[[#This Row],[day]]=$AB$16,3)</f>
        <v>2</v>
      </c>
      <c r="P236" s="1">
        <f>IF(Table25[[#This Row],[time]]=$AB$10,$AC$10,$AC$11)</f>
        <v>0</v>
      </c>
      <c r="Q236" s="1">
        <v>2</v>
      </c>
      <c r="R236" s="1">
        <v>10.07</v>
      </c>
      <c r="S236" s="1">
        <v>1.25</v>
      </c>
    </row>
    <row r="237" spans="1:19" x14ac:dyDescent="0.25">
      <c r="A237" t="s">
        <v>5</v>
      </c>
      <c r="B237" t="s">
        <v>6</v>
      </c>
      <c r="C237" t="s">
        <v>4</v>
      </c>
      <c r="D237" t="s">
        <v>0</v>
      </c>
      <c r="E237">
        <v>2</v>
      </c>
      <c r="F237" s="2">
        <v>12.6</v>
      </c>
      <c r="G237" s="2">
        <v>1</v>
      </c>
      <c r="M237" s="1">
        <f>IF(Table25[[#This Row],[sex]]=$AB$4,$AC$4,$AC$5)</f>
        <v>0</v>
      </c>
      <c r="N237" s="1">
        <f>IF(Table25[[#This Row],[smoker]]=$AB$7,0,1)</f>
        <v>1</v>
      </c>
      <c r="O237" s="1" cm="1">
        <f t="array" ref="O237">_xlfn.IFS(Table25[[#This Row],[day]]=$AB$13,0,Table25[[#This Row],[day]]=$AB$14,1,Table25[[#This Row],[day]]=$AB$15,2,Table25[[#This Row],[day]]=$AB$16,3)</f>
        <v>2</v>
      </c>
      <c r="P237" s="1">
        <f>IF(Table25[[#This Row],[time]]=$AB$10,$AC$10,$AC$11)</f>
        <v>0</v>
      </c>
      <c r="Q237" s="1">
        <v>2</v>
      </c>
      <c r="R237" s="1">
        <v>12.6</v>
      </c>
      <c r="S237" s="1">
        <v>1</v>
      </c>
    </row>
    <row r="238" spans="1:19" x14ac:dyDescent="0.25">
      <c r="A238" t="s">
        <v>5</v>
      </c>
      <c r="B238" t="s">
        <v>6</v>
      </c>
      <c r="C238" t="s">
        <v>4</v>
      </c>
      <c r="D238" t="s">
        <v>0</v>
      </c>
      <c r="E238">
        <v>2</v>
      </c>
      <c r="F238" s="2">
        <v>32.83</v>
      </c>
      <c r="G238" s="2">
        <v>1.17</v>
      </c>
      <c r="M238" s="1">
        <f>IF(Table25[[#This Row],[sex]]=$AB$4,$AC$4,$AC$5)</f>
        <v>0</v>
      </c>
      <c r="N238" s="1">
        <f>IF(Table25[[#This Row],[smoker]]=$AB$7,0,1)</f>
        <v>1</v>
      </c>
      <c r="O238" s="1" cm="1">
        <f t="array" ref="O238">_xlfn.IFS(Table25[[#This Row],[day]]=$AB$13,0,Table25[[#This Row],[day]]=$AB$14,1,Table25[[#This Row],[day]]=$AB$15,2,Table25[[#This Row],[day]]=$AB$16,3)</f>
        <v>2</v>
      </c>
      <c r="P238" s="1">
        <f>IF(Table25[[#This Row],[time]]=$AB$10,$AC$10,$AC$11)</f>
        <v>0</v>
      </c>
      <c r="Q238" s="1">
        <v>2</v>
      </c>
      <c r="R238" s="1">
        <v>32.83</v>
      </c>
      <c r="S238" s="1">
        <v>1.17</v>
      </c>
    </row>
    <row r="239" spans="1:19" x14ac:dyDescent="0.25">
      <c r="A239" t="s">
        <v>3</v>
      </c>
      <c r="B239" t="s">
        <v>2</v>
      </c>
      <c r="C239" t="s">
        <v>4</v>
      </c>
      <c r="D239" t="s">
        <v>0</v>
      </c>
      <c r="E239">
        <v>3</v>
      </c>
      <c r="F239" s="2">
        <v>35.83</v>
      </c>
      <c r="G239" s="2">
        <v>4.67</v>
      </c>
      <c r="M239" s="1">
        <f>IF(Table25[[#This Row],[sex]]=$AB$4,$AC$4,$AC$5)</f>
        <v>1</v>
      </c>
      <c r="N239" s="1">
        <f>IF(Table25[[#This Row],[smoker]]=$AB$7,0,1)</f>
        <v>0</v>
      </c>
      <c r="O239" s="1" cm="1">
        <f t="array" ref="O239">_xlfn.IFS(Table25[[#This Row],[day]]=$AB$13,0,Table25[[#This Row],[day]]=$AB$14,1,Table25[[#This Row],[day]]=$AB$15,2,Table25[[#This Row],[day]]=$AB$16,3)</f>
        <v>2</v>
      </c>
      <c r="P239" s="1">
        <f>IF(Table25[[#This Row],[time]]=$AB$10,$AC$10,$AC$11)</f>
        <v>0</v>
      </c>
      <c r="Q239" s="1">
        <v>3</v>
      </c>
      <c r="R239" s="1">
        <v>35.83</v>
      </c>
      <c r="S239" s="1">
        <v>4.67</v>
      </c>
    </row>
    <row r="240" spans="1:19" x14ac:dyDescent="0.25">
      <c r="A240" t="s">
        <v>5</v>
      </c>
      <c r="B240" t="s">
        <v>2</v>
      </c>
      <c r="C240" t="s">
        <v>4</v>
      </c>
      <c r="D240" t="s">
        <v>0</v>
      </c>
      <c r="E240">
        <v>3</v>
      </c>
      <c r="F240" s="2">
        <v>29.03</v>
      </c>
      <c r="G240" s="2">
        <v>5.92</v>
      </c>
      <c r="M240" s="1">
        <f>IF(Table25[[#This Row],[sex]]=$AB$4,$AC$4,$AC$5)</f>
        <v>0</v>
      </c>
      <c r="N240" s="1">
        <f>IF(Table25[[#This Row],[smoker]]=$AB$7,0,1)</f>
        <v>0</v>
      </c>
      <c r="O240" s="1" cm="1">
        <f t="array" ref="O240">_xlfn.IFS(Table25[[#This Row],[day]]=$AB$13,0,Table25[[#This Row],[day]]=$AB$14,1,Table25[[#This Row],[day]]=$AB$15,2,Table25[[#This Row],[day]]=$AB$16,3)</f>
        <v>2</v>
      </c>
      <c r="P240" s="1">
        <f>IF(Table25[[#This Row],[time]]=$AB$10,$AC$10,$AC$11)</f>
        <v>0</v>
      </c>
      <c r="Q240" s="1">
        <v>3</v>
      </c>
      <c r="R240" s="1">
        <v>29.03</v>
      </c>
      <c r="S240" s="1">
        <v>5.92</v>
      </c>
    </row>
    <row r="241" spans="1:19" x14ac:dyDescent="0.25">
      <c r="A241" t="s">
        <v>3</v>
      </c>
      <c r="B241" t="s">
        <v>6</v>
      </c>
      <c r="C241" t="s">
        <v>4</v>
      </c>
      <c r="D241" t="s">
        <v>0</v>
      </c>
      <c r="E241">
        <v>2</v>
      </c>
      <c r="F241" s="2">
        <v>27.18</v>
      </c>
      <c r="G241" s="2">
        <v>2</v>
      </c>
      <c r="M241" s="1">
        <f>IF(Table25[[#This Row],[sex]]=$AB$4,$AC$4,$AC$5)</f>
        <v>1</v>
      </c>
      <c r="N241" s="1">
        <f>IF(Table25[[#This Row],[smoker]]=$AB$7,0,1)</f>
        <v>1</v>
      </c>
      <c r="O241" s="1" cm="1">
        <f t="array" ref="O241">_xlfn.IFS(Table25[[#This Row],[day]]=$AB$13,0,Table25[[#This Row],[day]]=$AB$14,1,Table25[[#This Row],[day]]=$AB$15,2,Table25[[#This Row],[day]]=$AB$16,3)</f>
        <v>2</v>
      </c>
      <c r="P241" s="1">
        <f>IF(Table25[[#This Row],[time]]=$AB$10,$AC$10,$AC$11)</f>
        <v>0</v>
      </c>
      <c r="Q241" s="1">
        <v>2</v>
      </c>
      <c r="R241" s="1">
        <v>27.18</v>
      </c>
      <c r="S241" s="1">
        <v>2</v>
      </c>
    </row>
    <row r="242" spans="1:19" x14ac:dyDescent="0.25">
      <c r="A242" t="s">
        <v>5</v>
      </c>
      <c r="B242" t="s">
        <v>6</v>
      </c>
      <c r="C242" t="s">
        <v>4</v>
      </c>
      <c r="D242" t="s">
        <v>0</v>
      </c>
      <c r="E242">
        <v>2</v>
      </c>
      <c r="F242" s="2">
        <v>22.67</v>
      </c>
      <c r="G242" s="2">
        <v>2</v>
      </c>
      <c r="M242" s="1">
        <f>IF(Table25[[#This Row],[sex]]=$AB$4,$AC$4,$AC$5)</f>
        <v>0</v>
      </c>
      <c r="N242" s="1">
        <f>IF(Table25[[#This Row],[smoker]]=$AB$7,0,1)</f>
        <v>1</v>
      </c>
      <c r="O242" s="1" cm="1">
        <f t="array" ref="O242">_xlfn.IFS(Table25[[#This Row],[day]]=$AB$13,0,Table25[[#This Row],[day]]=$AB$14,1,Table25[[#This Row],[day]]=$AB$15,2,Table25[[#This Row],[day]]=$AB$16,3)</f>
        <v>2</v>
      </c>
      <c r="P242" s="1">
        <f>IF(Table25[[#This Row],[time]]=$AB$10,$AC$10,$AC$11)</f>
        <v>0</v>
      </c>
      <c r="Q242" s="1">
        <v>2</v>
      </c>
      <c r="R242" s="1">
        <v>22.67</v>
      </c>
      <c r="S242" s="1">
        <v>2</v>
      </c>
    </row>
    <row r="243" spans="1:19" x14ac:dyDescent="0.25">
      <c r="A243" t="s">
        <v>5</v>
      </c>
      <c r="B243" t="s">
        <v>2</v>
      </c>
      <c r="C243" t="s">
        <v>4</v>
      </c>
      <c r="D243" t="s">
        <v>0</v>
      </c>
      <c r="E243">
        <v>2</v>
      </c>
      <c r="F243" s="2">
        <v>17.82</v>
      </c>
      <c r="G243" s="2">
        <v>1.75</v>
      </c>
      <c r="M243" s="1">
        <f>IF(Table25[[#This Row],[sex]]=$AB$4,$AC$4,$AC$5)</f>
        <v>0</v>
      </c>
      <c r="N243" s="1">
        <f>IF(Table25[[#This Row],[smoker]]=$AB$7,0,1)</f>
        <v>0</v>
      </c>
      <c r="O243" s="1" cm="1">
        <f t="array" ref="O243">_xlfn.IFS(Table25[[#This Row],[day]]=$AB$13,0,Table25[[#This Row],[day]]=$AB$14,1,Table25[[#This Row],[day]]=$AB$15,2,Table25[[#This Row],[day]]=$AB$16,3)</f>
        <v>2</v>
      </c>
      <c r="P243" s="1">
        <f>IF(Table25[[#This Row],[time]]=$AB$10,$AC$10,$AC$11)</f>
        <v>0</v>
      </c>
      <c r="Q243" s="1">
        <v>2</v>
      </c>
      <c r="R243" s="1">
        <v>17.82</v>
      </c>
      <c r="S243" s="1">
        <v>1.75</v>
      </c>
    </row>
    <row r="244" spans="1:19" x14ac:dyDescent="0.25">
      <c r="A244" t="s">
        <v>3</v>
      </c>
      <c r="B244" t="s">
        <v>2</v>
      </c>
      <c r="C244" t="s">
        <v>1</v>
      </c>
      <c r="D244" t="s">
        <v>0</v>
      </c>
      <c r="E244">
        <v>2</v>
      </c>
      <c r="F244" s="2">
        <v>18.78</v>
      </c>
      <c r="G244" s="2">
        <v>3</v>
      </c>
      <c r="M244" s="1">
        <f>IF(Table25[[#This Row],[sex]]=$AB$4,$AC$4,$AC$5)</f>
        <v>1</v>
      </c>
      <c r="N244" s="1">
        <f>IF(Table25[[#This Row],[smoker]]=$AB$7,0,1)</f>
        <v>0</v>
      </c>
      <c r="O244" s="1" cm="1">
        <f t="array" ref="O244">_xlfn.IFS(Table25[[#This Row],[day]]=$AB$13,0,Table25[[#This Row],[day]]=$AB$14,1,Table25[[#This Row],[day]]=$AB$15,2,Table25[[#This Row],[day]]=$AB$16,3)</f>
        <v>0</v>
      </c>
      <c r="P244" s="1">
        <f>IF(Table25[[#This Row],[time]]=$AB$10,$AC$10,$AC$11)</f>
        <v>0</v>
      </c>
      <c r="Q244" s="1">
        <v>2</v>
      </c>
      <c r="R244" s="1">
        <v>18.78</v>
      </c>
      <c r="S244" s="1">
        <v>3</v>
      </c>
    </row>
  </sheetData>
  <sortState xmlns:xlrd2="http://schemas.microsoft.com/office/spreadsheetml/2017/richdata2" ref="V53:V295">
    <sortCondition ref="V53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F095-A69D-4AE4-8901-77BEA6B57565}">
  <sheetPr>
    <tabColor rgb="FFFF0000"/>
  </sheetPr>
  <dimension ref="A1:R477"/>
  <sheetViews>
    <sheetView workbookViewId="0">
      <selection activeCell="X12" sqref="X12"/>
    </sheetView>
  </sheetViews>
  <sheetFormatPr defaultRowHeight="15" x14ac:dyDescent="0.25"/>
  <cols>
    <col min="10" max="10" width="18" bestFit="1" customWidth="1"/>
    <col min="11" max="11" width="13.42578125" bestFit="1" customWidth="1"/>
    <col min="12" max="12" width="14.5703125" bestFit="1" customWidth="1"/>
    <col min="14" max="14" width="12" bestFit="1" customWidth="1"/>
    <col min="15" max="15" width="13.42578125" bestFit="1" customWidth="1"/>
    <col min="16" max="16" width="12" bestFit="1" customWidth="1"/>
  </cols>
  <sheetData>
    <row r="1" spans="1:15" x14ac:dyDescent="0.25">
      <c r="A1" s="7" t="s">
        <v>52</v>
      </c>
      <c r="B1" s="7" t="s">
        <v>55</v>
      </c>
      <c r="C1" s="7" t="s">
        <v>51</v>
      </c>
      <c r="D1" s="7" t="s">
        <v>53</v>
      </c>
      <c r="E1" s="7" t="s">
        <v>54</v>
      </c>
      <c r="F1" s="7" t="s">
        <v>57</v>
      </c>
      <c r="G1" s="7" t="s">
        <v>56</v>
      </c>
    </row>
    <row r="2" spans="1:15" x14ac:dyDescent="0.25">
      <c r="A2" s="1">
        <v>1</v>
      </c>
      <c r="B2" s="1">
        <v>0</v>
      </c>
      <c r="C2" s="1">
        <v>3</v>
      </c>
      <c r="D2" s="1">
        <v>0</v>
      </c>
      <c r="E2" s="1">
        <v>2</v>
      </c>
      <c r="F2" s="1">
        <v>16.989999999999998</v>
      </c>
      <c r="G2" s="1">
        <v>1.01</v>
      </c>
      <c r="J2" t="s">
        <v>27</v>
      </c>
    </row>
    <row r="3" spans="1:15" ht="15.75" thickBot="1" x14ac:dyDescent="0.3">
      <c r="A3" s="1">
        <v>0</v>
      </c>
      <c r="B3" s="1">
        <v>0</v>
      </c>
      <c r="C3" s="1">
        <v>3</v>
      </c>
      <c r="D3" s="1">
        <v>0</v>
      </c>
      <c r="E3" s="1">
        <v>3</v>
      </c>
      <c r="F3" s="1">
        <v>10.34</v>
      </c>
      <c r="G3" s="1">
        <v>1.66</v>
      </c>
    </row>
    <row r="4" spans="1:15" x14ac:dyDescent="0.25">
      <c r="A4" s="1">
        <v>0</v>
      </c>
      <c r="B4" s="1">
        <v>0</v>
      </c>
      <c r="C4" s="1">
        <v>3</v>
      </c>
      <c r="D4" s="1">
        <v>0</v>
      </c>
      <c r="E4" s="1">
        <v>3</v>
      </c>
      <c r="F4" s="1">
        <v>21.01</v>
      </c>
      <c r="G4" s="1">
        <v>3.5</v>
      </c>
      <c r="J4" s="6" t="s">
        <v>28</v>
      </c>
      <c r="K4" s="6"/>
    </row>
    <row r="5" spans="1:15" x14ac:dyDescent="0.25">
      <c r="A5" s="1">
        <v>0</v>
      </c>
      <c r="B5" s="1">
        <v>0</v>
      </c>
      <c r="C5" s="1">
        <v>3</v>
      </c>
      <c r="D5" s="1">
        <v>0</v>
      </c>
      <c r="E5" s="1">
        <v>2</v>
      </c>
      <c r="F5" s="1">
        <v>23.68</v>
      </c>
      <c r="G5" s="1">
        <v>3.31</v>
      </c>
      <c r="J5" t="s">
        <v>29</v>
      </c>
      <c r="K5">
        <v>0.14419837988974976</v>
      </c>
    </row>
    <row r="6" spans="1:15" x14ac:dyDescent="0.25">
      <c r="A6" s="1">
        <v>1</v>
      </c>
      <c r="B6" s="1">
        <v>0</v>
      </c>
      <c r="C6" s="1">
        <v>3</v>
      </c>
      <c r="D6" s="1">
        <v>0</v>
      </c>
      <c r="E6" s="1">
        <v>4</v>
      </c>
      <c r="F6" s="1">
        <v>24.59</v>
      </c>
      <c r="G6" s="1">
        <v>3.61</v>
      </c>
      <c r="J6" t="s">
        <v>30</v>
      </c>
      <c r="K6">
        <v>2.0793172762828591E-2</v>
      </c>
    </row>
    <row r="7" spans="1:15" x14ac:dyDescent="0.25">
      <c r="A7" s="1">
        <v>0</v>
      </c>
      <c r="B7" s="1">
        <v>0</v>
      </c>
      <c r="C7" s="1">
        <v>3</v>
      </c>
      <c r="D7" s="1">
        <v>0</v>
      </c>
      <c r="E7" s="1">
        <v>4</v>
      </c>
      <c r="F7" s="1">
        <v>25.29</v>
      </c>
      <c r="G7" s="1">
        <v>4.71</v>
      </c>
      <c r="J7" t="s">
        <v>31</v>
      </c>
      <c r="K7">
        <v>4.3359151622038615E-3</v>
      </c>
    </row>
    <row r="8" spans="1:15" x14ac:dyDescent="0.25">
      <c r="A8" s="1">
        <v>0</v>
      </c>
      <c r="B8" s="1">
        <v>0</v>
      </c>
      <c r="C8" s="1">
        <v>3</v>
      </c>
      <c r="D8" s="1">
        <v>0</v>
      </c>
      <c r="E8" s="1">
        <v>2</v>
      </c>
      <c r="F8" s="1">
        <v>8.77</v>
      </c>
      <c r="G8" s="1">
        <v>2</v>
      </c>
      <c r="J8" t="s">
        <v>26</v>
      </c>
      <c r="K8">
        <v>1.3819961497057416</v>
      </c>
    </row>
    <row r="9" spans="1:15" ht="15.75" thickBot="1" x14ac:dyDescent="0.3">
      <c r="A9" s="1">
        <v>0</v>
      </c>
      <c r="B9" s="1">
        <v>0</v>
      </c>
      <c r="C9" s="1">
        <v>3</v>
      </c>
      <c r="D9" s="1">
        <v>0</v>
      </c>
      <c r="E9" s="1">
        <v>4</v>
      </c>
      <c r="F9" s="1">
        <v>26.88</v>
      </c>
      <c r="G9" s="1">
        <v>3.12</v>
      </c>
      <c r="J9" s="4" t="s">
        <v>32</v>
      </c>
      <c r="K9" s="4">
        <v>243</v>
      </c>
    </row>
    <row r="10" spans="1:15" x14ac:dyDescent="0.25">
      <c r="A10" s="1">
        <v>0</v>
      </c>
      <c r="B10" s="1">
        <v>0</v>
      </c>
      <c r="C10" s="1">
        <v>3</v>
      </c>
      <c r="D10" s="1">
        <v>0</v>
      </c>
      <c r="E10" s="1">
        <v>2</v>
      </c>
      <c r="F10" s="1">
        <v>15.04</v>
      </c>
      <c r="G10" s="1">
        <v>1.96</v>
      </c>
    </row>
    <row r="11" spans="1:15" ht="15.75" thickBot="1" x14ac:dyDescent="0.3">
      <c r="A11" s="1">
        <v>0</v>
      </c>
      <c r="B11" s="1">
        <v>0</v>
      </c>
      <c r="C11" s="1">
        <v>3</v>
      </c>
      <c r="D11" s="1">
        <v>0</v>
      </c>
      <c r="E11" s="1">
        <v>2</v>
      </c>
      <c r="F11" s="1">
        <v>14.78</v>
      </c>
      <c r="G11" s="1">
        <v>3.23</v>
      </c>
      <c r="J11" t="s">
        <v>33</v>
      </c>
    </row>
    <row r="12" spans="1:15" x14ac:dyDescent="0.25">
      <c r="A12" s="1">
        <v>0</v>
      </c>
      <c r="B12" s="1">
        <v>0</v>
      </c>
      <c r="C12" s="1">
        <v>3</v>
      </c>
      <c r="D12" s="1">
        <v>0</v>
      </c>
      <c r="E12" s="1">
        <v>2</v>
      </c>
      <c r="F12" s="1">
        <v>10.27</v>
      </c>
      <c r="G12" s="1">
        <v>1.71</v>
      </c>
      <c r="J12" s="5"/>
      <c r="K12" s="5" t="s">
        <v>38</v>
      </c>
      <c r="L12" s="5" t="s">
        <v>39</v>
      </c>
      <c r="M12" s="5" t="s">
        <v>40</v>
      </c>
      <c r="N12" s="5" t="s">
        <v>41</v>
      </c>
      <c r="O12" s="5" t="s">
        <v>42</v>
      </c>
    </row>
    <row r="13" spans="1:15" x14ac:dyDescent="0.25">
      <c r="A13" s="1">
        <v>1</v>
      </c>
      <c r="B13" s="1">
        <v>0</v>
      </c>
      <c r="C13" s="1">
        <v>3</v>
      </c>
      <c r="D13" s="1">
        <v>0</v>
      </c>
      <c r="E13" s="1">
        <v>4</v>
      </c>
      <c r="F13" s="1">
        <v>35.26</v>
      </c>
      <c r="G13" s="1">
        <v>5</v>
      </c>
      <c r="J13" t="s">
        <v>34</v>
      </c>
      <c r="K13">
        <v>4</v>
      </c>
      <c r="L13">
        <v>9.6524364811043597</v>
      </c>
      <c r="M13">
        <v>2.4131091202760899</v>
      </c>
      <c r="N13">
        <v>1.2634652301996698</v>
      </c>
      <c r="O13">
        <v>0.2850596614530469</v>
      </c>
    </row>
    <row r="14" spans="1:15" x14ac:dyDescent="0.25">
      <c r="A14" s="1">
        <v>0</v>
      </c>
      <c r="B14" s="1">
        <v>0</v>
      </c>
      <c r="C14" s="1">
        <v>3</v>
      </c>
      <c r="D14" s="1">
        <v>0</v>
      </c>
      <c r="E14" s="1">
        <v>2</v>
      </c>
      <c r="F14" s="1">
        <v>15.42</v>
      </c>
      <c r="G14" s="1">
        <v>1.57</v>
      </c>
      <c r="J14" t="s">
        <v>35</v>
      </c>
      <c r="K14">
        <v>238</v>
      </c>
      <c r="L14">
        <v>454.55937915675571</v>
      </c>
      <c r="M14">
        <v>1.9099133578014946</v>
      </c>
    </row>
    <row r="15" spans="1:15" ht="15.75" thickBot="1" x14ac:dyDescent="0.3">
      <c r="A15" s="1">
        <v>0</v>
      </c>
      <c r="B15" s="1">
        <v>0</v>
      </c>
      <c r="C15" s="1">
        <v>3</v>
      </c>
      <c r="D15" s="1">
        <v>0</v>
      </c>
      <c r="E15" s="1">
        <v>4</v>
      </c>
      <c r="F15" s="1">
        <v>18.43</v>
      </c>
      <c r="G15" s="1">
        <v>3</v>
      </c>
      <c r="J15" s="4" t="s">
        <v>36</v>
      </c>
      <c r="K15" s="4">
        <v>242</v>
      </c>
      <c r="L15" s="4">
        <v>464.21181563786007</v>
      </c>
      <c r="M15" s="4"/>
      <c r="N15" s="4"/>
      <c r="O15" s="4"/>
    </row>
    <row r="16" spans="1:15" ht="15.75" thickBot="1" x14ac:dyDescent="0.3">
      <c r="A16" s="1">
        <v>1</v>
      </c>
      <c r="B16" s="1">
        <v>0</v>
      </c>
      <c r="C16" s="1">
        <v>3</v>
      </c>
      <c r="D16" s="1">
        <v>0</v>
      </c>
      <c r="E16" s="1">
        <v>2</v>
      </c>
      <c r="F16" s="1">
        <v>14.83</v>
      </c>
      <c r="G16" s="1">
        <v>3.02</v>
      </c>
    </row>
    <row r="17" spans="1:18" x14ac:dyDescent="0.25">
      <c r="A17" s="1">
        <v>0</v>
      </c>
      <c r="B17" s="1">
        <v>0</v>
      </c>
      <c r="C17" s="1">
        <v>3</v>
      </c>
      <c r="D17" s="1">
        <v>0</v>
      </c>
      <c r="E17" s="1">
        <v>2</v>
      </c>
      <c r="F17" s="1">
        <v>21.58</v>
      </c>
      <c r="G17" s="1">
        <v>3.92</v>
      </c>
      <c r="J17" s="5"/>
      <c r="K17" s="5" t="s">
        <v>43</v>
      </c>
      <c r="L17" s="5" t="s">
        <v>26</v>
      </c>
      <c r="M17" s="5" t="s">
        <v>44</v>
      </c>
      <c r="N17" s="5" t="s">
        <v>45</v>
      </c>
      <c r="O17" s="5" t="s">
        <v>46</v>
      </c>
      <c r="P17" s="5" t="s">
        <v>47</v>
      </c>
      <c r="Q17" s="5" t="s">
        <v>48</v>
      </c>
      <c r="R17" s="5" t="s">
        <v>49</v>
      </c>
    </row>
    <row r="18" spans="1:18" x14ac:dyDescent="0.25">
      <c r="A18" s="1">
        <v>1</v>
      </c>
      <c r="B18" s="1">
        <v>0</v>
      </c>
      <c r="C18" s="1">
        <v>3</v>
      </c>
      <c r="D18" s="1">
        <v>0</v>
      </c>
      <c r="E18" s="1">
        <v>3</v>
      </c>
      <c r="F18" s="1">
        <v>10.33</v>
      </c>
      <c r="G18" s="1">
        <v>1.67</v>
      </c>
      <c r="J18" t="s">
        <v>37</v>
      </c>
      <c r="K18">
        <v>2.8175949283954034</v>
      </c>
      <c r="L18">
        <v>0.4212750284515957</v>
      </c>
      <c r="M18">
        <v>6.6882552681831786</v>
      </c>
      <c r="N18">
        <v>1.5970560561229819E-10</v>
      </c>
      <c r="O18">
        <v>1.987690903493561</v>
      </c>
      <c r="P18">
        <v>3.6474989532972457</v>
      </c>
      <c r="Q18">
        <v>1.987690903493561</v>
      </c>
      <c r="R18">
        <v>3.6474989532972457</v>
      </c>
    </row>
    <row r="19" spans="1:18" x14ac:dyDescent="0.25">
      <c r="A19" s="1">
        <v>0</v>
      </c>
      <c r="B19" s="1">
        <v>0</v>
      </c>
      <c r="C19" s="1">
        <v>3</v>
      </c>
      <c r="D19" s="1">
        <v>0</v>
      </c>
      <c r="E19" s="1">
        <v>3</v>
      </c>
      <c r="F19" s="1">
        <v>16.29</v>
      </c>
      <c r="G19" s="1">
        <v>3.71</v>
      </c>
      <c r="J19" t="s">
        <v>52</v>
      </c>
      <c r="K19">
        <v>-0.16894283172343985</v>
      </c>
      <c r="L19">
        <v>0.19027648395208593</v>
      </c>
      <c r="M19">
        <v>-0.88788077335915994</v>
      </c>
      <c r="N19">
        <v>0.37550129141591893</v>
      </c>
      <c r="O19">
        <v>-0.54378399061294869</v>
      </c>
      <c r="P19">
        <v>0.20589832716606896</v>
      </c>
      <c r="Q19">
        <v>-0.54378399061294869</v>
      </c>
      <c r="R19">
        <v>0.20589832716606896</v>
      </c>
    </row>
    <row r="20" spans="1:18" x14ac:dyDescent="0.25">
      <c r="A20" s="1">
        <v>1</v>
      </c>
      <c r="B20" s="1">
        <v>0</v>
      </c>
      <c r="C20" s="1">
        <v>3</v>
      </c>
      <c r="D20" s="1">
        <v>0</v>
      </c>
      <c r="E20" s="1">
        <v>3</v>
      </c>
      <c r="F20" s="1">
        <v>16.97</v>
      </c>
      <c r="G20" s="1">
        <v>3.5</v>
      </c>
      <c r="J20" t="s">
        <v>55</v>
      </c>
      <c r="K20">
        <v>3.3213575750413941E-2</v>
      </c>
      <c r="L20">
        <v>0.18575634969067756</v>
      </c>
      <c r="M20">
        <v>0.17880183264648214</v>
      </c>
      <c r="N20">
        <v>0.85824541891023909</v>
      </c>
      <c r="O20">
        <v>-0.33272300213312489</v>
      </c>
      <c r="P20">
        <v>0.39915015363395279</v>
      </c>
      <c r="Q20">
        <v>-0.33272300213312489</v>
      </c>
      <c r="R20">
        <v>0.39915015363395279</v>
      </c>
    </row>
    <row r="21" spans="1:18" x14ac:dyDescent="0.25">
      <c r="A21" s="1">
        <v>0</v>
      </c>
      <c r="B21" s="1">
        <v>0</v>
      </c>
      <c r="C21" s="1">
        <v>2</v>
      </c>
      <c r="D21" s="1">
        <v>0</v>
      </c>
      <c r="E21" s="1">
        <v>3</v>
      </c>
      <c r="F21" s="1">
        <v>20.65</v>
      </c>
      <c r="G21" s="1">
        <v>3.35</v>
      </c>
      <c r="J21" t="s">
        <v>51</v>
      </c>
      <c r="K21">
        <v>0.13679557862197791</v>
      </c>
      <c r="L21">
        <v>0.16126266954098356</v>
      </c>
      <c r="M21">
        <v>0.84827802374443806</v>
      </c>
      <c r="N21">
        <v>0.39713547894857926</v>
      </c>
      <c r="O21">
        <v>-0.1808889017764497</v>
      </c>
      <c r="P21">
        <v>0.45448005902040556</v>
      </c>
      <c r="Q21">
        <v>-0.1808889017764497</v>
      </c>
      <c r="R21">
        <v>0.45448005902040556</v>
      </c>
    </row>
    <row r="22" spans="1:18" ht="15.75" thickBot="1" x14ac:dyDescent="0.3">
      <c r="A22" s="1">
        <v>0</v>
      </c>
      <c r="B22" s="1">
        <v>0</v>
      </c>
      <c r="C22" s="1">
        <v>2</v>
      </c>
      <c r="D22" s="1">
        <v>0</v>
      </c>
      <c r="E22" s="1">
        <v>2</v>
      </c>
      <c r="F22" s="1">
        <v>17.920000000000002</v>
      </c>
      <c r="G22" s="1">
        <v>4.08</v>
      </c>
      <c r="J22" s="4" t="s">
        <v>53</v>
      </c>
      <c r="K22" s="4">
        <v>-1.8105546876985335E-2</v>
      </c>
      <c r="L22" s="4">
        <v>0.4134159971967567</v>
      </c>
      <c r="M22" s="4">
        <v>-4.3794983744589781E-2</v>
      </c>
      <c r="N22" s="4">
        <v>0.96510454655952682</v>
      </c>
      <c r="O22" s="4">
        <v>-0.83252742536679625</v>
      </c>
      <c r="P22" s="4">
        <v>0.79631633161282567</v>
      </c>
      <c r="Q22" s="4">
        <v>-0.83252742536679625</v>
      </c>
      <c r="R22" s="4">
        <v>0.79631633161282567</v>
      </c>
    </row>
    <row r="23" spans="1:18" x14ac:dyDescent="0.25">
      <c r="A23" s="1">
        <v>1</v>
      </c>
      <c r="B23" s="1">
        <v>0</v>
      </c>
      <c r="C23" s="1">
        <v>2</v>
      </c>
      <c r="D23" s="1">
        <v>0</v>
      </c>
      <c r="E23" s="1">
        <v>2</v>
      </c>
      <c r="F23" s="1">
        <v>20.29</v>
      </c>
      <c r="G23" s="1">
        <v>2.75</v>
      </c>
    </row>
    <row r="24" spans="1:18" x14ac:dyDescent="0.25">
      <c r="A24" s="1">
        <v>1</v>
      </c>
      <c r="B24" s="1">
        <v>0</v>
      </c>
      <c r="C24" s="1">
        <v>2</v>
      </c>
      <c r="D24" s="1">
        <v>0</v>
      </c>
      <c r="E24" s="1">
        <v>2</v>
      </c>
      <c r="F24" s="1">
        <v>15.77</v>
      </c>
      <c r="G24" s="1">
        <v>2.23</v>
      </c>
    </row>
    <row r="25" spans="1:18" x14ac:dyDescent="0.25">
      <c r="A25" s="1">
        <v>0</v>
      </c>
      <c r="B25" s="1">
        <v>0</v>
      </c>
      <c r="C25" s="1">
        <v>2</v>
      </c>
      <c r="D25" s="1">
        <v>0</v>
      </c>
      <c r="E25" s="1">
        <v>4</v>
      </c>
      <c r="F25" s="1">
        <v>39.42</v>
      </c>
      <c r="G25" s="1">
        <v>7.58</v>
      </c>
    </row>
    <row r="26" spans="1:18" x14ac:dyDescent="0.25">
      <c r="A26" s="1">
        <v>0</v>
      </c>
      <c r="B26" s="1">
        <v>0</v>
      </c>
      <c r="C26" s="1">
        <v>2</v>
      </c>
      <c r="D26" s="1">
        <v>0</v>
      </c>
      <c r="E26" s="1">
        <v>2</v>
      </c>
      <c r="F26" s="1">
        <v>19.82</v>
      </c>
      <c r="G26" s="1">
        <v>3.18</v>
      </c>
      <c r="J26" s="22" t="s">
        <v>67</v>
      </c>
      <c r="K26" s="22"/>
      <c r="L26" s="22"/>
      <c r="M26" s="22"/>
      <c r="N26" s="22"/>
      <c r="O26" s="22"/>
      <c r="P26" s="22"/>
    </row>
    <row r="27" spans="1:18" x14ac:dyDescent="0.25">
      <c r="A27" s="1">
        <v>0</v>
      </c>
      <c r="B27" s="1">
        <v>0</v>
      </c>
      <c r="C27" s="1">
        <v>2</v>
      </c>
      <c r="D27" s="1">
        <v>0</v>
      </c>
      <c r="E27" s="1">
        <v>4</v>
      </c>
      <c r="F27" s="1">
        <v>17.809999999999999</v>
      </c>
      <c r="G27" s="1">
        <v>2.34</v>
      </c>
      <c r="J27" s="22"/>
      <c r="K27" s="22"/>
      <c r="L27" s="22"/>
      <c r="M27" s="22"/>
      <c r="N27" s="22"/>
      <c r="O27" s="22"/>
      <c r="P27" s="22"/>
    </row>
    <row r="28" spans="1:18" x14ac:dyDescent="0.25">
      <c r="A28" s="1">
        <v>0</v>
      </c>
      <c r="B28" s="1">
        <v>0</v>
      </c>
      <c r="C28" s="1">
        <v>2</v>
      </c>
      <c r="D28" s="1">
        <v>0</v>
      </c>
      <c r="E28" s="1">
        <v>2</v>
      </c>
      <c r="F28" s="1">
        <v>13.37</v>
      </c>
      <c r="G28" s="1">
        <v>2</v>
      </c>
      <c r="J28" s="22"/>
      <c r="K28" s="22"/>
      <c r="L28" s="22"/>
      <c r="M28" s="22"/>
      <c r="N28" s="22"/>
      <c r="O28" s="22"/>
      <c r="P28" s="22"/>
    </row>
    <row r="29" spans="1:18" x14ac:dyDescent="0.25">
      <c r="A29" s="1">
        <v>0</v>
      </c>
      <c r="B29" s="1">
        <v>0</v>
      </c>
      <c r="C29" s="1">
        <v>2</v>
      </c>
      <c r="D29" s="1">
        <v>0</v>
      </c>
      <c r="E29" s="1">
        <v>2</v>
      </c>
      <c r="F29" s="1">
        <v>12.69</v>
      </c>
      <c r="G29" s="1">
        <v>2</v>
      </c>
      <c r="J29" s="22"/>
      <c r="K29" s="22"/>
      <c r="L29" s="22"/>
      <c r="M29" s="22"/>
      <c r="N29" s="22"/>
      <c r="O29" s="22"/>
      <c r="P29" s="22"/>
    </row>
    <row r="30" spans="1:18" x14ac:dyDescent="0.25">
      <c r="A30" s="1">
        <v>0</v>
      </c>
      <c r="B30" s="1">
        <v>0</v>
      </c>
      <c r="C30" s="1">
        <v>2</v>
      </c>
      <c r="D30" s="1">
        <v>0</v>
      </c>
      <c r="E30" s="1">
        <v>2</v>
      </c>
      <c r="F30" s="1">
        <v>21.7</v>
      </c>
      <c r="G30" s="1">
        <v>4.3</v>
      </c>
      <c r="J30" s="22"/>
      <c r="K30" s="22"/>
      <c r="L30" s="22"/>
      <c r="M30" s="22"/>
      <c r="N30" s="22"/>
      <c r="O30" s="22"/>
      <c r="P30" s="22"/>
    </row>
    <row r="31" spans="1:18" x14ac:dyDescent="0.25">
      <c r="A31" s="1">
        <v>1</v>
      </c>
      <c r="B31" s="1">
        <v>0</v>
      </c>
      <c r="C31" s="1">
        <v>2</v>
      </c>
      <c r="D31" s="1">
        <v>0</v>
      </c>
      <c r="E31" s="1">
        <v>2</v>
      </c>
      <c r="F31" s="1">
        <v>19.649999999999999</v>
      </c>
      <c r="G31" s="1">
        <v>3</v>
      </c>
    </row>
    <row r="32" spans="1:18" x14ac:dyDescent="0.25">
      <c r="A32" s="1">
        <v>0</v>
      </c>
      <c r="B32" s="1">
        <v>0</v>
      </c>
      <c r="C32" s="1">
        <v>2</v>
      </c>
      <c r="D32" s="1">
        <v>0</v>
      </c>
      <c r="E32" s="1">
        <v>2</v>
      </c>
      <c r="F32" s="1">
        <v>9.5500000000000007</v>
      </c>
      <c r="G32" s="1">
        <v>1.45</v>
      </c>
    </row>
    <row r="33" spans="1:7" x14ac:dyDescent="0.25">
      <c r="A33" s="1">
        <v>0</v>
      </c>
      <c r="B33" s="1">
        <v>0</v>
      </c>
      <c r="C33" s="1">
        <v>2</v>
      </c>
      <c r="D33" s="1">
        <v>0</v>
      </c>
      <c r="E33" s="1">
        <v>4</v>
      </c>
      <c r="F33" s="1">
        <v>18.350000000000001</v>
      </c>
      <c r="G33" s="1">
        <v>2.5</v>
      </c>
    </row>
    <row r="34" spans="1:7" x14ac:dyDescent="0.25">
      <c r="A34" s="1">
        <v>1</v>
      </c>
      <c r="B34" s="1">
        <v>0</v>
      </c>
      <c r="C34" s="1">
        <v>2</v>
      </c>
      <c r="D34" s="1">
        <v>0</v>
      </c>
      <c r="E34" s="1">
        <v>2</v>
      </c>
      <c r="F34" s="1">
        <v>15.06</v>
      </c>
      <c r="G34" s="1">
        <v>3</v>
      </c>
    </row>
    <row r="35" spans="1:7" x14ac:dyDescent="0.25">
      <c r="A35" s="1">
        <v>1</v>
      </c>
      <c r="B35" s="1">
        <v>0</v>
      </c>
      <c r="C35" s="1">
        <v>2</v>
      </c>
      <c r="D35" s="1">
        <v>0</v>
      </c>
      <c r="E35" s="1">
        <v>4</v>
      </c>
      <c r="F35" s="1">
        <v>20.69</v>
      </c>
      <c r="G35" s="1">
        <v>2.4500000000000002</v>
      </c>
    </row>
    <row r="36" spans="1:7" x14ac:dyDescent="0.25">
      <c r="A36" s="1">
        <v>0</v>
      </c>
      <c r="B36" s="1">
        <v>0</v>
      </c>
      <c r="C36" s="1">
        <v>2</v>
      </c>
      <c r="D36" s="1">
        <v>0</v>
      </c>
      <c r="E36" s="1">
        <v>2</v>
      </c>
      <c r="F36" s="1">
        <v>17.78</v>
      </c>
      <c r="G36" s="1">
        <v>3.27</v>
      </c>
    </row>
    <row r="37" spans="1:7" x14ac:dyDescent="0.25">
      <c r="A37" s="1">
        <v>0</v>
      </c>
      <c r="B37" s="1">
        <v>0</v>
      </c>
      <c r="C37" s="1">
        <v>2</v>
      </c>
      <c r="D37" s="1">
        <v>0</v>
      </c>
      <c r="E37" s="1">
        <v>3</v>
      </c>
      <c r="F37" s="1">
        <v>24.06</v>
      </c>
      <c r="G37" s="1">
        <v>3.6</v>
      </c>
    </row>
    <row r="38" spans="1:7" x14ac:dyDescent="0.25">
      <c r="A38" s="1">
        <v>0</v>
      </c>
      <c r="B38" s="1">
        <v>0</v>
      </c>
      <c r="C38" s="1">
        <v>2</v>
      </c>
      <c r="D38" s="1">
        <v>0</v>
      </c>
      <c r="E38" s="1">
        <v>3</v>
      </c>
      <c r="F38" s="1">
        <v>16.309999999999999</v>
      </c>
      <c r="G38" s="1">
        <v>2</v>
      </c>
    </row>
    <row r="39" spans="1:7" x14ac:dyDescent="0.25">
      <c r="A39" s="1">
        <v>1</v>
      </c>
      <c r="B39" s="1">
        <v>0</v>
      </c>
      <c r="C39" s="1">
        <v>2</v>
      </c>
      <c r="D39" s="1">
        <v>0</v>
      </c>
      <c r="E39" s="1">
        <v>3</v>
      </c>
      <c r="F39" s="1">
        <v>16.93</v>
      </c>
      <c r="G39" s="1">
        <v>3.07</v>
      </c>
    </row>
    <row r="40" spans="1:7" x14ac:dyDescent="0.25">
      <c r="A40" s="1">
        <v>0</v>
      </c>
      <c r="B40" s="1">
        <v>0</v>
      </c>
      <c r="C40" s="1">
        <v>2</v>
      </c>
      <c r="D40" s="1">
        <v>0</v>
      </c>
      <c r="E40" s="1">
        <v>3</v>
      </c>
      <c r="F40" s="1">
        <v>18.690000000000001</v>
      </c>
      <c r="G40" s="1">
        <v>2.31</v>
      </c>
    </row>
    <row r="41" spans="1:7" x14ac:dyDescent="0.25">
      <c r="A41" s="1">
        <v>0</v>
      </c>
      <c r="B41" s="1">
        <v>0</v>
      </c>
      <c r="C41" s="1">
        <v>2</v>
      </c>
      <c r="D41" s="1">
        <v>0</v>
      </c>
      <c r="E41" s="1">
        <v>3</v>
      </c>
      <c r="F41" s="1">
        <v>31.27</v>
      </c>
      <c r="G41" s="1">
        <v>5</v>
      </c>
    </row>
    <row r="42" spans="1:7" x14ac:dyDescent="0.25">
      <c r="A42" s="1">
        <v>0</v>
      </c>
      <c r="B42" s="1">
        <v>0</v>
      </c>
      <c r="C42" s="1">
        <v>2</v>
      </c>
      <c r="D42" s="1">
        <v>0</v>
      </c>
      <c r="E42" s="1">
        <v>3</v>
      </c>
      <c r="F42" s="1">
        <v>16.04</v>
      </c>
      <c r="G42" s="1">
        <v>2.2400000000000002</v>
      </c>
    </row>
    <row r="43" spans="1:7" x14ac:dyDescent="0.25">
      <c r="A43" s="1">
        <v>0</v>
      </c>
      <c r="B43" s="1">
        <v>0</v>
      </c>
      <c r="C43" s="1">
        <v>3</v>
      </c>
      <c r="D43" s="1">
        <v>0</v>
      </c>
      <c r="E43" s="1">
        <v>2</v>
      </c>
      <c r="F43" s="1">
        <v>17.46</v>
      </c>
      <c r="G43" s="1">
        <v>2.54</v>
      </c>
    </row>
    <row r="44" spans="1:7" x14ac:dyDescent="0.25">
      <c r="A44" s="1">
        <v>0</v>
      </c>
      <c r="B44" s="1">
        <v>0</v>
      </c>
      <c r="C44" s="1">
        <v>3</v>
      </c>
      <c r="D44" s="1">
        <v>0</v>
      </c>
      <c r="E44" s="1">
        <v>2</v>
      </c>
      <c r="F44" s="1">
        <v>13.94</v>
      </c>
      <c r="G44" s="1">
        <v>3.06</v>
      </c>
    </row>
    <row r="45" spans="1:7" x14ac:dyDescent="0.25">
      <c r="A45" s="1">
        <v>0</v>
      </c>
      <c r="B45" s="1">
        <v>0</v>
      </c>
      <c r="C45" s="1">
        <v>3</v>
      </c>
      <c r="D45" s="1">
        <v>0</v>
      </c>
      <c r="E45" s="1">
        <v>2</v>
      </c>
      <c r="F45" s="1">
        <v>9.68</v>
      </c>
      <c r="G45" s="1">
        <v>1.32</v>
      </c>
    </row>
    <row r="46" spans="1:7" x14ac:dyDescent="0.25">
      <c r="A46" s="1">
        <v>0</v>
      </c>
      <c r="B46" s="1">
        <v>0</v>
      </c>
      <c r="C46" s="1">
        <v>3</v>
      </c>
      <c r="D46" s="1">
        <v>0</v>
      </c>
      <c r="E46" s="1">
        <v>4</v>
      </c>
      <c r="F46" s="1">
        <v>30.4</v>
      </c>
      <c r="G46" s="1">
        <v>5.6</v>
      </c>
    </row>
    <row r="47" spans="1:7" x14ac:dyDescent="0.25">
      <c r="A47" s="1">
        <v>0</v>
      </c>
      <c r="B47" s="1">
        <v>0</v>
      </c>
      <c r="C47" s="1">
        <v>3</v>
      </c>
      <c r="D47" s="1">
        <v>0</v>
      </c>
      <c r="E47" s="1">
        <v>2</v>
      </c>
      <c r="F47" s="1">
        <v>18.29</v>
      </c>
      <c r="G47" s="1">
        <v>3</v>
      </c>
    </row>
    <row r="48" spans="1:7" x14ac:dyDescent="0.25">
      <c r="A48" s="1">
        <v>0</v>
      </c>
      <c r="B48" s="1">
        <v>0</v>
      </c>
      <c r="C48" s="1">
        <v>3</v>
      </c>
      <c r="D48" s="1">
        <v>0</v>
      </c>
      <c r="E48" s="1">
        <v>2</v>
      </c>
      <c r="F48" s="1">
        <v>22.23</v>
      </c>
      <c r="G48" s="1">
        <v>5</v>
      </c>
    </row>
    <row r="49" spans="1:7" x14ac:dyDescent="0.25">
      <c r="A49" s="1">
        <v>0</v>
      </c>
      <c r="B49" s="1">
        <v>0</v>
      </c>
      <c r="C49" s="1">
        <v>3</v>
      </c>
      <c r="D49" s="1">
        <v>0</v>
      </c>
      <c r="E49" s="1">
        <v>4</v>
      </c>
      <c r="F49" s="1">
        <v>32.4</v>
      </c>
      <c r="G49" s="1">
        <v>6</v>
      </c>
    </row>
    <row r="50" spans="1:7" x14ac:dyDescent="0.25">
      <c r="A50" s="1">
        <v>0</v>
      </c>
      <c r="B50" s="1">
        <v>0</v>
      </c>
      <c r="C50" s="1">
        <v>3</v>
      </c>
      <c r="D50" s="1">
        <v>0</v>
      </c>
      <c r="E50" s="1">
        <v>3</v>
      </c>
      <c r="F50" s="1">
        <v>28.55</v>
      </c>
      <c r="G50" s="1">
        <v>2.0499999999999998</v>
      </c>
    </row>
    <row r="51" spans="1:7" x14ac:dyDescent="0.25">
      <c r="A51" s="1">
        <v>0</v>
      </c>
      <c r="B51" s="1">
        <v>0</v>
      </c>
      <c r="C51" s="1">
        <v>3</v>
      </c>
      <c r="D51" s="1">
        <v>0</v>
      </c>
      <c r="E51" s="1">
        <v>2</v>
      </c>
      <c r="F51" s="1">
        <v>18.04</v>
      </c>
      <c r="G51" s="1">
        <v>3</v>
      </c>
    </row>
    <row r="52" spans="1:7" x14ac:dyDescent="0.25">
      <c r="A52" s="1">
        <v>0</v>
      </c>
      <c r="B52" s="1">
        <v>0</v>
      </c>
      <c r="C52" s="1">
        <v>3</v>
      </c>
      <c r="D52" s="1">
        <v>0</v>
      </c>
      <c r="E52" s="1">
        <v>2</v>
      </c>
      <c r="F52" s="1">
        <v>12.54</v>
      </c>
      <c r="G52" s="1">
        <v>2.5</v>
      </c>
    </row>
    <row r="53" spans="1:7" x14ac:dyDescent="0.25">
      <c r="A53" s="1">
        <v>1</v>
      </c>
      <c r="B53" s="1">
        <v>0</v>
      </c>
      <c r="C53" s="1">
        <v>3</v>
      </c>
      <c r="D53" s="1">
        <v>0</v>
      </c>
      <c r="E53" s="1">
        <v>2</v>
      </c>
      <c r="F53" s="1">
        <v>10.29</v>
      </c>
      <c r="G53" s="1">
        <v>2.6</v>
      </c>
    </row>
    <row r="54" spans="1:7" x14ac:dyDescent="0.25">
      <c r="A54" s="1">
        <v>1</v>
      </c>
      <c r="B54" s="1">
        <v>0</v>
      </c>
      <c r="C54" s="1">
        <v>3</v>
      </c>
      <c r="D54" s="1">
        <v>0</v>
      </c>
      <c r="E54" s="1">
        <v>4</v>
      </c>
      <c r="F54" s="1">
        <v>34.81</v>
      </c>
      <c r="G54" s="1">
        <v>5.2</v>
      </c>
    </row>
    <row r="55" spans="1:7" x14ac:dyDescent="0.25">
      <c r="A55" s="1">
        <v>0</v>
      </c>
      <c r="B55" s="1">
        <v>0</v>
      </c>
      <c r="C55" s="1">
        <v>3</v>
      </c>
      <c r="D55" s="1">
        <v>0</v>
      </c>
      <c r="E55" s="1">
        <v>2</v>
      </c>
      <c r="F55" s="1">
        <v>9.94</v>
      </c>
      <c r="G55" s="1">
        <v>1.56</v>
      </c>
    </row>
    <row r="56" spans="1:7" x14ac:dyDescent="0.25">
      <c r="A56" s="1">
        <v>0</v>
      </c>
      <c r="B56" s="1">
        <v>0</v>
      </c>
      <c r="C56" s="1">
        <v>3</v>
      </c>
      <c r="D56" s="1">
        <v>0</v>
      </c>
      <c r="E56" s="1">
        <v>4</v>
      </c>
      <c r="F56" s="1">
        <v>25.56</v>
      </c>
      <c r="G56" s="1">
        <v>4.34</v>
      </c>
    </row>
    <row r="57" spans="1:7" x14ac:dyDescent="0.25">
      <c r="A57" s="1">
        <v>0</v>
      </c>
      <c r="B57" s="1">
        <v>0</v>
      </c>
      <c r="C57" s="1">
        <v>3</v>
      </c>
      <c r="D57" s="1">
        <v>0</v>
      </c>
      <c r="E57" s="1">
        <v>2</v>
      </c>
      <c r="F57" s="1">
        <v>19.489999999999998</v>
      </c>
      <c r="G57" s="1">
        <v>3.51</v>
      </c>
    </row>
    <row r="58" spans="1:7" x14ac:dyDescent="0.25">
      <c r="A58" s="1">
        <v>0</v>
      </c>
      <c r="B58" s="1">
        <v>1</v>
      </c>
      <c r="C58" s="1">
        <v>2</v>
      </c>
      <c r="D58" s="1">
        <v>0</v>
      </c>
      <c r="E58" s="1">
        <v>4</v>
      </c>
      <c r="F58" s="1">
        <v>38.01</v>
      </c>
      <c r="G58" s="1">
        <v>3</v>
      </c>
    </row>
    <row r="59" spans="1:7" x14ac:dyDescent="0.25">
      <c r="A59" s="1">
        <v>1</v>
      </c>
      <c r="B59" s="1">
        <v>0</v>
      </c>
      <c r="C59" s="1">
        <v>2</v>
      </c>
      <c r="D59" s="1">
        <v>0</v>
      </c>
      <c r="E59" s="1">
        <v>2</v>
      </c>
      <c r="F59" s="1">
        <v>26.41</v>
      </c>
      <c r="G59" s="1">
        <v>1.5</v>
      </c>
    </row>
    <row r="60" spans="1:7" x14ac:dyDescent="0.25">
      <c r="A60" s="1">
        <v>0</v>
      </c>
      <c r="B60" s="1">
        <v>1</v>
      </c>
      <c r="C60" s="1">
        <v>2</v>
      </c>
      <c r="D60" s="1">
        <v>0</v>
      </c>
      <c r="E60" s="1">
        <v>2</v>
      </c>
      <c r="F60" s="1">
        <v>11.24</v>
      </c>
      <c r="G60" s="1">
        <v>1.76</v>
      </c>
    </row>
    <row r="61" spans="1:7" x14ac:dyDescent="0.25">
      <c r="A61" s="1">
        <v>0</v>
      </c>
      <c r="B61" s="1">
        <v>0</v>
      </c>
      <c r="C61" s="1">
        <v>2</v>
      </c>
      <c r="D61" s="1">
        <v>0</v>
      </c>
      <c r="E61" s="1">
        <v>4</v>
      </c>
      <c r="F61" s="1">
        <v>48.27</v>
      </c>
      <c r="G61" s="1">
        <v>6.73</v>
      </c>
    </row>
    <row r="62" spans="1:7" x14ac:dyDescent="0.25">
      <c r="A62" s="1">
        <v>0</v>
      </c>
      <c r="B62" s="1">
        <v>1</v>
      </c>
      <c r="C62" s="1">
        <v>2</v>
      </c>
      <c r="D62" s="1">
        <v>0</v>
      </c>
      <c r="E62" s="1">
        <v>2</v>
      </c>
      <c r="F62" s="1">
        <v>20.29</v>
      </c>
      <c r="G62" s="1">
        <v>3.21</v>
      </c>
    </row>
    <row r="63" spans="1:7" x14ac:dyDescent="0.25">
      <c r="A63" s="1">
        <v>0</v>
      </c>
      <c r="B63" s="1">
        <v>1</v>
      </c>
      <c r="C63" s="1">
        <v>2</v>
      </c>
      <c r="D63" s="1">
        <v>0</v>
      </c>
      <c r="E63" s="1">
        <v>2</v>
      </c>
      <c r="F63" s="1">
        <v>13.81</v>
      </c>
      <c r="G63" s="1">
        <v>2</v>
      </c>
    </row>
    <row r="64" spans="1:7" x14ac:dyDescent="0.25">
      <c r="A64" s="1">
        <v>0</v>
      </c>
      <c r="B64" s="1">
        <v>1</v>
      </c>
      <c r="C64" s="1">
        <v>2</v>
      </c>
      <c r="D64" s="1">
        <v>0</v>
      </c>
      <c r="E64" s="1">
        <v>2</v>
      </c>
      <c r="F64" s="1">
        <v>11.02</v>
      </c>
      <c r="G64" s="1">
        <v>1.98</v>
      </c>
    </row>
    <row r="65" spans="1:7" x14ac:dyDescent="0.25">
      <c r="A65" s="1">
        <v>0</v>
      </c>
      <c r="B65" s="1">
        <v>1</v>
      </c>
      <c r="C65" s="1">
        <v>2</v>
      </c>
      <c r="D65" s="1">
        <v>0</v>
      </c>
      <c r="E65" s="1">
        <v>4</v>
      </c>
      <c r="F65" s="1">
        <v>18.29</v>
      </c>
      <c r="G65" s="1">
        <v>3.76</v>
      </c>
    </row>
    <row r="66" spans="1:7" x14ac:dyDescent="0.25">
      <c r="A66" s="1">
        <v>0</v>
      </c>
      <c r="B66" s="1">
        <v>0</v>
      </c>
      <c r="C66" s="1">
        <v>2</v>
      </c>
      <c r="D66" s="1">
        <v>0</v>
      </c>
      <c r="E66" s="1">
        <v>3</v>
      </c>
      <c r="F66" s="1">
        <v>17.59</v>
      </c>
      <c r="G66" s="1">
        <v>2.64</v>
      </c>
    </row>
    <row r="67" spans="1:7" x14ac:dyDescent="0.25">
      <c r="A67" s="1">
        <v>0</v>
      </c>
      <c r="B67" s="1">
        <v>0</v>
      </c>
      <c r="C67" s="1">
        <v>2</v>
      </c>
      <c r="D67" s="1">
        <v>0</v>
      </c>
      <c r="E67" s="1">
        <v>3</v>
      </c>
      <c r="F67" s="1">
        <v>20.079999999999998</v>
      </c>
      <c r="G67" s="1">
        <v>3.15</v>
      </c>
    </row>
    <row r="68" spans="1:7" x14ac:dyDescent="0.25">
      <c r="A68" s="1">
        <v>1</v>
      </c>
      <c r="B68" s="1">
        <v>0</v>
      </c>
      <c r="C68" s="1">
        <v>2</v>
      </c>
      <c r="D68" s="1">
        <v>0</v>
      </c>
      <c r="E68" s="1">
        <v>2</v>
      </c>
      <c r="F68" s="1">
        <v>16.45</v>
      </c>
      <c r="G68" s="1">
        <v>2.4700000000000002</v>
      </c>
    </row>
    <row r="69" spans="1:7" x14ac:dyDescent="0.25">
      <c r="A69" s="1">
        <v>1</v>
      </c>
      <c r="B69" s="1">
        <v>1</v>
      </c>
      <c r="C69" s="1">
        <v>2</v>
      </c>
      <c r="D69" s="1">
        <v>0</v>
      </c>
      <c r="E69" s="1">
        <v>1</v>
      </c>
      <c r="F69" s="1">
        <v>3.07</v>
      </c>
      <c r="G69" s="1">
        <v>1</v>
      </c>
    </row>
    <row r="70" spans="1:7" x14ac:dyDescent="0.25">
      <c r="A70" s="1">
        <v>0</v>
      </c>
      <c r="B70" s="1">
        <v>0</v>
      </c>
      <c r="C70" s="1">
        <v>2</v>
      </c>
      <c r="D70" s="1">
        <v>0</v>
      </c>
      <c r="E70" s="1">
        <v>2</v>
      </c>
      <c r="F70" s="1">
        <v>20.23</v>
      </c>
      <c r="G70" s="1">
        <v>2.0099999999999998</v>
      </c>
    </row>
    <row r="71" spans="1:7" x14ac:dyDescent="0.25">
      <c r="A71" s="1">
        <v>0</v>
      </c>
      <c r="B71" s="1">
        <v>1</v>
      </c>
      <c r="C71" s="1">
        <v>2</v>
      </c>
      <c r="D71" s="1">
        <v>0</v>
      </c>
      <c r="E71" s="1">
        <v>2</v>
      </c>
      <c r="F71" s="1">
        <v>15.01</v>
      </c>
      <c r="G71" s="1">
        <v>2.09</v>
      </c>
    </row>
    <row r="72" spans="1:7" x14ac:dyDescent="0.25">
      <c r="A72" s="1">
        <v>0</v>
      </c>
      <c r="B72" s="1">
        <v>0</v>
      </c>
      <c r="C72" s="1">
        <v>2</v>
      </c>
      <c r="D72" s="1">
        <v>0</v>
      </c>
      <c r="E72" s="1">
        <v>2</v>
      </c>
      <c r="F72" s="1">
        <v>12.02</v>
      </c>
      <c r="G72" s="1">
        <v>1.97</v>
      </c>
    </row>
    <row r="73" spans="1:7" x14ac:dyDescent="0.25">
      <c r="A73" s="1">
        <v>1</v>
      </c>
      <c r="B73" s="1">
        <v>0</v>
      </c>
      <c r="C73" s="1">
        <v>2</v>
      </c>
      <c r="D73" s="1">
        <v>0</v>
      </c>
      <c r="E73" s="1">
        <v>3</v>
      </c>
      <c r="F73" s="1">
        <v>17.07</v>
      </c>
      <c r="G73" s="1">
        <v>3</v>
      </c>
    </row>
    <row r="74" spans="1:7" x14ac:dyDescent="0.25">
      <c r="A74" s="1">
        <v>1</v>
      </c>
      <c r="B74" s="1">
        <v>1</v>
      </c>
      <c r="C74" s="1">
        <v>2</v>
      </c>
      <c r="D74" s="1">
        <v>0</v>
      </c>
      <c r="E74" s="1">
        <v>2</v>
      </c>
      <c r="F74" s="1">
        <v>26.86</v>
      </c>
      <c r="G74" s="1">
        <v>3.14</v>
      </c>
    </row>
    <row r="75" spans="1:7" x14ac:dyDescent="0.25">
      <c r="A75" s="1">
        <v>1</v>
      </c>
      <c r="B75" s="1">
        <v>1</v>
      </c>
      <c r="C75" s="1">
        <v>2</v>
      </c>
      <c r="D75" s="1">
        <v>0</v>
      </c>
      <c r="E75" s="1">
        <v>2</v>
      </c>
      <c r="F75" s="1">
        <v>25.28</v>
      </c>
      <c r="G75" s="1">
        <v>5</v>
      </c>
    </row>
    <row r="76" spans="1:7" x14ac:dyDescent="0.25">
      <c r="A76" s="1">
        <v>1</v>
      </c>
      <c r="B76" s="1">
        <v>0</v>
      </c>
      <c r="C76" s="1">
        <v>2</v>
      </c>
      <c r="D76" s="1">
        <v>0</v>
      </c>
      <c r="E76" s="1">
        <v>2</v>
      </c>
      <c r="F76" s="1">
        <v>14.73</v>
      </c>
      <c r="G76" s="1">
        <v>2.2000000000000002</v>
      </c>
    </row>
    <row r="77" spans="1:7" x14ac:dyDescent="0.25">
      <c r="A77" s="1">
        <v>0</v>
      </c>
      <c r="B77" s="1">
        <v>0</v>
      </c>
      <c r="C77" s="1">
        <v>2</v>
      </c>
      <c r="D77" s="1">
        <v>0</v>
      </c>
      <c r="E77" s="1">
        <v>2</v>
      </c>
      <c r="F77" s="1">
        <v>10.51</v>
      </c>
      <c r="G77" s="1">
        <v>1.25</v>
      </c>
    </row>
    <row r="78" spans="1:7" x14ac:dyDescent="0.25">
      <c r="A78" s="1">
        <v>0</v>
      </c>
      <c r="B78" s="1">
        <v>1</v>
      </c>
      <c r="C78" s="1">
        <v>2</v>
      </c>
      <c r="D78" s="1">
        <v>0</v>
      </c>
      <c r="E78" s="1">
        <v>2</v>
      </c>
      <c r="F78" s="1">
        <v>17.920000000000002</v>
      </c>
      <c r="G78" s="1">
        <v>3.08</v>
      </c>
    </row>
    <row r="79" spans="1:7" x14ac:dyDescent="0.25">
      <c r="A79" s="1">
        <v>0</v>
      </c>
      <c r="B79" s="1">
        <v>0</v>
      </c>
      <c r="C79" s="1">
        <v>0</v>
      </c>
      <c r="D79" s="1">
        <v>1</v>
      </c>
      <c r="E79" s="1">
        <v>4</v>
      </c>
      <c r="F79" s="1">
        <v>27.2</v>
      </c>
      <c r="G79" s="1">
        <v>4</v>
      </c>
    </row>
    <row r="80" spans="1:7" x14ac:dyDescent="0.25">
      <c r="A80" s="1">
        <v>0</v>
      </c>
      <c r="B80" s="1">
        <v>0</v>
      </c>
      <c r="C80" s="1">
        <v>0</v>
      </c>
      <c r="D80" s="1">
        <v>1</v>
      </c>
      <c r="E80" s="1">
        <v>2</v>
      </c>
      <c r="F80" s="1">
        <v>22.76</v>
      </c>
      <c r="G80" s="1">
        <v>3</v>
      </c>
    </row>
    <row r="81" spans="1:7" x14ac:dyDescent="0.25">
      <c r="A81" s="1">
        <v>0</v>
      </c>
      <c r="B81" s="1">
        <v>0</v>
      </c>
      <c r="C81" s="1">
        <v>0</v>
      </c>
      <c r="D81" s="1">
        <v>1</v>
      </c>
      <c r="E81" s="1">
        <v>2</v>
      </c>
      <c r="F81" s="1">
        <v>17.29</v>
      </c>
      <c r="G81" s="1">
        <v>2.71</v>
      </c>
    </row>
    <row r="82" spans="1:7" x14ac:dyDescent="0.25">
      <c r="A82" s="1">
        <v>0</v>
      </c>
      <c r="B82" s="1">
        <v>1</v>
      </c>
      <c r="C82" s="1">
        <v>0</v>
      </c>
      <c r="D82" s="1">
        <v>1</v>
      </c>
      <c r="E82" s="1">
        <v>2</v>
      </c>
      <c r="F82" s="1">
        <v>19.440000000000001</v>
      </c>
      <c r="G82" s="1">
        <v>3</v>
      </c>
    </row>
    <row r="83" spans="1:7" x14ac:dyDescent="0.25">
      <c r="A83" s="1">
        <v>0</v>
      </c>
      <c r="B83" s="1">
        <v>0</v>
      </c>
      <c r="C83" s="1">
        <v>0</v>
      </c>
      <c r="D83" s="1">
        <v>1</v>
      </c>
      <c r="E83" s="1">
        <v>2</v>
      </c>
      <c r="F83" s="1">
        <v>16.66</v>
      </c>
      <c r="G83" s="1">
        <v>3.4</v>
      </c>
    </row>
    <row r="84" spans="1:7" x14ac:dyDescent="0.25">
      <c r="A84" s="1">
        <v>1</v>
      </c>
      <c r="B84" s="1">
        <v>0</v>
      </c>
      <c r="C84" s="1">
        <v>0</v>
      </c>
      <c r="D84" s="1">
        <v>1</v>
      </c>
      <c r="E84" s="1">
        <v>1</v>
      </c>
      <c r="F84" s="1">
        <v>10.07</v>
      </c>
      <c r="G84" s="1">
        <v>1.83</v>
      </c>
    </row>
    <row r="85" spans="1:7" x14ac:dyDescent="0.25">
      <c r="A85" s="1">
        <v>0</v>
      </c>
      <c r="B85" s="1">
        <v>1</v>
      </c>
      <c r="C85" s="1">
        <v>0</v>
      </c>
      <c r="D85" s="1">
        <v>1</v>
      </c>
      <c r="E85" s="1">
        <v>2</v>
      </c>
      <c r="F85" s="1">
        <v>32.68</v>
      </c>
      <c r="G85" s="1">
        <v>5</v>
      </c>
    </row>
    <row r="86" spans="1:7" x14ac:dyDescent="0.25">
      <c r="A86" s="1">
        <v>0</v>
      </c>
      <c r="B86" s="1">
        <v>0</v>
      </c>
      <c r="C86" s="1">
        <v>0</v>
      </c>
      <c r="D86" s="1">
        <v>1</v>
      </c>
      <c r="E86" s="1">
        <v>2</v>
      </c>
      <c r="F86" s="1">
        <v>15.98</v>
      </c>
      <c r="G86" s="1">
        <v>2.0299999999999998</v>
      </c>
    </row>
    <row r="87" spans="1:7" x14ac:dyDescent="0.25">
      <c r="A87" s="1">
        <v>1</v>
      </c>
      <c r="B87" s="1">
        <v>0</v>
      </c>
      <c r="C87" s="1">
        <v>0</v>
      </c>
      <c r="D87" s="1">
        <v>1</v>
      </c>
      <c r="E87" s="1">
        <v>4</v>
      </c>
      <c r="F87" s="1">
        <v>34.83</v>
      </c>
      <c r="G87" s="1">
        <v>5.17</v>
      </c>
    </row>
    <row r="88" spans="1:7" x14ac:dyDescent="0.25">
      <c r="A88" s="1">
        <v>0</v>
      </c>
      <c r="B88" s="1">
        <v>0</v>
      </c>
      <c r="C88" s="1">
        <v>0</v>
      </c>
      <c r="D88" s="1">
        <v>1</v>
      </c>
      <c r="E88" s="1">
        <v>2</v>
      </c>
      <c r="F88" s="1">
        <v>13.03</v>
      </c>
      <c r="G88" s="1">
        <v>2</v>
      </c>
    </row>
    <row r="89" spans="1:7" x14ac:dyDescent="0.25">
      <c r="A89" s="1">
        <v>0</v>
      </c>
      <c r="B89" s="1">
        <v>0</v>
      </c>
      <c r="C89" s="1">
        <v>0</v>
      </c>
      <c r="D89" s="1">
        <v>1</v>
      </c>
      <c r="E89" s="1">
        <v>2</v>
      </c>
      <c r="F89" s="1">
        <v>18.28</v>
      </c>
      <c r="G89" s="1">
        <v>4</v>
      </c>
    </row>
    <row r="90" spans="1:7" x14ac:dyDescent="0.25">
      <c r="A90" s="1">
        <v>0</v>
      </c>
      <c r="B90" s="1">
        <v>0</v>
      </c>
      <c r="C90" s="1">
        <v>0</v>
      </c>
      <c r="D90" s="1">
        <v>1</v>
      </c>
      <c r="E90" s="1">
        <v>2</v>
      </c>
      <c r="F90" s="1">
        <v>24.71</v>
      </c>
      <c r="G90" s="1">
        <v>5.85</v>
      </c>
    </row>
    <row r="91" spans="1:7" x14ac:dyDescent="0.25">
      <c r="A91" s="1">
        <v>0</v>
      </c>
      <c r="B91" s="1">
        <v>0</v>
      </c>
      <c r="C91" s="1">
        <v>0</v>
      </c>
      <c r="D91" s="1">
        <v>1</v>
      </c>
      <c r="E91" s="1">
        <v>2</v>
      </c>
      <c r="F91" s="1">
        <v>21.16</v>
      </c>
      <c r="G91" s="1">
        <v>3</v>
      </c>
    </row>
    <row r="92" spans="1:7" x14ac:dyDescent="0.25">
      <c r="A92" s="1">
        <v>0</v>
      </c>
      <c r="B92" s="1">
        <v>1</v>
      </c>
      <c r="C92" s="1">
        <v>1</v>
      </c>
      <c r="D92" s="1">
        <v>0</v>
      </c>
      <c r="E92" s="1">
        <v>2</v>
      </c>
      <c r="F92" s="1">
        <v>28.97</v>
      </c>
      <c r="G92" s="1">
        <v>3</v>
      </c>
    </row>
    <row r="93" spans="1:7" x14ac:dyDescent="0.25">
      <c r="A93" s="1">
        <v>0</v>
      </c>
      <c r="B93" s="1">
        <v>0</v>
      </c>
      <c r="C93" s="1">
        <v>1</v>
      </c>
      <c r="D93" s="1">
        <v>0</v>
      </c>
      <c r="E93" s="1">
        <v>2</v>
      </c>
      <c r="F93" s="1">
        <v>22.49</v>
      </c>
      <c r="G93" s="1">
        <v>3.5</v>
      </c>
    </row>
    <row r="94" spans="1:7" x14ac:dyDescent="0.25">
      <c r="A94" s="1">
        <v>1</v>
      </c>
      <c r="B94" s="1">
        <v>1</v>
      </c>
      <c r="C94" s="1">
        <v>1</v>
      </c>
      <c r="D94" s="1">
        <v>0</v>
      </c>
      <c r="E94" s="1">
        <v>2</v>
      </c>
      <c r="F94" s="1">
        <v>5.75</v>
      </c>
      <c r="G94" s="1">
        <v>1</v>
      </c>
    </row>
    <row r="95" spans="1:7" x14ac:dyDescent="0.25">
      <c r="A95" s="1">
        <v>1</v>
      </c>
      <c r="B95" s="1">
        <v>1</v>
      </c>
      <c r="C95" s="1">
        <v>1</v>
      </c>
      <c r="D95" s="1">
        <v>0</v>
      </c>
      <c r="E95" s="1">
        <v>2</v>
      </c>
      <c r="F95" s="1">
        <v>16.32</v>
      </c>
      <c r="G95" s="1">
        <v>4.3</v>
      </c>
    </row>
    <row r="96" spans="1:7" x14ac:dyDescent="0.25">
      <c r="A96" s="1">
        <v>1</v>
      </c>
      <c r="B96" s="1">
        <v>0</v>
      </c>
      <c r="C96" s="1">
        <v>1</v>
      </c>
      <c r="D96" s="1">
        <v>0</v>
      </c>
      <c r="E96" s="1">
        <v>2</v>
      </c>
      <c r="F96" s="1">
        <v>22.75</v>
      </c>
      <c r="G96" s="1">
        <v>3.25</v>
      </c>
    </row>
    <row r="97" spans="1:7" x14ac:dyDescent="0.25">
      <c r="A97" s="1">
        <v>0</v>
      </c>
      <c r="B97" s="1">
        <v>1</v>
      </c>
      <c r="C97" s="1">
        <v>1</v>
      </c>
      <c r="D97" s="1">
        <v>0</v>
      </c>
      <c r="E97" s="1">
        <v>4</v>
      </c>
      <c r="F97" s="1">
        <v>40.17</v>
      </c>
      <c r="G97" s="1">
        <v>4.7300000000000004</v>
      </c>
    </row>
    <row r="98" spans="1:7" x14ac:dyDescent="0.25">
      <c r="A98" s="1">
        <v>0</v>
      </c>
      <c r="B98" s="1">
        <v>1</v>
      </c>
      <c r="C98" s="1">
        <v>1</v>
      </c>
      <c r="D98" s="1">
        <v>0</v>
      </c>
      <c r="E98" s="1">
        <v>2</v>
      </c>
      <c r="F98" s="1">
        <v>27.28</v>
      </c>
      <c r="G98" s="1">
        <v>4</v>
      </c>
    </row>
    <row r="99" spans="1:7" x14ac:dyDescent="0.25">
      <c r="A99" s="1">
        <v>0</v>
      </c>
      <c r="B99" s="1">
        <v>1</v>
      </c>
      <c r="C99" s="1">
        <v>1</v>
      </c>
      <c r="D99" s="1">
        <v>0</v>
      </c>
      <c r="E99" s="1">
        <v>2</v>
      </c>
      <c r="F99" s="1">
        <v>12.03</v>
      </c>
      <c r="G99" s="1">
        <v>1.5</v>
      </c>
    </row>
    <row r="100" spans="1:7" x14ac:dyDescent="0.25">
      <c r="A100" s="1">
        <v>0</v>
      </c>
      <c r="B100" s="1">
        <v>1</v>
      </c>
      <c r="C100" s="1">
        <v>1</v>
      </c>
      <c r="D100" s="1">
        <v>0</v>
      </c>
      <c r="E100" s="1">
        <v>2</v>
      </c>
      <c r="F100" s="1">
        <v>21.01</v>
      </c>
      <c r="G100" s="1">
        <v>3</v>
      </c>
    </row>
    <row r="101" spans="1:7" x14ac:dyDescent="0.25">
      <c r="A101" s="1">
        <v>0</v>
      </c>
      <c r="B101" s="1">
        <v>0</v>
      </c>
      <c r="C101" s="1">
        <v>1</v>
      </c>
      <c r="D101" s="1">
        <v>0</v>
      </c>
      <c r="E101" s="1">
        <v>2</v>
      </c>
      <c r="F101" s="1">
        <v>12.46</v>
      </c>
      <c r="G101" s="1">
        <v>1.5</v>
      </c>
    </row>
    <row r="102" spans="1:7" x14ac:dyDescent="0.25">
      <c r="A102" s="1">
        <v>1</v>
      </c>
      <c r="B102" s="1">
        <v>1</v>
      </c>
      <c r="C102" s="1">
        <v>1</v>
      </c>
      <c r="D102" s="1">
        <v>0</v>
      </c>
      <c r="E102" s="1">
        <v>2</v>
      </c>
      <c r="F102" s="1">
        <v>11.35</v>
      </c>
      <c r="G102" s="1">
        <v>2.5</v>
      </c>
    </row>
    <row r="103" spans="1:7" x14ac:dyDescent="0.25">
      <c r="A103" s="1">
        <v>1</v>
      </c>
      <c r="B103" s="1">
        <v>1</v>
      </c>
      <c r="C103" s="1">
        <v>1</v>
      </c>
      <c r="D103" s="1">
        <v>0</v>
      </c>
      <c r="E103" s="1">
        <v>2</v>
      </c>
      <c r="F103" s="1">
        <v>15.38</v>
      </c>
      <c r="G103" s="1">
        <v>3</v>
      </c>
    </row>
    <row r="104" spans="1:7" x14ac:dyDescent="0.25">
      <c r="A104" s="1">
        <v>1</v>
      </c>
      <c r="B104" s="1">
        <v>1</v>
      </c>
      <c r="C104" s="1">
        <v>2</v>
      </c>
      <c r="D104" s="1">
        <v>0</v>
      </c>
      <c r="E104" s="1">
        <v>3</v>
      </c>
      <c r="F104" s="1">
        <v>44.3</v>
      </c>
      <c r="G104" s="1">
        <v>2.5</v>
      </c>
    </row>
    <row r="105" spans="1:7" x14ac:dyDescent="0.25">
      <c r="A105" s="1">
        <v>1</v>
      </c>
      <c r="B105" s="1">
        <v>1</v>
      </c>
      <c r="C105" s="1">
        <v>2</v>
      </c>
      <c r="D105" s="1">
        <v>0</v>
      </c>
      <c r="E105" s="1">
        <v>2</v>
      </c>
      <c r="F105" s="1">
        <v>22.42</v>
      </c>
      <c r="G105" s="1">
        <v>3.48</v>
      </c>
    </row>
    <row r="106" spans="1:7" x14ac:dyDescent="0.25">
      <c r="A106" s="1">
        <v>1</v>
      </c>
      <c r="B106" s="1">
        <v>0</v>
      </c>
      <c r="C106" s="1">
        <v>2</v>
      </c>
      <c r="D106" s="1">
        <v>0</v>
      </c>
      <c r="E106" s="1">
        <v>2</v>
      </c>
      <c r="F106" s="1">
        <v>20.92</v>
      </c>
      <c r="G106" s="1">
        <v>4.08</v>
      </c>
    </row>
    <row r="107" spans="1:7" x14ac:dyDescent="0.25">
      <c r="A107" s="1">
        <v>0</v>
      </c>
      <c r="B107" s="1">
        <v>1</v>
      </c>
      <c r="C107" s="1">
        <v>2</v>
      </c>
      <c r="D107" s="1">
        <v>0</v>
      </c>
      <c r="E107" s="1">
        <v>2</v>
      </c>
      <c r="F107" s="1">
        <v>15.36</v>
      </c>
      <c r="G107" s="1">
        <v>1.64</v>
      </c>
    </row>
    <row r="108" spans="1:7" x14ac:dyDescent="0.25">
      <c r="A108" s="1">
        <v>0</v>
      </c>
      <c r="B108" s="1">
        <v>1</v>
      </c>
      <c r="C108" s="1">
        <v>2</v>
      </c>
      <c r="D108" s="1">
        <v>0</v>
      </c>
      <c r="E108" s="1">
        <v>2</v>
      </c>
      <c r="F108" s="1">
        <v>20.49</v>
      </c>
      <c r="G108" s="1">
        <v>4.0599999999999996</v>
      </c>
    </row>
    <row r="109" spans="1:7" x14ac:dyDescent="0.25">
      <c r="A109" s="1">
        <v>0</v>
      </c>
      <c r="B109" s="1">
        <v>1</v>
      </c>
      <c r="C109" s="1">
        <v>2</v>
      </c>
      <c r="D109" s="1">
        <v>0</v>
      </c>
      <c r="E109" s="1">
        <v>2</v>
      </c>
      <c r="F109" s="1">
        <v>25.21</v>
      </c>
      <c r="G109" s="1">
        <v>4.29</v>
      </c>
    </row>
    <row r="110" spans="1:7" x14ac:dyDescent="0.25">
      <c r="A110" s="1">
        <v>0</v>
      </c>
      <c r="B110" s="1">
        <v>0</v>
      </c>
      <c r="C110" s="1">
        <v>2</v>
      </c>
      <c r="D110" s="1">
        <v>0</v>
      </c>
      <c r="E110" s="1">
        <v>2</v>
      </c>
      <c r="F110" s="1">
        <v>18.239999999999998</v>
      </c>
      <c r="G110" s="1">
        <v>3.76</v>
      </c>
    </row>
    <row r="111" spans="1:7" x14ac:dyDescent="0.25">
      <c r="A111" s="1">
        <v>1</v>
      </c>
      <c r="B111" s="1">
        <v>1</v>
      </c>
      <c r="C111" s="1">
        <v>2</v>
      </c>
      <c r="D111" s="1">
        <v>0</v>
      </c>
      <c r="E111" s="1">
        <v>2</v>
      </c>
      <c r="F111" s="1">
        <v>14.31</v>
      </c>
      <c r="G111" s="1">
        <v>4</v>
      </c>
    </row>
    <row r="112" spans="1:7" x14ac:dyDescent="0.25">
      <c r="A112" s="1">
        <v>0</v>
      </c>
      <c r="B112" s="1">
        <v>0</v>
      </c>
      <c r="C112" s="1">
        <v>2</v>
      </c>
      <c r="D112" s="1">
        <v>0</v>
      </c>
      <c r="E112" s="1">
        <v>2</v>
      </c>
      <c r="F112" s="1">
        <v>14</v>
      </c>
      <c r="G112" s="1">
        <v>3</v>
      </c>
    </row>
    <row r="113" spans="1:7" x14ac:dyDescent="0.25">
      <c r="A113" s="1">
        <v>1</v>
      </c>
      <c r="B113" s="1">
        <v>0</v>
      </c>
      <c r="C113" s="1">
        <v>2</v>
      </c>
      <c r="D113" s="1">
        <v>0</v>
      </c>
      <c r="E113" s="1">
        <v>1</v>
      </c>
      <c r="F113" s="1">
        <v>7.25</v>
      </c>
      <c r="G113" s="1">
        <v>1</v>
      </c>
    </row>
    <row r="114" spans="1:7" x14ac:dyDescent="0.25">
      <c r="A114" s="1">
        <v>0</v>
      </c>
      <c r="B114" s="1">
        <v>0</v>
      </c>
      <c r="C114" s="1">
        <v>3</v>
      </c>
      <c r="D114" s="1">
        <v>0</v>
      </c>
      <c r="E114" s="1">
        <v>3</v>
      </c>
      <c r="F114" s="1">
        <v>38.07</v>
      </c>
      <c r="G114" s="1">
        <v>4</v>
      </c>
    </row>
    <row r="115" spans="1:7" x14ac:dyDescent="0.25">
      <c r="A115" s="1">
        <v>0</v>
      </c>
      <c r="B115" s="1">
        <v>0</v>
      </c>
      <c r="C115" s="1">
        <v>3</v>
      </c>
      <c r="D115" s="1">
        <v>0</v>
      </c>
      <c r="E115" s="1">
        <v>2</v>
      </c>
      <c r="F115" s="1">
        <v>23.95</v>
      </c>
      <c r="G115" s="1">
        <v>2.5499999999999998</v>
      </c>
    </row>
    <row r="116" spans="1:7" x14ac:dyDescent="0.25">
      <c r="A116" s="1">
        <v>1</v>
      </c>
      <c r="B116" s="1">
        <v>0</v>
      </c>
      <c r="C116" s="1">
        <v>3</v>
      </c>
      <c r="D116" s="1">
        <v>0</v>
      </c>
      <c r="E116" s="1">
        <v>3</v>
      </c>
      <c r="F116" s="1">
        <v>25.71</v>
      </c>
      <c r="G116" s="1">
        <v>4</v>
      </c>
    </row>
    <row r="117" spans="1:7" x14ac:dyDescent="0.25">
      <c r="A117" s="1">
        <v>1</v>
      </c>
      <c r="B117" s="1">
        <v>0</v>
      </c>
      <c r="C117" s="1">
        <v>3</v>
      </c>
      <c r="D117" s="1">
        <v>0</v>
      </c>
      <c r="E117" s="1">
        <v>2</v>
      </c>
      <c r="F117" s="1">
        <v>17.309999999999999</v>
      </c>
      <c r="G117" s="1">
        <v>3.5</v>
      </c>
    </row>
    <row r="118" spans="1:7" x14ac:dyDescent="0.25">
      <c r="A118" s="1">
        <v>0</v>
      </c>
      <c r="B118" s="1">
        <v>0</v>
      </c>
      <c r="C118" s="1">
        <v>3</v>
      </c>
      <c r="D118" s="1">
        <v>0</v>
      </c>
      <c r="E118" s="1">
        <v>4</v>
      </c>
      <c r="F118" s="1">
        <v>29.93</v>
      </c>
      <c r="G118" s="1">
        <v>5.07</v>
      </c>
    </row>
    <row r="119" spans="1:7" x14ac:dyDescent="0.25">
      <c r="A119" s="1">
        <v>1</v>
      </c>
      <c r="B119" s="1">
        <v>0</v>
      </c>
      <c r="C119" s="1">
        <v>0</v>
      </c>
      <c r="D119" s="1">
        <v>1</v>
      </c>
      <c r="E119" s="1">
        <v>2</v>
      </c>
      <c r="F119" s="1">
        <v>10.65</v>
      </c>
      <c r="G119" s="1">
        <v>1.5</v>
      </c>
    </row>
    <row r="120" spans="1:7" x14ac:dyDescent="0.25">
      <c r="A120" s="1">
        <v>1</v>
      </c>
      <c r="B120" s="1">
        <v>0</v>
      </c>
      <c r="C120" s="1">
        <v>0</v>
      </c>
      <c r="D120" s="1">
        <v>1</v>
      </c>
      <c r="E120" s="1">
        <v>2</v>
      </c>
      <c r="F120" s="1">
        <v>12.43</v>
      </c>
      <c r="G120" s="1">
        <v>1.8</v>
      </c>
    </row>
    <row r="121" spans="1:7" x14ac:dyDescent="0.25">
      <c r="A121" s="1">
        <v>1</v>
      </c>
      <c r="B121" s="1">
        <v>0</v>
      </c>
      <c r="C121" s="1">
        <v>0</v>
      </c>
      <c r="D121" s="1">
        <v>1</v>
      </c>
      <c r="E121" s="1">
        <v>4</v>
      </c>
      <c r="F121" s="1">
        <v>24.08</v>
      </c>
      <c r="G121" s="1">
        <v>2.92</v>
      </c>
    </row>
    <row r="122" spans="1:7" x14ac:dyDescent="0.25">
      <c r="A122" s="1">
        <v>0</v>
      </c>
      <c r="B122" s="1">
        <v>0</v>
      </c>
      <c r="C122" s="1">
        <v>0</v>
      </c>
      <c r="D122" s="1">
        <v>1</v>
      </c>
      <c r="E122" s="1">
        <v>2</v>
      </c>
      <c r="F122" s="1">
        <v>11.69</v>
      </c>
      <c r="G122" s="1">
        <v>2.31</v>
      </c>
    </row>
    <row r="123" spans="1:7" x14ac:dyDescent="0.25">
      <c r="A123" s="1">
        <v>1</v>
      </c>
      <c r="B123" s="1">
        <v>0</v>
      </c>
      <c r="C123" s="1">
        <v>0</v>
      </c>
      <c r="D123" s="1">
        <v>1</v>
      </c>
      <c r="E123" s="1">
        <v>2</v>
      </c>
      <c r="F123" s="1">
        <v>13.42</v>
      </c>
      <c r="G123" s="1">
        <v>1.68</v>
      </c>
    </row>
    <row r="124" spans="1:7" x14ac:dyDescent="0.25">
      <c r="A124" s="1">
        <v>0</v>
      </c>
      <c r="B124" s="1">
        <v>0</v>
      </c>
      <c r="C124" s="1">
        <v>0</v>
      </c>
      <c r="D124" s="1">
        <v>1</v>
      </c>
      <c r="E124" s="1">
        <v>2</v>
      </c>
      <c r="F124" s="1">
        <v>14.26</v>
      </c>
      <c r="G124" s="1">
        <v>2.5</v>
      </c>
    </row>
    <row r="125" spans="1:7" x14ac:dyDescent="0.25">
      <c r="A125" s="1">
        <v>0</v>
      </c>
      <c r="B125" s="1">
        <v>0</v>
      </c>
      <c r="C125" s="1">
        <v>0</v>
      </c>
      <c r="D125" s="1">
        <v>1</v>
      </c>
      <c r="E125" s="1">
        <v>2</v>
      </c>
      <c r="F125" s="1">
        <v>15.95</v>
      </c>
      <c r="G125" s="1">
        <v>2</v>
      </c>
    </row>
    <row r="126" spans="1:7" x14ac:dyDescent="0.25">
      <c r="A126" s="1">
        <v>1</v>
      </c>
      <c r="B126" s="1">
        <v>0</v>
      </c>
      <c r="C126" s="1">
        <v>0</v>
      </c>
      <c r="D126" s="1">
        <v>1</v>
      </c>
      <c r="E126" s="1">
        <v>2</v>
      </c>
      <c r="F126" s="1">
        <v>12.48</v>
      </c>
      <c r="G126" s="1">
        <v>2.52</v>
      </c>
    </row>
    <row r="127" spans="1:7" x14ac:dyDescent="0.25">
      <c r="A127" s="1">
        <v>1</v>
      </c>
      <c r="B127" s="1">
        <v>0</v>
      </c>
      <c r="C127" s="1">
        <v>0</v>
      </c>
      <c r="D127" s="1">
        <v>1</v>
      </c>
      <c r="E127" s="1">
        <v>6</v>
      </c>
      <c r="F127" s="1">
        <v>29.8</v>
      </c>
      <c r="G127" s="1">
        <v>4.2</v>
      </c>
    </row>
    <row r="128" spans="1:7" x14ac:dyDescent="0.25">
      <c r="A128" s="1">
        <v>0</v>
      </c>
      <c r="B128" s="1">
        <v>0</v>
      </c>
      <c r="C128" s="1">
        <v>0</v>
      </c>
      <c r="D128" s="1">
        <v>1</v>
      </c>
      <c r="E128" s="1">
        <v>2</v>
      </c>
      <c r="F128" s="1">
        <v>8.52</v>
      </c>
      <c r="G128" s="1">
        <v>1.48</v>
      </c>
    </row>
    <row r="129" spans="1:7" x14ac:dyDescent="0.25">
      <c r="A129" s="1">
        <v>1</v>
      </c>
      <c r="B129" s="1">
        <v>0</v>
      </c>
      <c r="C129" s="1">
        <v>0</v>
      </c>
      <c r="D129" s="1">
        <v>1</v>
      </c>
      <c r="E129" s="1">
        <v>2</v>
      </c>
      <c r="F129" s="1">
        <v>14.52</v>
      </c>
      <c r="G129" s="1">
        <v>2</v>
      </c>
    </row>
    <row r="130" spans="1:7" x14ac:dyDescent="0.25">
      <c r="A130" s="1">
        <v>1</v>
      </c>
      <c r="B130" s="1">
        <v>0</v>
      </c>
      <c r="C130" s="1">
        <v>0</v>
      </c>
      <c r="D130" s="1">
        <v>1</v>
      </c>
      <c r="E130" s="1">
        <v>2</v>
      </c>
      <c r="F130" s="1">
        <v>11.38</v>
      </c>
      <c r="G130" s="1">
        <v>2</v>
      </c>
    </row>
    <row r="131" spans="1:7" x14ac:dyDescent="0.25">
      <c r="A131" s="1">
        <v>0</v>
      </c>
      <c r="B131" s="1">
        <v>0</v>
      </c>
      <c r="C131" s="1">
        <v>0</v>
      </c>
      <c r="D131" s="1">
        <v>1</v>
      </c>
      <c r="E131" s="1">
        <v>3</v>
      </c>
      <c r="F131" s="1">
        <v>22.82</v>
      </c>
      <c r="G131" s="1">
        <v>2.1800000000000002</v>
      </c>
    </row>
    <row r="132" spans="1:7" x14ac:dyDescent="0.25">
      <c r="A132" s="1">
        <v>0</v>
      </c>
      <c r="B132" s="1">
        <v>0</v>
      </c>
      <c r="C132" s="1">
        <v>0</v>
      </c>
      <c r="D132" s="1">
        <v>1</v>
      </c>
      <c r="E132" s="1">
        <v>2</v>
      </c>
      <c r="F132" s="1">
        <v>19.079999999999998</v>
      </c>
      <c r="G132" s="1">
        <v>1.5</v>
      </c>
    </row>
    <row r="133" spans="1:7" x14ac:dyDescent="0.25">
      <c r="A133" s="1">
        <v>1</v>
      </c>
      <c r="B133" s="1">
        <v>0</v>
      </c>
      <c r="C133" s="1">
        <v>0</v>
      </c>
      <c r="D133" s="1">
        <v>1</v>
      </c>
      <c r="E133" s="1">
        <v>2</v>
      </c>
      <c r="F133" s="1">
        <v>20.27</v>
      </c>
      <c r="G133" s="1">
        <v>2.83</v>
      </c>
    </row>
    <row r="134" spans="1:7" x14ac:dyDescent="0.25">
      <c r="A134" s="1">
        <v>1</v>
      </c>
      <c r="B134" s="1">
        <v>0</v>
      </c>
      <c r="C134" s="1">
        <v>0</v>
      </c>
      <c r="D134" s="1">
        <v>1</v>
      </c>
      <c r="E134" s="1">
        <v>2</v>
      </c>
      <c r="F134" s="1">
        <v>11.17</v>
      </c>
      <c r="G134" s="1">
        <v>1.5</v>
      </c>
    </row>
    <row r="135" spans="1:7" x14ac:dyDescent="0.25">
      <c r="A135" s="1">
        <v>1</v>
      </c>
      <c r="B135" s="1">
        <v>0</v>
      </c>
      <c r="C135" s="1">
        <v>0</v>
      </c>
      <c r="D135" s="1">
        <v>1</v>
      </c>
      <c r="E135" s="1">
        <v>2</v>
      </c>
      <c r="F135" s="1">
        <v>12.26</v>
      </c>
      <c r="G135" s="1">
        <v>2</v>
      </c>
    </row>
    <row r="136" spans="1:7" x14ac:dyDescent="0.25">
      <c r="A136" s="1">
        <v>1</v>
      </c>
      <c r="B136" s="1">
        <v>0</v>
      </c>
      <c r="C136" s="1">
        <v>0</v>
      </c>
      <c r="D136" s="1">
        <v>1</v>
      </c>
      <c r="E136" s="1">
        <v>2</v>
      </c>
      <c r="F136" s="1">
        <v>18.260000000000002</v>
      </c>
      <c r="G136" s="1">
        <v>3.25</v>
      </c>
    </row>
    <row r="137" spans="1:7" x14ac:dyDescent="0.25">
      <c r="A137" s="1">
        <v>1</v>
      </c>
      <c r="B137" s="1">
        <v>0</v>
      </c>
      <c r="C137" s="1">
        <v>0</v>
      </c>
      <c r="D137" s="1">
        <v>1</v>
      </c>
      <c r="E137" s="1">
        <v>2</v>
      </c>
      <c r="F137" s="1">
        <v>8.51</v>
      </c>
      <c r="G137" s="1">
        <v>1.25</v>
      </c>
    </row>
    <row r="138" spans="1:7" x14ac:dyDescent="0.25">
      <c r="A138" s="1">
        <v>1</v>
      </c>
      <c r="B138" s="1">
        <v>0</v>
      </c>
      <c r="C138" s="1">
        <v>0</v>
      </c>
      <c r="D138" s="1">
        <v>1</v>
      </c>
      <c r="E138" s="1">
        <v>2</v>
      </c>
      <c r="F138" s="1">
        <v>10.33</v>
      </c>
      <c r="G138" s="1">
        <v>2</v>
      </c>
    </row>
    <row r="139" spans="1:7" x14ac:dyDescent="0.25">
      <c r="A139" s="1">
        <v>1</v>
      </c>
      <c r="B139" s="1">
        <v>0</v>
      </c>
      <c r="C139" s="1">
        <v>0</v>
      </c>
      <c r="D139" s="1">
        <v>1</v>
      </c>
      <c r="E139" s="1">
        <v>2</v>
      </c>
      <c r="F139" s="1">
        <v>14.15</v>
      </c>
      <c r="G139" s="1">
        <v>2</v>
      </c>
    </row>
    <row r="140" spans="1:7" x14ac:dyDescent="0.25">
      <c r="A140" s="1">
        <v>0</v>
      </c>
      <c r="B140" s="1">
        <v>1</v>
      </c>
      <c r="C140" s="1">
        <v>0</v>
      </c>
      <c r="D140" s="1">
        <v>1</v>
      </c>
      <c r="E140" s="1">
        <v>2</v>
      </c>
      <c r="F140" s="1">
        <v>16</v>
      </c>
      <c r="G140" s="1">
        <v>2</v>
      </c>
    </row>
    <row r="141" spans="1:7" x14ac:dyDescent="0.25">
      <c r="A141" s="1">
        <v>1</v>
      </c>
      <c r="B141" s="1">
        <v>0</v>
      </c>
      <c r="C141" s="1">
        <v>0</v>
      </c>
      <c r="D141" s="1">
        <v>1</v>
      </c>
      <c r="E141" s="1">
        <v>2</v>
      </c>
      <c r="F141" s="1">
        <v>13.16</v>
      </c>
      <c r="G141" s="1">
        <v>2.75</v>
      </c>
    </row>
    <row r="142" spans="1:7" x14ac:dyDescent="0.25">
      <c r="A142" s="1">
        <v>1</v>
      </c>
      <c r="B142" s="1">
        <v>0</v>
      </c>
      <c r="C142" s="1">
        <v>0</v>
      </c>
      <c r="D142" s="1">
        <v>1</v>
      </c>
      <c r="E142" s="1">
        <v>2</v>
      </c>
      <c r="F142" s="1">
        <v>17.47</v>
      </c>
      <c r="G142" s="1">
        <v>3.5</v>
      </c>
    </row>
    <row r="143" spans="1:7" x14ac:dyDescent="0.25">
      <c r="A143" s="1">
        <v>0</v>
      </c>
      <c r="B143" s="1">
        <v>0</v>
      </c>
      <c r="C143" s="1">
        <v>0</v>
      </c>
      <c r="D143" s="1">
        <v>1</v>
      </c>
      <c r="E143" s="1">
        <v>6</v>
      </c>
      <c r="F143" s="1">
        <v>34.299999999999997</v>
      </c>
      <c r="G143" s="1">
        <v>6.7</v>
      </c>
    </row>
    <row r="144" spans="1:7" x14ac:dyDescent="0.25">
      <c r="A144" s="1">
        <v>0</v>
      </c>
      <c r="B144" s="1">
        <v>0</v>
      </c>
      <c r="C144" s="1">
        <v>0</v>
      </c>
      <c r="D144" s="1">
        <v>1</v>
      </c>
      <c r="E144" s="1">
        <v>5</v>
      </c>
      <c r="F144" s="1">
        <v>41.19</v>
      </c>
      <c r="G144" s="1">
        <v>5</v>
      </c>
    </row>
    <row r="145" spans="1:7" x14ac:dyDescent="0.25">
      <c r="A145" s="1">
        <v>1</v>
      </c>
      <c r="B145" s="1">
        <v>0</v>
      </c>
      <c r="C145" s="1">
        <v>0</v>
      </c>
      <c r="D145" s="1">
        <v>1</v>
      </c>
      <c r="E145" s="1">
        <v>6</v>
      </c>
      <c r="F145" s="1">
        <v>27.05</v>
      </c>
      <c r="G145" s="1">
        <v>5</v>
      </c>
    </row>
    <row r="146" spans="1:7" x14ac:dyDescent="0.25">
      <c r="A146" s="1">
        <v>1</v>
      </c>
      <c r="B146" s="1">
        <v>0</v>
      </c>
      <c r="C146" s="1">
        <v>0</v>
      </c>
      <c r="D146" s="1">
        <v>1</v>
      </c>
      <c r="E146" s="1">
        <v>2</v>
      </c>
      <c r="F146" s="1">
        <v>16.43</v>
      </c>
      <c r="G146" s="1">
        <v>2.2999999999999998</v>
      </c>
    </row>
    <row r="147" spans="1:7" x14ac:dyDescent="0.25">
      <c r="A147" s="1">
        <v>1</v>
      </c>
      <c r="B147" s="1">
        <v>0</v>
      </c>
      <c r="C147" s="1">
        <v>0</v>
      </c>
      <c r="D147" s="1">
        <v>1</v>
      </c>
      <c r="E147" s="1">
        <v>2</v>
      </c>
      <c r="F147" s="1">
        <v>8.35</v>
      </c>
      <c r="G147" s="1">
        <v>1.5</v>
      </c>
    </row>
    <row r="148" spans="1:7" x14ac:dyDescent="0.25">
      <c r="A148" s="1">
        <v>1</v>
      </c>
      <c r="B148" s="1">
        <v>0</v>
      </c>
      <c r="C148" s="1">
        <v>0</v>
      </c>
      <c r="D148" s="1">
        <v>1</v>
      </c>
      <c r="E148" s="1">
        <v>3</v>
      </c>
      <c r="F148" s="1">
        <v>18.64</v>
      </c>
      <c r="G148" s="1">
        <v>1.36</v>
      </c>
    </row>
    <row r="149" spans="1:7" x14ac:dyDescent="0.25">
      <c r="A149" s="1">
        <v>1</v>
      </c>
      <c r="B149" s="1">
        <v>0</v>
      </c>
      <c r="C149" s="1">
        <v>0</v>
      </c>
      <c r="D149" s="1">
        <v>1</v>
      </c>
      <c r="E149" s="1">
        <v>2</v>
      </c>
      <c r="F149" s="1">
        <v>11.87</v>
      </c>
      <c r="G149" s="1">
        <v>1.63</v>
      </c>
    </row>
    <row r="150" spans="1:7" x14ac:dyDescent="0.25">
      <c r="A150" s="1">
        <v>0</v>
      </c>
      <c r="B150" s="1">
        <v>0</v>
      </c>
      <c r="C150" s="1">
        <v>0</v>
      </c>
      <c r="D150" s="1">
        <v>1</v>
      </c>
      <c r="E150" s="1">
        <v>2</v>
      </c>
      <c r="F150" s="1">
        <v>9.7799999999999994</v>
      </c>
      <c r="G150" s="1">
        <v>1.73</v>
      </c>
    </row>
    <row r="151" spans="1:7" x14ac:dyDescent="0.25">
      <c r="A151" s="1">
        <v>0</v>
      </c>
      <c r="B151" s="1">
        <v>0</v>
      </c>
      <c r="C151" s="1">
        <v>0</v>
      </c>
      <c r="D151" s="1">
        <v>1</v>
      </c>
      <c r="E151" s="1">
        <v>2</v>
      </c>
      <c r="F151" s="1">
        <v>7.51</v>
      </c>
      <c r="G151" s="1">
        <v>2</v>
      </c>
    </row>
    <row r="152" spans="1:7" x14ac:dyDescent="0.25">
      <c r="A152" s="1">
        <v>0</v>
      </c>
      <c r="B152" s="1">
        <v>0</v>
      </c>
      <c r="C152" s="1">
        <v>3</v>
      </c>
      <c r="D152" s="1">
        <v>0</v>
      </c>
      <c r="E152" s="1">
        <v>2</v>
      </c>
      <c r="F152" s="1">
        <v>14.07</v>
      </c>
      <c r="G152" s="1">
        <v>2.5</v>
      </c>
    </row>
    <row r="153" spans="1:7" x14ac:dyDescent="0.25">
      <c r="A153" s="1">
        <v>0</v>
      </c>
      <c r="B153" s="1">
        <v>0</v>
      </c>
      <c r="C153" s="1">
        <v>3</v>
      </c>
      <c r="D153" s="1">
        <v>0</v>
      </c>
      <c r="E153" s="1">
        <v>2</v>
      </c>
      <c r="F153" s="1">
        <v>13.13</v>
      </c>
      <c r="G153" s="1">
        <v>2</v>
      </c>
    </row>
    <row r="154" spans="1:7" x14ac:dyDescent="0.25">
      <c r="A154" s="1">
        <v>0</v>
      </c>
      <c r="B154" s="1">
        <v>0</v>
      </c>
      <c r="C154" s="1">
        <v>3</v>
      </c>
      <c r="D154" s="1">
        <v>0</v>
      </c>
      <c r="E154" s="1">
        <v>3</v>
      </c>
      <c r="F154" s="1">
        <v>17.260000000000002</v>
      </c>
      <c r="G154" s="1">
        <v>2.74</v>
      </c>
    </row>
    <row r="155" spans="1:7" x14ac:dyDescent="0.25">
      <c r="A155" s="1">
        <v>0</v>
      </c>
      <c r="B155" s="1">
        <v>0</v>
      </c>
      <c r="C155" s="1">
        <v>3</v>
      </c>
      <c r="D155" s="1">
        <v>0</v>
      </c>
      <c r="E155" s="1">
        <v>4</v>
      </c>
      <c r="F155" s="1">
        <v>24.55</v>
      </c>
      <c r="G155" s="1">
        <v>2</v>
      </c>
    </row>
    <row r="156" spans="1:7" x14ac:dyDescent="0.25">
      <c r="A156" s="1">
        <v>0</v>
      </c>
      <c r="B156" s="1">
        <v>0</v>
      </c>
      <c r="C156" s="1">
        <v>3</v>
      </c>
      <c r="D156" s="1">
        <v>0</v>
      </c>
      <c r="E156" s="1">
        <v>4</v>
      </c>
      <c r="F156" s="1">
        <v>19.77</v>
      </c>
      <c r="G156" s="1">
        <v>2</v>
      </c>
    </row>
    <row r="157" spans="1:7" x14ac:dyDescent="0.25">
      <c r="A157" s="1">
        <v>1</v>
      </c>
      <c r="B157" s="1">
        <v>0</v>
      </c>
      <c r="C157" s="1">
        <v>3</v>
      </c>
      <c r="D157" s="1">
        <v>0</v>
      </c>
      <c r="E157" s="1">
        <v>5</v>
      </c>
      <c r="F157" s="1">
        <v>29.85</v>
      </c>
      <c r="G157" s="1">
        <v>5.14</v>
      </c>
    </row>
    <row r="158" spans="1:7" x14ac:dyDescent="0.25">
      <c r="A158" s="1">
        <v>0</v>
      </c>
      <c r="B158" s="1">
        <v>0</v>
      </c>
      <c r="C158" s="1">
        <v>3</v>
      </c>
      <c r="D158" s="1">
        <v>0</v>
      </c>
      <c r="E158" s="1">
        <v>6</v>
      </c>
      <c r="F158" s="1">
        <v>48.17</v>
      </c>
      <c r="G158" s="1">
        <v>5</v>
      </c>
    </row>
    <row r="159" spans="1:7" x14ac:dyDescent="0.25">
      <c r="A159" s="1">
        <v>1</v>
      </c>
      <c r="B159" s="1">
        <v>0</v>
      </c>
      <c r="C159" s="1">
        <v>3</v>
      </c>
      <c r="D159" s="1">
        <v>0</v>
      </c>
      <c r="E159" s="1">
        <v>4</v>
      </c>
      <c r="F159" s="1">
        <v>25</v>
      </c>
      <c r="G159" s="1">
        <v>3.75</v>
      </c>
    </row>
    <row r="160" spans="1:7" x14ac:dyDescent="0.25">
      <c r="A160" s="1">
        <v>1</v>
      </c>
      <c r="B160" s="1">
        <v>0</v>
      </c>
      <c r="C160" s="1">
        <v>3</v>
      </c>
      <c r="D160" s="1">
        <v>0</v>
      </c>
      <c r="E160" s="1">
        <v>2</v>
      </c>
      <c r="F160" s="1">
        <v>13.39</v>
      </c>
      <c r="G160" s="1">
        <v>2.61</v>
      </c>
    </row>
    <row r="161" spans="1:7" x14ac:dyDescent="0.25">
      <c r="A161" s="1">
        <v>0</v>
      </c>
      <c r="B161" s="1">
        <v>0</v>
      </c>
      <c r="C161" s="1">
        <v>3</v>
      </c>
      <c r="D161" s="1">
        <v>0</v>
      </c>
      <c r="E161" s="1">
        <v>4</v>
      </c>
      <c r="F161" s="1">
        <v>16.489999999999998</v>
      </c>
      <c r="G161" s="1">
        <v>2</v>
      </c>
    </row>
    <row r="162" spans="1:7" x14ac:dyDescent="0.25">
      <c r="A162" s="1">
        <v>0</v>
      </c>
      <c r="B162" s="1">
        <v>0</v>
      </c>
      <c r="C162" s="1">
        <v>3</v>
      </c>
      <c r="D162" s="1">
        <v>0</v>
      </c>
      <c r="E162" s="1">
        <v>4</v>
      </c>
      <c r="F162" s="1">
        <v>21.5</v>
      </c>
      <c r="G162" s="1">
        <v>3.5</v>
      </c>
    </row>
    <row r="163" spans="1:7" x14ac:dyDescent="0.25">
      <c r="A163" s="1">
        <v>0</v>
      </c>
      <c r="B163" s="1">
        <v>0</v>
      </c>
      <c r="C163" s="1">
        <v>3</v>
      </c>
      <c r="D163" s="1">
        <v>0</v>
      </c>
      <c r="E163" s="1">
        <v>2</v>
      </c>
      <c r="F163" s="1">
        <v>12.66</v>
      </c>
      <c r="G163" s="1">
        <v>2.5</v>
      </c>
    </row>
    <row r="164" spans="1:7" x14ac:dyDescent="0.25">
      <c r="A164" s="1">
        <v>1</v>
      </c>
      <c r="B164" s="1">
        <v>0</v>
      </c>
      <c r="C164" s="1">
        <v>3</v>
      </c>
      <c r="D164" s="1">
        <v>0</v>
      </c>
      <c r="E164" s="1">
        <v>3</v>
      </c>
      <c r="F164" s="1">
        <v>16.21</v>
      </c>
      <c r="G164" s="1">
        <v>2</v>
      </c>
    </row>
    <row r="165" spans="1:7" x14ac:dyDescent="0.25">
      <c r="A165" s="1">
        <v>0</v>
      </c>
      <c r="B165" s="1">
        <v>0</v>
      </c>
      <c r="C165" s="1">
        <v>3</v>
      </c>
      <c r="D165" s="1">
        <v>0</v>
      </c>
      <c r="E165" s="1">
        <v>2</v>
      </c>
      <c r="F165" s="1">
        <v>13.81</v>
      </c>
      <c r="G165" s="1">
        <v>2</v>
      </c>
    </row>
    <row r="166" spans="1:7" x14ac:dyDescent="0.25">
      <c r="A166" s="1">
        <v>1</v>
      </c>
      <c r="B166" s="1">
        <v>1</v>
      </c>
      <c r="C166" s="1">
        <v>3</v>
      </c>
      <c r="D166" s="1">
        <v>0</v>
      </c>
      <c r="E166" s="1">
        <v>2</v>
      </c>
      <c r="F166" s="1">
        <v>17.510000000000002</v>
      </c>
      <c r="G166" s="1">
        <v>3</v>
      </c>
    </row>
    <row r="167" spans="1:7" x14ac:dyDescent="0.25">
      <c r="A167" s="1">
        <v>0</v>
      </c>
      <c r="B167" s="1">
        <v>0</v>
      </c>
      <c r="C167" s="1">
        <v>3</v>
      </c>
      <c r="D167" s="1">
        <v>0</v>
      </c>
      <c r="E167" s="1">
        <v>3</v>
      </c>
      <c r="F167" s="1">
        <v>24.52</v>
      </c>
      <c r="G167" s="1">
        <v>3.48</v>
      </c>
    </row>
    <row r="168" spans="1:7" x14ac:dyDescent="0.25">
      <c r="A168" s="1">
        <v>0</v>
      </c>
      <c r="B168" s="1">
        <v>0</v>
      </c>
      <c r="C168" s="1">
        <v>3</v>
      </c>
      <c r="D168" s="1">
        <v>0</v>
      </c>
      <c r="E168" s="1">
        <v>2</v>
      </c>
      <c r="F168" s="1">
        <v>20.76</v>
      </c>
      <c r="G168" s="1">
        <v>2.2400000000000002</v>
      </c>
    </row>
    <row r="169" spans="1:7" x14ac:dyDescent="0.25">
      <c r="A169" s="1">
        <v>0</v>
      </c>
      <c r="B169" s="1">
        <v>0</v>
      </c>
      <c r="C169" s="1">
        <v>3</v>
      </c>
      <c r="D169" s="1">
        <v>0</v>
      </c>
      <c r="E169" s="1">
        <v>4</v>
      </c>
      <c r="F169" s="1">
        <v>31.71</v>
      </c>
      <c r="G169" s="1">
        <v>4.5</v>
      </c>
    </row>
    <row r="170" spans="1:7" x14ac:dyDescent="0.25">
      <c r="A170" s="1">
        <v>1</v>
      </c>
      <c r="B170" s="1">
        <v>1</v>
      </c>
      <c r="C170" s="1">
        <v>2</v>
      </c>
      <c r="D170" s="1">
        <v>0</v>
      </c>
      <c r="E170" s="1">
        <v>2</v>
      </c>
      <c r="F170" s="1">
        <v>10.59</v>
      </c>
      <c r="G170" s="1">
        <v>1.61</v>
      </c>
    </row>
    <row r="171" spans="1:7" x14ac:dyDescent="0.25">
      <c r="A171" s="1">
        <v>1</v>
      </c>
      <c r="B171" s="1">
        <v>1</v>
      </c>
      <c r="C171" s="1">
        <v>2</v>
      </c>
      <c r="D171" s="1">
        <v>0</v>
      </c>
      <c r="E171" s="1">
        <v>2</v>
      </c>
      <c r="F171" s="1">
        <v>10.63</v>
      </c>
      <c r="G171" s="1">
        <v>2</v>
      </c>
    </row>
    <row r="172" spans="1:7" x14ac:dyDescent="0.25">
      <c r="A172" s="1">
        <v>0</v>
      </c>
      <c r="B172" s="1">
        <v>1</v>
      </c>
      <c r="C172" s="1">
        <v>2</v>
      </c>
      <c r="D172" s="1">
        <v>0</v>
      </c>
      <c r="E172" s="1">
        <v>3</v>
      </c>
      <c r="F172" s="1">
        <v>50.81</v>
      </c>
      <c r="G172" s="1">
        <v>10</v>
      </c>
    </row>
    <row r="173" spans="1:7" x14ac:dyDescent="0.25">
      <c r="A173" s="1">
        <v>0</v>
      </c>
      <c r="B173" s="1">
        <v>1</v>
      </c>
      <c r="C173" s="1">
        <v>2</v>
      </c>
      <c r="D173" s="1">
        <v>0</v>
      </c>
      <c r="E173" s="1">
        <v>2</v>
      </c>
      <c r="F173" s="1">
        <v>15.81</v>
      </c>
      <c r="G173" s="1">
        <v>3.16</v>
      </c>
    </row>
    <row r="174" spans="1:7" x14ac:dyDescent="0.25">
      <c r="A174" s="1">
        <v>0</v>
      </c>
      <c r="B174" s="1">
        <v>1</v>
      </c>
      <c r="C174" s="1">
        <v>3</v>
      </c>
      <c r="D174" s="1">
        <v>0</v>
      </c>
      <c r="E174" s="1">
        <v>2</v>
      </c>
      <c r="F174" s="1">
        <v>7.25</v>
      </c>
      <c r="G174" s="1">
        <v>5.15</v>
      </c>
    </row>
    <row r="175" spans="1:7" x14ac:dyDescent="0.25">
      <c r="A175" s="1">
        <v>0</v>
      </c>
      <c r="B175" s="1">
        <v>1</v>
      </c>
      <c r="C175" s="1">
        <v>3</v>
      </c>
      <c r="D175" s="1">
        <v>0</v>
      </c>
      <c r="E175" s="1">
        <v>2</v>
      </c>
      <c r="F175" s="1">
        <v>31.85</v>
      </c>
      <c r="G175" s="1">
        <v>3.18</v>
      </c>
    </row>
    <row r="176" spans="1:7" x14ac:dyDescent="0.25">
      <c r="A176" s="1">
        <v>0</v>
      </c>
      <c r="B176" s="1">
        <v>1</v>
      </c>
      <c r="C176" s="1">
        <v>3</v>
      </c>
      <c r="D176" s="1">
        <v>0</v>
      </c>
      <c r="E176" s="1">
        <v>2</v>
      </c>
      <c r="F176" s="1">
        <v>16.82</v>
      </c>
      <c r="G176" s="1">
        <v>4</v>
      </c>
    </row>
    <row r="177" spans="1:7" x14ac:dyDescent="0.25">
      <c r="A177" s="1">
        <v>0</v>
      </c>
      <c r="B177" s="1">
        <v>1</v>
      </c>
      <c r="C177" s="1">
        <v>3</v>
      </c>
      <c r="D177" s="1">
        <v>0</v>
      </c>
      <c r="E177" s="1">
        <v>2</v>
      </c>
      <c r="F177" s="1">
        <v>32.9</v>
      </c>
      <c r="G177" s="1">
        <v>3.11</v>
      </c>
    </row>
    <row r="178" spans="1:7" x14ac:dyDescent="0.25">
      <c r="A178" s="1">
        <v>0</v>
      </c>
      <c r="B178" s="1">
        <v>1</v>
      </c>
      <c r="C178" s="1">
        <v>3</v>
      </c>
      <c r="D178" s="1">
        <v>0</v>
      </c>
      <c r="E178" s="1">
        <v>2</v>
      </c>
      <c r="F178" s="1">
        <v>17.89</v>
      </c>
      <c r="G178" s="1">
        <v>2</v>
      </c>
    </row>
    <row r="179" spans="1:7" x14ac:dyDescent="0.25">
      <c r="A179" s="1">
        <v>0</v>
      </c>
      <c r="B179" s="1">
        <v>1</v>
      </c>
      <c r="C179" s="1">
        <v>3</v>
      </c>
      <c r="D179" s="1">
        <v>0</v>
      </c>
      <c r="E179" s="1">
        <v>2</v>
      </c>
      <c r="F179" s="1">
        <v>14.48</v>
      </c>
      <c r="G179" s="1">
        <v>2</v>
      </c>
    </row>
    <row r="180" spans="1:7" x14ac:dyDescent="0.25">
      <c r="A180" s="1">
        <v>1</v>
      </c>
      <c r="B180" s="1">
        <v>1</v>
      </c>
      <c r="C180" s="1">
        <v>3</v>
      </c>
      <c r="D180" s="1">
        <v>0</v>
      </c>
      <c r="E180" s="1">
        <v>2</v>
      </c>
      <c r="F180" s="1">
        <v>9.6</v>
      </c>
      <c r="G180" s="1">
        <v>4</v>
      </c>
    </row>
    <row r="181" spans="1:7" x14ac:dyDescent="0.25">
      <c r="A181" s="1">
        <v>0</v>
      </c>
      <c r="B181" s="1">
        <v>1</v>
      </c>
      <c r="C181" s="1">
        <v>3</v>
      </c>
      <c r="D181" s="1">
        <v>0</v>
      </c>
      <c r="E181" s="1">
        <v>2</v>
      </c>
      <c r="F181" s="1">
        <v>34.630000000000003</v>
      </c>
      <c r="G181" s="1">
        <v>3.55</v>
      </c>
    </row>
    <row r="182" spans="1:7" x14ac:dyDescent="0.25">
      <c r="A182" s="1">
        <v>0</v>
      </c>
      <c r="B182" s="1">
        <v>1</v>
      </c>
      <c r="C182" s="1">
        <v>3</v>
      </c>
      <c r="D182" s="1">
        <v>0</v>
      </c>
      <c r="E182" s="1">
        <v>4</v>
      </c>
      <c r="F182" s="1">
        <v>34.65</v>
      </c>
      <c r="G182" s="1">
        <v>3.68</v>
      </c>
    </row>
    <row r="183" spans="1:7" x14ac:dyDescent="0.25">
      <c r="A183" s="1">
        <v>0</v>
      </c>
      <c r="B183" s="1">
        <v>1</v>
      </c>
      <c r="C183" s="1">
        <v>3</v>
      </c>
      <c r="D183" s="1">
        <v>0</v>
      </c>
      <c r="E183" s="1">
        <v>2</v>
      </c>
      <c r="F183" s="1">
        <v>23.33</v>
      </c>
      <c r="G183" s="1">
        <v>5.65</v>
      </c>
    </row>
    <row r="184" spans="1:7" x14ac:dyDescent="0.25">
      <c r="A184" s="1">
        <v>0</v>
      </c>
      <c r="B184" s="1">
        <v>1</v>
      </c>
      <c r="C184" s="1">
        <v>3</v>
      </c>
      <c r="D184" s="1">
        <v>0</v>
      </c>
      <c r="E184" s="1">
        <v>3</v>
      </c>
      <c r="F184" s="1">
        <v>45.35</v>
      </c>
      <c r="G184" s="1">
        <v>3.5</v>
      </c>
    </row>
    <row r="185" spans="1:7" x14ac:dyDescent="0.25">
      <c r="A185" s="1">
        <v>0</v>
      </c>
      <c r="B185" s="1">
        <v>1</v>
      </c>
      <c r="C185" s="1">
        <v>3</v>
      </c>
      <c r="D185" s="1">
        <v>0</v>
      </c>
      <c r="E185" s="1">
        <v>4</v>
      </c>
      <c r="F185" s="1">
        <v>23.17</v>
      </c>
      <c r="G185" s="1">
        <v>6.5</v>
      </c>
    </row>
    <row r="186" spans="1:7" x14ac:dyDescent="0.25">
      <c r="A186" s="1">
        <v>0</v>
      </c>
      <c r="B186" s="1">
        <v>1</v>
      </c>
      <c r="C186" s="1">
        <v>3</v>
      </c>
      <c r="D186" s="1">
        <v>0</v>
      </c>
      <c r="E186" s="1">
        <v>2</v>
      </c>
      <c r="F186" s="1">
        <v>40.549999999999997</v>
      </c>
      <c r="G186" s="1">
        <v>3</v>
      </c>
    </row>
    <row r="187" spans="1:7" x14ac:dyDescent="0.25">
      <c r="A187" s="1">
        <v>0</v>
      </c>
      <c r="B187" s="1">
        <v>0</v>
      </c>
      <c r="C187" s="1">
        <v>3</v>
      </c>
      <c r="D187" s="1">
        <v>0</v>
      </c>
      <c r="E187" s="1">
        <v>5</v>
      </c>
      <c r="F187" s="1">
        <v>20.69</v>
      </c>
      <c r="G187" s="1">
        <v>5</v>
      </c>
    </row>
    <row r="188" spans="1:7" x14ac:dyDescent="0.25">
      <c r="A188" s="1">
        <v>1</v>
      </c>
      <c r="B188" s="1">
        <v>1</v>
      </c>
      <c r="C188" s="1">
        <v>3</v>
      </c>
      <c r="D188" s="1">
        <v>0</v>
      </c>
      <c r="E188" s="1">
        <v>3</v>
      </c>
      <c r="F188" s="1">
        <v>20.9</v>
      </c>
      <c r="G188" s="1">
        <v>3.5</v>
      </c>
    </row>
    <row r="189" spans="1:7" x14ac:dyDescent="0.25">
      <c r="A189" s="1">
        <v>0</v>
      </c>
      <c r="B189" s="1">
        <v>1</v>
      </c>
      <c r="C189" s="1">
        <v>3</v>
      </c>
      <c r="D189" s="1">
        <v>0</v>
      </c>
      <c r="E189" s="1">
        <v>5</v>
      </c>
      <c r="F189" s="1">
        <v>30.46</v>
      </c>
      <c r="G189" s="1">
        <v>2</v>
      </c>
    </row>
    <row r="190" spans="1:7" x14ac:dyDescent="0.25">
      <c r="A190" s="1">
        <v>1</v>
      </c>
      <c r="B190" s="1">
        <v>1</v>
      </c>
      <c r="C190" s="1">
        <v>3</v>
      </c>
      <c r="D190" s="1">
        <v>0</v>
      </c>
      <c r="E190" s="1">
        <v>3</v>
      </c>
      <c r="F190" s="1">
        <v>18.149999999999999</v>
      </c>
      <c r="G190" s="1">
        <v>3.5</v>
      </c>
    </row>
    <row r="191" spans="1:7" x14ac:dyDescent="0.25">
      <c r="A191" s="1">
        <v>0</v>
      </c>
      <c r="B191" s="1">
        <v>1</v>
      </c>
      <c r="C191" s="1">
        <v>3</v>
      </c>
      <c r="D191" s="1">
        <v>0</v>
      </c>
      <c r="E191" s="1">
        <v>3</v>
      </c>
      <c r="F191" s="1">
        <v>23.1</v>
      </c>
      <c r="G191" s="1">
        <v>4</v>
      </c>
    </row>
    <row r="192" spans="1:7" x14ac:dyDescent="0.25">
      <c r="A192" s="1">
        <v>0</v>
      </c>
      <c r="B192" s="1">
        <v>1</v>
      </c>
      <c r="C192" s="1">
        <v>3</v>
      </c>
      <c r="D192" s="1">
        <v>0</v>
      </c>
      <c r="E192" s="1">
        <v>2</v>
      </c>
      <c r="F192" s="1">
        <v>15.69</v>
      </c>
      <c r="G192" s="1">
        <v>1.5</v>
      </c>
    </row>
    <row r="193" spans="1:7" x14ac:dyDescent="0.25">
      <c r="A193" s="1">
        <v>1</v>
      </c>
      <c r="B193" s="1">
        <v>1</v>
      </c>
      <c r="C193" s="1">
        <v>0</v>
      </c>
      <c r="D193" s="1">
        <v>1</v>
      </c>
      <c r="E193" s="1">
        <v>2</v>
      </c>
      <c r="F193" s="1">
        <v>19.809999999999999</v>
      </c>
      <c r="G193" s="1">
        <v>4.1900000000000004</v>
      </c>
    </row>
    <row r="194" spans="1:7" x14ac:dyDescent="0.25">
      <c r="A194" s="1">
        <v>0</v>
      </c>
      <c r="B194" s="1">
        <v>1</v>
      </c>
      <c r="C194" s="1">
        <v>0</v>
      </c>
      <c r="D194" s="1">
        <v>1</v>
      </c>
      <c r="E194" s="1">
        <v>2</v>
      </c>
      <c r="F194" s="1">
        <v>28.44</v>
      </c>
      <c r="G194" s="1">
        <v>2.56</v>
      </c>
    </row>
    <row r="195" spans="1:7" x14ac:dyDescent="0.25">
      <c r="A195" s="1">
        <v>0</v>
      </c>
      <c r="B195" s="1">
        <v>1</v>
      </c>
      <c r="C195" s="1">
        <v>0</v>
      </c>
      <c r="D195" s="1">
        <v>1</v>
      </c>
      <c r="E195" s="1">
        <v>2</v>
      </c>
      <c r="F195" s="1">
        <v>15.48</v>
      </c>
      <c r="G195" s="1">
        <v>2.02</v>
      </c>
    </row>
    <row r="196" spans="1:7" x14ac:dyDescent="0.25">
      <c r="A196" s="1">
        <v>0</v>
      </c>
      <c r="B196" s="1">
        <v>1</v>
      </c>
      <c r="C196" s="1">
        <v>0</v>
      </c>
      <c r="D196" s="1">
        <v>1</v>
      </c>
      <c r="E196" s="1">
        <v>2</v>
      </c>
      <c r="F196" s="1">
        <v>16.579999999999998</v>
      </c>
      <c r="G196" s="1">
        <v>4</v>
      </c>
    </row>
    <row r="197" spans="1:7" x14ac:dyDescent="0.25">
      <c r="A197" s="1">
        <v>0</v>
      </c>
      <c r="B197" s="1">
        <v>0</v>
      </c>
      <c r="C197" s="1">
        <v>0</v>
      </c>
      <c r="D197" s="1">
        <v>1</v>
      </c>
      <c r="E197" s="1">
        <v>2</v>
      </c>
      <c r="F197" s="1">
        <v>7.56</v>
      </c>
      <c r="G197" s="1">
        <v>1.44</v>
      </c>
    </row>
    <row r="198" spans="1:7" x14ac:dyDescent="0.25">
      <c r="A198" s="1">
        <v>0</v>
      </c>
      <c r="B198" s="1">
        <v>1</v>
      </c>
      <c r="C198" s="1">
        <v>0</v>
      </c>
      <c r="D198" s="1">
        <v>1</v>
      </c>
      <c r="E198" s="1">
        <v>2</v>
      </c>
      <c r="F198" s="1">
        <v>10.34</v>
      </c>
      <c r="G198" s="1">
        <v>2</v>
      </c>
    </row>
    <row r="199" spans="1:7" x14ac:dyDescent="0.25">
      <c r="A199" s="1">
        <v>1</v>
      </c>
      <c r="B199" s="1">
        <v>1</v>
      </c>
      <c r="C199" s="1">
        <v>0</v>
      </c>
      <c r="D199" s="1">
        <v>1</v>
      </c>
      <c r="E199" s="1">
        <v>4</v>
      </c>
      <c r="F199" s="1">
        <v>43.11</v>
      </c>
      <c r="G199" s="1">
        <v>5</v>
      </c>
    </row>
    <row r="200" spans="1:7" x14ac:dyDescent="0.25">
      <c r="A200" s="1">
        <v>1</v>
      </c>
      <c r="B200" s="1">
        <v>1</v>
      </c>
      <c r="C200" s="1">
        <v>0</v>
      </c>
      <c r="D200" s="1">
        <v>1</v>
      </c>
      <c r="E200" s="1">
        <v>2</v>
      </c>
      <c r="F200" s="1">
        <v>13</v>
      </c>
      <c r="G200" s="1">
        <v>2</v>
      </c>
    </row>
    <row r="201" spans="1:7" x14ac:dyDescent="0.25">
      <c r="A201" s="1">
        <v>0</v>
      </c>
      <c r="B201" s="1">
        <v>1</v>
      </c>
      <c r="C201" s="1">
        <v>0</v>
      </c>
      <c r="D201" s="1">
        <v>1</v>
      </c>
      <c r="E201" s="1">
        <v>2</v>
      </c>
      <c r="F201" s="1">
        <v>13.51</v>
      </c>
      <c r="G201" s="1">
        <v>2</v>
      </c>
    </row>
    <row r="202" spans="1:7" x14ac:dyDescent="0.25">
      <c r="A202" s="1">
        <v>0</v>
      </c>
      <c r="B202" s="1">
        <v>1</v>
      </c>
      <c r="C202" s="1">
        <v>0</v>
      </c>
      <c r="D202" s="1">
        <v>1</v>
      </c>
      <c r="E202" s="1">
        <v>3</v>
      </c>
      <c r="F202" s="1">
        <v>18.71</v>
      </c>
      <c r="G202" s="1">
        <v>4</v>
      </c>
    </row>
    <row r="203" spans="1:7" x14ac:dyDescent="0.25">
      <c r="A203" s="1">
        <v>1</v>
      </c>
      <c r="B203" s="1">
        <v>1</v>
      </c>
      <c r="C203" s="1">
        <v>0</v>
      </c>
      <c r="D203" s="1">
        <v>1</v>
      </c>
      <c r="E203" s="1">
        <v>2</v>
      </c>
      <c r="F203" s="1">
        <v>12.74</v>
      </c>
      <c r="G203" s="1">
        <v>2.0099999999999998</v>
      </c>
    </row>
    <row r="204" spans="1:7" x14ac:dyDescent="0.25">
      <c r="A204" s="1">
        <v>1</v>
      </c>
      <c r="B204" s="1">
        <v>1</v>
      </c>
      <c r="C204" s="1">
        <v>0</v>
      </c>
      <c r="D204" s="1">
        <v>1</v>
      </c>
      <c r="E204" s="1">
        <v>2</v>
      </c>
      <c r="F204" s="1">
        <v>16.399999999999999</v>
      </c>
      <c r="G204" s="1">
        <v>2.5</v>
      </c>
    </row>
    <row r="205" spans="1:7" x14ac:dyDescent="0.25">
      <c r="A205" s="1">
        <v>0</v>
      </c>
      <c r="B205" s="1">
        <v>1</v>
      </c>
      <c r="C205" s="1">
        <v>0</v>
      </c>
      <c r="D205" s="1">
        <v>1</v>
      </c>
      <c r="E205" s="1">
        <v>4</v>
      </c>
      <c r="F205" s="1">
        <v>20.53</v>
      </c>
      <c r="G205" s="1">
        <v>4</v>
      </c>
    </row>
    <row r="206" spans="1:7" x14ac:dyDescent="0.25">
      <c r="A206" s="1">
        <v>1</v>
      </c>
      <c r="B206" s="1">
        <v>1</v>
      </c>
      <c r="C206" s="1">
        <v>0</v>
      </c>
      <c r="D206" s="1">
        <v>1</v>
      </c>
      <c r="E206" s="1">
        <v>3</v>
      </c>
      <c r="F206" s="1">
        <v>16.47</v>
      </c>
      <c r="G206" s="1">
        <v>3.23</v>
      </c>
    </row>
    <row r="207" spans="1:7" x14ac:dyDescent="0.25">
      <c r="A207" s="1">
        <v>0</v>
      </c>
      <c r="B207" s="1">
        <v>1</v>
      </c>
      <c r="C207" s="1">
        <v>2</v>
      </c>
      <c r="D207" s="1">
        <v>0</v>
      </c>
      <c r="E207" s="1">
        <v>3</v>
      </c>
      <c r="F207" s="1">
        <v>26.59</v>
      </c>
      <c r="G207" s="1">
        <v>3.41</v>
      </c>
    </row>
    <row r="208" spans="1:7" x14ac:dyDescent="0.25">
      <c r="A208" s="1">
        <v>0</v>
      </c>
      <c r="B208" s="1">
        <v>1</v>
      </c>
      <c r="C208" s="1">
        <v>2</v>
      </c>
      <c r="D208" s="1">
        <v>0</v>
      </c>
      <c r="E208" s="1">
        <v>4</v>
      </c>
      <c r="F208" s="1">
        <v>38.729999999999997</v>
      </c>
      <c r="G208" s="1">
        <v>3</v>
      </c>
    </row>
    <row r="209" spans="1:7" x14ac:dyDescent="0.25">
      <c r="A209" s="1">
        <v>0</v>
      </c>
      <c r="B209" s="1">
        <v>1</v>
      </c>
      <c r="C209" s="1">
        <v>2</v>
      </c>
      <c r="D209" s="1">
        <v>0</v>
      </c>
      <c r="E209" s="1">
        <v>2</v>
      </c>
      <c r="F209" s="1">
        <v>24.27</v>
      </c>
      <c r="G209" s="1">
        <v>2.0299999999999998</v>
      </c>
    </row>
    <row r="210" spans="1:7" x14ac:dyDescent="0.25">
      <c r="A210" s="1">
        <v>1</v>
      </c>
      <c r="B210" s="1">
        <v>1</v>
      </c>
      <c r="C210" s="1">
        <v>2</v>
      </c>
      <c r="D210" s="1">
        <v>0</v>
      </c>
      <c r="E210" s="1">
        <v>2</v>
      </c>
      <c r="F210" s="1">
        <v>12.76</v>
      </c>
      <c r="G210" s="1">
        <v>2.23</v>
      </c>
    </row>
    <row r="211" spans="1:7" x14ac:dyDescent="0.25">
      <c r="A211" s="1">
        <v>0</v>
      </c>
      <c r="B211" s="1">
        <v>1</v>
      </c>
      <c r="C211" s="1">
        <v>2</v>
      </c>
      <c r="D211" s="1">
        <v>0</v>
      </c>
      <c r="E211" s="1">
        <v>3</v>
      </c>
      <c r="F211" s="1">
        <v>30.06</v>
      </c>
      <c r="G211" s="1">
        <v>2</v>
      </c>
    </row>
    <row r="212" spans="1:7" x14ac:dyDescent="0.25">
      <c r="A212" s="1">
        <v>0</v>
      </c>
      <c r="B212" s="1">
        <v>1</v>
      </c>
      <c r="C212" s="1">
        <v>2</v>
      </c>
      <c r="D212" s="1">
        <v>0</v>
      </c>
      <c r="E212" s="1">
        <v>4</v>
      </c>
      <c r="F212" s="1">
        <v>25.89</v>
      </c>
      <c r="G212" s="1">
        <v>5.16</v>
      </c>
    </row>
    <row r="213" spans="1:7" x14ac:dyDescent="0.25">
      <c r="A213" s="1">
        <v>0</v>
      </c>
      <c r="B213" s="1">
        <v>0</v>
      </c>
      <c r="C213" s="1">
        <v>2</v>
      </c>
      <c r="D213" s="1">
        <v>0</v>
      </c>
      <c r="E213" s="1">
        <v>4</v>
      </c>
      <c r="F213" s="1">
        <v>48.33</v>
      </c>
      <c r="G213" s="1">
        <v>9</v>
      </c>
    </row>
    <row r="214" spans="1:7" x14ac:dyDescent="0.25">
      <c r="A214" s="1">
        <v>1</v>
      </c>
      <c r="B214" s="1">
        <v>1</v>
      </c>
      <c r="C214" s="1">
        <v>2</v>
      </c>
      <c r="D214" s="1">
        <v>0</v>
      </c>
      <c r="E214" s="1">
        <v>2</v>
      </c>
      <c r="F214" s="1">
        <v>13.27</v>
      </c>
      <c r="G214" s="1">
        <v>2.5</v>
      </c>
    </row>
    <row r="215" spans="1:7" x14ac:dyDescent="0.25">
      <c r="A215" s="1">
        <v>1</v>
      </c>
      <c r="B215" s="1">
        <v>1</v>
      </c>
      <c r="C215" s="1">
        <v>2</v>
      </c>
      <c r="D215" s="1">
        <v>0</v>
      </c>
      <c r="E215" s="1">
        <v>3</v>
      </c>
      <c r="F215" s="1">
        <v>28.17</v>
      </c>
      <c r="G215" s="1">
        <v>6.5</v>
      </c>
    </row>
    <row r="216" spans="1:7" x14ac:dyDescent="0.25">
      <c r="A216" s="1">
        <v>1</v>
      </c>
      <c r="B216" s="1">
        <v>1</v>
      </c>
      <c r="C216" s="1">
        <v>2</v>
      </c>
      <c r="D216" s="1">
        <v>0</v>
      </c>
      <c r="E216" s="1">
        <v>2</v>
      </c>
      <c r="F216" s="1">
        <v>12.9</v>
      </c>
      <c r="G216" s="1">
        <v>1.1000000000000001</v>
      </c>
    </row>
    <row r="217" spans="1:7" x14ac:dyDescent="0.25">
      <c r="A217" s="1">
        <v>0</v>
      </c>
      <c r="B217" s="1">
        <v>1</v>
      </c>
      <c r="C217" s="1">
        <v>2</v>
      </c>
      <c r="D217" s="1">
        <v>0</v>
      </c>
      <c r="E217" s="1">
        <v>5</v>
      </c>
      <c r="F217" s="1">
        <v>28.15</v>
      </c>
      <c r="G217" s="1">
        <v>3</v>
      </c>
    </row>
    <row r="218" spans="1:7" x14ac:dyDescent="0.25">
      <c r="A218" s="1">
        <v>0</v>
      </c>
      <c r="B218" s="1">
        <v>1</v>
      </c>
      <c r="C218" s="1">
        <v>2</v>
      </c>
      <c r="D218" s="1">
        <v>0</v>
      </c>
      <c r="E218" s="1">
        <v>2</v>
      </c>
      <c r="F218" s="1">
        <v>11.59</v>
      </c>
      <c r="G218" s="1">
        <v>1.5</v>
      </c>
    </row>
    <row r="219" spans="1:7" x14ac:dyDescent="0.25">
      <c r="A219" s="1">
        <v>0</v>
      </c>
      <c r="B219" s="1">
        <v>1</v>
      </c>
      <c r="C219" s="1">
        <v>2</v>
      </c>
      <c r="D219" s="1">
        <v>0</v>
      </c>
      <c r="E219" s="1">
        <v>2</v>
      </c>
      <c r="F219" s="1">
        <v>7.74</v>
      </c>
      <c r="G219" s="1">
        <v>1.44</v>
      </c>
    </row>
    <row r="220" spans="1:7" x14ac:dyDescent="0.25">
      <c r="A220" s="1">
        <v>1</v>
      </c>
      <c r="B220" s="1">
        <v>1</v>
      </c>
      <c r="C220" s="1">
        <v>2</v>
      </c>
      <c r="D220" s="1">
        <v>0</v>
      </c>
      <c r="E220" s="1">
        <v>4</v>
      </c>
      <c r="F220" s="1">
        <v>30.14</v>
      </c>
      <c r="G220" s="1">
        <v>3.09</v>
      </c>
    </row>
    <row r="221" spans="1:7" x14ac:dyDescent="0.25">
      <c r="A221" s="1">
        <v>0</v>
      </c>
      <c r="B221" s="1">
        <v>1</v>
      </c>
      <c r="C221" s="1">
        <v>1</v>
      </c>
      <c r="D221" s="1">
        <v>1</v>
      </c>
      <c r="E221" s="1">
        <v>2</v>
      </c>
      <c r="F221" s="1">
        <v>12.16</v>
      </c>
      <c r="G221" s="1">
        <v>2.2000000000000002</v>
      </c>
    </row>
    <row r="222" spans="1:7" x14ac:dyDescent="0.25">
      <c r="A222" s="1">
        <v>1</v>
      </c>
      <c r="B222" s="1">
        <v>1</v>
      </c>
      <c r="C222" s="1">
        <v>1</v>
      </c>
      <c r="D222" s="1">
        <v>1</v>
      </c>
      <c r="E222" s="1">
        <v>2</v>
      </c>
      <c r="F222" s="1">
        <v>13.42</v>
      </c>
      <c r="G222" s="1">
        <v>3.48</v>
      </c>
    </row>
    <row r="223" spans="1:7" x14ac:dyDescent="0.25">
      <c r="A223" s="1">
        <v>0</v>
      </c>
      <c r="B223" s="1">
        <v>1</v>
      </c>
      <c r="C223" s="1">
        <v>1</v>
      </c>
      <c r="D223" s="1">
        <v>1</v>
      </c>
      <c r="E223" s="1">
        <v>1</v>
      </c>
      <c r="F223" s="1">
        <v>8.58</v>
      </c>
      <c r="G223" s="1">
        <v>1.92</v>
      </c>
    </row>
    <row r="224" spans="1:7" x14ac:dyDescent="0.25">
      <c r="A224" s="1">
        <v>1</v>
      </c>
      <c r="B224" s="1">
        <v>0</v>
      </c>
      <c r="C224" s="1">
        <v>1</v>
      </c>
      <c r="D224" s="1">
        <v>1</v>
      </c>
      <c r="E224" s="1">
        <v>3</v>
      </c>
      <c r="F224" s="1">
        <v>15.98</v>
      </c>
      <c r="G224" s="1">
        <v>3</v>
      </c>
    </row>
    <row r="225" spans="1:7" x14ac:dyDescent="0.25">
      <c r="A225" s="1">
        <v>0</v>
      </c>
      <c r="B225" s="1">
        <v>1</v>
      </c>
      <c r="C225" s="1">
        <v>1</v>
      </c>
      <c r="D225" s="1">
        <v>1</v>
      </c>
      <c r="E225" s="1">
        <v>2</v>
      </c>
      <c r="F225" s="1">
        <v>13.42</v>
      </c>
      <c r="G225" s="1">
        <v>1.58</v>
      </c>
    </row>
    <row r="226" spans="1:7" x14ac:dyDescent="0.25">
      <c r="A226" s="1">
        <v>1</v>
      </c>
      <c r="B226" s="1">
        <v>1</v>
      </c>
      <c r="C226" s="1">
        <v>1</v>
      </c>
      <c r="D226" s="1">
        <v>1</v>
      </c>
      <c r="E226" s="1">
        <v>2</v>
      </c>
      <c r="F226" s="1">
        <v>16.27</v>
      </c>
      <c r="G226" s="1">
        <v>2.5</v>
      </c>
    </row>
    <row r="227" spans="1:7" x14ac:dyDescent="0.25">
      <c r="A227" s="1">
        <v>1</v>
      </c>
      <c r="B227" s="1">
        <v>1</v>
      </c>
      <c r="C227" s="1">
        <v>1</v>
      </c>
      <c r="D227" s="1">
        <v>1</v>
      </c>
      <c r="E227" s="1">
        <v>2</v>
      </c>
      <c r="F227" s="1">
        <v>10.09</v>
      </c>
      <c r="G227" s="1">
        <v>2</v>
      </c>
    </row>
    <row r="228" spans="1:7" x14ac:dyDescent="0.25">
      <c r="A228" s="1">
        <v>0</v>
      </c>
      <c r="B228" s="1">
        <v>0</v>
      </c>
      <c r="C228" s="1">
        <v>2</v>
      </c>
      <c r="D228" s="1">
        <v>0</v>
      </c>
      <c r="E228" s="1">
        <v>4</v>
      </c>
      <c r="F228" s="1">
        <v>20.45</v>
      </c>
      <c r="G228" s="1">
        <v>3</v>
      </c>
    </row>
    <row r="229" spans="1:7" x14ac:dyDescent="0.25">
      <c r="A229" s="1">
        <v>0</v>
      </c>
      <c r="B229" s="1">
        <v>0</v>
      </c>
      <c r="C229" s="1">
        <v>2</v>
      </c>
      <c r="D229" s="1">
        <v>0</v>
      </c>
      <c r="E229" s="1">
        <v>2</v>
      </c>
      <c r="F229" s="1">
        <v>13.28</v>
      </c>
      <c r="G229" s="1">
        <v>2.72</v>
      </c>
    </row>
    <row r="230" spans="1:7" x14ac:dyDescent="0.25">
      <c r="A230" s="1">
        <v>1</v>
      </c>
      <c r="B230" s="1">
        <v>1</v>
      </c>
      <c r="C230" s="1">
        <v>2</v>
      </c>
      <c r="D230" s="1">
        <v>0</v>
      </c>
      <c r="E230" s="1">
        <v>2</v>
      </c>
      <c r="F230" s="1">
        <v>22.12</v>
      </c>
      <c r="G230" s="1">
        <v>2.88</v>
      </c>
    </row>
    <row r="231" spans="1:7" x14ac:dyDescent="0.25">
      <c r="A231" s="1">
        <v>0</v>
      </c>
      <c r="B231" s="1">
        <v>1</v>
      </c>
      <c r="C231" s="1">
        <v>2</v>
      </c>
      <c r="D231" s="1">
        <v>0</v>
      </c>
      <c r="E231" s="1">
        <v>4</v>
      </c>
      <c r="F231" s="1">
        <v>24.01</v>
      </c>
      <c r="G231" s="1">
        <v>2</v>
      </c>
    </row>
    <row r="232" spans="1:7" x14ac:dyDescent="0.25">
      <c r="A232" s="1">
        <v>0</v>
      </c>
      <c r="B232" s="1">
        <v>1</v>
      </c>
      <c r="C232" s="1">
        <v>2</v>
      </c>
      <c r="D232" s="1">
        <v>0</v>
      </c>
      <c r="E232" s="1">
        <v>3</v>
      </c>
      <c r="F232" s="1">
        <v>15.69</v>
      </c>
      <c r="G232" s="1">
        <v>3</v>
      </c>
    </row>
    <row r="233" spans="1:7" x14ac:dyDescent="0.25">
      <c r="A233" s="1">
        <v>0</v>
      </c>
      <c r="B233" s="1">
        <v>0</v>
      </c>
      <c r="C233" s="1">
        <v>2</v>
      </c>
      <c r="D233" s="1">
        <v>0</v>
      </c>
      <c r="E233" s="1">
        <v>2</v>
      </c>
      <c r="F233" s="1">
        <v>11.61</v>
      </c>
      <c r="G233" s="1">
        <v>3.39</v>
      </c>
    </row>
    <row r="234" spans="1:7" x14ac:dyDescent="0.25">
      <c r="A234" s="1">
        <v>0</v>
      </c>
      <c r="B234" s="1">
        <v>0</v>
      </c>
      <c r="C234" s="1">
        <v>2</v>
      </c>
      <c r="D234" s="1">
        <v>0</v>
      </c>
      <c r="E234" s="1">
        <v>2</v>
      </c>
      <c r="F234" s="1">
        <v>10.77</v>
      </c>
      <c r="G234" s="1">
        <v>1.47</v>
      </c>
    </row>
    <row r="235" spans="1:7" x14ac:dyDescent="0.25">
      <c r="A235" s="1">
        <v>0</v>
      </c>
      <c r="B235" s="1">
        <v>1</v>
      </c>
      <c r="C235" s="1">
        <v>2</v>
      </c>
      <c r="D235" s="1">
        <v>0</v>
      </c>
      <c r="E235" s="1">
        <v>2</v>
      </c>
      <c r="F235" s="1">
        <v>15.53</v>
      </c>
      <c r="G235" s="1">
        <v>3</v>
      </c>
    </row>
    <row r="236" spans="1:7" x14ac:dyDescent="0.25">
      <c r="A236" s="1">
        <v>0</v>
      </c>
      <c r="B236" s="1">
        <v>0</v>
      </c>
      <c r="C236" s="1">
        <v>2</v>
      </c>
      <c r="D236" s="1">
        <v>0</v>
      </c>
      <c r="E236" s="1">
        <v>2</v>
      </c>
      <c r="F236" s="1">
        <v>10.07</v>
      </c>
      <c r="G236" s="1">
        <v>1.25</v>
      </c>
    </row>
    <row r="237" spans="1:7" x14ac:dyDescent="0.25">
      <c r="A237" s="1">
        <v>0</v>
      </c>
      <c r="B237" s="1">
        <v>1</v>
      </c>
      <c r="C237" s="1">
        <v>2</v>
      </c>
      <c r="D237" s="1">
        <v>0</v>
      </c>
      <c r="E237" s="1">
        <v>2</v>
      </c>
      <c r="F237" s="1">
        <v>12.6</v>
      </c>
      <c r="G237" s="1">
        <v>1</v>
      </c>
    </row>
    <row r="238" spans="1:7" x14ac:dyDescent="0.25">
      <c r="A238" s="1">
        <v>0</v>
      </c>
      <c r="B238" s="1">
        <v>1</v>
      </c>
      <c r="C238" s="1">
        <v>2</v>
      </c>
      <c r="D238" s="1">
        <v>0</v>
      </c>
      <c r="E238" s="1">
        <v>2</v>
      </c>
      <c r="F238" s="1">
        <v>32.83</v>
      </c>
      <c r="G238" s="1">
        <v>1.17</v>
      </c>
    </row>
    <row r="239" spans="1:7" x14ac:dyDescent="0.25">
      <c r="A239" s="1">
        <v>1</v>
      </c>
      <c r="B239" s="1">
        <v>0</v>
      </c>
      <c r="C239" s="1">
        <v>2</v>
      </c>
      <c r="D239" s="1">
        <v>0</v>
      </c>
      <c r="E239" s="1">
        <v>3</v>
      </c>
      <c r="F239" s="1">
        <v>35.83</v>
      </c>
      <c r="G239" s="1">
        <v>4.67</v>
      </c>
    </row>
    <row r="240" spans="1:7" x14ac:dyDescent="0.25">
      <c r="A240" s="1">
        <v>0</v>
      </c>
      <c r="B240" s="1">
        <v>0</v>
      </c>
      <c r="C240" s="1">
        <v>2</v>
      </c>
      <c r="D240" s="1">
        <v>0</v>
      </c>
      <c r="E240" s="1">
        <v>3</v>
      </c>
      <c r="F240" s="1">
        <v>29.03</v>
      </c>
      <c r="G240" s="1">
        <v>5.92</v>
      </c>
    </row>
    <row r="241" spans="1:7" x14ac:dyDescent="0.25">
      <c r="A241" s="1">
        <v>1</v>
      </c>
      <c r="B241" s="1">
        <v>1</v>
      </c>
      <c r="C241" s="1">
        <v>2</v>
      </c>
      <c r="D241" s="1">
        <v>0</v>
      </c>
      <c r="E241" s="1">
        <v>2</v>
      </c>
      <c r="F241" s="1">
        <v>27.18</v>
      </c>
      <c r="G241" s="1">
        <v>2</v>
      </c>
    </row>
    <row r="242" spans="1:7" x14ac:dyDescent="0.25">
      <c r="A242" s="1">
        <v>0</v>
      </c>
      <c r="B242" s="1">
        <v>1</v>
      </c>
      <c r="C242" s="1">
        <v>2</v>
      </c>
      <c r="D242" s="1">
        <v>0</v>
      </c>
      <c r="E242" s="1">
        <v>2</v>
      </c>
      <c r="F242" s="1">
        <v>22.67</v>
      </c>
      <c r="G242" s="1">
        <v>2</v>
      </c>
    </row>
    <row r="243" spans="1:7" x14ac:dyDescent="0.25">
      <c r="A243" s="1">
        <v>0</v>
      </c>
      <c r="B243" s="1">
        <v>0</v>
      </c>
      <c r="C243" s="1">
        <v>2</v>
      </c>
      <c r="D243" s="1">
        <v>0</v>
      </c>
      <c r="E243" s="1">
        <v>2</v>
      </c>
      <c r="F243" s="1">
        <v>17.82</v>
      </c>
      <c r="G243" s="1">
        <v>1.75</v>
      </c>
    </row>
    <row r="244" spans="1:7" x14ac:dyDescent="0.25">
      <c r="A244" s="1">
        <v>1</v>
      </c>
      <c r="B244" s="1">
        <v>0</v>
      </c>
      <c r="C244" s="1">
        <v>0</v>
      </c>
      <c r="D244" s="1">
        <v>0</v>
      </c>
      <c r="E244" s="1">
        <v>2</v>
      </c>
      <c r="F244" s="1">
        <v>18.78</v>
      </c>
      <c r="G244" s="1">
        <v>3</v>
      </c>
    </row>
    <row r="271" spans="10:12" ht="15.75" thickBot="1" x14ac:dyDescent="0.3">
      <c r="J271" s="4"/>
      <c r="K271" s="4"/>
      <c r="L271" s="4"/>
    </row>
    <row r="477" spans="10:12" ht="15.75" thickBot="1" x14ac:dyDescent="0.3">
      <c r="J477" s="4"/>
      <c r="K477" s="4"/>
      <c r="L477" s="4"/>
    </row>
  </sheetData>
  <mergeCells count="1">
    <mergeCell ref="J26:P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64A3-5C40-48D0-B369-CEB7C93F8FA9}">
  <sheetPr>
    <tabColor theme="7" tint="0.39997558519241921"/>
  </sheetPr>
  <dimension ref="A1:H244"/>
  <sheetViews>
    <sheetView workbookViewId="0">
      <selection activeCell="K8" sqref="K8"/>
    </sheetView>
  </sheetViews>
  <sheetFormatPr defaultRowHeight="15" x14ac:dyDescent="0.25"/>
  <cols>
    <col min="1" max="1" width="9.7109375" customWidth="1"/>
    <col min="2" max="2" width="9.28515625" bestFit="1" customWidth="1"/>
    <col min="5" max="5" width="43.140625" bestFit="1" customWidth="1"/>
    <col min="6" max="6" width="17.140625" bestFit="1" customWidth="1"/>
    <col min="8" max="8" width="16.7109375" bestFit="1" customWidth="1"/>
    <col min="9" max="9" width="12.7109375" bestFit="1" customWidth="1"/>
    <col min="10" max="10" width="12" bestFit="1" customWidth="1"/>
    <col min="11" max="11" width="14.5703125" bestFit="1" customWidth="1"/>
    <col min="12" max="14" width="12" bestFit="1" customWidth="1"/>
    <col min="15" max="15" width="12.42578125" bestFit="1" customWidth="1"/>
    <col min="16" max="16" width="12.5703125" bestFit="1" customWidth="1"/>
  </cols>
  <sheetData>
    <row r="1" spans="1:8" x14ac:dyDescent="0.25">
      <c r="A1" s="9" t="s">
        <v>54</v>
      </c>
      <c r="B1" s="7" t="s">
        <v>57</v>
      </c>
      <c r="C1" s="9" t="s">
        <v>56</v>
      </c>
    </row>
    <row r="2" spans="1:8" x14ac:dyDescent="0.25">
      <c r="A2" s="1">
        <v>2</v>
      </c>
      <c r="B2" s="1">
        <v>16.989999999999998</v>
      </c>
      <c r="C2" s="1">
        <v>1.01</v>
      </c>
    </row>
    <row r="3" spans="1:8" ht="15.75" thickBot="1" x14ac:dyDescent="0.3">
      <c r="A3" s="1">
        <v>3</v>
      </c>
      <c r="B3" s="1">
        <v>10.34</v>
      </c>
      <c r="C3" s="1">
        <v>1.66</v>
      </c>
    </row>
    <row r="4" spans="1:8" ht="19.5" thickBot="1" x14ac:dyDescent="0.35">
      <c r="A4" s="1">
        <v>3</v>
      </c>
      <c r="B4" s="1">
        <v>21.01</v>
      </c>
      <c r="C4" s="1">
        <v>3.5</v>
      </c>
      <c r="E4" s="14" t="s">
        <v>81</v>
      </c>
      <c r="F4" s="15">
        <f>CORREL(A2:A244,C2:C244)</f>
        <v>0.48840039467488378</v>
      </c>
    </row>
    <row r="5" spans="1:8" ht="19.5" thickBot="1" x14ac:dyDescent="0.35">
      <c r="A5" s="1">
        <v>2</v>
      </c>
      <c r="B5" s="1">
        <v>23.68</v>
      </c>
      <c r="C5" s="1">
        <v>3.31</v>
      </c>
      <c r="E5" s="16" t="s">
        <v>82</v>
      </c>
      <c r="F5" s="17">
        <f>CORREL(B2:B244,C2:C244)</f>
        <v>0.6749978565456074</v>
      </c>
      <c r="H5" s="13" t="s">
        <v>83</v>
      </c>
    </row>
    <row r="6" spans="1:8" x14ac:dyDescent="0.25">
      <c r="A6" s="1">
        <v>4</v>
      </c>
      <c r="B6" s="1">
        <v>24.59</v>
      </c>
      <c r="C6" s="1">
        <v>3.61</v>
      </c>
    </row>
    <row r="7" spans="1:8" x14ac:dyDescent="0.25">
      <c r="A7" s="1">
        <v>4</v>
      </c>
      <c r="B7" s="1">
        <v>25.29</v>
      </c>
      <c r="C7" s="1">
        <v>4.71</v>
      </c>
    </row>
    <row r="8" spans="1:8" x14ac:dyDescent="0.25">
      <c r="A8" s="1">
        <v>2</v>
      </c>
      <c r="B8" s="1">
        <v>8.77</v>
      </c>
      <c r="C8" s="1">
        <v>2</v>
      </c>
    </row>
    <row r="9" spans="1:8" x14ac:dyDescent="0.25">
      <c r="A9" s="1">
        <v>4</v>
      </c>
      <c r="B9" s="1">
        <v>26.88</v>
      </c>
      <c r="C9" s="1">
        <v>3.12</v>
      </c>
    </row>
    <row r="10" spans="1:8" x14ac:dyDescent="0.25">
      <c r="A10" s="1">
        <v>2</v>
      </c>
      <c r="B10" s="1">
        <v>15.04</v>
      </c>
      <c r="C10" s="1">
        <v>1.96</v>
      </c>
    </row>
    <row r="11" spans="1:8" x14ac:dyDescent="0.25">
      <c r="A11" s="1">
        <v>2</v>
      </c>
      <c r="B11" s="1">
        <v>14.78</v>
      </c>
      <c r="C11" s="1">
        <v>3.23</v>
      </c>
    </row>
    <row r="12" spans="1:8" x14ac:dyDescent="0.25">
      <c r="A12" s="1">
        <v>2</v>
      </c>
      <c r="B12" s="1">
        <v>10.27</v>
      </c>
      <c r="C12" s="1">
        <v>1.71</v>
      </c>
    </row>
    <row r="13" spans="1:8" x14ac:dyDescent="0.25">
      <c r="A13" s="1">
        <v>4</v>
      </c>
      <c r="B13" s="1">
        <v>35.26</v>
      </c>
      <c r="C13" s="1">
        <v>5</v>
      </c>
    </row>
    <row r="14" spans="1:8" x14ac:dyDescent="0.25">
      <c r="A14" s="1">
        <v>2</v>
      </c>
      <c r="B14" s="1">
        <v>15.42</v>
      </c>
      <c r="C14" s="1">
        <v>1.57</v>
      </c>
    </row>
    <row r="15" spans="1:8" x14ac:dyDescent="0.25">
      <c r="A15" s="1">
        <v>4</v>
      </c>
      <c r="B15" s="1">
        <v>18.43</v>
      </c>
      <c r="C15" s="1">
        <v>3</v>
      </c>
    </row>
    <row r="16" spans="1:8" x14ac:dyDescent="0.25">
      <c r="A16" s="1">
        <v>2</v>
      </c>
      <c r="B16" s="1">
        <v>14.83</v>
      </c>
      <c r="C16" s="1">
        <v>3.02</v>
      </c>
    </row>
    <row r="17" spans="1:3" x14ac:dyDescent="0.25">
      <c r="A17" s="1">
        <v>2</v>
      </c>
      <c r="B17" s="1">
        <v>21.58</v>
      </c>
      <c r="C17" s="1">
        <v>3.92</v>
      </c>
    </row>
    <row r="18" spans="1:3" x14ac:dyDescent="0.25">
      <c r="A18" s="1">
        <v>3</v>
      </c>
      <c r="B18" s="1">
        <v>10.33</v>
      </c>
      <c r="C18" s="1">
        <v>1.67</v>
      </c>
    </row>
    <row r="19" spans="1:3" x14ac:dyDescent="0.25">
      <c r="A19" s="1">
        <v>3</v>
      </c>
      <c r="B19" s="1">
        <v>16.29</v>
      </c>
      <c r="C19" s="1">
        <v>3.71</v>
      </c>
    </row>
    <row r="20" spans="1:3" x14ac:dyDescent="0.25">
      <c r="A20" s="1">
        <v>3</v>
      </c>
      <c r="B20" s="1">
        <v>16.97</v>
      </c>
      <c r="C20" s="1">
        <v>3.5</v>
      </c>
    </row>
    <row r="21" spans="1:3" x14ac:dyDescent="0.25">
      <c r="A21" s="1">
        <v>3</v>
      </c>
      <c r="B21" s="1">
        <v>20.65</v>
      </c>
      <c r="C21" s="1">
        <v>3.35</v>
      </c>
    </row>
    <row r="22" spans="1:3" x14ac:dyDescent="0.25">
      <c r="A22" s="1">
        <v>2</v>
      </c>
      <c r="B22" s="1">
        <v>17.920000000000002</v>
      </c>
      <c r="C22" s="1">
        <v>4.08</v>
      </c>
    </row>
    <row r="23" spans="1:3" x14ac:dyDescent="0.25">
      <c r="A23" s="1">
        <v>2</v>
      </c>
      <c r="B23" s="1">
        <v>20.29</v>
      </c>
      <c r="C23" s="1">
        <v>2.75</v>
      </c>
    </row>
    <row r="24" spans="1:3" x14ac:dyDescent="0.25">
      <c r="A24" s="1">
        <v>2</v>
      </c>
      <c r="B24" s="1">
        <v>15.77</v>
      </c>
      <c r="C24" s="1">
        <v>2.23</v>
      </c>
    </row>
    <row r="25" spans="1:3" x14ac:dyDescent="0.25">
      <c r="A25" s="1">
        <v>4</v>
      </c>
      <c r="B25" s="1">
        <v>39.42</v>
      </c>
      <c r="C25" s="1">
        <v>7.58</v>
      </c>
    </row>
    <row r="26" spans="1:3" x14ac:dyDescent="0.25">
      <c r="A26" s="1">
        <v>2</v>
      </c>
      <c r="B26" s="1">
        <v>19.82</v>
      </c>
      <c r="C26" s="1">
        <v>3.18</v>
      </c>
    </row>
    <row r="27" spans="1:3" x14ac:dyDescent="0.25">
      <c r="A27" s="1">
        <v>4</v>
      </c>
      <c r="B27" s="1">
        <v>17.809999999999999</v>
      </c>
      <c r="C27" s="1">
        <v>2.34</v>
      </c>
    </row>
    <row r="28" spans="1:3" x14ac:dyDescent="0.25">
      <c r="A28" s="1">
        <v>2</v>
      </c>
      <c r="B28" s="1">
        <v>13.37</v>
      </c>
      <c r="C28" s="1">
        <v>2</v>
      </c>
    </row>
    <row r="29" spans="1:3" x14ac:dyDescent="0.25">
      <c r="A29" s="1">
        <v>2</v>
      </c>
      <c r="B29" s="1">
        <v>12.69</v>
      </c>
      <c r="C29" s="1">
        <v>2</v>
      </c>
    </row>
    <row r="30" spans="1:3" x14ac:dyDescent="0.25">
      <c r="A30" s="1">
        <v>2</v>
      </c>
      <c r="B30" s="1">
        <v>21.7</v>
      </c>
      <c r="C30" s="1">
        <v>4.3</v>
      </c>
    </row>
    <row r="31" spans="1:3" x14ac:dyDescent="0.25">
      <c r="A31" s="1">
        <v>2</v>
      </c>
      <c r="B31" s="1">
        <v>19.649999999999999</v>
      </c>
      <c r="C31" s="1">
        <v>3</v>
      </c>
    </row>
    <row r="32" spans="1:3" x14ac:dyDescent="0.25">
      <c r="A32" s="1">
        <v>2</v>
      </c>
      <c r="B32" s="1">
        <v>9.5500000000000007</v>
      </c>
      <c r="C32" s="1">
        <v>1.45</v>
      </c>
    </row>
    <row r="33" spans="1:3" x14ac:dyDescent="0.25">
      <c r="A33" s="1">
        <v>4</v>
      </c>
      <c r="B33" s="1">
        <v>18.350000000000001</v>
      </c>
      <c r="C33" s="1">
        <v>2.5</v>
      </c>
    </row>
    <row r="34" spans="1:3" x14ac:dyDescent="0.25">
      <c r="A34" s="1">
        <v>2</v>
      </c>
      <c r="B34" s="1">
        <v>15.06</v>
      </c>
      <c r="C34" s="1">
        <v>3</v>
      </c>
    </row>
    <row r="35" spans="1:3" x14ac:dyDescent="0.25">
      <c r="A35" s="1">
        <v>4</v>
      </c>
      <c r="B35" s="1">
        <v>20.69</v>
      </c>
      <c r="C35" s="1">
        <v>2.4500000000000002</v>
      </c>
    </row>
    <row r="36" spans="1:3" x14ac:dyDescent="0.25">
      <c r="A36" s="1">
        <v>2</v>
      </c>
      <c r="B36" s="1">
        <v>17.78</v>
      </c>
      <c r="C36" s="1">
        <v>3.27</v>
      </c>
    </row>
    <row r="37" spans="1:3" x14ac:dyDescent="0.25">
      <c r="A37" s="1">
        <v>3</v>
      </c>
      <c r="B37" s="1">
        <v>24.06</v>
      </c>
      <c r="C37" s="1">
        <v>3.6</v>
      </c>
    </row>
    <row r="38" spans="1:3" x14ac:dyDescent="0.25">
      <c r="A38" s="1">
        <v>3</v>
      </c>
      <c r="B38" s="1">
        <v>16.309999999999999</v>
      </c>
      <c r="C38" s="1">
        <v>2</v>
      </c>
    </row>
    <row r="39" spans="1:3" x14ac:dyDescent="0.25">
      <c r="A39" s="1">
        <v>3</v>
      </c>
      <c r="B39" s="1">
        <v>16.93</v>
      </c>
      <c r="C39" s="1">
        <v>3.07</v>
      </c>
    </row>
    <row r="40" spans="1:3" x14ac:dyDescent="0.25">
      <c r="A40" s="1">
        <v>3</v>
      </c>
      <c r="B40" s="1">
        <v>18.690000000000001</v>
      </c>
      <c r="C40" s="1">
        <v>2.31</v>
      </c>
    </row>
    <row r="41" spans="1:3" x14ac:dyDescent="0.25">
      <c r="A41" s="1">
        <v>3</v>
      </c>
      <c r="B41" s="1">
        <v>31.27</v>
      </c>
      <c r="C41" s="1">
        <v>5</v>
      </c>
    </row>
    <row r="42" spans="1:3" x14ac:dyDescent="0.25">
      <c r="A42" s="1">
        <v>3</v>
      </c>
      <c r="B42" s="1">
        <v>16.04</v>
      </c>
      <c r="C42" s="1">
        <v>2.2400000000000002</v>
      </c>
    </row>
    <row r="43" spans="1:3" x14ac:dyDescent="0.25">
      <c r="A43" s="1">
        <v>2</v>
      </c>
      <c r="B43" s="1">
        <v>17.46</v>
      </c>
      <c r="C43" s="1">
        <v>2.54</v>
      </c>
    </row>
    <row r="44" spans="1:3" x14ac:dyDescent="0.25">
      <c r="A44" s="1">
        <v>2</v>
      </c>
      <c r="B44" s="1">
        <v>13.94</v>
      </c>
      <c r="C44" s="1">
        <v>3.06</v>
      </c>
    </row>
    <row r="45" spans="1:3" x14ac:dyDescent="0.25">
      <c r="A45" s="1">
        <v>2</v>
      </c>
      <c r="B45" s="1">
        <v>9.68</v>
      </c>
      <c r="C45" s="1">
        <v>1.32</v>
      </c>
    </row>
    <row r="46" spans="1:3" x14ac:dyDescent="0.25">
      <c r="A46" s="1">
        <v>4</v>
      </c>
      <c r="B46" s="1">
        <v>30.4</v>
      </c>
      <c r="C46" s="1">
        <v>5.6</v>
      </c>
    </row>
    <row r="47" spans="1:3" x14ac:dyDescent="0.25">
      <c r="A47" s="1">
        <v>2</v>
      </c>
      <c r="B47" s="1">
        <v>18.29</v>
      </c>
      <c r="C47" s="1">
        <v>3</v>
      </c>
    </row>
    <row r="48" spans="1:3" x14ac:dyDescent="0.25">
      <c r="A48" s="1">
        <v>2</v>
      </c>
      <c r="B48" s="1">
        <v>22.23</v>
      </c>
      <c r="C48" s="1">
        <v>5</v>
      </c>
    </row>
    <row r="49" spans="1:3" x14ac:dyDescent="0.25">
      <c r="A49" s="1">
        <v>4</v>
      </c>
      <c r="B49" s="1">
        <v>32.4</v>
      </c>
      <c r="C49" s="1">
        <v>6</v>
      </c>
    </row>
    <row r="50" spans="1:3" x14ac:dyDescent="0.25">
      <c r="A50" s="1">
        <v>3</v>
      </c>
      <c r="B50" s="1">
        <v>28.55</v>
      </c>
      <c r="C50" s="1">
        <v>2.0499999999999998</v>
      </c>
    </row>
    <row r="51" spans="1:3" x14ac:dyDescent="0.25">
      <c r="A51" s="1">
        <v>2</v>
      </c>
      <c r="B51" s="1">
        <v>18.04</v>
      </c>
      <c r="C51" s="1">
        <v>3</v>
      </c>
    </row>
    <row r="52" spans="1:3" x14ac:dyDescent="0.25">
      <c r="A52" s="1">
        <v>2</v>
      </c>
      <c r="B52" s="1">
        <v>12.54</v>
      </c>
      <c r="C52" s="1">
        <v>2.5</v>
      </c>
    </row>
    <row r="53" spans="1:3" x14ac:dyDescent="0.25">
      <c r="A53" s="1">
        <v>2</v>
      </c>
      <c r="B53" s="1">
        <v>10.29</v>
      </c>
      <c r="C53" s="1">
        <v>2.6</v>
      </c>
    </row>
    <row r="54" spans="1:3" x14ac:dyDescent="0.25">
      <c r="A54" s="1">
        <v>4</v>
      </c>
      <c r="B54" s="1">
        <v>34.81</v>
      </c>
      <c r="C54" s="1">
        <v>5.2</v>
      </c>
    </row>
    <row r="55" spans="1:3" x14ac:dyDescent="0.25">
      <c r="A55" s="1">
        <v>2</v>
      </c>
      <c r="B55" s="1">
        <v>9.94</v>
      </c>
      <c r="C55" s="1">
        <v>1.56</v>
      </c>
    </row>
    <row r="56" spans="1:3" x14ac:dyDescent="0.25">
      <c r="A56" s="1">
        <v>4</v>
      </c>
      <c r="B56" s="1">
        <v>25.56</v>
      </c>
      <c r="C56" s="1">
        <v>4.34</v>
      </c>
    </row>
    <row r="57" spans="1:3" x14ac:dyDescent="0.25">
      <c r="A57" s="1">
        <v>2</v>
      </c>
      <c r="B57" s="1">
        <v>19.489999999999998</v>
      </c>
      <c r="C57" s="1">
        <v>3.51</v>
      </c>
    </row>
    <row r="58" spans="1:3" x14ac:dyDescent="0.25">
      <c r="A58" s="1">
        <v>4</v>
      </c>
      <c r="B58" s="1">
        <v>38.01</v>
      </c>
      <c r="C58" s="1">
        <v>3</v>
      </c>
    </row>
    <row r="59" spans="1:3" x14ac:dyDescent="0.25">
      <c r="A59" s="1">
        <v>2</v>
      </c>
      <c r="B59" s="1">
        <v>26.41</v>
      </c>
      <c r="C59" s="1">
        <v>1.5</v>
      </c>
    </row>
    <row r="60" spans="1:3" x14ac:dyDescent="0.25">
      <c r="A60" s="1">
        <v>2</v>
      </c>
      <c r="B60" s="1">
        <v>11.24</v>
      </c>
      <c r="C60" s="1">
        <v>1.76</v>
      </c>
    </row>
    <row r="61" spans="1:3" x14ac:dyDescent="0.25">
      <c r="A61" s="1">
        <v>4</v>
      </c>
      <c r="B61" s="1">
        <v>48.27</v>
      </c>
      <c r="C61" s="1">
        <v>6.73</v>
      </c>
    </row>
    <row r="62" spans="1:3" x14ac:dyDescent="0.25">
      <c r="A62" s="1">
        <v>2</v>
      </c>
      <c r="B62" s="1">
        <v>20.29</v>
      </c>
      <c r="C62" s="1">
        <v>3.21</v>
      </c>
    </row>
    <row r="63" spans="1:3" x14ac:dyDescent="0.25">
      <c r="A63" s="1">
        <v>2</v>
      </c>
      <c r="B63" s="1">
        <v>13.81</v>
      </c>
      <c r="C63" s="1">
        <v>2</v>
      </c>
    </row>
    <row r="64" spans="1:3" x14ac:dyDescent="0.25">
      <c r="A64" s="1">
        <v>2</v>
      </c>
      <c r="B64" s="1">
        <v>11.02</v>
      </c>
      <c r="C64" s="1">
        <v>1.98</v>
      </c>
    </row>
    <row r="65" spans="1:3" x14ac:dyDescent="0.25">
      <c r="A65" s="1">
        <v>4</v>
      </c>
      <c r="B65" s="1">
        <v>18.29</v>
      </c>
      <c r="C65" s="1">
        <v>3.76</v>
      </c>
    </row>
    <row r="66" spans="1:3" x14ac:dyDescent="0.25">
      <c r="A66" s="1">
        <v>3</v>
      </c>
      <c r="B66" s="1">
        <v>17.59</v>
      </c>
      <c r="C66" s="1">
        <v>2.64</v>
      </c>
    </row>
    <row r="67" spans="1:3" x14ac:dyDescent="0.25">
      <c r="A67" s="1">
        <v>3</v>
      </c>
      <c r="B67" s="1">
        <v>20.079999999999998</v>
      </c>
      <c r="C67" s="1">
        <v>3.15</v>
      </c>
    </row>
    <row r="68" spans="1:3" x14ac:dyDescent="0.25">
      <c r="A68" s="1">
        <v>2</v>
      </c>
      <c r="B68" s="1">
        <v>16.45</v>
      </c>
      <c r="C68" s="1">
        <v>2.4700000000000002</v>
      </c>
    </row>
    <row r="69" spans="1:3" x14ac:dyDescent="0.25">
      <c r="A69" s="1">
        <v>1</v>
      </c>
      <c r="B69" s="1">
        <v>3.07</v>
      </c>
      <c r="C69" s="1">
        <v>1</v>
      </c>
    </row>
    <row r="70" spans="1:3" x14ac:dyDescent="0.25">
      <c r="A70" s="1">
        <v>2</v>
      </c>
      <c r="B70" s="1">
        <v>20.23</v>
      </c>
      <c r="C70" s="1">
        <v>2.0099999999999998</v>
      </c>
    </row>
    <row r="71" spans="1:3" x14ac:dyDescent="0.25">
      <c r="A71" s="1">
        <v>2</v>
      </c>
      <c r="B71" s="1">
        <v>15.01</v>
      </c>
      <c r="C71" s="1">
        <v>2.09</v>
      </c>
    </row>
    <row r="72" spans="1:3" x14ac:dyDescent="0.25">
      <c r="A72" s="1">
        <v>2</v>
      </c>
      <c r="B72" s="1">
        <v>12.02</v>
      </c>
      <c r="C72" s="1">
        <v>1.97</v>
      </c>
    </row>
    <row r="73" spans="1:3" x14ac:dyDescent="0.25">
      <c r="A73" s="1">
        <v>3</v>
      </c>
      <c r="B73" s="1">
        <v>17.07</v>
      </c>
      <c r="C73" s="1">
        <v>3</v>
      </c>
    </row>
    <row r="74" spans="1:3" x14ac:dyDescent="0.25">
      <c r="A74" s="1">
        <v>2</v>
      </c>
      <c r="B74" s="1">
        <v>26.86</v>
      </c>
      <c r="C74" s="1">
        <v>3.14</v>
      </c>
    </row>
    <row r="75" spans="1:3" x14ac:dyDescent="0.25">
      <c r="A75" s="1">
        <v>2</v>
      </c>
      <c r="B75" s="1">
        <v>25.28</v>
      </c>
      <c r="C75" s="1">
        <v>5</v>
      </c>
    </row>
    <row r="76" spans="1:3" x14ac:dyDescent="0.25">
      <c r="A76" s="1">
        <v>2</v>
      </c>
      <c r="B76" s="1">
        <v>14.73</v>
      </c>
      <c r="C76" s="1">
        <v>2.2000000000000002</v>
      </c>
    </row>
    <row r="77" spans="1:3" x14ac:dyDescent="0.25">
      <c r="A77" s="1">
        <v>2</v>
      </c>
      <c r="B77" s="1">
        <v>10.51</v>
      </c>
      <c r="C77" s="1">
        <v>1.25</v>
      </c>
    </row>
    <row r="78" spans="1:3" x14ac:dyDescent="0.25">
      <c r="A78" s="1">
        <v>2</v>
      </c>
      <c r="B78" s="1">
        <v>17.920000000000002</v>
      </c>
      <c r="C78" s="1">
        <v>3.08</v>
      </c>
    </row>
    <row r="79" spans="1:3" x14ac:dyDescent="0.25">
      <c r="A79" s="1">
        <v>4</v>
      </c>
      <c r="B79" s="1">
        <v>27.2</v>
      </c>
      <c r="C79" s="1">
        <v>4</v>
      </c>
    </row>
    <row r="80" spans="1:3" x14ac:dyDescent="0.25">
      <c r="A80" s="1">
        <v>2</v>
      </c>
      <c r="B80" s="1">
        <v>22.76</v>
      </c>
      <c r="C80" s="1">
        <v>3</v>
      </c>
    </row>
    <row r="81" spans="1:3" x14ac:dyDescent="0.25">
      <c r="A81" s="1">
        <v>2</v>
      </c>
      <c r="B81" s="1">
        <v>17.29</v>
      </c>
      <c r="C81" s="1">
        <v>2.71</v>
      </c>
    </row>
    <row r="82" spans="1:3" x14ac:dyDescent="0.25">
      <c r="A82" s="1">
        <v>2</v>
      </c>
      <c r="B82" s="1">
        <v>19.440000000000001</v>
      </c>
      <c r="C82" s="1">
        <v>3</v>
      </c>
    </row>
    <row r="83" spans="1:3" x14ac:dyDescent="0.25">
      <c r="A83" s="1">
        <v>2</v>
      </c>
      <c r="B83" s="1">
        <v>16.66</v>
      </c>
      <c r="C83" s="1">
        <v>3.4</v>
      </c>
    </row>
    <row r="84" spans="1:3" x14ac:dyDescent="0.25">
      <c r="A84" s="1">
        <v>1</v>
      </c>
      <c r="B84" s="1">
        <v>10.07</v>
      </c>
      <c r="C84" s="1">
        <v>1.83</v>
      </c>
    </row>
    <row r="85" spans="1:3" x14ac:dyDescent="0.25">
      <c r="A85" s="1">
        <v>2</v>
      </c>
      <c r="B85" s="1">
        <v>32.68</v>
      </c>
      <c r="C85" s="1">
        <v>5</v>
      </c>
    </row>
    <row r="86" spans="1:3" x14ac:dyDescent="0.25">
      <c r="A86" s="1">
        <v>2</v>
      </c>
      <c r="B86" s="1">
        <v>15.98</v>
      </c>
      <c r="C86" s="1">
        <v>2.0299999999999998</v>
      </c>
    </row>
    <row r="87" spans="1:3" x14ac:dyDescent="0.25">
      <c r="A87" s="1">
        <v>4</v>
      </c>
      <c r="B87" s="1">
        <v>34.83</v>
      </c>
      <c r="C87" s="1">
        <v>5.17</v>
      </c>
    </row>
    <row r="88" spans="1:3" x14ac:dyDescent="0.25">
      <c r="A88" s="1">
        <v>2</v>
      </c>
      <c r="B88" s="1">
        <v>13.03</v>
      </c>
      <c r="C88" s="1">
        <v>2</v>
      </c>
    </row>
    <row r="89" spans="1:3" x14ac:dyDescent="0.25">
      <c r="A89" s="1">
        <v>2</v>
      </c>
      <c r="B89" s="1">
        <v>18.28</v>
      </c>
      <c r="C89" s="1">
        <v>4</v>
      </c>
    </row>
    <row r="90" spans="1:3" x14ac:dyDescent="0.25">
      <c r="A90" s="1">
        <v>2</v>
      </c>
      <c r="B90" s="1">
        <v>24.71</v>
      </c>
      <c r="C90" s="1">
        <v>5.85</v>
      </c>
    </row>
    <row r="91" spans="1:3" x14ac:dyDescent="0.25">
      <c r="A91" s="1">
        <v>2</v>
      </c>
      <c r="B91" s="1">
        <v>21.16</v>
      </c>
      <c r="C91" s="1">
        <v>3</v>
      </c>
    </row>
    <row r="92" spans="1:3" x14ac:dyDescent="0.25">
      <c r="A92" s="1">
        <v>2</v>
      </c>
      <c r="B92" s="1">
        <v>28.97</v>
      </c>
      <c r="C92" s="1">
        <v>3</v>
      </c>
    </row>
    <row r="93" spans="1:3" x14ac:dyDescent="0.25">
      <c r="A93" s="1">
        <v>2</v>
      </c>
      <c r="B93" s="1">
        <v>22.49</v>
      </c>
      <c r="C93" s="1">
        <v>3.5</v>
      </c>
    </row>
    <row r="94" spans="1:3" x14ac:dyDescent="0.25">
      <c r="A94" s="1">
        <v>2</v>
      </c>
      <c r="B94" s="1">
        <v>5.75</v>
      </c>
      <c r="C94" s="1">
        <v>1</v>
      </c>
    </row>
    <row r="95" spans="1:3" x14ac:dyDescent="0.25">
      <c r="A95" s="1">
        <v>2</v>
      </c>
      <c r="B95" s="1">
        <v>16.32</v>
      </c>
      <c r="C95" s="1">
        <v>4.3</v>
      </c>
    </row>
    <row r="96" spans="1:3" x14ac:dyDescent="0.25">
      <c r="A96" s="1">
        <v>2</v>
      </c>
      <c r="B96" s="1">
        <v>22.75</v>
      </c>
      <c r="C96" s="1">
        <v>3.25</v>
      </c>
    </row>
    <row r="97" spans="1:3" x14ac:dyDescent="0.25">
      <c r="A97" s="1">
        <v>4</v>
      </c>
      <c r="B97" s="1">
        <v>40.17</v>
      </c>
      <c r="C97" s="1">
        <v>4.7300000000000004</v>
      </c>
    </row>
    <row r="98" spans="1:3" x14ac:dyDescent="0.25">
      <c r="A98" s="1">
        <v>2</v>
      </c>
      <c r="B98" s="1">
        <v>27.28</v>
      </c>
      <c r="C98" s="1">
        <v>4</v>
      </c>
    </row>
    <row r="99" spans="1:3" x14ac:dyDescent="0.25">
      <c r="A99" s="1">
        <v>2</v>
      </c>
      <c r="B99" s="1">
        <v>12.03</v>
      </c>
      <c r="C99" s="1">
        <v>1.5</v>
      </c>
    </row>
    <row r="100" spans="1:3" x14ac:dyDescent="0.25">
      <c r="A100" s="1">
        <v>2</v>
      </c>
      <c r="B100" s="1">
        <v>21.01</v>
      </c>
      <c r="C100" s="1">
        <v>3</v>
      </c>
    </row>
    <row r="101" spans="1:3" x14ac:dyDescent="0.25">
      <c r="A101" s="1">
        <v>2</v>
      </c>
      <c r="B101" s="1">
        <v>12.46</v>
      </c>
      <c r="C101" s="1">
        <v>1.5</v>
      </c>
    </row>
    <row r="102" spans="1:3" x14ac:dyDescent="0.25">
      <c r="A102" s="1">
        <v>2</v>
      </c>
      <c r="B102" s="1">
        <v>11.35</v>
      </c>
      <c r="C102" s="1">
        <v>2.5</v>
      </c>
    </row>
    <row r="103" spans="1:3" x14ac:dyDescent="0.25">
      <c r="A103" s="1">
        <v>2</v>
      </c>
      <c r="B103" s="1">
        <v>15.38</v>
      </c>
      <c r="C103" s="1">
        <v>3</v>
      </c>
    </row>
    <row r="104" spans="1:3" x14ac:dyDescent="0.25">
      <c r="A104" s="1">
        <v>3</v>
      </c>
      <c r="B104" s="1">
        <v>44.3</v>
      </c>
      <c r="C104" s="1">
        <v>2.5</v>
      </c>
    </row>
    <row r="105" spans="1:3" x14ac:dyDescent="0.25">
      <c r="A105" s="1">
        <v>2</v>
      </c>
      <c r="B105" s="1">
        <v>22.42</v>
      </c>
      <c r="C105" s="1">
        <v>3.48</v>
      </c>
    </row>
    <row r="106" spans="1:3" x14ac:dyDescent="0.25">
      <c r="A106" s="1">
        <v>2</v>
      </c>
      <c r="B106" s="1">
        <v>20.92</v>
      </c>
      <c r="C106" s="1">
        <v>4.08</v>
      </c>
    </row>
    <row r="107" spans="1:3" x14ac:dyDescent="0.25">
      <c r="A107" s="1">
        <v>2</v>
      </c>
      <c r="B107" s="1">
        <v>15.36</v>
      </c>
      <c r="C107" s="1">
        <v>1.64</v>
      </c>
    </row>
    <row r="108" spans="1:3" x14ac:dyDescent="0.25">
      <c r="A108" s="1">
        <v>2</v>
      </c>
      <c r="B108" s="1">
        <v>20.49</v>
      </c>
      <c r="C108" s="1">
        <v>4.0599999999999996</v>
      </c>
    </row>
    <row r="109" spans="1:3" x14ac:dyDescent="0.25">
      <c r="A109" s="1">
        <v>2</v>
      </c>
      <c r="B109" s="1">
        <v>25.21</v>
      </c>
      <c r="C109" s="1">
        <v>4.29</v>
      </c>
    </row>
    <row r="110" spans="1:3" x14ac:dyDescent="0.25">
      <c r="A110" s="1">
        <v>2</v>
      </c>
      <c r="B110" s="1">
        <v>18.239999999999998</v>
      </c>
      <c r="C110" s="1">
        <v>3.76</v>
      </c>
    </row>
    <row r="111" spans="1:3" x14ac:dyDescent="0.25">
      <c r="A111" s="1">
        <v>2</v>
      </c>
      <c r="B111" s="1">
        <v>14.31</v>
      </c>
      <c r="C111" s="1">
        <v>4</v>
      </c>
    </row>
    <row r="112" spans="1:3" x14ac:dyDescent="0.25">
      <c r="A112" s="1">
        <v>2</v>
      </c>
      <c r="B112" s="1">
        <v>14</v>
      </c>
      <c r="C112" s="1">
        <v>3</v>
      </c>
    </row>
    <row r="113" spans="1:3" x14ac:dyDescent="0.25">
      <c r="A113" s="1">
        <v>1</v>
      </c>
      <c r="B113" s="1">
        <v>7.25</v>
      </c>
      <c r="C113" s="1">
        <v>1</v>
      </c>
    </row>
    <row r="114" spans="1:3" x14ac:dyDescent="0.25">
      <c r="A114" s="1">
        <v>3</v>
      </c>
      <c r="B114" s="1">
        <v>38.07</v>
      </c>
      <c r="C114" s="1">
        <v>4</v>
      </c>
    </row>
    <row r="115" spans="1:3" x14ac:dyDescent="0.25">
      <c r="A115" s="1">
        <v>2</v>
      </c>
      <c r="B115" s="1">
        <v>23.95</v>
      </c>
      <c r="C115" s="1">
        <v>2.5499999999999998</v>
      </c>
    </row>
    <row r="116" spans="1:3" x14ac:dyDescent="0.25">
      <c r="A116" s="1">
        <v>3</v>
      </c>
      <c r="B116" s="1">
        <v>25.71</v>
      </c>
      <c r="C116" s="1">
        <v>4</v>
      </c>
    </row>
    <row r="117" spans="1:3" x14ac:dyDescent="0.25">
      <c r="A117" s="1">
        <v>2</v>
      </c>
      <c r="B117" s="1">
        <v>17.309999999999999</v>
      </c>
      <c r="C117" s="1">
        <v>3.5</v>
      </c>
    </row>
    <row r="118" spans="1:3" x14ac:dyDescent="0.25">
      <c r="A118" s="1">
        <v>4</v>
      </c>
      <c r="B118" s="1">
        <v>29.93</v>
      </c>
      <c r="C118" s="1">
        <v>5.07</v>
      </c>
    </row>
    <row r="119" spans="1:3" x14ac:dyDescent="0.25">
      <c r="A119" s="1">
        <v>2</v>
      </c>
      <c r="B119" s="1">
        <v>10.65</v>
      </c>
      <c r="C119" s="1">
        <v>1.5</v>
      </c>
    </row>
    <row r="120" spans="1:3" x14ac:dyDescent="0.25">
      <c r="A120" s="1">
        <v>2</v>
      </c>
      <c r="B120" s="1">
        <v>12.43</v>
      </c>
      <c r="C120" s="1">
        <v>1.8</v>
      </c>
    </row>
    <row r="121" spans="1:3" x14ac:dyDescent="0.25">
      <c r="A121" s="1">
        <v>4</v>
      </c>
      <c r="B121" s="1">
        <v>24.08</v>
      </c>
      <c r="C121" s="1">
        <v>2.92</v>
      </c>
    </row>
    <row r="122" spans="1:3" x14ac:dyDescent="0.25">
      <c r="A122" s="1">
        <v>2</v>
      </c>
      <c r="B122" s="1">
        <v>11.69</v>
      </c>
      <c r="C122" s="1">
        <v>2.31</v>
      </c>
    </row>
    <row r="123" spans="1:3" x14ac:dyDescent="0.25">
      <c r="A123" s="1">
        <v>2</v>
      </c>
      <c r="B123" s="1">
        <v>13.42</v>
      </c>
      <c r="C123" s="1">
        <v>1.68</v>
      </c>
    </row>
    <row r="124" spans="1:3" x14ac:dyDescent="0.25">
      <c r="A124" s="1">
        <v>2</v>
      </c>
      <c r="B124" s="1">
        <v>14.26</v>
      </c>
      <c r="C124" s="1">
        <v>2.5</v>
      </c>
    </row>
    <row r="125" spans="1:3" x14ac:dyDescent="0.25">
      <c r="A125" s="1">
        <v>2</v>
      </c>
      <c r="B125" s="1">
        <v>15.95</v>
      </c>
      <c r="C125" s="1">
        <v>2</v>
      </c>
    </row>
    <row r="126" spans="1:3" x14ac:dyDescent="0.25">
      <c r="A126" s="1">
        <v>2</v>
      </c>
      <c r="B126" s="1">
        <v>12.48</v>
      </c>
      <c r="C126" s="1">
        <v>2.52</v>
      </c>
    </row>
    <row r="127" spans="1:3" x14ac:dyDescent="0.25">
      <c r="A127" s="1">
        <v>6</v>
      </c>
      <c r="B127" s="1">
        <v>29.8</v>
      </c>
      <c r="C127" s="1">
        <v>4.2</v>
      </c>
    </row>
    <row r="128" spans="1:3" x14ac:dyDescent="0.25">
      <c r="A128" s="1">
        <v>2</v>
      </c>
      <c r="B128" s="1">
        <v>8.52</v>
      </c>
      <c r="C128" s="1">
        <v>1.48</v>
      </c>
    </row>
    <row r="129" spans="1:3" x14ac:dyDescent="0.25">
      <c r="A129" s="1">
        <v>2</v>
      </c>
      <c r="B129" s="1">
        <v>14.52</v>
      </c>
      <c r="C129" s="1">
        <v>2</v>
      </c>
    </row>
    <row r="130" spans="1:3" x14ac:dyDescent="0.25">
      <c r="A130" s="1">
        <v>2</v>
      </c>
      <c r="B130" s="1">
        <v>11.38</v>
      </c>
      <c r="C130" s="1">
        <v>2</v>
      </c>
    </row>
    <row r="131" spans="1:3" x14ac:dyDescent="0.25">
      <c r="A131" s="1">
        <v>3</v>
      </c>
      <c r="B131" s="1">
        <v>22.82</v>
      </c>
      <c r="C131" s="1">
        <v>2.1800000000000002</v>
      </c>
    </row>
    <row r="132" spans="1:3" x14ac:dyDescent="0.25">
      <c r="A132" s="1">
        <v>2</v>
      </c>
      <c r="B132" s="1">
        <v>19.079999999999998</v>
      </c>
      <c r="C132" s="1">
        <v>1.5</v>
      </c>
    </row>
    <row r="133" spans="1:3" x14ac:dyDescent="0.25">
      <c r="A133" s="1">
        <v>2</v>
      </c>
      <c r="B133" s="1">
        <v>20.27</v>
      </c>
      <c r="C133" s="1">
        <v>2.83</v>
      </c>
    </row>
    <row r="134" spans="1:3" x14ac:dyDescent="0.25">
      <c r="A134" s="1">
        <v>2</v>
      </c>
      <c r="B134" s="1">
        <v>11.17</v>
      </c>
      <c r="C134" s="1">
        <v>1.5</v>
      </c>
    </row>
    <row r="135" spans="1:3" x14ac:dyDescent="0.25">
      <c r="A135" s="1">
        <v>2</v>
      </c>
      <c r="B135" s="1">
        <v>12.26</v>
      </c>
      <c r="C135" s="1">
        <v>2</v>
      </c>
    </row>
    <row r="136" spans="1:3" x14ac:dyDescent="0.25">
      <c r="A136" s="1">
        <v>2</v>
      </c>
      <c r="B136" s="1">
        <v>18.260000000000002</v>
      </c>
      <c r="C136" s="1">
        <v>3.25</v>
      </c>
    </row>
    <row r="137" spans="1:3" x14ac:dyDescent="0.25">
      <c r="A137" s="1">
        <v>2</v>
      </c>
      <c r="B137" s="1">
        <v>8.51</v>
      </c>
      <c r="C137" s="1">
        <v>1.25</v>
      </c>
    </row>
    <row r="138" spans="1:3" x14ac:dyDescent="0.25">
      <c r="A138" s="1">
        <v>2</v>
      </c>
      <c r="B138" s="1">
        <v>10.33</v>
      </c>
      <c r="C138" s="1">
        <v>2</v>
      </c>
    </row>
    <row r="139" spans="1:3" x14ac:dyDescent="0.25">
      <c r="A139" s="1">
        <v>2</v>
      </c>
      <c r="B139" s="1">
        <v>14.15</v>
      </c>
      <c r="C139" s="1">
        <v>2</v>
      </c>
    </row>
    <row r="140" spans="1:3" x14ac:dyDescent="0.25">
      <c r="A140" s="1">
        <v>2</v>
      </c>
      <c r="B140" s="1">
        <v>16</v>
      </c>
      <c r="C140" s="1">
        <v>2</v>
      </c>
    </row>
    <row r="141" spans="1:3" x14ac:dyDescent="0.25">
      <c r="A141" s="1">
        <v>2</v>
      </c>
      <c r="B141" s="1">
        <v>13.16</v>
      </c>
      <c r="C141" s="1">
        <v>2.75</v>
      </c>
    </row>
    <row r="142" spans="1:3" x14ac:dyDescent="0.25">
      <c r="A142" s="1">
        <v>2</v>
      </c>
      <c r="B142" s="1">
        <v>17.47</v>
      </c>
      <c r="C142" s="1">
        <v>3.5</v>
      </c>
    </row>
    <row r="143" spans="1:3" x14ac:dyDescent="0.25">
      <c r="A143" s="1">
        <v>6</v>
      </c>
      <c r="B143" s="1">
        <v>34.299999999999997</v>
      </c>
      <c r="C143" s="1">
        <v>6.7</v>
      </c>
    </row>
    <row r="144" spans="1:3" x14ac:dyDescent="0.25">
      <c r="A144" s="1">
        <v>5</v>
      </c>
      <c r="B144" s="1">
        <v>41.19</v>
      </c>
      <c r="C144" s="1">
        <v>5</v>
      </c>
    </row>
    <row r="145" spans="1:3" x14ac:dyDescent="0.25">
      <c r="A145" s="1">
        <v>6</v>
      </c>
      <c r="B145" s="1">
        <v>27.05</v>
      </c>
      <c r="C145" s="1">
        <v>5</v>
      </c>
    </row>
    <row r="146" spans="1:3" x14ac:dyDescent="0.25">
      <c r="A146" s="1">
        <v>2</v>
      </c>
      <c r="B146" s="1">
        <v>16.43</v>
      </c>
      <c r="C146" s="1">
        <v>2.2999999999999998</v>
      </c>
    </row>
    <row r="147" spans="1:3" x14ac:dyDescent="0.25">
      <c r="A147" s="1">
        <v>2</v>
      </c>
      <c r="B147" s="1">
        <v>8.35</v>
      </c>
      <c r="C147" s="1">
        <v>1.5</v>
      </c>
    </row>
    <row r="148" spans="1:3" x14ac:dyDescent="0.25">
      <c r="A148" s="1">
        <v>3</v>
      </c>
      <c r="B148" s="1">
        <v>18.64</v>
      </c>
      <c r="C148" s="1">
        <v>1.36</v>
      </c>
    </row>
    <row r="149" spans="1:3" x14ac:dyDescent="0.25">
      <c r="A149" s="1">
        <v>2</v>
      </c>
      <c r="B149" s="1">
        <v>11.87</v>
      </c>
      <c r="C149" s="1">
        <v>1.63</v>
      </c>
    </row>
    <row r="150" spans="1:3" x14ac:dyDescent="0.25">
      <c r="A150" s="1">
        <v>2</v>
      </c>
      <c r="B150" s="1">
        <v>9.7799999999999994</v>
      </c>
      <c r="C150" s="1">
        <v>1.73</v>
      </c>
    </row>
    <row r="151" spans="1:3" x14ac:dyDescent="0.25">
      <c r="A151" s="1">
        <v>2</v>
      </c>
      <c r="B151" s="1">
        <v>7.51</v>
      </c>
      <c r="C151" s="1">
        <v>2</v>
      </c>
    </row>
    <row r="152" spans="1:3" x14ac:dyDescent="0.25">
      <c r="A152" s="1">
        <v>2</v>
      </c>
      <c r="B152" s="1">
        <v>14.07</v>
      </c>
      <c r="C152" s="1">
        <v>2.5</v>
      </c>
    </row>
    <row r="153" spans="1:3" x14ac:dyDescent="0.25">
      <c r="A153" s="1">
        <v>2</v>
      </c>
      <c r="B153" s="1">
        <v>13.13</v>
      </c>
      <c r="C153" s="1">
        <v>2</v>
      </c>
    </row>
    <row r="154" spans="1:3" x14ac:dyDescent="0.25">
      <c r="A154" s="1">
        <v>3</v>
      </c>
      <c r="B154" s="1">
        <v>17.260000000000002</v>
      </c>
      <c r="C154" s="1">
        <v>2.74</v>
      </c>
    </row>
    <row r="155" spans="1:3" x14ac:dyDescent="0.25">
      <c r="A155" s="1">
        <v>4</v>
      </c>
      <c r="B155" s="1">
        <v>24.55</v>
      </c>
      <c r="C155" s="1">
        <v>2</v>
      </c>
    </row>
    <row r="156" spans="1:3" x14ac:dyDescent="0.25">
      <c r="A156" s="1">
        <v>4</v>
      </c>
      <c r="B156" s="1">
        <v>19.77</v>
      </c>
      <c r="C156" s="1">
        <v>2</v>
      </c>
    </row>
    <row r="157" spans="1:3" x14ac:dyDescent="0.25">
      <c r="A157" s="1">
        <v>5</v>
      </c>
      <c r="B157" s="1">
        <v>29.85</v>
      </c>
      <c r="C157" s="1">
        <v>5.14</v>
      </c>
    </row>
    <row r="158" spans="1:3" x14ac:dyDescent="0.25">
      <c r="A158" s="1">
        <v>6</v>
      </c>
      <c r="B158" s="1">
        <v>48.17</v>
      </c>
      <c r="C158" s="1">
        <v>5</v>
      </c>
    </row>
    <row r="159" spans="1:3" x14ac:dyDescent="0.25">
      <c r="A159" s="1">
        <v>4</v>
      </c>
      <c r="B159" s="1">
        <v>25</v>
      </c>
      <c r="C159" s="1">
        <v>3.75</v>
      </c>
    </row>
    <row r="160" spans="1:3" x14ac:dyDescent="0.25">
      <c r="A160" s="1">
        <v>2</v>
      </c>
      <c r="B160" s="1">
        <v>13.39</v>
      </c>
      <c r="C160" s="1">
        <v>2.61</v>
      </c>
    </row>
    <row r="161" spans="1:3" x14ac:dyDescent="0.25">
      <c r="A161" s="1">
        <v>4</v>
      </c>
      <c r="B161" s="1">
        <v>16.489999999999998</v>
      </c>
      <c r="C161" s="1">
        <v>2</v>
      </c>
    </row>
    <row r="162" spans="1:3" x14ac:dyDescent="0.25">
      <c r="A162" s="1">
        <v>4</v>
      </c>
      <c r="B162" s="1">
        <v>21.5</v>
      </c>
      <c r="C162" s="1">
        <v>3.5</v>
      </c>
    </row>
    <row r="163" spans="1:3" x14ac:dyDescent="0.25">
      <c r="A163" s="1">
        <v>2</v>
      </c>
      <c r="B163" s="1">
        <v>12.66</v>
      </c>
      <c r="C163" s="1">
        <v>2.5</v>
      </c>
    </row>
    <row r="164" spans="1:3" x14ac:dyDescent="0.25">
      <c r="A164" s="1">
        <v>3</v>
      </c>
      <c r="B164" s="1">
        <v>16.21</v>
      </c>
      <c r="C164" s="1">
        <v>2</v>
      </c>
    </row>
    <row r="165" spans="1:3" x14ac:dyDescent="0.25">
      <c r="A165" s="1">
        <v>2</v>
      </c>
      <c r="B165" s="1">
        <v>13.81</v>
      </c>
      <c r="C165" s="1">
        <v>2</v>
      </c>
    </row>
    <row r="166" spans="1:3" x14ac:dyDescent="0.25">
      <c r="A166" s="1">
        <v>2</v>
      </c>
      <c r="B166" s="1">
        <v>17.510000000000002</v>
      </c>
      <c r="C166" s="1">
        <v>3</v>
      </c>
    </row>
    <row r="167" spans="1:3" x14ac:dyDescent="0.25">
      <c r="A167" s="1">
        <v>3</v>
      </c>
      <c r="B167" s="1">
        <v>24.52</v>
      </c>
      <c r="C167" s="1">
        <v>3.48</v>
      </c>
    </row>
    <row r="168" spans="1:3" x14ac:dyDescent="0.25">
      <c r="A168" s="1">
        <v>2</v>
      </c>
      <c r="B168" s="1">
        <v>20.76</v>
      </c>
      <c r="C168" s="1">
        <v>2.2400000000000002</v>
      </c>
    </row>
    <row r="169" spans="1:3" x14ac:dyDescent="0.25">
      <c r="A169" s="1">
        <v>4</v>
      </c>
      <c r="B169" s="1">
        <v>31.71</v>
      </c>
      <c r="C169" s="1">
        <v>4.5</v>
      </c>
    </row>
    <row r="170" spans="1:3" x14ac:dyDescent="0.25">
      <c r="A170" s="1">
        <v>2</v>
      </c>
      <c r="B170" s="1">
        <v>10.59</v>
      </c>
      <c r="C170" s="1">
        <v>1.61</v>
      </c>
    </row>
    <row r="171" spans="1:3" x14ac:dyDescent="0.25">
      <c r="A171" s="1">
        <v>2</v>
      </c>
      <c r="B171" s="1">
        <v>10.63</v>
      </c>
      <c r="C171" s="1">
        <v>2</v>
      </c>
    </row>
    <row r="172" spans="1:3" x14ac:dyDescent="0.25">
      <c r="A172" s="1">
        <v>3</v>
      </c>
      <c r="B172" s="1">
        <v>50.81</v>
      </c>
      <c r="C172" s="1">
        <v>10</v>
      </c>
    </row>
    <row r="173" spans="1:3" x14ac:dyDescent="0.25">
      <c r="A173" s="1">
        <v>2</v>
      </c>
      <c r="B173" s="1">
        <v>15.81</v>
      </c>
      <c r="C173" s="1">
        <v>3.16</v>
      </c>
    </row>
    <row r="174" spans="1:3" x14ac:dyDescent="0.25">
      <c r="A174" s="1">
        <v>2</v>
      </c>
      <c r="B174" s="1">
        <v>7.25</v>
      </c>
      <c r="C174" s="1">
        <v>5.15</v>
      </c>
    </row>
    <row r="175" spans="1:3" x14ac:dyDescent="0.25">
      <c r="A175" s="1">
        <v>2</v>
      </c>
      <c r="B175" s="1">
        <v>31.85</v>
      </c>
      <c r="C175" s="1">
        <v>3.18</v>
      </c>
    </row>
    <row r="176" spans="1:3" x14ac:dyDescent="0.25">
      <c r="A176" s="1">
        <v>2</v>
      </c>
      <c r="B176" s="1">
        <v>16.82</v>
      </c>
      <c r="C176" s="1">
        <v>4</v>
      </c>
    </row>
    <row r="177" spans="1:3" x14ac:dyDescent="0.25">
      <c r="A177" s="1">
        <v>2</v>
      </c>
      <c r="B177" s="1">
        <v>32.9</v>
      </c>
      <c r="C177" s="1">
        <v>3.11</v>
      </c>
    </row>
    <row r="178" spans="1:3" x14ac:dyDescent="0.25">
      <c r="A178" s="1">
        <v>2</v>
      </c>
      <c r="B178" s="1">
        <v>17.89</v>
      </c>
      <c r="C178" s="1">
        <v>2</v>
      </c>
    </row>
    <row r="179" spans="1:3" x14ac:dyDescent="0.25">
      <c r="A179" s="1">
        <v>2</v>
      </c>
      <c r="B179" s="1">
        <v>14.48</v>
      </c>
      <c r="C179" s="1">
        <v>2</v>
      </c>
    </row>
    <row r="180" spans="1:3" x14ac:dyDescent="0.25">
      <c r="A180" s="1">
        <v>2</v>
      </c>
      <c r="B180" s="1">
        <v>9.6</v>
      </c>
      <c r="C180" s="1">
        <v>4</v>
      </c>
    </row>
    <row r="181" spans="1:3" x14ac:dyDescent="0.25">
      <c r="A181" s="1">
        <v>2</v>
      </c>
      <c r="B181" s="1">
        <v>34.630000000000003</v>
      </c>
      <c r="C181" s="1">
        <v>3.55</v>
      </c>
    </row>
    <row r="182" spans="1:3" x14ac:dyDescent="0.25">
      <c r="A182" s="1">
        <v>4</v>
      </c>
      <c r="B182" s="1">
        <v>34.65</v>
      </c>
      <c r="C182" s="1">
        <v>3.68</v>
      </c>
    </row>
    <row r="183" spans="1:3" x14ac:dyDescent="0.25">
      <c r="A183" s="1">
        <v>2</v>
      </c>
      <c r="B183" s="1">
        <v>23.33</v>
      </c>
      <c r="C183" s="1">
        <v>5.65</v>
      </c>
    </row>
    <row r="184" spans="1:3" x14ac:dyDescent="0.25">
      <c r="A184" s="1">
        <v>3</v>
      </c>
      <c r="B184" s="1">
        <v>45.35</v>
      </c>
      <c r="C184" s="1">
        <v>3.5</v>
      </c>
    </row>
    <row r="185" spans="1:3" x14ac:dyDescent="0.25">
      <c r="A185" s="1">
        <v>4</v>
      </c>
      <c r="B185" s="1">
        <v>23.17</v>
      </c>
      <c r="C185" s="1">
        <v>6.5</v>
      </c>
    </row>
    <row r="186" spans="1:3" x14ac:dyDescent="0.25">
      <c r="A186" s="1">
        <v>2</v>
      </c>
      <c r="B186" s="1">
        <v>40.549999999999997</v>
      </c>
      <c r="C186" s="1">
        <v>3</v>
      </c>
    </row>
    <row r="187" spans="1:3" x14ac:dyDescent="0.25">
      <c r="A187" s="1">
        <v>5</v>
      </c>
      <c r="B187" s="1">
        <v>20.69</v>
      </c>
      <c r="C187" s="1">
        <v>5</v>
      </c>
    </row>
    <row r="188" spans="1:3" x14ac:dyDescent="0.25">
      <c r="A188" s="1">
        <v>3</v>
      </c>
      <c r="B188" s="1">
        <v>20.9</v>
      </c>
      <c r="C188" s="1">
        <v>3.5</v>
      </c>
    </row>
    <row r="189" spans="1:3" x14ac:dyDescent="0.25">
      <c r="A189" s="1">
        <v>5</v>
      </c>
      <c r="B189" s="1">
        <v>30.46</v>
      </c>
      <c r="C189" s="1">
        <v>2</v>
      </c>
    </row>
    <row r="190" spans="1:3" x14ac:dyDescent="0.25">
      <c r="A190" s="1">
        <v>3</v>
      </c>
      <c r="B190" s="1">
        <v>18.149999999999999</v>
      </c>
      <c r="C190" s="1">
        <v>3.5</v>
      </c>
    </row>
    <row r="191" spans="1:3" x14ac:dyDescent="0.25">
      <c r="A191" s="1">
        <v>3</v>
      </c>
      <c r="B191" s="1">
        <v>23.1</v>
      </c>
      <c r="C191" s="1">
        <v>4</v>
      </c>
    </row>
    <row r="192" spans="1:3" x14ac:dyDescent="0.25">
      <c r="A192" s="1">
        <v>2</v>
      </c>
      <c r="B192" s="1">
        <v>15.69</v>
      </c>
      <c r="C192" s="1">
        <v>1.5</v>
      </c>
    </row>
    <row r="193" spans="1:3" x14ac:dyDescent="0.25">
      <c r="A193" s="1">
        <v>2</v>
      </c>
      <c r="B193" s="1">
        <v>19.809999999999999</v>
      </c>
      <c r="C193" s="1">
        <v>4.1900000000000004</v>
      </c>
    </row>
    <row r="194" spans="1:3" x14ac:dyDescent="0.25">
      <c r="A194" s="1">
        <v>2</v>
      </c>
      <c r="B194" s="1">
        <v>28.44</v>
      </c>
      <c r="C194" s="1">
        <v>2.56</v>
      </c>
    </row>
    <row r="195" spans="1:3" x14ac:dyDescent="0.25">
      <c r="A195" s="1">
        <v>2</v>
      </c>
      <c r="B195" s="1">
        <v>15.48</v>
      </c>
      <c r="C195" s="1">
        <v>2.02</v>
      </c>
    </row>
    <row r="196" spans="1:3" x14ac:dyDescent="0.25">
      <c r="A196" s="1">
        <v>2</v>
      </c>
      <c r="B196" s="1">
        <v>16.579999999999998</v>
      </c>
      <c r="C196" s="1">
        <v>4</v>
      </c>
    </row>
    <row r="197" spans="1:3" x14ac:dyDescent="0.25">
      <c r="A197" s="1">
        <v>2</v>
      </c>
      <c r="B197" s="1">
        <v>7.56</v>
      </c>
      <c r="C197" s="1">
        <v>1.44</v>
      </c>
    </row>
    <row r="198" spans="1:3" x14ac:dyDescent="0.25">
      <c r="A198" s="1">
        <v>2</v>
      </c>
      <c r="B198" s="1">
        <v>10.34</v>
      </c>
      <c r="C198" s="1">
        <v>2</v>
      </c>
    </row>
    <row r="199" spans="1:3" x14ac:dyDescent="0.25">
      <c r="A199" s="1">
        <v>4</v>
      </c>
      <c r="B199" s="1">
        <v>43.11</v>
      </c>
      <c r="C199" s="1">
        <v>5</v>
      </c>
    </row>
    <row r="200" spans="1:3" x14ac:dyDescent="0.25">
      <c r="A200" s="1">
        <v>2</v>
      </c>
      <c r="B200" s="1">
        <v>13</v>
      </c>
      <c r="C200" s="1">
        <v>2</v>
      </c>
    </row>
    <row r="201" spans="1:3" x14ac:dyDescent="0.25">
      <c r="A201" s="1">
        <v>2</v>
      </c>
      <c r="B201" s="1">
        <v>13.51</v>
      </c>
      <c r="C201" s="1">
        <v>2</v>
      </c>
    </row>
    <row r="202" spans="1:3" x14ac:dyDescent="0.25">
      <c r="A202" s="1">
        <v>3</v>
      </c>
      <c r="B202" s="1">
        <v>18.71</v>
      </c>
      <c r="C202" s="1">
        <v>4</v>
      </c>
    </row>
    <row r="203" spans="1:3" x14ac:dyDescent="0.25">
      <c r="A203" s="1">
        <v>2</v>
      </c>
      <c r="B203" s="1">
        <v>12.74</v>
      </c>
      <c r="C203" s="1">
        <v>2.0099999999999998</v>
      </c>
    </row>
    <row r="204" spans="1:3" x14ac:dyDescent="0.25">
      <c r="A204" s="1">
        <v>2</v>
      </c>
      <c r="B204" s="1">
        <v>16.399999999999999</v>
      </c>
      <c r="C204" s="1">
        <v>2.5</v>
      </c>
    </row>
    <row r="205" spans="1:3" x14ac:dyDescent="0.25">
      <c r="A205" s="1">
        <v>4</v>
      </c>
      <c r="B205" s="1">
        <v>20.53</v>
      </c>
      <c r="C205" s="1">
        <v>4</v>
      </c>
    </row>
    <row r="206" spans="1:3" x14ac:dyDescent="0.25">
      <c r="A206" s="1">
        <v>3</v>
      </c>
      <c r="B206" s="1">
        <v>16.47</v>
      </c>
      <c r="C206" s="1">
        <v>3.23</v>
      </c>
    </row>
    <row r="207" spans="1:3" x14ac:dyDescent="0.25">
      <c r="A207" s="1">
        <v>3</v>
      </c>
      <c r="B207" s="1">
        <v>26.59</v>
      </c>
      <c r="C207" s="1">
        <v>3.41</v>
      </c>
    </row>
    <row r="208" spans="1:3" x14ac:dyDescent="0.25">
      <c r="A208" s="1">
        <v>4</v>
      </c>
      <c r="B208" s="1">
        <v>38.729999999999997</v>
      </c>
      <c r="C208" s="1">
        <v>3</v>
      </c>
    </row>
    <row r="209" spans="1:3" x14ac:dyDescent="0.25">
      <c r="A209" s="1">
        <v>2</v>
      </c>
      <c r="B209" s="1">
        <v>24.27</v>
      </c>
      <c r="C209" s="1">
        <v>2.0299999999999998</v>
      </c>
    </row>
    <row r="210" spans="1:3" x14ac:dyDescent="0.25">
      <c r="A210" s="1">
        <v>2</v>
      </c>
      <c r="B210" s="1">
        <v>12.76</v>
      </c>
      <c r="C210" s="1">
        <v>2.23</v>
      </c>
    </row>
    <row r="211" spans="1:3" x14ac:dyDescent="0.25">
      <c r="A211" s="1">
        <v>3</v>
      </c>
      <c r="B211" s="1">
        <v>30.06</v>
      </c>
      <c r="C211" s="1">
        <v>2</v>
      </c>
    </row>
    <row r="212" spans="1:3" x14ac:dyDescent="0.25">
      <c r="A212" s="1">
        <v>4</v>
      </c>
      <c r="B212" s="1">
        <v>25.89</v>
      </c>
      <c r="C212" s="1">
        <v>5.16</v>
      </c>
    </row>
    <row r="213" spans="1:3" x14ac:dyDescent="0.25">
      <c r="A213" s="1">
        <v>4</v>
      </c>
      <c r="B213" s="1">
        <v>48.33</v>
      </c>
      <c r="C213" s="1">
        <v>9</v>
      </c>
    </row>
    <row r="214" spans="1:3" x14ac:dyDescent="0.25">
      <c r="A214" s="1">
        <v>2</v>
      </c>
      <c r="B214" s="1">
        <v>13.27</v>
      </c>
      <c r="C214" s="1">
        <v>2.5</v>
      </c>
    </row>
    <row r="215" spans="1:3" x14ac:dyDescent="0.25">
      <c r="A215" s="1">
        <v>3</v>
      </c>
      <c r="B215" s="1">
        <v>28.17</v>
      </c>
      <c r="C215" s="1">
        <v>6.5</v>
      </c>
    </row>
    <row r="216" spans="1:3" x14ac:dyDescent="0.25">
      <c r="A216" s="1">
        <v>2</v>
      </c>
      <c r="B216" s="1">
        <v>12.9</v>
      </c>
      <c r="C216" s="1">
        <v>1.1000000000000001</v>
      </c>
    </row>
    <row r="217" spans="1:3" x14ac:dyDescent="0.25">
      <c r="A217" s="1">
        <v>5</v>
      </c>
      <c r="B217" s="1">
        <v>28.15</v>
      </c>
      <c r="C217" s="1">
        <v>3</v>
      </c>
    </row>
    <row r="218" spans="1:3" x14ac:dyDescent="0.25">
      <c r="A218" s="1">
        <v>2</v>
      </c>
      <c r="B218" s="1">
        <v>11.59</v>
      </c>
      <c r="C218" s="1">
        <v>1.5</v>
      </c>
    </row>
    <row r="219" spans="1:3" x14ac:dyDescent="0.25">
      <c r="A219" s="1">
        <v>2</v>
      </c>
      <c r="B219" s="1">
        <v>7.74</v>
      </c>
      <c r="C219" s="1">
        <v>1.44</v>
      </c>
    </row>
    <row r="220" spans="1:3" x14ac:dyDescent="0.25">
      <c r="A220" s="1">
        <v>4</v>
      </c>
      <c r="B220" s="1">
        <v>30.14</v>
      </c>
      <c r="C220" s="1">
        <v>3.09</v>
      </c>
    </row>
    <row r="221" spans="1:3" x14ac:dyDescent="0.25">
      <c r="A221" s="1">
        <v>2</v>
      </c>
      <c r="B221" s="1">
        <v>12.16</v>
      </c>
      <c r="C221" s="1">
        <v>2.2000000000000002</v>
      </c>
    </row>
    <row r="222" spans="1:3" x14ac:dyDescent="0.25">
      <c r="A222" s="1">
        <v>2</v>
      </c>
      <c r="B222" s="1">
        <v>13.42</v>
      </c>
      <c r="C222" s="1">
        <v>3.48</v>
      </c>
    </row>
    <row r="223" spans="1:3" x14ac:dyDescent="0.25">
      <c r="A223" s="1">
        <v>1</v>
      </c>
      <c r="B223" s="1">
        <v>8.58</v>
      </c>
      <c r="C223" s="1">
        <v>1.92</v>
      </c>
    </row>
    <row r="224" spans="1:3" x14ac:dyDescent="0.25">
      <c r="A224" s="1">
        <v>3</v>
      </c>
      <c r="B224" s="1">
        <v>15.98</v>
      </c>
      <c r="C224" s="1">
        <v>3</v>
      </c>
    </row>
    <row r="225" spans="1:3" x14ac:dyDescent="0.25">
      <c r="A225" s="1">
        <v>2</v>
      </c>
      <c r="B225" s="1">
        <v>13.42</v>
      </c>
      <c r="C225" s="1">
        <v>1.58</v>
      </c>
    </row>
    <row r="226" spans="1:3" x14ac:dyDescent="0.25">
      <c r="A226" s="1">
        <v>2</v>
      </c>
      <c r="B226" s="1">
        <v>16.27</v>
      </c>
      <c r="C226" s="1">
        <v>2.5</v>
      </c>
    </row>
    <row r="227" spans="1:3" x14ac:dyDescent="0.25">
      <c r="A227" s="1">
        <v>2</v>
      </c>
      <c r="B227" s="1">
        <v>10.09</v>
      </c>
      <c r="C227" s="1">
        <v>2</v>
      </c>
    </row>
    <row r="228" spans="1:3" x14ac:dyDescent="0.25">
      <c r="A228" s="1">
        <v>4</v>
      </c>
      <c r="B228" s="1">
        <v>20.45</v>
      </c>
      <c r="C228" s="1">
        <v>3</v>
      </c>
    </row>
    <row r="229" spans="1:3" x14ac:dyDescent="0.25">
      <c r="A229" s="1">
        <v>2</v>
      </c>
      <c r="B229" s="1">
        <v>13.28</v>
      </c>
      <c r="C229" s="1">
        <v>2.72</v>
      </c>
    </row>
    <row r="230" spans="1:3" x14ac:dyDescent="0.25">
      <c r="A230" s="1">
        <v>2</v>
      </c>
      <c r="B230" s="1">
        <v>22.12</v>
      </c>
      <c r="C230" s="1">
        <v>2.88</v>
      </c>
    </row>
    <row r="231" spans="1:3" x14ac:dyDescent="0.25">
      <c r="A231" s="1">
        <v>4</v>
      </c>
      <c r="B231" s="1">
        <v>24.01</v>
      </c>
      <c r="C231" s="1">
        <v>2</v>
      </c>
    </row>
    <row r="232" spans="1:3" x14ac:dyDescent="0.25">
      <c r="A232" s="1">
        <v>3</v>
      </c>
      <c r="B232" s="1">
        <v>15.69</v>
      </c>
      <c r="C232" s="1">
        <v>3</v>
      </c>
    </row>
    <row r="233" spans="1:3" x14ac:dyDescent="0.25">
      <c r="A233" s="1">
        <v>2</v>
      </c>
      <c r="B233" s="1">
        <v>11.61</v>
      </c>
      <c r="C233" s="1">
        <v>3.39</v>
      </c>
    </row>
    <row r="234" spans="1:3" x14ac:dyDescent="0.25">
      <c r="A234" s="1">
        <v>2</v>
      </c>
      <c r="B234" s="1">
        <v>10.77</v>
      </c>
      <c r="C234" s="1">
        <v>1.47</v>
      </c>
    </row>
    <row r="235" spans="1:3" x14ac:dyDescent="0.25">
      <c r="A235" s="1">
        <v>2</v>
      </c>
      <c r="B235" s="1">
        <v>15.53</v>
      </c>
      <c r="C235" s="1">
        <v>3</v>
      </c>
    </row>
    <row r="236" spans="1:3" x14ac:dyDescent="0.25">
      <c r="A236" s="1">
        <v>2</v>
      </c>
      <c r="B236" s="1">
        <v>10.07</v>
      </c>
      <c r="C236" s="1">
        <v>1.25</v>
      </c>
    </row>
    <row r="237" spans="1:3" x14ac:dyDescent="0.25">
      <c r="A237" s="1">
        <v>2</v>
      </c>
      <c r="B237" s="1">
        <v>12.6</v>
      </c>
      <c r="C237" s="1">
        <v>1</v>
      </c>
    </row>
    <row r="238" spans="1:3" x14ac:dyDescent="0.25">
      <c r="A238" s="1">
        <v>2</v>
      </c>
      <c r="B238" s="1">
        <v>32.83</v>
      </c>
      <c r="C238" s="1">
        <v>1.17</v>
      </c>
    </row>
    <row r="239" spans="1:3" x14ac:dyDescent="0.25">
      <c r="A239" s="1">
        <v>3</v>
      </c>
      <c r="B239" s="1">
        <v>35.83</v>
      </c>
      <c r="C239" s="1">
        <v>4.67</v>
      </c>
    </row>
    <row r="240" spans="1:3" x14ac:dyDescent="0.25">
      <c r="A240" s="1">
        <v>3</v>
      </c>
      <c r="B240" s="1">
        <v>29.03</v>
      </c>
      <c r="C240" s="1">
        <v>5.92</v>
      </c>
    </row>
    <row r="241" spans="1:3" x14ac:dyDescent="0.25">
      <c r="A241" s="1">
        <v>2</v>
      </c>
      <c r="B241" s="1">
        <v>27.18</v>
      </c>
      <c r="C241" s="1">
        <v>2</v>
      </c>
    </row>
    <row r="242" spans="1:3" x14ac:dyDescent="0.25">
      <c r="A242" s="1">
        <v>2</v>
      </c>
      <c r="B242" s="1">
        <v>22.67</v>
      </c>
      <c r="C242" s="1">
        <v>2</v>
      </c>
    </row>
    <row r="243" spans="1:3" x14ac:dyDescent="0.25">
      <c r="A243" s="1">
        <v>2</v>
      </c>
      <c r="B243" s="1">
        <v>17.82</v>
      </c>
      <c r="C243" s="1">
        <v>1.75</v>
      </c>
    </row>
    <row r="244" spans="1:3" x14ac:dyDescent="0.25">
      <c r="A244" s="1">
        <v>2</v>
      </c>
      <c r="B244" s="1">
        <v>18.78</v>
      </c>
      <c r="C244" s="1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E5AB-F84D-4291-9A81-E49A92456C51}">
  <sheetPr>
    <tabColor rgb="FF00B0F0"/>
  </sheetPr>
  <dimension ref="D3:O23"/>
  <sheetViews>
    <sheetView showGridLines="0" topLeftCell="B1" workbookViewId="0">
      <selection activeCell="M3" sqref="M3:O3"/>
    </sheetView>
  </sheetViews>
  <sheetFormatPr defaultRowHeight="15" x14ac:dyDescent="0.25"/>
  <cols>
    <col min="4" max="4" width="18" bestFit="1" customWidth="1"/>
    <col min="5" max="5" width="12" bestFit="1" customWidth="1"/>
    <col min="6" max="6" width="14.5703125" bestFit="1" customWidth="1"/>
    <col min="7" max="8" width="12" bestFit="1" customWidth="1"/>
    <col min="9" max="9" width="13.42578125" bestFit="1" customWidth="1"/>
    <col min="10" max="10" width="12" bestFit="1" customWidth="1"/>
    <col min="11" max="11" width="12.42578125" bestFit="1" customWidth="1"/>
    <col min="12" max="12" width="12.5703125" bestFit="1" customWidth="1"/>
    <col min="13" max="13" width="9.5703125" bestFit="1" customWidth="1"/>
    <col min="14" max="14" width="9.7109375" bestFit="1" customWidth="1"/>
    <col min="15" max="15" width="12" bestFit="1" customWidth="1"/>
  </cols>
  <sheetData>
    <row r="3" spans="4:15" x14ac:dyDescent="0.25">
      <c r="D3" s="26" t="s">
        <v>93</v>
      </c>
      <c r="E3" s="26"/>
      <c r="F3" s="26"/>
      <c r="G3" s="26"/>
      <c r="H3" s="26"/>
      <c r="M3" s="23" t="s">
        <v>84</v>
      </c>
      <c r="N3" s="23"/>
      <c r="O3" s="23"/>
    </row>
    <row r="4" spans="4:15" x14ac:dyDescent="0.25">
      <c r="M4" s="20" t="s">
        <v>85</v>
      </c>
      <c r="N4" s="20" t="s">
        <v>87</v>
      </c>
      <c r="O4" s="19" t="s">
        <v>86</v>
      </c>
    </row>
    <row r="5" spans="4:15" x14ac:dyDescent="0.25">
      <c r="D5" t="s">
        <v>27</v>
      </c>
      <c r="H5" s="18"/>
      <c r="M5" s="1">
        <v>2</v>
      </c>
      <c r="N5" s="1">
        <v>22</v>
      </c>
      <c r="O5" s="1">
        <f>$E$21+($M$5*E22)+($N$5*$E$23)</f>
        <v>3.0948791172701493</v>
      </c>
    </row>
    <row r="6" spans="4:15" ht="15.75" thickBot="1" x14ac:dyDescent="0.3"/>
    <row r="7" spans="4:15" x14ac:dyDescent="0.25">
      <c r="D7" s="6" t="s">
        <v>28</v>
      </c>
      <c r="E7" s="6"/>
    </row>
    <row r="8" spans="4:15" x14ac:dyDescent="0.25">
      <c r="D8" t="s">
        <v>29</v>
      </c>
      <c r="E8">
        <v>0.68327752327495828</v>
      </c>
    </row>
    <row r="9" spans="4:15" x14ac:dyDescent="0.25">
      <c r="D9" t="s">
        <v>30</v>
      </c>
      <c r="E9">
        <v>0.46686817381276113</v>
      </c>
    </row>
    <row r="10" spans="4:15" x14ac:dyDescent="0.25">
      <c r="D10" t="s">
        <v>31</v>
      </c>
      <c r="E10">
        <v>0.46242540859453413</v>
      </c>
    </row>
    <row r="11" spans="4:15" x14ac:dyDescent="0.25">
      <c r="D11" t="s">
        <v>26</v>
      </c>
      <c r="E11">
        <v>1.0154762696404789</v>
      </c>
    </row>
    <row r="12" spans="4:15" ht="15.75" thickBot="1" x14ac:dyDescent="0.3">
      <c r="D12" s="4" t="s">
        <v>32</v>
      </c>
      <c r="E12" s="4">
        <v>243</v>
      </c>
    </row>
    <row r="14" spans="4:15" ht="15.75" thickBot="1" x14ac:dyDescent="0.3">
      <c r="D14" t="s">
        <v>33</v>
      </c>
    </row>
    <row r="15" spans="4:15" x14ac:dyDescent="0.25">
      <c r="D15" s="5"/>
      <c r="E15" s="5" t="s">
        <v>38</v>
      </c>
      <c r="F15" s="5" t="s">
        <v>39</v>
      </c>
      <c r="G15" s="5" t="s">
        <v>40</v>
      </c>
      <c r="H15" s="5" t="s">
        <v>41</v>
      </c>
      <c r="I15" s="5" t="s">
        <v>42</v>
      </c>
    </row>
    <row r="16" spans="4:15" x14ac:dyDescent="0.25">
      <c r="D16" t="s">
        <v>34</v>
      </c>
      <c r="E16">
        <v>2</v>
      </c>
      <c r="F16">
        <v>216.72572262915389</v>
      </c>
      <c r="G16">
        <v>108.36286131457695</v>
      </c>
      <c r="H16">
        <v>105.08504295869092</v>
      </c>
      <c r="I16">
        <v>1.6601720854756868E-33</v>
      </c>
    </row>
    <row r="17" spans="4:12" x14ac:dyDescent="0.25">
      <c r="D17" t="s">
        <v>35</v>
      </c>
      <c r="E17">
        <v>240</v>
      </c>
      <c r="F17">
        <v>247.48609300870618</v>
      </c>
      <c r="G17">
        <v>1.0311920542029425</v>
      </c>
    </row>
    <row r="18" spans="4:12" ht="15.75" thickBot="1" x14ac:dyDescent="0.3">
      <c r="D18" s="4" t="s">
        <v>36</v>
      </c>
      <c r="E18" s="4">
        <v>242</v>
      </c>
      <c r="F18" s="4">
        <v>464.21181563786007</v>
      </c>
      <c r="G18" s="4"/>
      <c r="H18" s="4"/>
      <c r="I18" s="4"/>
    </row>
    <row r="19" spans="4:12" ht="15.75" thickBot="1" x14ac:dyDescent="0.3"/>
    <row r="20" spans="4:12" x14ac:dyDescent="0.25">
      <c r="D20" s="5"/>
      <c r="E20" s="5" t="s">
        <v>43</v>
      </c>
      <c r="F20" s="5" t="s">
        <v>26</v>
      </c>
      <c r="G20" s="5" t="s">
        <v>44</v>
      </c>
      <c r="H20" s="5" t="s">
        <v>45</v>
      </c>
      <c r="I20" s="5" t="s">
        <v>46</v>
      </c>
      <c r="J20" s="5" t="s">
        <v>47</v>
      </c>
      <c r="K20" s="5" t="s">
        <v>48</v>
      </c>
      <c r="L20" s="5" t="s">
        <v>49</v>
      </c>
    </row>
    <row r="21" spans="4:12" x14ac:dyDescent="0.25">
      <c r="D21" t="s">
        <v>37</v>
      </c>
      <c r="E21">
        <v>0.67216379174424579</v>
      </c>
      <c r="F21">
        <v>0.19439185206207485</v>
      </c>
      <c r="G21">
        <v>3.4577776003163176</v>
      </c>
      <c r="H21">
        <v>6.4418197739886938E-4</v>
      </c>
      <c r="I21">
        <v>0.28923174208898639</v>
      </c>
      <c r="J21">
        <v>1.0550958413995053</v>
      </c>
      <c r="K21">
        <v>0.28923174208898639</v>
      </c>
      <c r="L21">
        <v>1.0550958413995053</v>
      </c>
    </row>
    <row r="22" spans="4:12" x14ac:dyDescent="0.25">
      <c r="D22" t="s">
        <v>54</v>
      </c>
      <c r="E22">
        <v>0.19234631605522332</v>
      </c>
      <c r="F22">
        <v>8.548604287998475E-2</v>
      </c>
      <c r="G22">
        <v>2.2500318130909562</v>
      </c>
      <c r="H22">
        <v>2.5353508519236206E-2</v>
      </c>
      <c r="I22">
        <v>2.3947562353876684E-2</v>
      </c>
      <c r="J22">
        <v>0.36074506975656995</v>
      </c>
      <c r="K22">
        <v>2.3947562353876684E-2</v>
      </c>
      <c r="L22">
        <v>0.36074506975656995</v>
      </c>
    </row>
    <row r="23" spans="4:12" ht="15.75" thickBot="1" x14ac:dyDescent="0.3">
      <c r="D23" s="4" t="s">
        <v>57</v>
      </c>
      <c r="E23" s="4">
        <v>9.2637395155248034E-2</v>
      </c>
      <c r="F23" s="4">
        <v>9.1372069203435671E-3</v>
      </c>
      <c r="G23" s="4">
        <v>10.138480606036749</v>
      </c>
      <c r="H23" s="4">
        <v>2.4602758705504625E-20</v>
      </c>
      <c r="I23" s="4">
        <v>7.4638032851656863E-2</v>
      </c>
      <c r="J23" s="4">
        <v>0.1106367574588392</v>
      </c>
      <c r="K23" s="4">
        <v>7.4638032851656863E-2</v>
      </c>
      <c r="L23" s="4">
        <v>0.1106367574588392</v>
      </c>
    </row>
  </sheetData>
  <mergeCells count="2">
    <mergeCell ref="M3:O3"/>
    <mergeCell ref="D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A993-B389-48C0-8A9C-32895CBDDC01}">
  <dimension ref="A1:I246"/>
  <sheetViews>
    <sheetView tabSelected="1" workbookViewId="0">
      <selection activeCell="L4" sqref="L4"/>
    </sheetView>
  </sheetViews>
  <sheetFormatPr defaultRowHeight="15" x14ac:dyDescent="0.25"/>
  <cols>
    <col min="1" max="1" width="17.28515625" bestFit="1" customWidth="1"/>
    <col min="2" max="2" width="10.140625" bestFit="1" customWidth="1"/>
    <col min="3" max="4" width="12.7109375" bestFit="1" customWidth="1"/>
    <col min="5" max="5" width="19.140625" bestFit="1" customWidth="1"/>
    <col min="8" max="8" width="23.140625" bestFit="1" customWidth="1"/>
    <col min="9" max="9" width="11" bestFit="1" customWidth="1"/>
  </cols>
  <sheetData>
    <row r="1" spans="1:9" ht="18.75" x14ac:dyDescent="0.3">
      <c r="A1" s="24" t="s">
        <v>63</v>
      </c>
      <c r="B1" s="24"/>
      <c r="C1" s="24"/>
      <c r="D1" s="24"/>
    </row>
    <row r="2" spans="1:9" ht="19.5" thickBot="1" x14ac:dyDescent="0.35">
      <c r="A2" s="25"/>
      <c r="B2" s="25"/>
      <c r="C2" s="25"/>
      <c r="D2" s="25"/>
    </row>
    <row r="3" spans="1:9" x14ac:dyDescent="0.25">
      <c r="A3" s="5" t="s">
        <v>64</v>
      </c>
      <c r="B3" s="5" t="s">
        <v>68</v>
      </c>
      <c r="C3" s="5" t="s">
        <v>66</v>
      </c>
      <c r="D3" s="5" t="s">
        <v>65</v>
      </c>
      <c r="E3" s="5" t="s">
        <v>88</v>
      </c>
    </row>
    <row r="4" spans="1:9" x14ac:dyDescent="0.25">
      <c r="A4">
        <v>1</v>
      </c>
      <c r="B4">
        <v>1.01</v>
      </c>
      <c r="C4">
        <v>2.6307657675423561</v>
      </c>
      <c r="D4">
        <v>-1.6207657675423561</v>
      </c>
      <c r="E4">
        <f>D4^2</f>
        <v>2.6268816732371629</v>
      </c>
    </row>
    <row r="5" spans="1:9" x14ac:dyDescent="0.25">
      <c r="A5">
        <v>2</v>
      </c>
      <c r="B5">
        <v>1.66</v>
      </c>
      <c r="C5">
        <v>2.2070734058151804</v>
      </c>
      <c r="D5">
        <v>-0.54707340581518049</v>
      </c>
      <c r="E5">
        <f t="shared" ref="E5:E68" si="0">D5^2</f>
        <v>0.29928931135022113</v>
      </c>
    </row>
    <row r="6" spans="1:9" x14ac:dyDescent="0.25">
      <c r="A6">
        <v>3</v>
      </c>
      <c r="B6">
        <v>3.5</v>
      </c>
      <c r="C6">
        <v>3.195514412121677</v>
      </c>
      <c r="D6">
        <v>0.30448558787832303</v>
      </c>
      <c r="E6">
        <f t="shared" si="0"/>
        <v>9.2711473225607979E-2</v>
      </c>
    </row>
    <row r="7" spans="1:9" x14ac:dyDescent="0.25">
      <c r="A7">
        <v>4</v>
      </c>
      <c r="B7">
        <v>3.31</v>
      </c>
      <c r="C7">
        <v>3.2505099411309657</v>
      </c>
      <c r="D7">
        <v>5.9490058869034357E-2</v>
      </c>
      <c r="E7">
        <f t="shared" si="0"/>
        <v>3.5390671042411733E-3</v>
      </c>
    </row>
    <row r="8" spans="1:9" x14ac:dyDescent="0.25">
      <c r="A8">
        <v>5</v>
      </c>
      <c r="B8">
        <v>3.61</v>
      </c>
      <c r="C8">
        <v>3.7195026028326881</v>
      </c>
      <c r="D8">
        <v>-0.1095026028326882</v>
      </c>
      <c r="E8">
        <f t="shared" si="0"/>
        <v>1.1990820027133454E-2</v>
      </c>
      <c r="H8" s="27" t="s">
        <v>89</v>
      </c>
      <c r="I8">
        <f>SUM(E4:E246)</f>
        <v>247.48609300870623</v>
      </c>
    </row>
    <row r="9" spans="1:9" x14ac:dyDescent="0.25">
      <c r="A9">
        <v>6</v>
      </c>
      <c r="B9">
        <v>4.71</v>
      </c>
      <c r="C9">
        <v>3.7843487794413617</v>
      </c>
      <c r="D9">
        <v>0.92565122055863824</v>
      </c>
      <c r="E9">
        <f t="shared" si="0"/>
        <v>0.8568301821216967</v>
      </c>
      <c r="H9" s="28" t="s">
        <v>90</v>
      </c>
      <c r="I9" s="8">
        <f>COUNT(E4:E246)</f>
        <v>243</v>
      </c>
    </row>
    <row r="10" spans="1:9" x14ac:dyDescent="0.25">
      <c r="A10">
        <v>7</v>
      </c>
      <c r="B10">
        <v>2</v>
      </c>
      <c r="C10">
        <v>1.8692863793662178</v>
      </c>
      <c r="D10">
        <v>0.13071362063378222</v>
      </c>
      <c r="E10">
        <f t="shared" si="0"/>
        <v>1.7086050619192338E-2</v>
      </c>
      <c r="H10" s="21" t="s">
        <v>91</v>
      </c>
      <c r="I10" s="21">
        <f>I8/I9</f>
        <v>1.0184612881016717</v>
      </c>
    </row>
    <row r="11" spans="1:9" x14ac:dyDescent="0.25">
      <c r="A11">
        <v>8</v>
      </c>
      <c r="B11">
        <v>3.12</v>
      </c>
      <c r="C11">
        <v>3.9316422377382061</v>
      </c>
      <c r="D11">
        <v>-0.81164223773820598</v>
      </c>
      <c r="E11">
        <f t="shared" si="0"/>
        <v>0.65876312208068244</v>
      </c>
      <c r="H11" t="s">
        <v>92</v>
      </c>
      <c r="I11">
        <f>SQRT(I10)</f>
        <v>1.0091884304240075</v>
      </c>
    </row>
    <row r="12" spans="1:9" x14ac:dyDescent="0.25">
      <c r="A12">
        <v>9</v>
      </c>
      <c r="B12">
        <v>1.96</v>
      </c>
      <c r="C12">
        <v>2.4501228469896228</v>
      </c>
      <c r="D12">
        <v>-0.49012284698962283</v>
      </c>
      <c r="E12">
        <f t="shared" si="0"/>
        <v>0.24022040514121323</v>
      </c>
    </row>
    <row r="13" spans="1:9" x14ac:dyDescent="0.25">
      <c r="A13">
        <v>10</v>
      </c>
      <c r="B13">
        <v>3.23</v>
      </c>
      <c r="C13">
        <v>2.4260371242492584</v>
      </c>
      <c r="D13">
        <v>0.80396287575074155</v>
      </c>
      <c r="E13">
        <f t="shared" si="0"/>
        <v>0.64635630558540225</v>
      </c>
    </row>
    <row r="14" spans="1:9" x14ac:dyDescent="0.25">
      <c r="A14">
        <v>11</v>
      </c>
      <c r="B14">
        <v>1.71</v>
      </c>
      <c r="C14">
        <v>2.0082424720990897</v>
      </c>
      <c r="D14">
        <v>-0.29824247209908972</v>
      </c>
      <c r="E14">
        <f t="shared" si="0"/>
        <v>8.8948572163776302E-2</v>
      </c>
    </row>
    <row r="15" spans="1:9" x14ac:dyDescent="0.25">
      <c r="A15">
        <v>12</v>
      </c>
      <c r="B15">
        <v>5</v>
      </c>
      <c r="C15">
        <v>4.7079436091391846</v>
      </c>
      <c r="D15">
        <v>0.29205639086081536</v>
      </c>
      <c r="E15">
        <f t="shared" si="0"/>
        <v>8.5296935442645355E-2</v>
      </c>
    </row>
    <row r="16" spans="1:9" x14ac:dyDescent="0.25">
      <c r="A16">
        <v>13</v>
      </c>
      <c r="B16">
        <v>1.57</v>
      </c>
      <c r="C16">
        <v>2.485325057148617</v>
      </c>
      <c r="D16">
        <v>-0.91532505714861689</v>
      </c>
      <c r="E16">
        <f t="shared" si="0"/>
        <v>0.83781996024411876</v>
      </c>
    </row>
    <row r="17" spans="1:5" x14ac:dyDescent="0.25">
      <c r="A17">
        <v>14</v>
      </c>
      <c r="B17">
        <v>3</v>
      </c>
      <c r="C17">
        <v>3.1488562486763603</v>
      </c>
      <c r="D17">
        <v>-0.14885624867636027</v>
      </c>
      <c r="E17">
        <f t="shared" si="0"/>
        <v>2.2158182769998407E-2</v>
      </c>
    </row>
    <row r="18" spans="1:5" x14ac:dyDescent="0.25">
      <c r="A18">
        <v>15</v>
      </c>
      <c r="B18">
        <v>3.02</v>
      </c>
      <c r="C18">
        <v>2.4306689940070205</v>
      </c>
      <c r="D18">
        <v>0.5893310059929795</v>
      </c>
      <c r="E18">
        <f t="shared" si="0"/>
        <v>0.34731103462469726</v>
      </c>
    </row>
    <row r="19" spans="1:5" x14ac:dyDescent="0.25">
      <c r="A19">
        <v>16</v>
      </c>
      <c r="B19">
        <v>3.92</v>
      </c>
      <c r="C19">
        <v>3.0559714113049452</v>
      </c>
      <c r="D19">
        <v>0.86402858869505472</v>
      </c>
      <c r="E19">
        <f t="shared" si="0"/>
        <v>0.74654540208236808</v>
      </c>
    </row>
    <row r="20" spans="1:5" x14ac:dyDescent="0.25">
      <c r="A20">
        <v>17</v>
      </c>
      <c r="B20">
        <v>1.67</v>
      </c>
      <c r="C20">
        <v>2.2061470318636278</v>
      </c>
      <c r="D20">
        <v>-0.53614703186362789</v>
      </c>
      <c r="E20">
        <f t="shared" si="0"/>
        <v>0.28745363977617799</v>
      </c>
    </row>
    <row r="21" spans="1:5" x14ac:dyDescent="0.25">
      <c r="A21">
        <v>18</v>
      </c>
      <c r="B21">
        <v>3.71</v>
      </c>
      <c r="C21">
        <v>2.7582659069889059</v>
      </c>
      <c r="D21">
        <v>0.95173409301109402</v>
      </c>
      <c r="E21">
        <f t="shared" si="0"/>
        <v>0.90579778379964981</v>
      </c>
    </row>
    <row r="22" spans="1:5" x14ac:dyDescent="0.25">
      <c r="A22">
        <v>19</v>
      </c>
      <c r="B22">
        <v>3.5</v>
      </c>
      <c r="C22">
        <v>2.8212593356944748</v>
      </c>
      <c r="D22">
        <v>0.67874066430552515</v>
      </c>
      <c r="E22">
        <f t="shared" si="0"/>
        <v>0.46068888938190561</v>
      </c>
    </row>
    <row r="23" spans="1:5" x14ac:dyDescent="0.25">
      <c r="A23">
        <v>20</v>
      </c>
      <c r="B23">
        <v>3.35</v>
      </c>
      <c r="C23">
        <v>3.1621649498657876</v>
      </c>
      <c r="D23">
        <v>0.18783505013421253</v>
      </c>
      <c r="E23">
        <f t="shared" si="0"/>
        <v>3.5282006058922136E-2</v>
      </c>
    </row>
    <row r="24" spans="1:5" x14ac:dyDescent="0.25">
      <c r="A24">
        <v>21</v>
      </c>
      <c r="B24">
        <v>4.08</v>
      </c>
      <c r="C24">
        <v>2.7169185450367372</v>
      </c>
      <c r="D24">
        <v>1.3630814549632628</v>
      </c>
      <c r="E24">
        <f t="shared" si="0"/>
        <v>1.8579910528647654</v>
      </c>
    </row>
    <row r="25" spans="1:5" x14ac:dyDescent="0.25">
      <c r="A25">
        <v>22</v>
      </c>
      <c r="B25">
        <v>2.75</v>
      </c>
      <c r="C25">
        <v>2.9364691715546751</v>
      </c>
      <c r="D25">
        <v>-0.18646917155467513</v>
      </c>
      <c r="E25">
        <f t="shared" si="0"/>
        <v>3.4770751940286865E-2</v>
      </c>
    </row>
    <row r="26" spans="1:5" x14ac:dyDescent="0.25">
      <c r="A26">
        <v>23</v>
      </c>
      <c r="B26">
        <v>2.23</v>
      </c>
      <c r="C26">
        <v>2.5177481454529538</v>
      </c>
      <c r="D26">
        <v>-0.2877481454529538</v>
      </c>
      <c r="E26">
        <f t="shared" si="0"/>
        <v>8.2798995211614254E-2</v>
      </c>
    </row>
    <row r="27" spans="1:5" x14ac:dyDescent="0.25">
      <c r="A27">
        <v>24</v>
      </c>
      <c r="B27">
        <v>7.58</v>
      </c>
      <c r="C27">
        <v>5.093315172985017</v>
      </c>
      <c r="D27">
        <v>2.4866848270149831</v>
      </c>
      <c r="E27">
        <f t="shared" si="0"/>
        <v>6.1836014289065364</v>
      </c>
    </row>
    <row r="28" spans="1:5" x14ac:dyDescent="0.25">
      <c r="A28">
        <v>25</v>
      </c>
      <c r="B28">
        <v>3.18</v>
      </c>
      <c r="C28">
        <v>2.8929295958317085</v>
      </c>
      <c r="D28">
        <v>0.28707040416829166</v>
      </c>
      <c r="E28">
        <f t="shared" si="0"/>
        <v>8.2409416949346323E-2</v>
      </c>
    </row>
    <row r="29" spans="1:5" x14ac:dyDescent="0.25">
      <c r="A29">
        <v>26</v>
      </c>
      <c r="B29">
        <v>2.34</v>
      </c>
      <c r="C29">
        <v>3.0914210636801061</v>
      </c>
      <c r="D29">
        <v>-0.75142106368010619</v>
      </c>
      <c r="E29">
        <f t="shared" si="0"/>
        <v>0.56463361494214226</v>
      </c>
    </row>
    <row r="30" spans="1:5" x14ac:dyDescent="0.25">
      <c r="A30">
        <v>27</v>
      </c>
      <c r="B30">
        <v>2</v>
      </c>
      <c r="C30">
        <v>2.2954183970803586</v>
      </c>
      <c r="D30">
        <v>-0.29541839708035855</v>
      </c>
      <c r="E30">
        <f t="shared" si="0"/>
        <v>8.72720293335284E-2</v>
      </c>
    </row>
    <row r="31" spans="1:5" x14ac:dyDescent="0.25">
      <c r="A31">
        <v>28</v>
      </c>
      <c r="B31">
        <v>2</v>
      </c>
      <c r="C31">
        <v>2.2324249683747901</v>
      </c>
      <c r="D31">
        <v>-0.2324249683747901</v>
      </c>
      <c r="E31">
        <f t="shared" si="0"/>
        <v>5.402136592402218E-2</v>
      </c>
    </row>
    <row r="32" spans="1:5" x14ac:dyDescent="0.25">
      <c r="A32">
        <v>29</v>
      </c>
      <c r="B32">
        <v>4.3</v>
      </c>
      <c r="C32">
        <v>3.0670878987235746</v>
      </c>
      <c r="D32">
        <v>1.2329121012764253</v>
      </c>
      <c r="E32">
        <f t="shared" si="0"/>
        <v>1.5200722494738503</v>
      </c>
    </row>
    <row r="33" spans="1:5" x14ac:dyDescent="0.25">
      <c r="A33">
        <v>30</v>
      </c>
      <c r="B33">
        <v>3</v>
      </c>
      <c r="C33">
        <v>2.8771812386553162</v>
      </c>
      <c r="D33">
        <v>0.12281876134468384</v>
      </c>
      <c r="E33">
        <f t="shared" si="0"/>
        <v>1.5084448138242404E-2</v>
      </c>
    </row>
    <row r="34" spans="1:5" x14ac:dyDescent="0.25">
      <c r="A34">
        <v>31</v>
      </c>
      <c r="B34">
        <v>1.45</v>
      </c>
      <c r="C34">
        <v>1.9415435475873113</v>
      </c>
      <c r="D34">
        <v>-0.49154354758731134</v>
      </c>
      <c r="E34">
        <f t="shared" si="0"/>
        <v>0.2416150591747194</v>
      </c>
    </row>
    <row r="35" spans="1:5" x14ac:dyDescent="0.25">
      <c r="A35">
        <v>32</v>
      </c>
      <c r="B35">
        <v>2.5</v>
      </c>
      <c r="C35">
        <v>3.1414452570639404</v>
      </c>
      <c r="D35">
        <v>-0.6414452570639404</v>
      </c>
      <c r="E35">
        <f t="shared" si="0"/>
        <v>0.4114520178098246</v>
      </c>
    </row>
    <row r="36" spans="1:5" x14ac:dyDescent="0.25">
      <c r="A36">
        <v>33</v>
      </c>
      <c r="B36">
        <v>3</v>
      </c>
      <c r="C36">
        <v>2.451975594892728</v>
      </c>
      <c r="D36">
        <v>0.54802440510727202</v>
      </c>
      <c r="E36">
        <f t="shared" si="0"/>
        <v>0.30033074859317938</v>
      </c>
    </row>
    <row r="37" spans="1:5" x14ac:dyDescent="0.25">
      <c r="A37">
        <v>34</v>
      </c>
      <c r="B37">
        <v>2.4500000000000002</v>
      </c>
      <c r="C37">
        <v>3.3582167617272209</v>
      </c>
      <c r="D37">
        <v>-0.90821676172722077</v>
      </c>
      <c r="E37">
        <f t="shared" si="0"/>
        <v>0.82485768628227929</v>
      </c>
    </row>
    <row r="38" spans="1:5" x14ac:dyDescent="0.25">
      <c r="A38">
        <v>35</v>
      </c>
      <c r="B38">
        <v>3.27</v>
      </c>
      <c r="C38">
        <v>2.7039493097150027</v>
      </c>
      <c r="D38">
        <v>0.56605069028499733</v>
      </c>
      <c r="E38">
        <f t="shared" si="0"/>
        <v>0.32041338397212199</v>
      </c>
    </row>
    <row r="39" spans="1:5" x14ac:dyDescent="0.25">
      <c r="A39">
        <v>36</v>
      </c>
      <c r="B39">
        <v>3.6</v>
      </c>
      <c r="C39">
        <v>3.4780584673451829</v>
      </c>
      <c r="D39">
        <v>0.12194153265481722</v>
      </c>
      <c r="E39">
        <f t="shared" si="0"/>
        <v>1.4869737386205855E-2</v>
      </c>
    </row>
    <row r="40" spans="1:5" x14ac:dyDescent="0.25">
      <c r="A40">
        <v>37</v>
      </c>
      <c r="B40">
        <v>2</v>
      </c>
      <c r="C40">
        <v>2.7601186548920111</v>
      </c>
      <c r="D40">
        <v>-0.76011865489201114</v>
      </c>
      <c r="E40">
        <f t="shared" si="0"/>
        <v>0.57778036951484035</v>
      </c>
    </row>
    <row r="41" spans="1:5" x14ac:dyDescent="0.25">
      <c r="A41">
        <v>38</v>
      </c>
      <c r="B41">
        <v>3.07</v>
      </c>
      <c r="C41">
        <v>2.8175538398882649</v>
      </c>
      <c r="D41">
        <v>0.25244616011173493</v>
      </c>
      <c r="E41">
        <f t="shared" si="0"/>
        <v>6.3729063755159701E-2</v>
      </c>
    </row>
    <row r="42" spans="1:5" x14ac:dyDescent="0.25">
      <c r="A42">
        <v>39</v>
      </c>
      <c r="B42">
        <v>2.31</v>
      </c>
      <c r="C42">
        <v>2.9805956553615016</v>
      </c>
      <c r="D42">
        <v>-0.67059565536150156</v>
      </c>
      <c r="E42">
        <f t="shared" si="0"/>
        <v>0.44969853298972179</v>
      </c>
    </row>
    <row r="43" spans="1:5" x14ac:dyDescent="0.25">
      <c r="A43">
        <v>40</v>
      </c>
      <c r="B43">
        <v>5</v>
      </c>
      <c r="C43">
        <v>4.1459740864145216</v>
      </c>
      <c r="D43">
        <v>0.85402591358547841</v>
      </c>
      <c r="E43">
        <f t="shared" si="0"/>
        <v>0.729360261075511</v>
      </c>
    </row>
    <row r="44" spans="1:5" x14ac:dyDescent="0.25">
      <c r="A44">
        <v>41</v>
      </c>
      <c r="B44">
        <v>2.2400000000000002</v>
      </c>
      <c r="C44">
        <v>2.7351065582000942</v>
      </c>
      <c r="D44">
        <v>-0.49510655820009397</v>
      </c>
      <c r="E44">
        <f t="shared" si="0"/>
        <v>0.24513050397274305</v>
      </c>
    </row>
    <row r="45" spans="1:5" x14ac:dyDescent="0.25">
      <c r="A45">
        <v>42</v>
      </c>
      <c r="B45">
        <v>2.54</v>
      </c>
      <c r="C45">
        <v>2.6743053432653232</v>
      </c>
      <c r="D45">
        <v>-0.13430534326532317</v>
      </c>
      <c r="E45">
        <f t="shared" si="0"/>
        <v>1.8037925229616288E-2</v>
      </c>
    </row>
    <row r="46" spans="1:5" x14ac:dyDescent="0.25">
      <c r="A46">
        <v>43</v>
      </c>
      <c r="B46">
        <v>3.06</v>
      </c>
      <c r="C46">
        <v>2.3482217123188498</v>
      </c>
      <c r="D46">
        <v>0.71177828768115026</v>
      </c>
      <c r="E46">
        <f t="shared" si="0"/>
        <v>0.50662833081431025</v>
      </c>
    </row>
    <row r="47" spans="1:5" x14ac:dyDescent="0.25">
      <c r="A47">
        <v>44</v>
      </c>
      <c r="B47">
        <v>1.32</v>
      </c>
      <c r="C47">
        <v>1.9535864089574935</v>
      </c>
      <c r="D47">
        <v>-0.63358640895749341</v>
      </c>
      <c r="E47">
        <f t="shared" si="0"/>
        <v>0.4014317376156521</v>
      </c>
    </row>
    <row r="48" spans="1:5" x14ac:dyDescent="0.25">
      <c r="A48">
        <v>45</v>
      </c>
      <c r="B48">
        <v>5.6</v>
      </c>
      <c r="C48">
        <v>4.2577258686846786</v>
      </c>
      <c r="D48">
        <v>1.342274131315321</v>
      </c>
      <c r="E48">
        <f t="shared" si="0"/>
        <v>1.8016998435982996</v>
      </c>
    </row>
    <row r="49" spans="1:5" x14ac:dyDescent="0.25">
      <c r="A49">
        <v>46</v>
      </c>
      <c r="B49">
        <v>3</v>
      </c>
      <c r="C49">
        <v>2.7511943812441793</v>
      </c>
      <c r="D49">
        <v>0.24880561875582075</v>
      </c>
      <c r="E49">
        <f t="shared" si="0"/>
        <v>6.1904235924466817E-2</v>
      </c>
    </row>
    <row r="50" spans="1:5" x14ac:dyDescent="0.25">
      <c r="A50">
        <v>47</v>
      </c>
      <c r="B50">
        <v>5</v>
      </c>
      <c r="C50">
        <v>3.1161857181558563</v>
      </c>
      <c r="D50">
        <v>1.8838142818441437</v>
      </c>
      <c r="E50">
        <f t="shared" si="0"/>
        <v>3.5487562484799668</v>
      </c>
    </row>
    <row r="51" spans="1:5" x14ac:dyDescent="0.25">
      <c r="A51">
        <v>48</v>
      </c>
      <c r="B51">
        <v>6</v>
      </c>
      <c r="C51">
        <v>4.4430006589951745</v>
      </c>
      <c r="D51">
        <v>1.5569993410048255</v>
      </c>
      <c r="E51">
        <f t="shared" si="0"/>
        <v>2.4242469478894608</v>
      </c>
    </row>
    <row r="52" spans="1:5" x14ac:dyDescent="0.25">
      <c r="A52">
        <v>49</v>
      </c>
      <c r="B52">
        <v>2.0499999999999998</v>
      </c>
      <c r="C52">
        <v>3.8940003715922469</v>
      </c>
      <c r="D52">
        <v>-1.8440003715922471</v>
      </c>
      <c r="E52">
        <f t="shared" si="0"/>
        <v>3.4003373704323452</v>
      </c>
    </row>
    <row r="53" spans="1:5" x14ac:dyDescent="0.25">
      <c r="A53">
        <v>50</v>
      </c>
      <c r="B53">
        <v>3</v>
      </c>
      <c r="C53">
        <v>2.7280350324553666</v>
      </c>
      <c r="D53">
        <v>0.2719649675446334</v>
      </c>
      <c r="E53">
        <f t="shared" si="0"/>
        <v>7.396494357155349E-2</v>
      </c>
    </row>
    <row r="54" spans="1:5" x14ac:dyDescent="0.25">
      <c r="A54">
        <v>51</v>
      </c>
      <c r="B54">
        <v>2.5</v>
      </c>
      <c r="C54">
        <v>2.2185293591015025</v>
      </c>
      <c r="D54">
        <v>0.28147064089849749</v>
      </c>
      <c r="E54">
        <f t="shared" si="0"/>
        <v>7.9225721687810932E-2</v>
      </c>
    </row>
    <row r="55" spans="1:5" x14ac:dyDescent="0.25">
      <c r="A55">
        <v>52</v>
      </c>
      <c r="B55">
        <v>2.6</v>
      </c>
      <c r="C55">
        <v>2.0100952200021949</v>
      </c>
      <c r="D55">
        <v>0.58990477999780522</v>
      </c>
      <c r="E55">
        <f t="shared" si="0"/>
        <v>0.34798764946425897</v>
      </c>
    </row>
    <row r="56" spans="1:5" x14ac:dyDescent="0.25">
      <c r="A56">
        <v>53</v>
      </c>
      <c r="B56">
        <v>5.2</v>
      </c>
      <c r="C56">
        <v>4.6662567813193228</v>
      </c>
      <c r="D56">
        <v>0.53374321868067742</v>
      </c>
      <c r="E56">
        <f t="shared" si="0"/>
        <v>0.28488182348760943</v>
      </c>
    </row>
    <row r="57" spans="1:5" x14ac:dyDescent="0.25">
      <c r="A57">
        <v>54</v>
      </c>
      <c r="B57">
        <v>1.56</v>
      </c>
      <c r="C57">
        <v>1.977672131697858</v>
      </c>
      <c r="D57">
        <v>-0.417672131697858</v>
      </c>
      <c r="E57">
        <f t="shared" si="0"/>
        <v>0.17445000959703283</v>
      </c>
    </row>
    <row r="58" spans="1:5" x14ac:dyDescent="0.25">
      <c r="A58">
        <v>55</v>
      </c>
      <c r="B58">
        <v>4.34</v>
      </c>
      <c r="C58">
        <v>3.8093608761332787</v>
      </c>
      <c r="D58">
        <v>0.53063912386672119</v>
      </c>
      <c r="E58">
        <f t="shared" si="0"/>
        <v>0.2815778797780415</v>
      </c>
    </row>
    <row r="59" spans="1:5" x14ac:dyDescent="0.25">
      <c r="A59">
        <v>56</v>
      </c>
      <c r="B59">
        <v>3.51</v>
      </c>
      <c r="C59">
        <v>2.8623592554304764</v>
      </c>
      <c r="D59">
        <v>0.64764074456952336</v>
      </c>
      <c r="E59">
        <f t="shared" si="0"/>
        <v>0.41943853402656661</v>
      </c>
    </row>
    <row r="60" spans="1:5" x14ac:dyDescent="0.25">
      <c r="A60">
        <v>57</v>
      </c>
      <c r="B60">
        <v>3</v>
      </c>
      <c r="C60">
        <v>4.9626964458161167</v>
      </c>
      <c r="D60">
        <v>-1.9626964458161167</v>
      </c>
      <c r="E60">
        <f t="shared" si="0"/>
        <v>3.8521773384192168</v>
      </c>
    </row>
    <row r="61" spans="1:5" x14ac:dyDescent="0.25">
      <c r="A61">
        <v>58</v>
      </c>
      <c r="B61">
        <v>1.5</v>
      </c>
      <c r="C61">
        <v>3.503410029904793</v>
      </c>
      <c r="D61">
        <v>-2.003410029904793</v>
      </c>
      <c r="E61">
        <f t="shared" si="0"/>
        <v>4.0136517479231237</v>
      </c>
    </row>
    <row r="62" spans="1:5" x14ac:dyDescent="0.25">
      <c r="A62">
        <v>59</v>
      </c>
      <c r="B62">
        <v>1.76</v>
      </c>
      <c r="C62">
        <v>2.0981007453996803</v>
      </c>
      <c r="D62">
        <v>-0.33810074539968027</v>
      </c>
      <c r="E62">
        <f t="shared" si="0"/>
        <v>0.11431211403981942</v>
      </c>
    </row>
    <row r="63" spans="1:5" x14ac:dyDescent="0.25">
      <c r="A63">
        <v>60</v>
      </c>
      <c r="B63">
        <v>6.73</v>
      </c>
      <c r="C63">
        <v>5.9131561201089617</v>
      </c>
      <c r="D63">
        <v>0.81684387989103868</v>
      </c>
      <c r="E63">
        <f t="shared" si="0"/>
        <v>0.66723392411544558</v>
      </c>
    </row>
    <row r="64" spans="1:5" x14ac:dyDescent="0.25">
      <c r="A64">
        <v>61</v>
      </c>
      <c r="B64">
        <v>3.21</v>
      </c>
      <c r="C64">
        <v>2.9364691715546751</v>
      </c>
      <c r="D64">
        <v>0.27353082844532484</v>
      </c>
      <c r="E64">
        <f t="shared" si="0"/>
        <v>7.4819114109985721E-2</v>
      </c>
    </row>
    <row r="65" spans="1:5" x14ac:dyDescent="0.25">
      <c r="A65">
        <v>62</v>
      </c>
      <c r="B65">
        <v>2</v>
      </c>
      <c r="C65">
        <v>2.3361788509486678</v>
      </c>
      <c r="D65">
        <v>-0.33617885094866784</v>
      </c>
      <c r="E65">
        <f t="shared" si="0"/>
        <v>0.11301621982516663</v>
      </c>
    </row>
    <row r="66" spans="1:5" x14ac:dyDescent="0.25">
      <c r="A66">
        <v>63</v>
      </c>
      <c r="B66">
        <v>1.98</v>
      </c>
      <c r="C66">
        <v>2.0777205184655259</v>
      </c>
      <c r="D66">
        <v>-9.7720518465525874E-2</v>
      </c>
      <c r="E66">
        <f t="shared" si="0"/>
        <v>9.5492997291711842E-3</v>
      </c>
    </row>
    <row r="67" spans="1:5" x14ac:dyDescent="0.25">
      <c r="A67">
        <v>64</v>
      </c>
      <c r="B67">
        <v>3.76</v>
      </c>
      <c r="C67">
        <v>3.1358870133546253</v>
      </c>
      <c r="D67">
        <v>0.62411298664537451</v>
      </c>
      <c r="E67">
        <f t="shared" si="0"/>
        <v>0.38951702009940942</v>
      </c>
    </row>
    <row r="68" spans="1:5" x14ac:dyDescent="0.25">
      <c r="A68">
        <v>65</v>
      </c>
      <c r="B68">
        <v>2.64</v>
      </c>
      <c r="C68">
        <v>2.8786945206907286</v>
      </c>
      <c r="D68">
        <v>-0.2386945206907285</v>
      </c>
      <c r="E68">
        <f t="shared" si="0"/>
        <v>5.6975074207776616E-2</v>
      </c>
    </row>
    <row r="69" spans="1:5" x14ac:dyDescent="0.25">
      <c r="A69">
        <v>66</v>
      </c>
      <c r="B69">
        <v>3.15</v>
      </c>
      <c r="C69">
        <v>3.1093616346272963</v>
      </c>
      <c r="D69">
        <v>4.06383653727036E-2</v>
      </c>
      <c r="E69">
        <f t="shared" ref="E69:E132" si="1">D69^2</f>
        <v>1.651476740165355E-3</v>
      </c>
    </row>
    <row r="70" spans="1:5" x14ac:dyDescent="0.25">
      <c r="A70">
        <v>67</v>
      </c>
      <c r="B70">
        <v>2.4700000000000002</v>
      </c>
      <c r="C70">
        <v>2.5807415741585227</v>
      </c>
      <c r="D70">
        <v>-0.11074157415852248</v>
      </c>
      <c r="E70">
        <f t="shared" si="1"/>
        <v>1.2263696247107535E-2</v>
      </c>
    </row>
    <row r="71" spans="1:5" x14ac:dyDescent="0.25">
      <c r="A71">
        <v>68</v>
      </c>
      <c r="B71">
        <v>1</v>
      </c>
      <c r="C71">
        <v>1.1489069109260805</v>
      </c>
      <c r="D71">
        <v>-0.14890691092608055</v>
      </c>
      <c r="E71">
        <f t="shared" si="1"/>
        <v>2.2173268121547688E-2</v>
      </c>
    </row>
    <row r="72" spans="1:5" x14ac:dyDescent="0.25">
      <c r="A72">
        <v>69</v>
      </c>
      <c r="B72">
        <v>2.0099999999999998</v>
      </c>
      <c r="C72">
        <v>2.9309109278453604</v>
      </c>
      <c r="D72">
        <v>-0.92091092784536066</v>
      </c>
      <c r="E72">
        <f t="shared" si="1"/>
        <v>0.84807693702500309</v>
      </c>
    </row>
    <row r="73" spans="1:5" x14ac:dyDescent="0.25">
      <c r="A73">
        <v>70</v>
      </c>
      <c r="B73">
        <v>2.09</v>
      </c>
      <c r="C73">
        <v>2.4473437251349655</v>
      </c>
      <c r="D73">
        <v>-0.3573437251349656</v>
      </c>
      <c r="E73">
        <f t="shared" si="1"/>
        <v>0.12769453789333385</v>
      </c>
    </row>
    <row r="74" spans="1:5" x14ac:dyDescent="0.25">
      <c r="A74">
        <v>71</v>
      </c>
      <c r="B74">
        <v>1.97</v>
      </c>
      <c r="C74">
        <v>2.1703579136207738</v>
      </c>
      <c r="D74">
        <v>-0.20035791362077382</v>
      </c>
      <c r="E74">
        <f t="shared" si="1"/>
        <v>4.0143293550469465E-2</v>
      </c>
    </row>
    <row r="75" spans="1:5" x14ac:dyDescent="0.25">
      <c r="A75">
        <v>72</v>
      </c>
      <c r="B75">
        <v>3</v>
      </c>
      <c r="C75">
        <v>2.8305230752099995</v>
      </c>
      <c r="D75">
        <v>0.16947692479000054</v>
      </c>
      <c r="E75">
        <f t="shared" si="1"/>
        <v>2.8722428036275498E-2</v>
      </c>
    </row>
    <row r="76" spans="1:5" x14ac:dyDescent="0.25">
      <c r="A76">
        <v>73</v>
      </c>
      <c r="B76">
        <v>3.14</v>
      </c>
      <c r="C76">
        <v>3.5450968577246544</v>
      </c>
      <c r="D76">
        <v>-0.40509685772465431</v>
      </c>
      <c r="E76">
        <f t="shared" si="1"/>
        <v>0.16410346413838883</v>
      </c>
    </row>
    <row r="77" spans="1:5" x14ac:dyDescent="0.25">
      <c r="A77">
        <v>74</v>
      </c>
      <c r="B77">
        <v>5</v>
      </c>
      <c r="C77">
        <v>3.3987297733793627</v>
      </c>
      <c r="D77">
        <v>1.6012702266206373</v>
      </c>
      <c r="E77">
        <f t="shared" si="1"/>
        <v>2.5640663386617071</v>
      </c>
    </row>
    <row r="78" spans="1:5" x14ac:dyDescent="0.25">
      <c r="A78">
        <v>75</v>
      </c>
      <c r="B78">
        <v>2.2000000000000002</v>
      </c>
      <c r="C78">
        <v>2.4214052544914964</v>
      </c>
      <c r="D78">
        <v>-0.22140525449149617</v>
      </c>
      <c r="E78">
        <f t="shared" si="1"/>
        <v>4.9020286716444185E-2</v>
      </c>
    </row>
    <row r="79" spans="1:5" x14ac:dyDescent="0.25">
      <c r="A79">
        <v>76</v>
      </c>
      <c r="B79">
        <v>1.25</v>
      </c>
      <c r="C79">
        <v>2.0304754469363493</v>
      </c>
      <c r="D79">
        <v>-0.78047544693634929</v>
      </c>
      <c r="E79">
        <f t="shared" si="1"/>
        <v>0.60914192327049421</v>
      </c>
    </row>
    <row r="80" spans="1:5" x14ac:dyDescent="0.25">
      <c r="A80">
        <v>77</v>
      </c>
      <c r="B80">
        <v>3.08</v>
      </c>
      <c r="C80">
        <v>2.7169185450367372</v>
      </c>
      <c r="D80">
        <v>0.36308145496326283</v>
      </c>
      <c r="E80">
        <f t="shared" si="1"/>
        <v>0.13182814293823986</v>
      </c>
    </row>
    <row r="81" spans="1:5" x14ac:dyDescent="0.25">
      <c r="A81">
        <v>78</v>
      </c>
      <c r="B81">
        <v>4</v>
      </c>
      <c r="C81">
        <v>3.9612862041878856</v>
      </c>
      <c r="D81">
        <v>3.8713795812114427E-2</v>
      </c>
      <c r="E81">
        <f t="shared" si="1"/>
        <v>1.4987579861820885E-3</v>
      </c>
    </row>
    <row r="82" spans="1:5" x14ac:dyDescent="0.25">
      <c r="A82">
        <v>79</v>
      </c>
      <c r="B82">
        <v>3</v>
      </c>
      <c r="C82">
        <v>3.1652835375881381</v>
      </c>
      <c r="D82">
        <v>-0.16528353758813807</v>
      </c>
      <c r="E82">
        <f t="shared" si="1"/>
        <v>2.7318647797649451E-2</v>
      </c>
    </row>
    <row r="83" spans="1:5" x14ac:dyDescent="0.25">
      <c r="A83">
        <v>80</v>
      </c>
      <c r="B83">
        <v>2.71</v>
      </c>
      <c r="C83">
        <v>2.6585569860889309</v>
      </c>
      <c r="D83">
        <v>5.1443013911069091E-2</v>
      </c>
      <c r="E83">
        <f t="shared" si="1"/>
        <v>2.6463836802544478E-3</v>
      </c>
    </row>
    <row r="84" spans="1:5" x14ac:dyDescent="0.25">
      <c r="A84">
        <v>81</v>
      </c>
      <c r="B84">
        <v>3</v>
      </c>
      <c r="C84">
        <v>2.8577273856727143</v>
      </c>
      <c r="D84">
        <v>0.14227261432728566</v>
      </c>
      <c r="E84">
        <f t="shared" si="1"/>
        <v>2.0241496787520571E-2</v>
      </c>
    </row>
    <row r="85" spans="1:5" x14ac:dyDescent="0.25">
      <c r="A85">
        <v>82</v>
      </c>
      <c r="B85">
        <v>3.4</v>
      </c>
      <c r="C85">
        <v>2.6001954271411245</v>
      </c>
      <c r="D85">
        <v>0.79980457285887541</v>
      </c>
      <c r="E85">
        <f t="shared" si="1"/>
        <v>0.63968735476596816</v>
      </c>
    </row>
    <row r="86" spans="1:5" x14ac:dyDescent="0.25">
      <c r="A86">
        <v>83</v>
      </c>
      <c r="B86">
        <v>1.83</v>
      </c>
      <c r="C86">
        <v>1.797368677012817</v>
      </c>
      <c r="D86">
        <v>3.2631322987183076E-2</v>
      </c>
      <c r="E86">
        <f t="shared" si="1"/>
        <v>1.0648032398938626E-3</v>
      </c>
    </row>
    <row r="87" spans="1:5" x14ac:dyDescent="0.25">
      <c r="A87">
        <v>84</v>
      </c>
      <c r="B87">
        <v>5</v>
      </c>
      <c r="C87">
        <v>4.0842464975281985</v>
      </c>
      <c r="D87">
        <v>0.91575350247180154</v>
      </c>
      <c r="E87">
        <f t="shared" si="1"/>
        <v>0.83860447728937182</v>
      </c>
    </row>
    <row r="88" spans="1:5" x14ac:dyDescent="0.25">
      <c r="A88">
        <v>85</v>
      </c>
      <c r="B88">
        <v>2.0299999999999998</v>
      </c>
      <c r="C88">
        <v>2.537201998435556</v>
      </c>
      <c r="D88">
        <v>-0.50720199843555624</v>
      </c>
      <c r="E88">
        <f t="shared" si="1"/>
        <v>0.25725386721702198</v>
      </c>
    </row>
    <row r="89" spans="1:5" x14ac:dyDescent="0.25">
      <c r="A89">
        <v>86</v>
      </c>
      <c r="B89">
        <v>5.17</v>
      </c>
      <c r="C89">
        <v>4.6681095292224279</v>
      </c>
      <c r="D89">
        <v>0.50189047077757198</v>
      </c>
      <c r="E89">
        <f t="shared" si="1"/>
        <v>0.25189404465733284</v>
      </c>
    </row>
    <row r="90" spans="1:5" x14ac:dyDescent="0.25">
      <c r="A90">
        <v>87</v>
      </c>
      <c r="B90">
        <v>2</v>
      </c>
      <c r="C90">
        <v>2.2639216827275743</v>
      </c>
      <c r="D90">
        <v>-0.26392168272757432</v>
      </c>
      <c r="E90">
        <f t="shared" si="1"/>
        <v>6.9654654613754405E-2</v>
      </c>
    </row>
    <row r="91" spans="1:5" x14ac:dyDescent="0.25">
      <c r="A91">
        <v>88</v>
      </c>
      <c r="B91">
        <v>4</v>
      </c>
      <c r="C91">
        <v>2.7502680072926267</v>
      </c>
      <c r="D91">
        <v>1.2497319927073733</v>
      </c>
      <c r="E91">
        <f t="shared" si="1"/>
        <v>1.5618300535963423</v>
      </c>
    </row>
    <row r="92" spans="1:5" x14ac:dyDescent="0.25">
      <c r="A92">
        <v>89</v>
      </c>
      <c r="B92">
        <v>5.85</v>
      </c>
      <c r="C92">
        <v>3.3459264581408714</v>
      </c>
      <c r="D92">
        <v>2.5040735418591282</v>
      </c>
      <c r="E92">
        <f t="shared" si="1"/>
        <v>6.2703843030389192</v>
      </c>
    </row>
    <row r="93" spans="1:5" x14ac:dyDescent="0.25">
      <c r="A93">
        <v>90</v>
      </c>
      <c r="B93">
        <v>3</v>
      </c>
      <c r="C93">
        <v>3.0170637053397407</v>
      </c>
      <c r="D93">
        <v>-1.7063705339740665E-2</v>
      </c>
      <c r="E93">
        <f t="shared" si="1"/>
        <v>2.9117003992149405E-4</v>
      </c>
    </row>
    <row r="94" spans="1:5" x14ac:dyDescent="0.25">
      <c r="A94">
        <v>91</v>
      </c>
      <c r="B94">
        <v>3</v>
      </c>
      <c r="C94">
        <v>3.740561761502228</v>
      </c>
      <c r="D94">
        <v>-0.74056176150222797</v>
      </c>
      <c r="E94">
        <f t="shared" si="1"/>
        <v>0.54843172259928274</v>
      </c>
    </row>
    <row r="95" spans="1:5" x14ac:dyDescent="0.25">
      <c r="A95">
        <v>92</v>
      </c>
      <c r="B95">
        <v>3.5</v>
      </c>
      <c r="C95">
        <v>3.1402714408962207</v>
      </c>
      <c r="D95">
        <v>0.35972855910377932</v>
      </c>
      <c r="E95">
        <f t="shared" si="1"/>
        <v>0.12940463623488124</v>
      </c>
    </row>
    <row r="96" spans="1:5" x14ac:dyDescent="0.25">
      <c r="A96">
        <v>93</v>
      </c>
      <c r="B96">
        <v>1</v>
      </c>
      <c r="C96">
        <v>1.5895214459973688</v>
      </c>
      <c r="D96">
        <v>-0.58952144599736878</v>
      </c>
      <c r="E96">
        <f t="shared" si="1"/>
        <v>0.34753553529082859</v>
      </c>
    </row>
    <row r="97" spans="1:5" x14ac:dyDescent="0.25">
      <c r="A97">
        <v>94</v>
      </c>
      <c r="B97">
        <v>4.3</v>
      </c>
      <c r="C97">
        <v>2.5686987127883407</v>
      </c>
      <c r="D97">
        <v>1.7313012872116591</v>
      </c>
      <c r="E97">
        <f t="shared" si="1"/>
        <v>2.9974041471007475</v>
      </c>
    </row>
    <row r="98" spans="1:5" x14ac:dyDescent="0.25">
      <c r="A98">
        <v>95</v>
      </c>
      <c r="B98">
        <v>3.25</v>
      </c>
      <c r="C98">
        <v>3.164357163636585</v>
      </c>
      <c r="D98">
        <v>8.5642836363414965E-2</v>
      </c>
      <c r="E98">
        <f t="shared" si="1"/>
        <v>7.3346954203706727E-3</v>
      </c>
    </row>
    <row r="99" spans="1:5" x14ac:dyDescent="0.25">
      <c r="A99">
        <v>96</v>
      </c>
      <c r="B99">
        <v>4.7300000000000004</v>
      </c>
      <c r="C99">
        <v>5.1627932193514532</v>
      </c>
      <c r="D99">
        <v>-0.43279321935145276</v>
      </c>
      <c r="E99">
        <f t="shared" si="1"/>
        <v>0.18730997071659469</v>
      </c>
    </row>
    <row r="100" spans="1:5" x14ac:dyDescent="0.25">
      <c r="A100">
        <v>97</v>
      </c>
      <c r="B100">
        <v>4</v>
      </c>
      <c r="C100">
        <v>3.584004563689859</v>
      </c>
      <c r="D100">
        <v>0.41599543631014102</v>
      </c>
      <c r="E100">
        <f t="shared" si="1"/>
        <v>0.1730522030308646</v>
      </c>
    </row>
    <row r="101" spans="1:5" x14ac:dyDescent="0.25">
      <c r="A101">
        <v>98</v>
      </c>
      <c r="B101">
        <v>1.5</v>
      </c>
      <c r="C101">
        <v>2.1712842875723259</v>
      </c>
      <c r="D101">
        <v>-0.67128428757232594</v>
      </c>
      <c r="E101">
        <f t="shared" si="1"/>
        <v>0.45062259474148519</v>
      </c>
    </row>
    <row r="102" spans="1:5" x14ac:dyDescent="0.25">
      <c r="A102">
        <v>99</v>
      </c>
      <c r="B102">
        <v>3</v>
      </c>
      <c r="C102">
        <v>3.003168096066454</v>
      </c>
      <c r="D102">
        <v>-3.1680960664539626E-3</v>
      </c>
      <c r="E102">
        <f t="shared" si="1"/>
        <v>1.003683268628107E-5</v>
      </c>
    </row>
    <row r="103" spans="1:5" x14ac:dyDescent="0.25">
      <c r="A103">
        <v>100</v>
      </c>
      <c r="B103">
        <v>1.5</v>
      </c>
      <c r="C103">
        <v>2.2111183674890831</v>
      </c>
      <c r="D103">
        <v>-0.71111836748908308</v>
      </c>
      <c r="E103">
        <f t="shared" si="1"/>
        <v>0.50568933258033866</v>
      </c>
    </row>
    <row r="104" spans="1:5" x14ac:dyDescent="0.25">
      <c r="A104">
        <v>101</v>
      </c>
      <c r="B104">
        <v>2.5</v>
      </c>
      <c r="C104">
        <v>2.1082908588667575</v>
      </c>
      <c r="D104">
        <v>0.39170914113324251</v>
      </c>
      <c r="E104">
        <f t="shared" si="1"/>
        <v>0.1534360512473425</v>
      </c>
    </row>
    <row r="105" spans="1:5" x14ac:dyDescent="0.25">
      <c r="A105">
        <v>102</v>
      </c>
      <c r="B105">
        <v>3</v>
      </c>
      <c r="C105">
        <v>2.4816195613424075</v>
      </c>
      <c r="D105">
        <v>0.51838043865759253</v>
      </c>
      <c r="E105">
        <f t="shared" si="1"/>
        <v>0.26871827918283808</v>
      </c>
    </row>
    <row r="106" spans="1:5" x14ac:dyDescent="0.25">
      <c r="A106">
        <v>103</v>
      </c>
      <c r="B106">
        <v>2.5</v>
      </c>
      <c r="C106">
        <v>5.3530393452874039</v>
      </c>
      <c r="D106">
        <v>-2.8530393452874039</v>
      </c>
      <c r="E106">
        <f t="shared" si="1"/>
        <v>8.1398335057579789</v>
      </c>
    </row>
    <row r="107" spans="1:5" x14ac:dyDescent="0.25">
      <c r="A107">
        <v>104</v>
      </c>
      <c r="B107">
        <v>3.48</v>
      </c>
      <c r="C107">
        <v>3.1337868232353534</v>
      </c>
      <c r="D107">
        <v>0.34621317676464658</v>
      </c>
      <c r="E107">
        <f t="shared" si="1"/>
        <v>0.11986356376546842</v>
      </c>
    </row>
    <row r="108" spans="1:5" x14ac:dyDescent="0.25">
      <c r="A108">
        <v>105</v>
      </c>
      <c r="B108">
        <v>4.08</v>
      </c>
      <c r="C108">
        <v>2.9948307305024815</v>
      </c>
      <c r="D108">
        <v>1.0851692694975186</v>
      </c>
      <c r="E108">
        <f t="shared" si="1"/>
        <v>1.1775923434617781</v>
      </c>
    </row>
    <row r="109" spans="1:5" x14ac:dyDescent="0.25">
      <c r="A109">
        <v>106</v>
      </c>
      <c r="B109">
        <v>1.64</v>
      </c>
      <c r="C109">
        <v>2.4797668134393023</v>
      </c>
      <c r="D109">
        <v>-0.83976681343930237</v>
      </c>
      <c r="E109">
        <f t="shared" si="1"/>
        <v>0.70520830095400011</v>
      </c>
    </row>
    <row r="110" spans="1:5" x14ac:dyDescent="0.25">
      <c r="A110">
        <v>107</v>
      </c>
      <c r="B110">
        <v>4.0599999999999996</v>
      </c>
      <c r="C110">
        <v>2.9549966505857244</v>
      </c>
      <c r="D110">
        <v>1.1050033494142752</v>
      </c>
      <c r="E110">
        <f t="shared" si="1"/>
        <v>1.2210324022167669</v>
      </c>
    </row>
    <row r="111" spans="1:5" x14ac:dyDescent="0.25">
      <c r="A111">
        <v>108</v>
      </c>
      <c r="B111">
        <v>4.29</v>
      </c>
      <c r="C111">
        <v>3.3922451557184954</v>
      </c>
      <c r="D111">
        <v>0.89775484428150465</v>
      </c>
      <c r="E111">
        <f t="shared" si="1"/>
        <v>0.80596376043090867</v>
      </c>
    </row>
    <row r="112" spans="1:5" x14ac:dyDescent="0.25">
      <c r="A112">
        <v>109</v>
      </c>
      <c r="B112">
        <v>3.76</v>
      </c>
      <c r="C112">
        <v>2.7465625114864167</v>
      </c>
      <c r="D112">
        <v>1.0134374885135831</v>
      </c>
      <c r="E112">
        <f t="shared" si="1"/>
        <v>1.0270555431247188</v>
      </c>
    </row>
    <row r="113" spans="1:5" x14ac:dyDescent="0.25">
      <c r="A113">
        <v>110</v>
      </c>
      <c r="B113">
        <v>4</v>
      </c>
      <c r="C113">
        <v>2.3824975485262918</v>
      </c>
      <c r="D113">
        <v>1.6175024514737082</v>
      </c>
      <c r="E113">
        <f t="shared" si="1"/>
        <v>2.6163141805234558</v>
      </c>
    </row>
    <row r="114" spans="1:5" x14ac:dyDescent="0.25">
      <c r="A114">
        <v>111</v>
      </c>
      <c r="B114">
        <v>3</v>
      </c>
      <c r="C114">
        <v>2.3537799560281649</v>
      </c>
      <c r="D114">
        <v>0.64622004397183508</v>
      </c>
      <c r="E114">
        <f t="shared" si="1"/>
        <v>0.41760034523096046</v>
      </c>
    </row>
    <row r="115" spans="1:5" x14ac:dyDescent="0.25">
      <c r="A115">
        <v>112</v>
      </c>
      <c r="B115">
        <v>1</v>
      </c>
      <c r="C115">
        <v>1.5361312226750172</v>
      </c>
      <c r="D115">
        <v>-0.53613122267501723</v>
      </c>
      <c r="E115">
        <f t="shared" si="1"/>
        <v>0.28743668792700888</v>
      </c>
    </row>
    <row r="116" spans="1:5" x14ac:dyDescent="0.25">
      <c r="A116">
        <v>113</v>
      </c>
      <c r="B116">
        <v>4</v>
      </c>
      <c r="C116">
        <v>4.7759083734702088</v>
      </c>
      <c r="D116">
        <v>-0.7759083734702088</v>
      </c>
      <c r="E116">
        <f t="shared" si="1"/>
        <v>0.602033804021185</v>
      </c>
    </row>
    <row r="117" spans="1:5" x14ac:dyDescent="0.25">
      <c r="A117">
        <v>114</v>
      </c>
      <c r="B117">
        <v>2.5499999999999998</v>
      </c>
      <c r="C117">
        <v>3.2755220378228826</v>
      </c>
      <c r="D117">
        <v>-0.72552203782288283</v>
      </c>
      <c r="E117">
        <f t="shared" si="1"/>
        <v>0.52638222736666862</v>
      </c>
    </row>
    <row r="118" spans="1:5" x14ac:dyDescent="0.25">
      <c r="A118">
        <v>115</v>
      </c>
      <c r="B118">
        <v>4</v>
      </c>
      <c r="C118">
        <v>3.6309101693513428</v>
      </c>
      <c r="D118">
        <v>0.36908983064865719</v>
      </c>
      <c r="E118">
        <f t="shared" si="1"/>
        <v>0.13622730308825445</v>
      </c>
    </row>
    <row r="119" spans="1:5" x14ac:dyDescent="0.25">
      <c r="A119">
        <v>116</v>
      </c>
      <c r="B119">
        <v>3.5</v>
      </c>
      <c r="C119">
        <v>2.6604097339920356</v>
      </c>
      <c r="D119">
        <v>0.83959026600796438</v>
      </c>
      <c r="E119">
        <f t="shared" si="1"/>
        <v>0.70491181477532439</v>
      </c>
    </row>
    <row r="120" spans="1:5" x14ac:dyDescent="0.25">
      <c r="A120">
        <v>117</v>
      </c>
      <c r="B120">
        <v>5.07</v>
      </c>
      <c r="C120">
        <v>4.2141862929617124</v>
      </c>
      <c r="D120">
        <v>0.85581370703828785</v>
      </c>
      <c r="E120">
        <f t="shared" si="1"/>
        <v>0.73241710115461633</v>
      </c>
    </row>
    <row r="121" spans="1:5" x14ac:dyDescent="0.25">
      <c r="A121">
        <v>118</v>
      </c>
      <c r="B121">
        <v>1.5</v>
      </c>
      <c r="C121">
        <v>2.0434446822580838</v>
      </c>
      <c r="D121">
        <v>-0.54344468225808384</v>
      </c>
      <c r="E121">
        <f t="shared" si="1"/>
        <v>0.29533212267458969</v>
      </c>
    </row>
    <row r="122" spans="1:5" x14ac:dyDescent="0.25">
      <c r="A122">
        <v>119</v>
      </c>
      <c r="B122">
        <v>1.8</v>
      </c>
      <c r="C122">
        <v>2.2083392456344253</v>
      </c>
      <c r="D122">
        <v>-0.40833924563442525</v>
      </c>
      <c r="E122">
        <f t="shared" si="1"/>
        <v>0.16674093952529148</v>
      </c>
    </row>
    <row r="123" spans="1:5" x14ac:dyDescent="0.25">
      <c r="A123">
        <v>120</v>
      </c>
      <c r="B123">
        <v>2.92</v>
      </c>
      <c r="C123">
        <v>3.6722575313035115</v>
      </c>
      <c r="D123">
        <v>-0.75225753130351158</v>
      </c>
      <c r="E123">
        <f t="shared" si="1"/>
        <v>0.56589139340285366</v>
      </c>
    </row>
    <row r="124" spans="1:5" x14ac:dyDescent="0.25">
      <c r="A124">
        <v>121</v>
      </c>
      <c r="B124">
        <v>2.31</v>
      </c>
      <c r="C124">
        <v>2.1397875732195422</v>
      </c>
      <c r="D124">
        <v>0.17021242678045789</v>
      </c>
      <c r="E124">
        <f t="shared" si="1"/>
        <v>2.8972270230492741E-2</v>
      </c>
    </row>
    <row r="125" spans="1:5" x14ac:dyDescent="0.25">
      <c r="A125">
        <v>122</v>
      </c>
      <c r="B125">
        <v>1.68</v>
      </c>
      <c r="C125">
        <v>2.3000502668381211</v>
      </c>
      <c r="D125">
        <v>-0.62005026683812114</v>
      </c>
      <c r="E125">
        <f t="shared" si="1"/>
        <v>0.38446233340602526</v>
      </c>
    </row>
    <row r="126" spans="1:5" x14ac:dyDescent="0.25">
      <c r="A126">
        <v>123</v>
      </c>
      <c r="B126">
        <v>2.5</v>
      </c>
      <c r="C126">
        <v>2.3778656787685293</v>
      </c>
      <c r="D126">
        <v>0.12213432123147072</v>
      </c>
      <c r="E126">
        <f t="shared" si="1"/>
        <v>1.491679242267208E-2</v>
      </c>
    </row>
    <row r="127" spans="1:5" x14ac:dyDescent="0.25">
      <c r="A127">
        <v>124</v>
      </c>
      <c r="B127">
        <v>2</v>
      </c>
      <c r="C127">
        <v>2.5344228765808987</v>
      </c>
      <c r="D127">
        <v>-0.53442287658089871</v>
      </c>
      <c r="E127">
        <f t="shared" si="1"/>
        <v>0.28560781101300248</v>
      </c>
    </row>
    <row r="128" spans="1:5" x14ac:dyDescent="0.25">
      <c r="A128">
        <v>125</v>
      </c>
      <c r="B128">
        <v>2.52</v>
      </c>
      <c r="C128">
        <v>2.2129711153921878</v>
      </c>
      <c r="D128">
        <v>0.30702888460781219</v>
      </c>
      <c r="E128">
        <f t="shared" si="1"/>
        <v>9.4266735983517258E-2</v>
      </c>
    </row>
    <row r="129" spans="1:5" x14ac:dyDescent="0.25">
      <c r="A129">
        <v>126</v>
      </c>
      <c r="B129">
        <v>4.2</v>
      </c>
      <c r="C129">
        <v>4.5868360637019769</v>
      </c>
      <c r="D129">
        <v>-0.38683606370197676</v>
      </c>
      <c r="E129">
        <f t="shared" si="1"/>
        <v>0.14964214018043984</v>
      </c>
    </row>
    <row r="130" spans="1:5" x14ac:dyDescent="0.25">
      <c r="A130">
        <v>127</v>
      </c>
      <c r="B130">
        <v>1.48</v>
      </c>
      <c r="C130">
        <v>1.8461270305774056</v>
      </c>
      <c r="D130">
        <v>-0.36612703057740559</v>
      </c>
      <c r="E130">
        <f t="shared" si="1"/>
        <v>0.13404900251942847</v>
      </c>
    </row>
    <row r="131" spans="1:5" x14ac:dyDescent="0.25">
      <c r="A131">
        <v>128</v>
      </c>
      <c r="B131">
        <v>2</v>
      </c>
      <c r="C131">
        <v>2.4019514015088941</v>
      </c>
      <c r="D131">
        <v>-0.40195140150889408</v>
      </c>
      <c r="E131">
        <f t="shared" si="1"/>
        <v>0.16156492917496418</v>
      </c>
    </row>
    <row r="132" spans="1:5" x14ac:dyDescent="0.25">
      <c r="A132">
        <v>129</v>
      </c>
      <c r="B132">
        <v>2</v>
      </c>
      <c r="C132">
        <v>2.1110699807214153</v>
      </c>
      <c r="D132">
        <v>-0.11106998072141527</v>
      </c>
      <c r="E132">
        <f t="shared" si="1"/>
        <v>1.2336540617455561E-2</v>
      </c>
    </row>
    <row r="133" spans="1:5" x14ac:dyDescent="0.25">
      <c r="A133">
        <v>130</v>
      </c>
      <c r="B133">
        <v>2.1800000000000002</v>
      </c>
      <c r="C133">
        <v>3.3631880973526762</v>
      </c>
      <c r="D133">
        <v>-1.183188097352676</v>
      </c>
      <c r="E133">
        <f t="shared" ref="E133:E196" si="2">D133^2</f>
        <v>1.3999340737170456</v>
      </c>
    </row>
    <row r="134" spans="1:5" x14ac:dyDescent="0.25">
      <c r="A134">
        <v>131</v>
      </c>
      <c r="B134">
        <v>1.5</v>
      </c>
      <c r="C134">
        <v>2.8243779234168249</v>
      </c>
      <c r="D134">
        <v>-1.3243779234168249</v>
      </c>
      <c r="E134">
        <f t="shared" si="2"/>
        <v>1.7539768840338614</v>
      </c>
    </row>
    <row r="135" spans="1:5" x14ac:dyDescent="0.25">
      <c r="A135">
        <v>132</v>
      </c>
      <c r="B135">
        <v>2.83</v>
      </c>
      <c r="C135">
        <v>2.9346164236515699</v>
      </c>
      <c r="D135">
        <v>-0.10461642365156987</v>
      </c>
      <c r="E135">
        <f t="shared" si="2"/>
        <v>1.0944596097644747E-2</v>
      </c>
    </row>
    <row r="136" spans="1:5" x14ac:dyDescent="0.25">
      <c r="A136">
        <v>133</v>
      </c>
      <c r="B136">
        <v>1.5</v>
      </c>
      <c r="C136">
        <v>2.091616127738813</v>
      </c>
      <c r="D136">
        <v>-0.591616127738813</v>
      </c>
      <c r="E136">
        <f t="shared" si="2"/>
        <v>0.35000964260066753</v>
      </c>
    </row>
    <row r="137" spans="1:5" x14ac:dyDescent="0.25">
      <c r="A137">
        <v>134</v>
      </c>
      <c r="B137">
        <v>2</v>
      </c>
      <c r="C137">
        <v>2.1925908884580334</v>
      </c>
      <c r="D137">
        <v>-0.1925908884580334</v>
      </c>
      <c r="E137">
        <f t="shared" si="2"/>
        <v>3.7091250317054666E-2</v>
      </c>
    </row>
    <row r="138" spans="1:5" x14ac:dyDescent="0.25">
      <c r="A138">
        <v>135</v>
      </c>
      <c r="B138">
        <v>3.25</v>
      </c>
      <c r="C138">
        <v>2.7484152593895219</v>
      </c>
      <c r="D138">
        <v>0.50158474061047809</v>
      </c>
      <c r="E138">
        <f t="shared" si="2"/>
        <v>0.25158725201328058</v>
      </c>
    </row>
    <row r="139" spans="1:5" x14ac:dyDescent="0.25">
      <c r="A139">
        <v>136</v>
      </c>
      <c r="B139">
        <v>1.25</v>
      </c>
      <c r="C139">
        <v>1.8452006566258532</v>
      </c>
      <c r="D139">
        <v>-0.5952006566258532</v>
      </c>
      <c r="E139">
        <f t="shared" si="2"/>
        <v>0.35426382164784681</v>
      </c>
    </row>
    <row r="140" spans="1:5" x14ac:dyDescent="0.25">
      <c r="A140">
        <v>137</v>
      </c>
      <c r="B140">
        <v>2</v>
      </c>
      <c r="C140">
        <v>2.0138007158084048</v>
      </c>
      <c r="D140">
        <v>-1.3800715808404806E-2</v>
      </c>
      <c r="E140">
        <f t="shared" si="2"/>
        <v>1.9045975682435433E-4</v>
      </c>
    </row>
    <row r="141" spans="1:5" x14ac:dyDescent="0.25">
      <c r="A141">
        <v>138</v>
      </c>
      <c r="B141">
        <v>2</v>
      </c>
      <c r="C141">
        <v>2.3676755653014521</v>
      </c>
      <c r="D141">
        <v>-0.36767556530145207</v>
      </c>
      <c r="E141">
        <f t="shared" si="2"/>
        <v>0.13518532131974234</v>
      </c>
    </row>
    <row r="142" spans="1:5" x14ac:dyDescent="0.25">
      <c r="A142">
        <v>139</v>
      </c>
      <c r="B142">
        <v>2</v>
      </c>
      <c r="C142">
        <v>2.5390547463386612</v>
      </c>
      <c r="D142">
        <v>-0.53905474633866124</v>
      </c>
      <c r="E142">
        <f t="shared" si="2"/>
        <v>0.29058001955023843</v>
      </c>
    </row>
    <row r="143" spans="1:5" x14ac:dyDescent="0.25">
      <c r="A143">
        <v>140</v>
      </c>
      <c r="B143">
        <v>2.75</v>
      </c>
      <c r="C143">
        <v>2.2759645440977563</v>
      </c>
      <c r="D143">
        <v>0.47403545590224372</v>
      </c>
      <c r="E143">
        <f t="shared" si="2"/>
        <v>0.22470961345244805</v>
      </c>
    </row>
    <row r="144" spans="1:5" x14ac:dyDescent="0.25">
      <c r="A144">
        <v>141</v>
      </c>
      <c r="B144">
        <v>3.5</v>
      </c>
      <c r="C144">
        <v>2.6752317172168754</v>
      </c>
      <c r="D144">
        <v>0.82476828278312464</v>
      </c>
      <c r="E144">
        <f t="shared" si="2"/>
        <v>0.6802427202850243</v>
      </c>
    </row>
    <row r="145" spans="1:5" x14ac:dyDescent="0.25">
      <c r="A145">
        <v>142</v>
      </c>
      <c r="B145">
        <v>6.7</v>
      </c>
      <c r="C145">
        <v>5.0037043419005931</v>
      </c>
      <c r="D145">
        <v>1.6962956580994071</v>
      </c>
      <c r="E145">
        <f t="shared" si="2"/>
        <v>2.8774189596869006</v>
      </c>
    </row>
    <row r="146" spans="1:5" x14ac:dyDescent="0.25">
      <c r="A146">
        <v>143</v>
      </c>
      <c r="B146">
        <v>5</v>
      </c>
      <c r="C146">
        <v>5.4496296784650289</v>
      </c>
      <c r="D146">
        <v>-0.44962967846502888</v>
      </c>
      <c r="E146">
        <f t="shared" si="2"/>
        <v>0.20216684775656527</v>
      </c>
    </row>
    <row r="147" spans="1:5" x14ac:dyDescent="0.25">
      <c r="A147">
        <v>144</v>
      </c>
      <c r="B147">
        <v>5</v>
      </c>
      <c r="C147">
        <v>4.3320832270250449</v>
      </c>
      <c r="D147">
        <v>0.66791677297495511</v>
      </c>
      <c r="E147">
        <f t="shared" si="2"/>
        <v>0.44611281562127775</v>
      </c>
    </row>
    <row r="148" spans="1:5" x14ac:dyDescent="0.25">
      <c r="A148">
        <v>145</v>
      </c>
      <c r="B148">
        <v>2.2999999999999998</v>
      </c>
      <c r="C148">
        <v>2.5788888262554179</v>
      </c>
      <c r="D148">
        <v>-0.27888882625541811</v>
      </c>
      <c r="E148">
        <f t="shared" si="2"/>
        <v>7.7778977410124794E-2</v>
      </c>
    </row>
    <row r="149" spans="1:5" x14ac:dyDescent="0.25">
      <c r="A149">
        <v>146</v>
      </c>
      <c r="B149">
        <v>1.5</v>
      </c>
      <c r="C149">
        <v>1.8303786734010137</v>
      </c>
      <c r="D149">
        <v>-0.33037867340101368</v>
      </c>
      <c r="E149">
        <f t="shared" si="2"/>
        <v>0.10915006783821367</v>
      </c>
    </row>
    <row r="150" spans="1:5" x14ac:dyDescent="0.25">
      <c r="A150">
        <v>147</v>
      </c>
      <c r="B150">
        <v>1.36</v>
      </c>
      <c r="C150">
        <v>2.9759637856037391</v>
      </c>
      <c r="D150">
        <v>-1.615963785603739</v>
      </c>
      <c r="E150">
        <f t="shared" si="2"/>
        <v>2.6113389563827667</v>
      </c>
    </row>
    <row r="151" spans="1:5" x14ac:dyDescent="0.25">
      <c r="A151">
        <v>148</v>
      </c>
      <c r="B151">
        <v>1.63</v>
      </c>
      <c r="C151">
        <v>2.1564623043474866</v>
      </c>
      <c r="D151">
        <v>-0.52646230434748675</v>
      </c>
      <c r="E151">
        <f t="shared" si="2"/>
        <v>0.27716255789886579</v>
      </c>
    </row>
    <row r="152" spans="1:5" x14ac:dyDescent="0.25">
      <c r="A152">
        <v>149</v>
      </c>
      <c r="B152">
        <v>1.73</v>
      </c>
      <c r="C152">
        <v>1.9628501484730183</v>
      </c>
      <c r="D152">
        <v>-0.23285014847301833</v>
      </c>
      <c r="E152">
        <f t="shared" si="2"/>
        <v>5.4219191643906678E-2</v>
      </c>
    </row>
    <row r="153" spans="1:5" x14ac:dyDescent="0.25">
      <c r="A153">
        <v>150</v>
      </c>
      <c r="B153">
        <v>2</v>
      </c>
      <c r="C153">
        <v>1.752563261470605</v>
      </c>
      <c r="D153">
        <v>0.24743673852939496</v>
      </c>
      <c r="E153">
        <f t="shared" si="2"/>
        <v>6.122493957406417E-2</v>
      </c>
    </row>
    <row r="154" spans="1:5" x14ac:dyDescent="0.25">
      <c r="A154">
        <v>151</v>
      </c>
      <c r="B154">
        <v>2.5</v>
      </c>
      <c r="C154">
        <v>2.3602645736890322</v>
      </c>
      <c r="D154">
        <v>0.1397354263109678</v>
      </c>
      <c r="E154">
        <f t="shared" si="2"/>
        <v>1.9525989366307912E-2</v>
      </c>
    </row>
    <row r="155" spans="1:5" x14ac:dyDescent="0.25">
      <c r="A155">
        <v>152</v>
      </c>
      <c r="B155">
        <v>2</v>
      </c>
      <c r="C155">
        <v>2.2731854222430989</v>
      </c>
      <c r="D155">
        <v>-0.27318542224309894</v>
      </c>
      <c r="E155">
        <f t="shared" si="2"/>
        <v>7.4630274926140258E-2</v>
      </c>
    </row>
    <row r="156" spans="1:5" x14ac:dyDescent="0.25">
      <c r="A156">
        <v>153</v>
      </c>
      <c r="B156">
        <v>2.74</v>
      </c>
      <c r="C156">
        <v>2.848124180289497</v>
      </c>
      <c r="D156">
        <v>-0.10812418028949677</v>
      </c>
      <c r="E156">
        <f t="shared" si="2"/>
        <v>1.1690838363275603E-2</v>
      </c>
    </row>
    <row r="157" spans="1:5" x14ac:dyDescent="0.25">
      <c r="A157">
        <v>154</v>
      </c>
      <c r="B157">
        <v>2</v>
      </c>
      <c r="C157">
        <v>3.7157971070264781</v>
      </c>
      <c r="D157">
        <v>-1.7157971070264781</v>
      </c>
      <c r="E157">
        <f t="shared" si="2"/>
        <v>2.9439597124804315</v>
      </c>
    </row>
    <row r="158" spans="1:5" x14ac:dyDescent="0.25">
      <c r="A158">
        <v>155</v>
      </c>
      <c r="B158">
        <v>2</v>
      </c>
      <c r="C158">
        <v>3.2729903581843924</v>
      </c>
      <c r="D158">
        <v>-1.2729903581843924</v>
      </c>
      <c r="E158">
        <f t="shared" si="2"/>
        <v>1.6205044520304277</v>
      </c>
    </row>
    <row r="159" spans="1:5" x14ac:dyDescent="0.25">
      <c r="A159">
        <v>156</v>
      </c>
      <c r="B159">
        <v>5.14</v>
      </c>
      <c r="C159">
        <v>4.399121617404516</v>
      </c>
      <c r="D159">
        <v>0.74087838259548366</v>
      </c>
      <c r="E159">
        <f t="shared" si="2"/>
        <v>0.54890077779729984</v>
      </c>
    </row>
    <row r="160" spans="1:5" x14ac:dyDescent="0.25">
      <c r="A160">
        <v>157</v>
      </c>
      <c r="B160">
        <v>5</v>
      </c>
      <c r="C160">
        <v>6.2885850127038836</v>
      </c>
      <c r="D160">
        <v>-1.2885850127038836</v>
      </c>
      <c r="E160">
        <f t="shared" si="2"/>
        <v>1.6604513349650678</v>
      </c>
    </row>
    <row r="161" spans="1:5" x14ac:dyDescent="0.25">
      <c r="A161">
        <v>158</v>
      </c>
      <c r="B161">
        <v>3.75</v>
      </c>
      <c r="C161">
        <v>3.7574839348463396</v>
      </c>
      <c r="D161">
        <v>-7.4839348463395794E-3</v>
      </c>
      <c r="E161">
        <f t="shared" si="2"/>
        <v>5.6009280784255823E-5</v>
      </c>
    </row>
    <row r="162" spans="1:5" x14ac:dyDescent="0.25">
      <c r="A162">
        <v>159</v>
      </c>
      <c r="B162">
        <v>2.61</v>
      </c>
      <c r="C162">
        <v>2.2972711449834637</v>
      </c>
      <c r="D162">
        <v>0.31272885501653613</v>
      </c>
      <c r="E162">
        <f t="shared" si="2"/>
        <v>9.7799336759953684E-2</v>
      </c>
    </row>
    <row r="163" spans="1:5" x14ac:dyDescent="0.25">
      <c r="A163">
        <v>160</v>
      </c>
      <c r="B163">
        <v>2</v>
      </c>
      <c r="C163">
        <v>2.9691397020751786</v>
      </c>
      <c r="D163">
        <v>-0.96913970207517863</v>
      </c>
      <c r="E163">
        <f t="shared" si="2"/>
        <v>0.93923176213836601</v>
      </c>
    </row>
    <row r="164" spans="1:5" x14ac:dyDescent="0.25">
      <c r="A164">
        <v>161</v>
      </c>
      <c r="B164">
        <v>3.5</v>
      </c>
      <c r="C164">
        <v>3.4332530518029714</v>
      </c>
      <c r="D164">
        <v>6.6746948197028644E-2</v>
      </c>
      <c r="E164">
        <f t="shared" si="2"/>
        <v>4.4551550936168249E-3</v>
      </c>
    </row>
    <row r="165" spans="1:5" x14ac:dyDescent="0.25">
      <c r="A165">
        <v>162</v>
      </c>
      <c r="B165">
        <v>2.5</v>
      </c>
      <c r="C165">
        <v>2.2296458465201328</v>
      </c>
      <c r="D165">
        <v>0.27035415347986724</v>
      </c>
      <c r="E165">
        <f t="shared" si="2"/>
        <v>7.3091368303815615E-2</v>
      </c>
    </row>
    <row r="166" spans="1:5" x14ac:dyDescent="0.25">
      <c r="A166">
        <v>163</v>
      </c>
      <c r="B166">
        <v>2</v>
      </c>
      <c r="C166">
        <v>2.7508549153764865</v>
      </c>
      <c r="D166">
        <v>-0.75085491537648652</v>
      </c>
      <c r="E166">
        <f t="shared" si="2"/>
        <v>0.56378310394503073</v>
      </c>
    </row>
    <row r="167" spans="1:5" x14ac:dyDescent="0.25">
      <c r="A167">
        <v>164</v>
      </c>
      <c r="B167">
        <v>2</v>
      </c>
      <c r="C167">
        <v>2.3361788509486678</v>
      </c>
      <c r="D167">
        <v>-0.33617885094866784</v>
      </c>
      <c r="E167">
        <f t="shared" si="2"/>
        <v>0.11301621982516663</v>
      </c>
    </row>
    <row r="168" spans="1:5" x14ac:dyDescent="0.25">
      <c r="A168">
        <v>165</v>
      </c>
      <c r="B168">
        <v>3</v>
      </c>
      <c r="C168">
        <v>2.6789372130230857</v>
      </c>
      <c r="D168">
        <v>0.32106278697691426</v>
      </c>
      <c r="E168">
        <f t="shared" si="2"/>
        <v>0.10308131318138343</v>
      </c>
    </row>
    <row r="169" spans="1:5" x14ac:dyDescent="0.25">
      <c r="A169">
        <v>166</v>
      </c>
      <c r="B169">
        <v>3.48</v>
      </c>
      <c r="C169">
        <v>3.5206716691165978</v>
      </c>
      <c r="D169">
        <v>-4.0671669116597808E-2</v>
      </c>
      <c r="E169">
        <f t="shared" si="2"/>
        <v>1.654184668730016E-3</v>
      </c>
    </row>
    <row r="170" spans="1:5" x14ac:dyDescent="0.25">
      <c r="A170">
        <v>167</v>
      </c>
      <c r="B170">
        <v>2.2400000000000002</v>
      </c>
      <c r="C170">
        <v>2.9800087472776418</v>
      </c>
      <c r="D170">
        <v>-0.74000874727764154</v>
      </c>
      <c r="E170">
        <f t="shared" si="2"/>
        <v>0.54761294604742439</v>
      </c>
    </row>
    <row r="171" spans="1:5" x14ac:dyDescent="0.25">
      <c r="A171">
        <v>168</v>
      </c>
      <c r="B171">
        <v>4.5</v>
      </c>
      <c r="C171">
        <v>4.3790808563380548</v>
      </c>
      <c r="D171">
        <v>0.12091914366194523</v>
      </c>
      <c r="E171">
        <f t="shared" si="2"/>
        <v>1.4621439303938149E-2</v>
      </c>
    </row>
    <row r="172" spans="1:5" x14ac:dyDescent="0.25">
      <c r="A172">
        <v>169</v>
      </c>
      <c r="B172">
        <v>1.61</v>
      </c>
      <c r="C172">
        <v>2.0378864385487692</v>
      </c>
      <c r="D172">
        <v>-0.42788643854876907</v>
      </c>
      <c r="E172">
        <f t="shared" si="2"/>
        <v>0.18308680429394952</v>
      </c>
    </row>
    <row r="173" spans="1:5" x14ac:dyDescent="0.25">
      <c r="A173">
        <v>170</v>
      </c>
      <c r="B173">
        <v>2</v>
      </c>
      <c r="C173">
        <v>2.0415919343549791</v>
      </c>
      <c r="D173">
        <v>-4.1591934354979099E-2</v>
      </c>
      <c r="E173">
        <f t="shared" si="2"/>
        <v>1.7298890033888906E-3</v>
      </c>
    </row>
    <row r="174" spans="1:5" x14ac:dyDescent="0.25">
      <c r="A174">
        <v>171</v>
      </c>
      <c r="B174">
        <v>10</v>
      </c>
      <c r="C174">
        <v>5.956108787748069</v>
      </c>
      <c r="D174">
        <v>4.043891212251931</v>
      </c>
      <c r="E174">
        <f t="shared" si="2"/>
        <v>16.353056136528391</v>
      </c>
    </row>
    <row r="175" spans="1:5" x14ac:dyDescent="0.25">
      <c r="A175">
        <v>172</v>
      </c>
      <c r="B175">
        <v>3.16</v>
      </c>
      <c r="C175">
        <v>2.5214536412591642</v>
      </c>
      <c r="D175">
        <v>0.63854635874083598</v>
      </c>
      <c r="E175">
        <f t="shared" si="2"/>
        <v>0.40774145226118041</v>
      </c>
    </row>
    <row r="176" spans="1:5" x14ac:dyDescent="0.25">
      <c r="A176">
        <v>173</v>
      </c>
      <c r="B176">
        <v>5.15</v>
      </c>
      <c r="C176">
        <v>1.7284775387302407</v>
      </c>
      <c r="D176">
        <v>3.4215224612697597</v>
      </c>
      <c r="E176">
        <f t="shared" si="2"/>
        <v>11.706815952973473</v>
      </c>
    </row>
    <row r="177" spans="1:5" x14ac:dyDescent="0.25">
      <c r="A177">
        <v>174</v>
      </c>
      <c r="B177">
        <v>3.18</v>
      </c>
      <c r="C177">
        <v>4.0073574595493424</v>
      </c>
      <c r="D177">
        <v>-0.82735745954934226</v>
      </c>
      <c r="E177">
        <f t="shared" si="2"/>
        <v>0.68452036587194154</v>
      </c>
    </row>
    <row r="178" spans="1:5" x14ac:dyDescent="0.25">
      <c r="A178">
        <v>175</v>
      </c>
      <c r="B178">
        <v>4</v>
      </c>
      <c r="C178">
        <v>2.6150174103659642</v>
      </c>
      <c r="D178">
        <v>1.3849825896340358</v>
      </c>
      <c r="E178">
        <f t="shared" si="2"/>
        <v>1.9181767735894</v>
      </c>
    </row>
    <row r="179" spans="1:5" x14ac:dyDescent="0.25">
      <c r="A179">
        <v>176</v>
      </c>
      <c r="B179">
        <v>3.11</v>
      </c>
      <c r="C179">
        <v>4.1046267244623529</v>
      </c>
      <c r="D179">
        <v>-0.99462672446235301</v>
      </c>
      <c r="E179">
        <f t="shared" si="2"/>
        <v>0.98928232101470948</v>
      </c>
    </row>
    <row r="180" spans="1:5" x14ac:dyDescent="0.25">
      <c r="A180">
        <v>177</v>
      </c>
      <c r="B180">
        <v>2</v>
      </c>
      <c r="C180">
        <v>2.7141394231820799</v>
      </c>
      <c r="D180">
        <v>-0.7141394231820799</v>
      </c>
      <c r="E180">
        <f t="shared" si="2"/>
        <v>0.50999511574283385</v>
      </c>
    </row>
    <row r="181" spans="1:5" x14ac:dyDescent="0.25">
      <c r="A181">
        <v>178</v>
      </c>
      <c r="B181">
        <v>2</v>
      </c>
      <c r="C181">
        <v>2.3982459057026841</v>
      </c>
      <c r="D181">
        <v>-0.39824590570268414</v>
      </c>
      <c r="E181">
        <f t="shared" si="2"/>
        <v>0.15859980140895119</v>
      </c>
    </row>
    <row r="182" spans="1:5" x14ac:dyDescent="0.25">
      <c r="A182">
        <v>179</v>
      </c>
      <c r="B182">
        <v>4</v>
      </c>
      <c r="C182">
        <v>1.9461754173450736</v>
      </c>
      <c r="D182">
        <v>2.0538245826549266</v>
      </c>
      <c r="E182">
        <f t="shared" si="2"/>
        <v>4.2181954163176831</v>
      </c>
    </row>
    <row r="183" spans="1:5" x14ac:dyDescent="0.25">
      <c r="A183">
        <v>180</v>
      </c>
      <c r="B183">
        <v>3.55</v>
      </c>
      <c r="C183">
        <v>4.2648894180809318</v>
      </c>
      <c r="D183">
        <v>-0.71488941808093198</v>
      </c>
      <c r="E183">
        <f t="shared" si="2"/>
        <v>0.51106688008409351</v>
      </c>
    </row>
    <row r="184" spans="1:5" x14ac:dyDescent="0.25">
      <c r="A184">
        <v>181</v>
      </c>
      <c r="B184">
        <v>3.68</v>
      </c>
      <c r="C184">
        <v>4.651434798094483</v>
      </c>
      <c r="D184">
        <v>-0.97143479809448285</v>
      </c>
      <c r="E184">
        <f t="shared" si="2"/>
        <v>0.94368556694886863</v>
      </c>
    </row>
    <row r="185" spans="1:5" x14ac:dyDescent="0.25">
      <c r="A185">
        <v>182</v>
      </c>
      <c r="B185">
        <v>5.65</v>
      </c>
      <c r="C185">
        <v>3.2180868528266289</v>
      </c>
      <c r="D185">
        <v>2.4319131471733715</v>
      </c>
      <c r="E185">
        <f t="shared" si="2"/>
        <v>5.9142015553946923</v>
      </c>
    </row>
    <row r="186" spans="1:5" x14ac:dyDescent="0.25">
      <c r="A186">
        <v>183</v>
      </c>
      <c r="B186">
        <v>3.5</v>
      </c>
      <c r="C186">
        <v>5.4503086102004143</v>
      </c>
      <c r="D186">
        <v>-1.9503086102004143</v>
      </c>
      <c r="E186">
        <f t="shared" si="2"/>
        <v>3.8037036750218718</v>
      </c>
    </row>
    <row r="187" spans="1:5" x14ac:dyDescent="0.25">
      <c r="A187">
        <v>184</v>
      </c>
      <c r="B187">
        <v>6.5</v>
      </c>
      <c r="C187">
        <v>3.587957501712236</v>
      </c>
      <c r="D187">
        <v>2.912042498287764</v>
      </c>
      <c r="E187">
        <f t="shared" si="2"/>
        <v>8.4799915118340419</v>
      </c>
    </row>
    <row r="188" spans="1:5" x14ac:dyDescent="0.25">
      <c r="A188">
        <v>185</v>
      </c>
      <c r="B188">
        <v>3</v>
      </c>
      <c r="C188">
        <v>4.8133027974000004</v>
      </c>
      <c r="D188">
        <v>-1.8133027974000004</v>
      </c>
      <c r="E188">
        <f t="shared" si="2"/>
        <v>3.2880670350586669</v>
      </c>
    </row>
    <row r="189" spans="1:5" x14ac:dyDescent="0.25">
      <c r="A189">
        <v>186</v>
      </c>
      <c r="B189">
        <v>5</v>
      </c>
      <c r="C189">
        <v>3.5505630777824444</v>
      </c>
      <c r="D189">
        <v>1.4494369222175556</v>
      </c>
      <c r="E189">
        <f t="shared" si="2"/>
        <v>2.1008673914875002</v>
      </c>
    </row>
    <row r="190" spans="1:5" x14ac:dyDescent="0.25">
      <c r="A190">
        <v>187</v>
      </c>
      <c r="B190">
        <v>3.5</v>
      </c>
      <c r="C190">
        <v>3.1853242986545993</v>
      </c>
      <c r="D190">
        <v>0.31467570134540068</v>
      </c>
      <c r="E190">
        <f t="shared" si="2"/>
        <v>9.9020797017219803E-2</v>
      </c>
    </row>
    <row r="191" spans="1:5" x14ac:dyDescent="0.25">
      <c r="A191">
        <v>188</v>
      </c>
      <c r="B191">
        <v>2</v>
      </c>
      <c r="C191">
        <v>4.4556304284492176</v>
      </c>
      <c r="D191">
        <v>-2.4556304284492176</v>
      </c>
      <c r="E191">
        <f t="shared" si="2"/>
        <v>6.0301208011256886</v>
      </c>
    </row>
    <row r="192" spans="1:5" x14ac:dyDescent="0.25">
      <c r="A192">
        <v>189</v>
      </c>
      <c r="B192">
        <v>3.5</v>
      </c>
      <c r="C192">
        <v>2.9305714619776673</v>
      </c>
      <c r="D192">
        <v>0.56942853802233273</v>
      </c>
      <c r="E192">
        <f t="shared" si="2"/>
        <v>0.32424885991425123</v>
      </c>
    </row>
    <row r="193" spans="1:5" x14ac:dyDescent="0.25">
      <c r="A193">
        <v>190</v>
      </c>
      <c r="B193">
        <v>4</v>
      </c>
      <c r="C193">
        <v>3.3891265679961453</v>
      </c>
      <c r="D193">
        <v>0.61087343200385469</v>
      </c>
      <c r="E193">
        <f t="shared" si="2"/>
        <v>0.37316634992816805</v>
      </c>
    </row>
    <row r="194" spans="1:5" x14ac:dyDescent="0.25">
      <c r="A194">
        <v>191</v>
      </c>
      <c r="B194">
        <v>1.5</v>
      </c>
      <c r="C194">
        <v>2.5103371538405339</v>
      </c>
      <c r="D194">
        <v>-1.0103371538405339</v>
      </c>
      <c r="E194">
        <f t="shared" si="2"/>
        <v>1.0207811644305906</v>
      </c>
    </row>
    <row r="195" spans="1:5" x14ac:dyDescent="0.25">
      <c r="A195">
        <v>192</v>
      </c>
      <c r="B195">
        <v>4.1900000000000004</v>
      </c>
      <c r="C195">
        <v>2.8920032218801559</v>
      </c>
      <c r="D195">
        <v>1.2979967781198445</v>
      </c>
      <c r="E195">
        <f t="shared" si="2"/>
        <v>1.6847956360094969</v>
      </c>
    </row>
    <row r="196" spans="1:5" x14ac:dyDescent="0.25">
      <c r="A196">
        <v>193</v>
      </c>
      <c r="B196">
        <v>2.56</v>
      </c>
      <c r="C196">
        <v>3.6914639420699467</v>
      </c>
      <c r="D196">
        <v>-1.1314639420699466</v>
      </c>
      <c r="E196">
        <f t="shared" si="2"/>
        <v>1.2802106522044634</v>
      </c>
    </row>
    <row r="197" spans="1:5" x14ac:dyDescent="0.25">
      <c r="A197">
        <v>194</v>
      </c>
      <c r="B197">
        <v>2.02</v>
      </c>
      <c r="C197">
        <v>2.4908833008579321</v>
      </c>
      <c r="D197">
        <v>-0.47088330085793206</v>
      </c>
      <c r="E197">
        <f t="shared" ref="E197:E246" si="3">D197^2</f>
        <v>0.22173108302686176</v>
      </c>
    </row>
    <row r="198" spans="1:5" x14ac:dyDescent="0.25">
      <c r="A198">
        <v>195</v>
      </c>
      <c r="B198">
        <v>4</v>
      </c>
      <c r="C198">
        <v>2.5927844355287046</v>
      </c>
      <c r="D198">
        <v>1.4072155644712954</v>
      </c>
      <c r="E198">
        <f t="shared" si="3"/>
        <v>1.9802556448902664</v>
      </c>
    </row>
    <row r="199" spans="1:5" x14ac:dyDescent="0.25">
      <c r="A199">
        <v>196</v>
      </c>
      <c r="B199">
        <v>1.44</v>
      </c>
      <c r="C199">
        <v>1.7571951312283676</v>
      </c>
      <c r="D199">
        <v>-0.31719513122836762</v>
      </c>
      <c r="E199">
        <f t="shared" si="3"/>
        <v>0.10061275127498136</v>
      </c>
    </row>
    <row r="200" spans="1:5" x14ac:dyDescent="0.25">
      <c r="A200">
        <v>197</v>
      </c>
      <c r="B200">
        <v>2</v>
      </c>
      <c r="C200">
        <v>2.0147270897599574</v>
      </c>
      <c r="D200">
        <v>-1.4727089759957401E-2</v>
      </c>
      <c r="E200">
        <f t="shared" si="3"/>
        <v>2.1688717279784214E-4</v>
      </c>
    </row>
    <row r="201" spans="1:5" x14ac:dyDescent="0.25">
      <c r="A201">
        <v>198</v>
      </c>
      <c r="B201">
        <v>5</v>
      </c>
      <c r="C201">
        <v>5.4351471611078814</v>
      </c>
      <c r="D201">
        <v>-0.43514716110788143</v>
      </c>
      <c r="E201">
        <f t="shared" si="3"/>
        <v>0.18935305182024853</v>
      </c>
    </row>
    <row r="202" spans="1:5" x14ac:dyDescent="0.25">
      <c r="A202">
        <v>199</v>
      </c>
      <c r="B202">
        <v>2</v>
      </c>
      <c r="C202">
        <v>2.261142560872917</v>
      </c>
      <c r="D202">
        <v>-0.26114256087291698</v>
      </c>
      <c r="E202">
        <f t="shared" si="3"/>
        <v>6.8195437099265149E-2</v>
      </c>
    </row>
    <row r="203" spans="1:5" x14ac:dyDescent="0.25">
      <c r="A203">
        <v>200</v>
      </c>
      <c r="B203">
        <v>2</v>
      </c>
      <c r="C203">
        <v>2.3083876324020931</v>
      </c>
      <c r="D203">
        <v>-0.3083876324020931</v>
      </c>
      <c r="E203">
        <f t="shared" si="3"/>
        <v>9.5102931818568506E-2</v>
      </c>
    </row>
    <row r="204" spans="1:5" x14ac:dyDescent="0.25">
      <c r="A204">
        <v>201</v>
      </c>
      <c r="B204">
        <v>4</v>
      </c>
      <c r="C204">
        <v>2.9824484032646064</v>
      </c>
      <c r="D204">
        <v>1.0175515967353936</v>
      </c>
      <c r="E204">
        <f t="shared" si="3"/>
        <v>1.0354112520187491</v>
      </c>
    </row>
    <row r="205" spans="1:5" x14ac:dyDescent="0.25">
      <c r="A205">
        <v>202</v>
      </c>
      <c r="B205">
        <v>2.0099999999999998</v>
      </c>
      <c r="C205">
        <v>2.2370568381325526</v>
      </c>
      <c r="D205">
        <v>-0.22705683813255284</v>
      </c>
      <c r="E205">
        <f t="shared" si="3"/>
        <v>5.1554807742752305E-2</v>
      </c>
    </row>
    <row r="206" spans="1:5" x14ac:dyDescent="0.25">
      <c r="A206">
        <v>203</v>
      </c>
      <c r="B206">
        <v>2.5</v>
      </c>
      <c r="C206">
        <v>2.5761097044007601</v>
      </c>
      <c r="D206">
        <v>-7.6109704400760148E-2</v>
      </c>
      <c r="E206">
        <f t="shared" si="3"/>
        <v>5.7926871039710882E-3</v>
      </c>
    </row>
    <row r="207" spans="1:5" x14ac:dyDescent="0.25">
      <c r="A207">
        <v>204</v>
      </c>
      <c r="B207">
        <v>4</v>
      </c>
      <c r="C207">
        <v>3.3433947785023812</v>
      </c>
      <c r="D207">
        <v>0.6566052214976188</v>
      </c>
      <c r="E207">
        <f t="shared" si="3"/>
        <v>0.43113041689793702</v>
      </c>
    </row>
    <row r="208" spans="1:5" x14ac:dyDescent="0.25">
      <c r="A208">
        <v>205</v>
      </c>
      <c r="B208">
        <v>3.23</v>
      </c>
      <c r="C208">
        <v>2.7749406381168509</v>
      </c>
      <c r="D208">
        <v>0.4550593618831491</v>
      </c>
      <c r="E208">
        <f t="shared" si="3"/>
        <v>0.20707902283749885</v>
      </c>
    </row>
    <row r="209" spans="1:5" x14ac:dyDescent="0.25">
      <c r="A209">
        <v>206</v>
      </c>
      <c r="B209">
        <v>3.41</v>
      </c>
      <c r="C209">
        <v>3.7124310770879605</v>
      </c>
      <c r="D209">
        <v>-0.30243107708796035</v>
      </c>
      <c r="E209">
        <f t="shared" si="3"/>
        <v>9.146455638858382E-2</v>
      </c>
    </row>
    <row r="210" spans="1:5" x14ac:dyDescent="0.25">
      <c r="A210">
        <v>207</v>
      </c>
      <c r="B210">
        <v>3</v>
      </c>
      <c r="C210">
        <v>5.0293953703278955</v>
      </c>
      <c r="D210">
        <v>-2.0293953703278955</v>
      </c>
      <c r="E210">
        <f t="shared" si="3"/>
        <v>4.118445569108296</v>
      </c>
    </row>
    <row r="211" spans="1:5" x14ac:dyDescent="0.25">
      <c r="A211">
        <v>208</v>
      </c>
      <c r="B211">
        <v>2.0299999999999998</v>
      </c>
      <c r="C211">
        <v>3.3051660042725621</v>
      </c>
      <c r="D211">
        <v>-1.2751660042725623</v>
      </c>
      <c r="E211">
        <f t="shared" si="3"/>
        <v>1.6260483384524524</v>
      </c>
    </row>
    <row r="212" spans="1:5" x14ac:dyDescent="0.25">
      <c r="A212">
        <v>209</v>
      </c>
      <c r="B212">
        <v>2.23</v>
      </c>
      <c r="C212">
        <v>2.2389095860356574</v>
      </c>
      <c r="D212">
        <v>-8.9095860356573908E-3</v>
      </c>
      <c r="E212">
        <f t="shared" si="3"/>
        <v>7.9380723326781178E-5</v>
      </c>
    </row>
    <row r="213" spans="1:5" x14ac:dyDescent="0.25">
      <c r="A213">
        <v>210</v>
      </c>
      <c r="B213">
        <v>2</v>
      </c>
      <c r="C213">
        <v>4.0338828382766714</v>
      </c>
      <c r="D213">
        <v>-2.0338828382766714</v>
      </c>
      <c r="E213">
        <f t="shared" si="3"/>
        <v>4.1366793998363685</v>
      </c>
    </row>
    <row r="214" spans="1:5" x14ac:dyDescent="0.25">
      <c r="A214">
        <v>211</v>
      </c>
      <c r="B214">
        <v>5.16</v>
      </c>
      <c r="C214">
        <v>3.8399312165345107</v>
      </c>
      <c r="D214">
        <v>1.3200687834654894</v>
      </c>
      <c r="E214">
        <f t="shared" si="3"/>
        <v>1.7425815930800572</v>
      </c>
    </row>
    <row r="215" spans="1:5" x14ac:dyDescent="0.25">
      <c r="A215">
        <v>212</v>
      </c>
      <c r="B215">
        <v>9</v>
      </c>
      <c r="C215">
        <v>5.9187143638182764</v>
      </c>
      <c r="D215">
        <v>3.0812856361817236</v>
      </c>
      <c r="E215">
        <f t="shared" si="3"/>
        <v>9.4943211717398093</v>
      </c>
    </row>
    <row r="216" spans="1:5" x14ac:dyDescent="0.25">
      <c r="A216">
        <v>213</v>
      </c>
      <c r="B216">
        <v>2.5</v>
      </c>
      <c r="C216">
        <v>2.2861546575648339</v>
      </c>
      <c r="D216">
        <v>0.21384534243516606</v>
      </c>
      <c r="E216">
        <f t="shared" si="3"/>
        <v>4.5729830481213436E-2</v>
      </c>
    </row>
    <row r="217" spans="1:5" x14ac:dyDescent="0.25">
      <c r="A217">
        <v>214</v>
      </c>
      <c r="B217">
        <v>6.5</v>
      </c>
      <c r="C217">
        <v>3.8587981614332527</v>
      </c>
      <c r="D217">
        <v>2.6412018385667473</v>
      </c>
      <c r="E217">
        <f t="shared" si="3"/>
        <v>6.9759471520483665</v>
      </c>
    </row>
    <row r="218" spans="1:5" x14ac:dyDescent="0.25">
      <c r="A218">
        <v>215</v>
      </c>
      <c r="B218">
        <v>1.1000000000000001</v>
      </c>
      <c r="C218">
        <v>2.2518788213573924</v>
      </c>
      <c r="D218">
        <v>-1.1518788213573923</v>
      </c>
      <c r="E218">
        <f t="shared" si="3"/>
        <v>1.3268248190916951</v>
      </c>
    </row>
    <row r="219" spans="1:5" x14ac:dyDescent="0.25">
      <c r="A219">
        <v>216</v>
      </c>
      <c r="B219">
        <v>3</v>
      </c>
      <c r="C219">
        <v>4.2416380456405944</v>
      </c>
      <c r="D219">
        <v>-1.2416380456405944</v>
      </c>
      <c r="E219">
        <f t="shared" si="3"/>
        <v>1.5416650363821949</v>
      </c>
    </row>
    <row r="220" spans="1:5" x14ac:dyDescent="0.25">
      <c r="A220">
        <v>217</v>
      </c>
      <c r="B220">
        <v>1.5</v>
      </c>
      <c r="C220">
        <v>2.1305238337040171</v>
      </c>
      <c r="D220">
        <v>-0.6305238337040171</v>
      </c>
      <c r="E220">
        <f t="shared" si="3"/>
        <v>0.397560304868811</v>
      </c>
    </row>
    <row r="221" spans="1:5" x14ac:dyDescent="0.25">
      <c r="A221">
        <v>218</v>
      </c>
      <c r="B221">
        <v>1.44</v>
      </c>
      <c r="C221">
        <v>1.7738698623563123</v>
      </c>
      <c r="D221">
        <v>-0.33386986235631233</v>
      </c>
      <c r="E221">
        <f t="shared" si="3"/>
        <v>0.11146908498982294</v>
      </c>
    </row>
    <row r="222" spans="1:5" x14ac:dyDescent="0.25">
      <c r="A222">
        <v>219</v>
      </c>
      <c r="B222">
        <v>3.09</v>
      </c>
      <c r="C222">
        <v>4.2336401459443147</v>
      </c>
      <c r="D222">
        <v>-1.1436401459443148</v>
      </c>
      <c r="E222">
        <f t="shared" si="3"/>
        <v>1.3079127834155337</v>
      </c>
    </row>
    <row r="223" spans="1:5" x14ac:dyDescent="0.25">
      <c r="A223">
        <v>220</v>
      </c>
      <c r="B223">
        <v>2.2000000000000002</v>
      </c>
      <c r="C223">
        <v>2.1833271489425083</v>
      </c>
      <c r="D223">
        <v>1.6672851057491833E-2</v>
      </c>
      <c r="E223">
        <f t="shared" si="3"/>
        <v>2.7798396238530652E-4</v>
      </c>
    </row>
    <row r="224" spans="1:5" x14ac:dyDescent="0.25">
      <c r="A224">
        <v>221</v>
      </c>
      <c r="B224">
        <v>3.48</v>
      </c>
      <c r="C224">
        <v>2.3000502668381211</v>
      </c>
      <c r="D224">
        <v>1.1799497331618789</v>
      </c>
      <c r="E224">
        <f t="shared" si="3"/>
        <v>1.3922813727887893</v>
      </c>
    </row>
    <row r="225" spans="1:5" x14ac:dyDescent="0.25">
      <c r="A225">
        <v>222</v>
      </c>
      <c r="B225">
        <v>1.92</v>
      </c>
      <c r="C225">
        <v>1.6593389582314972</v>
      </c>
      <c r="D225">
        <v>0.26066104176850269</v>
      </c>
      <c r="E225">
        <f t="shared" si="3"/>
        <v>6.7944178695841101E-2</v>
      </c>
    </row>
    <row r="226" spans="1:5" x14ac:dyDescent="0.25">
      <c r="A226">
        <v>223</v>
      </c>
      <c r="B226">
        <v>3</v>
      </c>
      <c r="C226">
        <v>2.7295483144907795</v>
      </c>
      <c r="D226">
        <v>0.2704516855092205</v>
      </c>
      <c r="E226">
        <f t="shared" si="3"/>
        <v>7.3144114194778315E-2</v>
      </c>
    </row>
    <row r="227" spans="1:5" x14ac:dyDescent="0.25">
      <c r="A227">
        <v>224</v>
      </c>
      <c r="B227">
        <v>1.58</v>
      </c>
      <c r="C227">
        <v>2.3000502668381211</v>
      </c>
      <c r="D227">
        <v>-0.72005026683812101</v>
      </c>
      <c r="E227">
        <f t="shared" si="3"/>
        <v>0.51847238677364926</v>
      </c>
    </row>
    <row r="228" spans="1:5" x14ac:dyDescent="0.25">
      <c r="A228">
        <v>225</v>
      </c>
      <c r="B228">
        <v>2.5</v>
      </c>
      <c r="C228">
        <v>2.5640668430305782</v>
      </c>
      <c r="D228">
        <v>-6.4066843030578191E-2</v>
      </c>
      <c r="E228">
        <f t="shared" si="3"/>
        <v>4.104560375904745E-3</v>
      </c>
    </row>
    <row r="229" spans="1:5" x14ac:dyDescent="0.25">
      <c r="A229">
        <v>226</v>
      </c>
      <c r="B229">
        <v>2</v>
      </c>
      <c r="C229">
        <v>1.9915677409711452</v>
      </c>
      <c r="D229">
        <v>8.4322590288548049E-3</v>
      </c>
      <c r="E229">
        <f t="shared" si="3"/>
        <v>7.1102992329703378E-5</v>
      </c>
    </row>
    <row r="230" spans="1:5" x14ac:dyDescent="0.25">
      <c r="A230">
        <v>227</v>
      </c>
      <c r="B230">
        <v>3</v>
      </c>
      <c r="C230">
        <v>3.3359837868899609</v>
      </c>
      <c r="D230">
        <v>-0.33598378688996089</v>
      </c>
      <c r="E230">
        <f t="shared" si="3"/>
        <v>0.11288510505291866</v>
      </c>
    </row>
    <row r="231" spans="1:5" x14ac:dyDescent="0.25">
      <c r="A231">
        <v>228</v>
      </c>
      <c r="B231">
        <v>2.72</v>
      </c>
      <c r="C231">
        <v>2.2870810315163865</v>
      </c>
      <c r="D231">
        <v>0.43291896848361366</v>
      </c>
      <c r="E231">
        <f t="shared" si="3"/>
        <v>0.18741883327291609</v>
      </c>
    </row>
    <row r="232" spans="1:5" x14ac:dyDescent="0.25">
      <c r="A232">
        <v>229</v>
      </c>
      <c r="B232">
        <v>2.88</v>
      </c>
      <c r="C232">
        <v>3.1059956046887791</v>
      </c>
      <c r="D232">
        <v>-0.22599560468877922</v>
      </c>
      <c r="E232">
        <f t="shared" si="3"/>
        <v>5.1074013338646966E-2</v>
      </c>
    </row>
    <row r="233" spans="1:5" x14ac:dyDescent="0.25">
      <c r="A233">
        <v>230</v>
      </c>
      <c r="B233">
        <v>2</v>
      </c>
      <c r="C233">
        <v>3.6657729136426442</v>
      </c>
      <c r="D233">
        <v>-1.6657729136426442</v>
      </c>
      <c r="E233">
        <f t="shared" si="3"/>
        <v>2.7747993998255045</v>
      </c>
    </row>
    <row r="234" spans="1:5" x14ac:dyDescent="0.25">
      <c r="A234">
        <v>231</v>
      </c>
      <c r="B234">
        <v>3</v>
      </c>
      <c r="C234">
        <v>2.7026834698957574</v>
      </c>
      <c r="D234">
        <v>0.29731653010424264</v>
      </c>
      <c r="E234">
        <f t="shared" si="3"/>
        <v>8.8397119073227018E-2</v>
      </c>
    </row>
    <row r="235" spans="1:5" x14ac:dyDescent="0.25">
      <c r="A235">
        <v>232</v>
      </c>
      <c r="B235">
        <v>3.39</v>
      </c>
      <c r="C235">
        <v>2.1323765816071223</v>
      </c>
      <c r="D235">
        <v>1.2576234183928778</v>
      </c>
      <c r="E235">
        <f t="shared" si="3"/>
        <v>1.5816166624901875</v>
      </c>
    </row>
    <row r="236" spans="1:5" x14ac:dyDescent="0.25">
      <c r="A236">
        <v>233</v>
      </c>
      <c r="B236">
        <v>1.47</v>
      </c>
      <c r="C236">
        <v>2.0545611696767137</v>
      </c>
      <c r="D236">
        <v>-0.58456116967671368</v>
      </c>
      <c r="E236">
        <f t="shared" si="3"/>
        <v>0.34171176109380763</v>
      </c>
    </row>
    <row r="237" spans="1:5" x14ac:dyDescent="0.25">
      <c r="A237">
        <v>234</v>
      </c>
      <c r="B237">
        <v>3</v>
      </c>
      <c r="C237">
        <v>2.4955151706156942</v>
      </c>
      <c r="D237">
        <v>0.50448482938430583</v>
      </c>
      <c r="E237">
        <f t="shared" si="3"/>
        <v>0.25450494307891219</v>
      </c>
    </row>
    <row r="238" spans="1:5" x14ac:dyDescent="0.25">
      <c r="A238">
        <v>235</v>
      </c>
      <c r="B238">
        <v>1.25</v>
      </c>
      <c r="C238">
        <v>1.9897149930680402</v>
      </c>
      <c r="D238">
        <v>-0.73971499306804023</v>
      </c>
      <c r="E238">
        <f t="shared" si="3"/>
        <v>0.54717827096965077</v>
      </c>
    </row>
    <row r="239" spans="1:5" x14ac:dyDescent="0.25">
      <c r="A239">
        <v>236</v>
      </c>
      <c r="B239">
        <v>1</v>
      </c>
      <c r="C239">
        <v>2.2240876028108176</v>
      </c>
      <c r="D239">
        <v>-1.2240876028108176</v>
      </c>
      <c r="E239">
        <f t="shared" si="3"/>
        <v>1.498390459355134</v>
      </c>
    </row>
    <row r="240" spans="1:5" x14ac:dyDescent="0.25">
      <c r="A240">
        <v>237</v>
      </c>
      <c r="B240">
        <v>1.17</v>
      </c>
      <c r="C240">
        <v>4.0981421068014852</v>
      </c>
      <c r="D240">
        <v>-2.9281421068014852</v>
      </c>
      <c r="E240">
        <f t="shared" si="3"/>
        <v>8.5740161976238412</v>
      </c>
    </row>
    <row r="241" spans="1:5" x14ac:dyDescent="0.25">
      <c r="A241">
        <v>238</v>
      </c>
      <c r="B241">
        <v>4.67</v>
      </c>
      <c r="C241">
        <v>4.5684006083224524</v>
      </c>
      <c r="D241">
        <v>0.1015993916775475</v>
      </c>
      <c r="E241">
        <f t="shared" si="3"/>
        <v>1.0322436389247708E-2</v>
      </c>
    </row>
    <row r="242" spans="1:5" x14ac:dyDescent="0.25">
      <c r="A242">
        <v>239</v>
      </c>
      <c r="B242">
        <v>5.92</v>
      </c>
      <c r="C242">
        <v>3.9384663212667661</v>
      </c>
      <c r="D242">
        <v>1.9815336787332338</v>
      </c>
      <c r="E242">
        <f t="shared" si="3"/>
        <v>3.9264757199540625</v>
      </c>
    </row>
    <row r="243" spans="1:5" x14ac:dyDescent="0.25">
      <c r="A243">
        <v>240</v>
      </c>
      <c r="B243">
        <v>2</v>
      </c>
      <c r="C243">
        <v>3.5747408241743339</v>
      </c>
      <c r="D243">
        <v>-1.5747408241743339</v>
      </c>
      <c r="E243">
        <f t="shared" si="3"/>
        <v>2.4798086633212604</v>
      </c>
    </row>
    <row r="244" spans="1:5" x14ac:dyDescent="0.25">
      <c r="A244">
        <v>241</v>
      </c>
      <c r="B244">
        <v>2</v>
      </c>
      <c r="C244">
        <v>3.1569461720241656</v>
      </c>
      <c r="D244">
        <v>-1.1569461720241656</v>
      </c>
      <c r="E244">
        <f t="shared" si="3"/>
        <v>1.3385244449613702</v>
      </c>
    </row>
    <row r="245" spans="1:5" x14ac:dyDescent="0.25">
      <c r="A245">
        <v>242</v>
      </c>
      <c r="B245">
        <v>1.75</v>
      </c>
      <c r="C245">
        <v>2.7076548055212122</v>
      </c>
      <c r="D245">
        <v>-0.95765480552121218</v>
      </c>
      <c r="E245">
        <f t="shared" si="3"/>
        <v>0.91710272653787073</v>
      </c>
    </row>
    <row r="246" spans="1:5" x14ac:dyDescent="0.25">
      <c r="A246" s="8">
        <v>243</v>
      </c>
      <c r="B246" s="8">
        <v>3</v>
      </c>
      <c r="C246" s="8">
        <v>2.7965867048702506</v>
      </c>
      <c r="D246" s="8">
        <v>0.20341329512974937</v>
      </c>
      <c r="E246">
        <f t="shared" si="3"/>
        <v>4.1376968635542521E-2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TIPS</vt:lpstr>
      <vt:lpstr>categorical - numerical Data</vt:lpstr>
      <vt:lpstr>Rejected INDEPENDENT VARIABLE</vt:lpstr>
      <vt:lpstr>Correlation</vt:lpstr>
      <vt:lpstr>Regression|Prediction</vt:lpstr>
      <vt:lpstr>RSME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Venkateswaran</dc:creator>
  <cp:lastModifiedBy>Aman Sheikh</cp:lastModifiedBy>
  <dcterms:created xsi:type="dcterms:W3CDTF">2021-10-26T16:10:41Z</dcterms:created>
  <dcterms:modified xsi:type="dcterms:W3CDTF">2023-06-25T03:17:06Z</dcterms:modified>
</cp:coreProperties>
</file>