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10" firstSheet="5" activeTab="7"/>
  </bookViews>
  <sheets>
    <sheet name="Class Data" sheetId="4" r:id="rId1"/>
    <sheet name="Binomial Distribution" sheetId="1" r:id="rId2"/>
    <sheet name="Geometric Distribution" sheetId="2" r:id="rId3"/>
    <sheet name="Poisson Distribution" sheetId="3" r:id="rId4"/>
    <sheet name="Uniform Distribution" sheetId="5" r:id="rId5"/>
    <sheet name="Exponential Distribution" sheetId="6" r:id="rId6"/>
    <sheet name="Correlation" sheetId="7" r:id="rId7"/>
    <sheet name="Random Number Generation" sheetId="8" r:id="rId8"/>
  </sheets>
  <externalReferences>
    <externalReference r:id="rId9"/>
    <externalReference r:id="rId10"/>
    <externalReference r:id="rId11"/>
    <externalReference r:id="rId12"/>
    <externalReference r:id="rId1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<sst xmlns="http://schemas.openxmlformats.org/spreadsheetml/2006/main" count="146" uniqueCount="111">
  <si>
    <t>Serial No.</t>
  </si>
  <si>
    <t>Name</t>
  </si>
  <si>
    <t>Maths</t>
  </si>
  <si>
    <t>Chemistry</t>
  </si>
  <si>
    <t>Physics</t>
  </si>
  <si>
    <t>Biology</t>
  </si>
  <si>
    <t>Comp Sc.</t>
  </si>
  <si>
    <t>English</t>
  </si>
  <si>
    <t>Hindi</t>
  </si>
  <si>
    <t>Total Marks</t>
  </si>
  <si>
    <t>%</t>
  </si>
  <si>
    <t>Pass/Fail</t>
  </si>
  <si>
    <t>Grade</t>
  </si>
  <si>
    <t>Tia</t>
  </si>
  <si>
    <t>Sandhiya</t>
  </si>
  <si>
    <t>Vedant</t>
  </si>
  <si>
    <t>KVishalaushal</t>
  </si>
  <si>
    <t>Vivekanand</t>
  </si>
  <si>
    <t>Shivam</t>
  </si>
  <si>
    <t>Aman</t>
  </si>
  <si>
    <t>Shyam</t>
  </si>
  <si>
    <t>Sambhav</t>
  </si>
  <si>
    <t>Moni</t>
  </si>
  <si>
    <t>Ashley</t>
  </si>
  <si>
    <t>David</t>
  </si>
  <si>
    <t>Misty</t>
  </si>
  <si>
    <t>Manya</t>
  </si>
  <si>
    <t>Max</t>
  </si>
  <si>
    <t>Sarena</t>
  </si>
  <si>
    <t>Mahesh</t>
  </si>
  <si>
    <t>Suresh</t>
  </si>
  <si>
    <t>Ramesh</t>
  </si>
  <si>
    <t>Kangana</t>
  </si>
  <si>
    <t>Average</t>
  </si>
  <si>
    <t>Ques1.</t>
  </si>
  <si>
    <t>x</t>
  </si>
  <si>
    <t>Binom P{X=x}</t>
  </si>
  <si>
    <t>CDF</t>
  </si>
  <si>
    <t>Ques2.</t>
  </si>
  <si>
    <t>Ques3.</t>
  </si>
  <si>
    <t>Ques 1.</t>
  </si>
  <si>
    <t>If a fair coin is successively fliped find the probability that a head first first appears on the fifth trial.</t>
  </si>
  <si>
    <t>Sol.</t>
  </si>
  <si>
    <t>P{X=x}</t>
  </si>
  <si>
    <t>P(S)=-</t>
  </si>
  <si>
    <t>P(F)=</t>
  </si>
  <si>
    <t>Required Answer:=</t>
  </si>
  <si>
    <t>p(X=5) =</t>
  </si>
  <si>
    <t>Suppose that the no. of typographical errors on a single page book has poision distribution with parameter lambda =1</t>
  </si>
  <si>
    <t>Calculate the probability that there is atles one erron on the page</t>
  </si>
  <si>
    <t>Poisson{X=x}</t>
  </si>
  <si>
    <t>MEAN=</t>
  </si>
  <si>
    <t>p(X&gt;=1) = 1-P{X=0}</t>
  </si>
  <si>
    <t>p(X&gt;=1)=</t>
  </si>
  <si>
    <t>Ques 2.</t>
  </si>
  <si>
    <t>Consider an experiment that consist of counting the no. of alpha particals  given of one second interval by one gram of radio active material</t>
  </si>
  <si>
    <t xml:space="preserve">if we know from past experience that on the average 3.2 such alpha partical are given of what is the good approximation to the probability that no more than </t>
  </si>
  <si>
    <t>two alpha partical will appear.</t>
  </si>
  <si>
    <t>p(X&lt;=2)=</t>
  </si>
  <si>
    <t>Ques 3.</t>
  </si>
  <si>
    <t>If the no. of accidents occuring on the highway on a average is 3 what is the probability that no accident will ocuur today</t>
  </si>
  <si>
    <t>p(X=0) =</t>
  </si>
  <si>
    <t>Suppose you have a random variable x that is uniformly distributed x=(1,55) compute the using excel spreadsheet provided</t>
  </si>
  <si>
    <t>mean</t>
  </si>
  <si>
    <t>sd</t>
  </si>
  <si>
    <t>pdf</t>
  </si>
  <si>
    <t>p{x&gt;13}</t>
  </si>
  <si>
    <t>Ans</t>
  </si>
  <si>
    <t>Start(aplha)</t>
  </si>
  <si>
    <t>F(x)=</t>
  </si>
  <si>
    <t>UL=</t>
  </si>
  <si>
    <t>End(Beta)</t>
  </si>
  <si>
    <t>LL=</t>
  </si>
  <si>
    <t>Mean=</t>
  </si>
  <si>
    <t>SD=</t>
  </si>
  <si>
    <t>P{x&lt;=13}</t>
  </si>
  <si>
    <t>Required Answer</t>
  </si>
  <si>
    <t>P{X&gt;13}=</t>
  </si>
  <si>
    <t>Calculate and graphically repersent pdf for the following problem:</t>
  </si>
  <si>
    <t>shoping time in a grocery store can be fitted into an exponential distributuion. Additionally average shoping time is 10 min</t>
  </si>
  <si>
    <t>what is the likelyhood of a person spending 6 to 8 min with randomly choosen custmore</t>
  </si>
  <si>
    <t>for the above prroblem calculate and graphically plot cdf</t>
  </si>
  <si>
    <t>Average=</t>
  </si>
  <si>
    <t>Lambda=</t>
  </si>
  <si>
    <t>PDF</t>
  </si>
  <si>
    <t>Reqiured Answer</t>
  </si>
  <si>
    <t>P{X=[6,8]}=</t>
  </si>
  <si>
    <t>Find the correlation between the age of male and female.</t>
  </si>
  <si>
    <t>Ans.</t>
  </si>
  <si>
    <t>AGE</t>
  </si>
  <si>
    <t>Male</t>
  </si>
  <si>
    <t>Female</t>
  </si>
  <si>
    <t>Corelation=</t>
  </si>
  <si>
    <t>(Using Karl Pearsons Formula)</t>
  </si>
  <si>
    <t>(Using Correlation Formula)</t>
  </si>
  <si>
    <t>Ques.1</t>
  </si>
  <si>
    <t>Generating Random numbers.</t>
  </si>
  <si>
    <t>Bernouli ( p=0.7)</t>
  </si>
  <si>
    <t>Binomial (p=0.6,n=3)</t>
  </si>
  <si>
    <t>Poisson ( λ=0.2)</t>
  </si>
  <si>
    <t>Uniform ( 0 to 10)</t>
  </si>
  <si>
    <t>Normal (μ=0.4 ,σ =1)</t>
  </si>
  <si>
    <t>Discrete</t>
  </si>
  <si>
    <t>Value</t>
  </si>
  <si>
    <t>Probability</t>
  </si>
  <si>
    <t>Random Numbers</t>
  </si>
  <si>
    <t>Correlation between the age of male and female.</t>
  </si>
  <si>
    <t>Age</t>
  </si>
  <si>
    <t>p</t>
  </si>
  <si>
    <t>Desired Answer</t>
  </si>
  <si>
    <t>Correlation=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</si>
</sst>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9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7" borderId="1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8" borderId="17" applyNumberFormat="0" applyAlignment="0" applyProtection="0">
      <alignment vertical="center"/>
    </xf>
    <xf numFmtId="0" fontId="17" fillId="29" borderId="21" applyNumberFormat="0" applyAlignment="0" applyProtection="0">
      <alignment vertical="center"/>
    </xf>
    <xf numFmtId="0" fontId="6" fillId="30" borderId="17" applyNumberFormat="0" applyAlignment="0" applyProtection="0"/>
    <xf numFmtId="0" fontId="18" fillId="31" borderId="22" applyNumberFormat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3" fillId="32" borderId="0" applyNumberFormat="0" applyBorder="0" applyAlignment="0" applyProtection="0"/>
    <xf numFmtId="0" fontId="5" fillId="33" borderId="0" applyNumberFormat="0" applyBorder="0" applyAlignment="0" applyProtection="0"/>
    <xf numFmtId="0" fontId="4" fillId="34" borderId="0" applyNumberFormat="0" applyBorder="0" applyAlignment="0" applyProtection="0"/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2" fillId="56" borderId="0" applyNumberFormat="0" applyBorder="0" applyAlignment="0" applyProtection="0">
      <alignment vertical="center"/>
    </xf>
    <xf numFmtId="0" fontId="22" fillId="57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</cellStyleXfs>
  <cellXfs count="13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right"/>
    </xf>
    <xf numFmtId="0" fontId="1" fillId="11" borderId="13" xfId="0" applyFont="1" applyFill="1" applyBorder="1" applyAlignment="1">
      <alignment horizontal="left"/>
    </xf>
    <xf numFmtId="0" fontId="1" fillId="3" borderId="1" xfId="0" applyFont="1" applyFill="1" applyBorder="1"/>
    <xf numFmtId="0" fontId="1" fillId="8" borderId="2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1" fillId="8" borderId="13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13" borderId="2" xfId="0" applyFont="1" applyFill="1" applyBorder="1"/>
    <xf numFmtId="0" fontId="1" fillId="13" borderId="13" xfId="0" applyFon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9" borderId="1" xfId="0" applyFill="1" applyBorder="1"/>
    <xf numFmtId="0" fontId="1" fillId="10" borderId="5" xfId="0" applyFont="1" applyFill="1" applyBorder="1" applyAlignment="1">
      <alignment horizontal="left"/>
    </xf>
    <xf numFmtId="0" fontId="1" fillId="10" borderId="10" xfId="0" applyFont="1" applyFill="1" applyBorder="1" applyAlignment="1">
      <alignment horizontal="left"/>
    </xf>
    <xf numFmtId="0" fontId="1" fillId="10" borderId="8" xfId="0" applyFont="1" applyFill="1" applyBorder="1" applyAlignment="1">
      <alignment horizontal="left"/>
    </xf>
    <xf numFmtId="0" fontId="1" fillId="10" borderId="0" xfId="0" applyFont="1" applyFill="1" applyAlignment="1">
      <alignment horizontal="left"/>
    </xf>
    <xf numFmtId="0" fontId="1" fillId="10" borderId="15" xfId="0" applyFont="1" applyFill="1" applyBorder="1" applyAlignment="1">
      <alignment horizontal="left"/>
    </xf>
    <xf numFmtId="0" fontId="1" fillId="10" borderId="12" xfId="0" applyFont="1" applyFill="1" applyBorder="1" applyAlignment="1">
      <alignment horizontal="left"/>
    </xf>
    <xf numFmtId="0" fontId="1" fillId="4" borderId="0" xfId="0" applyFont="1" applyFill="1"/>
    <xf numFmtId="0" fontId="0" fillId="14" borderId="15" xfId="0" applyFill="1" applyBorder="1" applyAlignment="1">
      <alignment horizontal="right"/>
    </xf>
    <xf numFmtId="0" fontId="0" fillId="14" borderId="14" xfId="0" applyFill="1" applyBorder="1" applyAlignment="1">
      <alignment horizontal="left"/>
    </xf>
    <xf numFmtId="0" fontId="0" fillId="15" borderId="15" xfId="0" applyFill="1" applyBorder="1" applyAlignment="1">
      <alignment horizontal="right"/>
    </xf>
    <xf numFmtId="0" fontId="0" fillId="15" borderId="14" xfId="0" applyFill="1" applyBorder="1" applyAlignment="1">
      <alignment horizontal="left"/>
    </xf>
    <xf numFmtId="0" fontId="1" fillId="16" borderId="1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13" borderId="2" xfId="0" applyFill="1" applyBorder="1" applyAlignment="1">
      <alignment horizontal="right"/>
    </xf>
    <xf numFmtId="0" fontId="0" fillId="13" borderId="13" xfId="0" applyFill="1" applyBorder="1" applyAlignment="1">
      <alignment horizontal="left"/>
    </xf>
    <xf numFmtId="0" fontId="1" fillId="10" borderId="6" xfId="0" applyFont="1" applyFill="1" applyBorder="1" applyAlignment="1">
      <alignment horizontal="left"/>
    </xf>
    <xf numFmtId="0" fontId="1" fillId="10" borderId="9" xfId="0" applyFont="1" applyFill="1" applyBorder="1" applyAlignment="1">
      <alignment horizontal="left"/>
    </xf>
    <xf numFmtId="0" fontId="1" fillId="10" borderId="14" xfId="0" applyFont="1" applyFill="1" applyBorder="1" applyAlignment="1">
      <alignment horizontal="left"/>
    </xf>
    <xf numFmtId="0" fontId="1" fillId="17" borderId="0" xfId="0" applyFont="1" applyFill="1" applyAlignment="1">
      <alignment horizontal="left"/>
    </xf>
    <xf numFmtId="0" fontId="1" fillId="7" borderId="1" xfId="0" applyFont="1" applyFill="1" applyBorder="1"/>
    <xf numFmtId="0" fontId="0" fillId="18" borderId="5" xfId="0" applyFill="1" applyBorder="1"/>
    <xf numFmtId="0" fontId="0" fillId="18" borderId="6" xfId="0" applyFill="1" applyBorder="1"/>
    <xf numFmtId="0" fontId="1" fillId="0" borderId="0" xfId="0" applyFont="1"/>
    <xf numFmtId="0" fontId="0" fillId="18" borderId="15" xfId="0" applyFill="1" applyBorder="1"/>
    <xf numFmtId="0" fontId="0" fillId="18" borderId="14" xfId="0" applyFill="1" applyBorder="1"/>
    <xf numFmtId="0" fontId="1" fillId="19" borderId="1" xfId="0" applyFont="1" applyFill="1" applyBorder="1"/>
    <xf numFmtId="0" fontId="1" fillId="19" borderId="0" xfId="0" applyFont="1" applyFill="1"/>
    <xf numFmtId="0" fontId="1" fillId="13" borderId="15" xfId="0" applyFont="1" applyFill="1" applyBorder="1" applyAlignment="1">
      <alignment horizontal="right"/>
    </xf>
    <xf numFmtId="0" fontId="1" fillId="13" borderId="14" xfId="0" applyFont="1" applyFill="1" applyBorder="1" applyAlignment="1">
      <alignment horizontal="left"/>
    </xf>
    <xf numFmtId="0" fontId="1" fillId="7" borderId="4" xfId="0" applyFont="1" applyFill="1" applyBorder="1"/>
    <xf numFmtId="0" fontId="0" fillId="10" borderId="12" xfId="0" applyFill="1" applyBorder="1"/>
    <xf numFmtId="0" fontId="1" fillId="4" borderId="4" xfId="0" applyFont="1" applyFill="1" applyBorder="1"/>
    <xf numFmtId="0" fontId="1" fillId="13" borderId="2" xfId="0" applyFont="1" applyFill="1" applyBorder="1" applyAlignment="1">
      <alignment horizontal="right"/>
    </xf>
    <xf numFmtId="0" fontId="1" fillId="16" borderId="4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0" fillId="20" borderId="2" xfId="0" applyFill="1" applyBorder="1" applyAlignment="1">
      <alignment horizontal="left"/>
    </xf>
    <xf numFmtId="0" fontId="0" fillId="20" borderId="13" xfId="0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" fillId="7" borderId="13" xfId="0" applyFont="1" applyFill="1" applyBorder="1" applyAlignment="1">
      <alignment horizontal="left"/>
    </xf>
    <xf numFmtId="0" fontId="1" fillId="7" borderId="13" xfId="0" applyFont="1" applyFill="1" applyBorder="1"/>
    <xf numFmtId="0" fontId="1" fillId="10" borderId="12" xfId="0" applyFont="1" applyFill="1" applyBorder="1"/>
    <xf numFmtId="0" fontId="1" fillId="16" borderId="6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0" borderId="2" xfId="0" applyFont="1" applyFill="1" applyBorder="1" applyAlignment="1">
      <alignment horizontal="left"/>
    </xf>
    <xf numFmtId="0" fontId="2" fillId="20" borderId="13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right"/>
    </xf>
    <xf numFmtId="0" fontId="1" fillId="10" borderId="1" xfId="0" applyFont="1" applyFill="1" applyBorder="1" applyAlignment="1">
      <alignment horizontal="left"/>
    </xf>
    <xf numFmtId="0" fontId="0" fillId="10" borderId="14" xfId="0" applyFill="1" applyBorder="1"/>
    <xf numFmtId="0" fontId="1" fillId="10" borderId="10" xfId="0" applyFont="1" applyFill="1" applyBorder="1"/>
    <xf numFmtId="0" fontId="1" fillId="10" borderId="6" xfId="0" applyFont="1" applyFill="1" applyBorder="1"/>
    <xf numFmtId="0" fontId="1" fillId="10" borderId="14" xfId="0" applyFont="1" applyFill="1" applyBorder="1"/>
    <xf numFmtId="0" fontId="0" fillId="13" borderId="4" xfId="0" applyFill="1" applyBorder="1" applyAlignment="1">
      <alignment horizontal="right"/>
    </xf>
    <xf numFmtId="0" fontId="0" fillId="13" borderId="4" xfId="0" applyFill="1" applyBorder="1" applyAlignment="1">
      <alignment horizontal="left"/>
    </xf>
    <xf numFmtId="0" fontId="0" fillId="0" borderId="6" xfId="0" applyBorder="1"/>
    <xf numFmtId="0" fontId="0" fillId="0" borderId="9" xfId="0" applyBorder="1"/>
    <xf numFmtId="0" fontId="0" fillId="0" borderId="14" xfId="0" applyBorder="1"/>
    <xf numFmtId="0" fontId="0" fillId="21" borderId="4" xfId="0" applyFill="1" applyBorder="1"/>
    <xf numFmtId="0" fontId="0" fillId="14" borderId="1" xfId="0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21" borderId="1" xfId="0" applyFill="1" applyBorder="1"/>
    <xf numFmtId="0" fontId="0" fillId="10" borderId="1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0" fontId="0" fillId="23" borderId="1" xfId="0" applyNumberFormat="1" applyFill="1" applyBorder="1"/>
    <xf numFmtId="0" fontId="3" fillId="24" borderId="1" xfId="22" applyFill="1" applyBorder="1" applyAlignment="1">
      <alignment horizontal="center"/>
    </xf>
    <xf numFmtId="0" fontId="4" fillId="25" borderId="1" xfId="24" applyFill="1" applyBorder="1" applyAlignment="1">
      <alignment horizontal="center"/>
    </xf>
    <xf numFmtId="0" fontId="5" fillId="26" borderId="1" xfId="23" applyFill="1" applyBorder="1" applyAlignment="1">
      <alignment horizontal="center"/>
    </xf>
    <xf numFmtId="0" fontId="4" fillId="16" borderId="1" xfId="24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0" fontId="6" fillId="23" borderId="16" xfId="18" applyNumberFormat="1" applyFill="1" applyBorder="1"/>
    <xf numFmtId="10" fontId="6" fillId="23" borderId="17" xfId="18" applyNumberFormat="1" applyFill="1"/>
    <xf numFmtId="10" fontId="6" fillId="23" borderId="17" xfId="18" applyNumberForma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5.xml"/><Relationship Id="rId12" Type="http://schemas.openxmlformats.org/officeDocument/2006/relationships/externalLink" Target="externalLinks/externalLink4.xml"/><Relationship Id="rId11" Type="http://schemas.openxmlformats.org/officeDocument/2006/relationships/externalLink" Target="externalLinks/externalLink3.xml"/><Relationship Id="rId10" Type="http://schemas.openxmlformats.org/officeDocument/2006/relationships/externalLink" Target="externalLinks/externalLink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Average Marks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>
                  <a:shade val="76667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>
                  <a:shade val="76667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>
                  <a:shade val="76667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>
                  <a:shade val="76667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>
                  <a:shade val="76667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>
                  <a:shade val="76667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tint val="76667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[1]Sheet1!$C$1:$I$1</c:f>
              <c:strCache>
                <c:ptCount val="7"/>
                <c:pt idx="0">
                  <c:v>Maths</c:v>
                </c:pt>
                <c:pt idx="1">
                  <c:v>Chemistry</c:v>
                </c:pt>
                <c:pt idx="2">
                  <c:v>Physics</c:v>
                </c:pt>
                <c:pt idx="3">
                  <c:v>Biology</c:v>
                </c:pt>
                <c:pt idx="4">
                  <c:v>Comp Sc.</c:v>
                </c:pt>
                <c:pt idx="5">
                  <c:v>English</c:v>
                </c:pt>
                <c:pt idx="6">
                  <c:v>Hindi</c:v>
                </c:pt>
              </c:strCache>
            </c:strRef>
          </c:cat>
          <c:val>
            <c:numRef>
              <c:f>[1]Sheet1!$C$22:$I$22</c:f>
              <c:numCache>
                <c:formatCode>General</c:formatCode>
                <c:ptCount val="7"/>
                <c:pt idx="0">
                  <c:v>59.5</c:v>
                </c:pt>
                <c:pt idx="1">
                  <c:v>55.75</c:v>
                </c:pt>
                <c:pt idx="2">
                  <c:v>56.25</c:v>
                </c:pt>
                <c:pt idx="3">
                  <c:v>67.05</c:v>
                </c:pt>
                <c:pt idx="4">
                  <c:v>44.55</c:v>
                </c:pt>
                <c:pt idx="5">
                  <c:v>36.65</c:v>
                </c:pt>
                <c:pt idx="6">
                  <c:v>55.8</c:v>
                </c:pt>
              </c:numCache>
            </c:numRef>
          </c:val>
        </c:ser>
        <c:ser>
          <c:idx val="1"/>
          <c:order val="1"/>
          <c:tx>
            <c:strRef>
              <c:f>[1]Sheet1!$C$1:$I$1</c:f>
              <c:strCache>
                <c:ptCount val="1"/>
                <c:pt idx="0">
                  <c:v>Maths Chemistry Physics Biology Comp Sc. English Hindi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{1}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Maths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"Maths"</c:f>
              <c:strCache>
                <c:ptCount val="1"/>
                <c:pt idx="0">
                  <c:v>Maths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[1]Sheet1!$B$2:$B$21</c:f>
              <c:strCache>
                <c:ptCount val="20"/>
                <c:pt idx="0">
                  <c:v>Tarun</c:v>
                </c:pt>
                <c:pt idx="1">
                  <c:v>Utkarsh</c:v>
                </c:pt>
                <c:pt idx="2">
                  <c:v>Shivam</c:v>
                </c:pt>
                <c:pt idx="3">
                  <c:v>Kaushal</c:v>
                </c:pt>
                <c:pt idx="4">
                  <c:v>Vivek</c:v>
                </c:pt>
                <c:pt idx="5">
                  <c:v>Vedant</c:v>
                </c:pt>
                <c:pt idx="6">
                  <c:v>RAM</c:v>
                </c:pt>
                <c:pt idx="7">
                  <c:v>Shyam</c:v>
                </c:pt>
                <c:pt idx="8">
                  <c:v>Sambhav</c:v>
                </c:pt>
                <c:pt idx="9">
                  <c:v>Moni</c:v>
                </c:pt>
                <c:pt idx="10">
                  <c:v>Ash</c:v>
                </c:pt>
                <c:pt idx="11">
                  <c:v>David</c:v>
                </c:pt>
                <c:pt idx="12">
                  <c:v>Misty</c:v>
                </c:pt>
                <c:pt idx="13">
                  <c:v>May</c:v>
                </c:pt>
                <c:pt idx="14">
                  <c:v>Max</c:v>
                </c:pt>
                <c:pt idx="15">
                  <c:v>Sarena</c:v>
                </c:pt>
                <c:pt idx="16">
                  <c:v>Mahesh</c:v>
                </c:pt>
                <c:pt idx="17">
                  <c:v>Suresh</c:v>
                </c:pt>
                <c:pt idx="18">
                  <c:v>Ramesh</c:v>
                </c:pt>
                <c:pt idx="19">
                  <c:v>Kamal</c:v>
                </c:pt>
              </c:strCache>
            </c:strRef>
          </c:cat>
          <c:val>
            <c:numRef>
              <c:f>[1]Sheet1!$C$2:$C$21</c:f>
              <c:numCache>
                <c:formatCode>General</c:formatCode>
                <c:ptCount val="20"/>
                <c:pt idx="0">
                  <c:v>83</c:v>
                </c:pt>
                <c:pt idx="1">
                  <c:v>78</c:v>
                </c:pt>
                <c:pt idx="2">
                  <c:v>82</c:v>
                </c:pt>
                <c:pt idx="3">
                  <c:v>22</c:v>
                </c:pt>
                <c:pt idx="4">
                  <c:v>98</c:v>
                </c:pt>
                <c:pt idx="5">
                  <c:v>63</c:v>
                </c:pt>
                <c:pt idx="6">
                  <c:v>14</c:v>
                </c:pt>
                <c:pt idx="7">
                  <c:v>35</c:v>
                </c:pt>
                <c:pt idx="8">
                  <c:v>33</c:v>
                </c:pt>
                <c:pt idx="9">
                  <c:v>65</c:v>
                </c:pt>
                <c:pt idx="10">
                  <c:v>26</c:v>
                </c:pt>
                <c:pt idx="11">
                  <c:v>83</c:v>
                </c:pt>
                <c:pt idx="12">
                  <c:v>77</c:v>
                </c:pt>
                <c:pt idx="13">
                  <c:v>53</c:v>
                </c:pt>
                <c:pt idx="14">
                  <c:v>100</c:v>
                </c:pt>
                <c:pt idx="15">
                  <c:v>54</c:v>
                </c:pt>
                <c:pt idx="16">
                  <c:v>12</c:v>
                </c:pt>
                <c:pt idx="17">
                  <c:v>48</c:v>
                </c:pt>
                <c:pt idx="18">
                  <c:v>75</c:v>
                </c:pt>
                <c:pt idx="19">
                  <c:v>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6"/>
        <c:overlap val="-32"/>
        <c:axId val="155828608"/>
        <c:axId val="155830144"/>
      </c:barChart>
      <c:catAx>
        <c:axId val="15582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5830144"/>
        <c:crosses val="autoZero"/>
        <c:auto val="1"/>
        <c:lblAlgn val="ctr"/>
        <c:lblOffset val="100"/>
        <c:noMultiLvlLbl val="0"/>
      </c:catAx>
      <c:valAx>
        <c:axId val="15583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58286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[1]Sheet1!$D$1</c:f>
              <c:strCache>
                <c:ptCount val="1"/>
                <c:pt idx="0">
                  <c:v>Chemistry</c:v>
                </c:pt>
              </c:strCache>
            </c:strRef>
          </c:tx>
          <c:spPr>
            <a:gradFill>
              <a:gsLst>
                <a:gs pos="0">
                  <a:schemeClr val="dk1">
                    <a:tint val="88500"/>
                    <a:lumMod val="40000"/>
                    <a:lumOff val="60000"/>
                  </a:schemeClr>
                </a:gs>
                <a:gs pos="90000">
                  <a:schemeClr val="dk1">
                    <a:tint val="88500"/>
                  </a:schemeClr>
                </a:gs>
              </a:gsLst>
              <a:lin ang="5400000" scaled="0"/>
            </a:gradFill>
            <a:ln>
              <a:gradFill>
                <a:gsLst>
                  <a:gs pos="0">
                    <a:schemeClr val="dk1">
                      <a:tint val="88500"/>
                    </a:schemeClr>
                  </a:gs>
                  <a:gs pos="100000">
                    <a:schemeClr val="dk1">
                      <a:tint val="88500"/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dk1">
                  <a:tint val="88500"/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[1]Sheet1!$B$2:$B$21</c:f>
              <c:strCache>
                <c:ptCount val="20"/>
                <c:pt idx="0">
                  <c:v>Tarun</c:v>
                </c:pt>
                <c:pt idx="1">
                  <c:v>Utkarsh</c:v>
                </c:pt>
                <c:pt idx="2">
                  <c:v>Shivam</c:v>
                </c:pt>
                <c:pt idx="3">
                  <c:v>Kaushal</c:v>
                </c:pt>
                <c:pt idx="4">
                  <c:v>Vivek</c:v>
                </c:pt>
                <c:pt idx="5">
                  <c:v>Vedant</c:v>
                </c:pt>
                <c:pt idx="6">
                  <c:v>RAM</c:v>
                </c:pt>
                <c:pt idx="7">
                  <c:v>Shyam</c:v>
                </c:pt>
                <c:pt idx="8">
                  <c:v>Sambhav</c:v>
                </c:pt>
                <c:pt idx="9">
                  <c:v>Moni</c:v>
                </c:pt>
                <c:pt idx="10">
                  <c:v>Ash</c:v>
                </c:pt>
                <c:pt idx="11">
                  <c:v>David</c:v>
                </c:pt>
                <c:pt idx="12">
                  <c:v>Misty</c:v>
                </c:pt>
                <c:pt idx="13">
                  <c:v>May</c:v>
                </c:pt>
                <c:pt idx="14">
                  <c:v>Max</c:v>
                </c:pt>
                <c:pt idx="15">
                  <c:v>Sarena</c:v>
                </c:pt>
                <c:pt idx="16">
                  <c:v>Mahesh</c:v>
                </c:pt>
                <c:pt idx="17">
                  <c:v>Suresh</c:v>
                </c:pt>
                <c:pt idx="18">
                  <c:v>Ramesh</c:v>
                </c:pt>
                <c:pt idx="19">
                  <c:v>Kamal</c:v>
                </c:pt>
              </c:strCache>
            </c:strRef>
          </c:cat>
          <c:val>
            <c:numRef>
              <c:f>[1]Sheet1!$D$2:$D$21</c:f>
              <c:numCache>
                <c:formatCode>General</c:formatCode>
                <c:ptCount val="20"/>
                <c:pt idx="0">
                  <c:v>79</c:v>
                </c:pt>
                <c:pt idx="1">
                  <c:v>93</c:v>
                </c:pt>
                <c:pt idx="2">
                  <c:v>92</c:v>
                </c:pt>
                <c:pt idx="3">
                  <c:v>49</c:v>
                </c:pt>
                <c:pt idx="4">
                  <c:v>13</c:v>
                </c:pt>
                <c:pt idx="5">
                  <c:v>10</c:v>
                </c:pt>
                <c:pt idx="6">
                  <c:v>90</c:v>
                </c:pt>
                <c:pt idx="7">
                  <c:v>31</c:v>
                </c:pt>
                <c:pt idx="8">
                  <c:v>61</c:v>
                </c:pt>
                <c:pt idx="9">
                  <c:v>43</c:v>
                </c:pt>
                <c:pt idx="10">
                  <c:v>46</c:v>
                </c:pt>
                <c:pt idx="11">
                  <c:v>69</c:v>
                </c:pt>
                <c:pt idx="12">
                  <c:v>18</c:v>
                </c:pt>
                <c:pt idx="13">
                  <c:v>62</c:v>
                </c:pt>
                <c:pt idx="14">
                  <c:v>70</c:v>
                </c:pt>
                <c:pt idx="15">
                  <c:v>97</c:v>
                </c:pt>
                <c:pt idx="16">
                  <c:v>85</c:v>
                </c:pt>
                <c:pt idx="17">
                  <c:v>54</c:v>
                </c:pt>
                <c:pt idx="18">
                  <c:v>12</c:v>
                </c:pt>
                <c:pt idx="19">
                  <c:v>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155842048"/>
        <c:axId val="155843584"/>
      </c:barChart>
      <c:catAx>
        <c:axId val="1558420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5843584"/>
        <c:crosses val="autoZero"/>
        <c:auto val="1"/>
        <c:lblAlgn val="ctr"/>
        <c:lblOffset val="100"/>
        <c:noMultiLvlLbl val="0"/>
      </c:catAx>
      <c:valAx>
        <c:axId val="15584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584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[1]Sheet1!$E$1</c:f>
              <c:strCache>
                <c:ptCount val="1"/>
                <c:pt idx="0">
                  <c:v>Physics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40000"/>
                    <a:lumOff val="60000"/>
                  </a:schemeClr>
                </a:gs>
                <a:gs pos="90000">
                  <a:schemeClr val="accent2"/>
                </a:gs>
              </a:gsLst>
              <a:lin ang="5400000" scaled="0"/>
            </a:gradFill>
            <a:ln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2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[1]Sheet1!$B$2:$B$21</c:f>
              <c:strCache>
                <c:ptCount val="20"/>
                <c:pt idx="0">
                  <c:v>Tarun</c:v>
                </c:pt>
                <c:pt idx="1">
                  <c:v>Utkarsh</c:v>
                </c:pt>
                <c:pt idx="2">
                  <c:v>Shivam</c:v>
                </c:pt>
                <c:pt idx="3">
                  <c:v>Kaushal</c:v>
                </c:pt>
                <c:pt idx="4">
                  <c:v>Vivek</c:v>
                </c:pt>
                <c:pt idx="5">
                  <c:v>Vedant</c:v>
                </c:pt>
                <c:pt idx="6">
                  <c:v>RAM</c:v>
                </c:pt>
                <c:pt idx="7">
                  <c:v>Shyam</c:v>
                </c:pt>
                <c:pt idx="8">
                  <c:v>Sambhav</c:v>
                </c:pt>
                <c:pt idx="9">
                  <c:v>Moni</c:v>
                </c:pt>
                <c:pt idx="10">
                  <c:v>Ash</c:v>
                </c:pt>
                <c:pt idx="11">
                  <c:v>David</c:v>
                </c:pt>
                <c:pt idx="12">
                  <c:v>Misty</c:v>
                </c:pt>
                <c:pt idx="13">
                  <c:v>May</c:v>
                </c:pt>
                <c:pt idx="14">
                  <c:v>Max</c:v>
                </c:pt>
                <c:pt idx="15">
                  <c:v>Sarena</c:v>
                </c:pt>
                <c:pt idx="16">
                  <c:v>Mahesh</c:v>
                </c:pt>
                <c:pt idx="17">
                  <c:v>Suresh</c:v>
                </c:pt>
                <c:pt idx="18">
                  <c:v>Ramesh</c:v>
                </c:pt>
                <c:pt idx="19">
                  <c:v>Kamal</c:v>
                </c:pt>
              </c:strCache>
            </c:strRef>
          </c:cat>
          <c:val>
            <c:numRef>
              <c:f>[1]Sheet1!$E$2:$E$21</c:f>
              <c:numCache>
                <c:formatCode>General</c:formatCode>
                <c:ptCount val="20"/>
                <c:pt idx="0">
                  <c:v>96</c:v>
                </c:pt>
                <c:pt idx="1">
                  <c:v>52</c:v>
                </c:pt>
                <c:pt idx="2">
                  <c:v>62</c:v>
                </c:pt>
                <c:pt idx="3">
                  <c:v>42</c:v>
                </c:pt>
                <c:pt idx="4">
                  <c:v>80</c:v>
                </c:pt>
                <c:pt idx="5">
                  <c:v>85</c:v>
                </c:pt>
                <c:pt idx="6">
                  <c:v>34</c:v>
                </c:pt>
                <c:pt idx="7">
                  <c:v>23</c:v>
                </c:pt>
                <c:pt idx="8">
                  <c:v>27</c:v>
                </c:pt>
                <c:pt idx="9">
                  <c:v>14</c:v>
                </c:pt>
                <c:pt idx="10">
                  <c:v>48</c:v>
                </c:pt>
                <c:pt idx="11">
                  <c:v>17</c:v>
                </c:pt>
                <c:pt idx="12">
                  <c:v>63</c:v>
                </c:pt>
                <c:pt idx="13">
                  <c:v>83</c:v>
                </c:pt>
                <c:pt idx="14">
                  <c:v>81</c:v>
                </c:pt>
                <c:pt idx="15">
                  <c:v>64</c:v>
                </c:pt>
                <c:pt idx="16">
                  <c:v>92</c:v>
                </c:pt>
                <c:pt idx="17">
                  <c:v>68</c:v>
                </c:pt>
                <c:pt idx="18">
                  <c:v>24</c:v>
                </c:pt>
                <c:pt idx="19">
                  <c:v>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155847296"/>
        <c:axId val="155857280"/>
      </c:barChart>
      <c:catAx>
        <c:axId val="1558472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5857280"/>
        <c:crosses val="autoZero"/>
        <c:auto val="1"/>
        <c:lblAlgn val="ctr"/>
        <c:lblOffset val="100"/>
        <c:noMultiLvlLbl val="0"/>
      </c:catAx>
      <c:valAx>
        <c:axId val="15585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584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[1]Sheet1!$F$1</c:f>
              <c:strCache>
                <c:ptCount val="1"/>
                <c:pt idx="0">
                  <c:v>Biology</c:v>
                </c:pt>
              </c:strCache>
            </c:strRef>
          </c:tx>
          <c:spPr>
            <a:gradFill>
              <a:gsLst>
                <a:gs pos="0">
                  <a:schemeClr val="accent5">
                    <a:lumMod val="40000"/>
                    <a:lumOff val="60000"/>
                  </a:schemeClr>
                </a:gs>
                <a:gs pos="90000">
                  <a:schemeClr val="accent5"/>
                </a:gs>
              </a:gsLst>
              <a:lin ang="5400000" scaled="0"/>
            </a:gradFill>
            <a:ln>
              <a:gradFill>
                <a:gsLst>
                  <a:gs pos="0">
                    <a:schemeClr val="accent5"/>
                  </a:gs>
                  <a:gs pos="100000">
                    <a:schemeClr val="accent5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5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[1]Sheet1!$B$2:$B$21</c:f>
              <c:strCache>
                <c:ptCount val="20"/>
                <c:pt idx="0">
                  <c:v>Tarun</c:v>
                </c:pt>
                <c:pt idx="1">
                  <c:v>Utkarsh</c:v>
                </c:pt>
                <c:pt idx="2">
                  <c:v>Shivam</c:v>
                </c:pt>
                <c:pt idx="3">
                  <c:v>Kaushal</c:v>
                </c:pt>
                <c:pt idx="4">
                  <c:v>Vivek</c:v>
                </c:pt>
                <c:pt idx="5">
                  <c:v>Vedant</c:v>
                </c:pt>
                <c:pt idx="6">
                  <c:v>RAM</c:v>
                </c:pt>
                <c:pt idx="7">
                  <c:v>Shyam</c:v>
                </c:pt>
                <c:pt idx="8">
                  <c:v>Sambhav</c:v>
                </c:pt>
                <c:pt idx="9">
                  <c:v>Moni</c:v>
                </c:pt>
                <c:pt idx="10">
                  <c:v>Ash</c:v>
                </c:pt>
                <c:pt idx="11">
                  <c:v>David</c:v>
                </c:pt>
                <c:pt idx="12">
                  <c:v>Misty</c:v>
                </c:pt>
                <c:pt idx="13">
                  <c:v>May</c:v>
                </c:pt>
                <c:pt idx="14">
                  <c:v>Max</c:v>
                </c:pt>
                <c:pt idx="15">
                  <c:v>Sarena</c:v>
                </c:pt>
                <c:pt idx="16">
                  <c:v>Mahesh</c:v>
                </c:pt>
                <c:pt idx="17">
                  <c:v>Suresh</c:v>
                </c:pt>
                <c:pt idx="18">
                  <c:v>Ramesh</c:v>
                </c:pt>
                <c:pt idx="19">
                  <c:v>Kamal</c:v>
                </c:pt>
              </c:strCache>
            </c:strRef>
          </c:cat>
          <c:val>
            <c:numRef>
              <c:f>[1]Sheet1!$F$2:$F$21</c:f>
              <c:numCache>
                <c:formatCode>General</c:formatCode>
                <c:ptCount val="20"/>
                <c:pt idx="0">
                  <c:v>96</c:v>
                </c:pt>
                <c:pt idx="1">
                  <c:v>88</c:v>
                </c:pt>
                <c:pt idx="2">
                  <c:v>89</c:v>
                </c:pt>
                <c:pt idx="3">
                  <c:v>78</c:v>
                </c:pt>
                <c:pt idx="4">
                  <c:v>41</c:v>
                </c:pt>
                <c:pt idx="5">
                  <c:v>97</c:v>
                </c:pt>
                <c:pt idx="6">
                  <c:v>23</c:v>
                </c:pt>
                <c:pt idx="7">
                  <c:v>92</c:v>
                </c:pt>
                <c:pt idx="8">
                  <c:v>22</c:v>
                </c:pt>
                <c:pt idx="9">
                  <c:v>18</c:v>
                </c:pt>
                <c:pt idx="10">
                  <c:v>57</c:v>
                </c:pt>
                <c:pt idx="11">
                  <c:v>23</c:v>
                </c:pt>
                <c:pt idx="12">
                  <c:v>85</c:v>
                </c:pt>
                <c:pt idx="13">
                  <c:v>99</c:v>
                </c:pt>
                <c:pt idx="14">
                  <c:v>86</c:v>
                </c:pt>
                <c:pt idx="15">
                  <c:v>70</c:v>
                </c:pt>
                <c:pt idx="16">
                  <c:v>94</c:v>
                </c:pt>
                <c:pt idx="17">
                  <c:v>98</c:v>
                </c:pt>
                <c:pt idx="18">
                  <c:v>46</c:v>
                </c:pt>
                <c:pt idx="19">
                  <c:v>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155885568"/>
        <c:axId val="155887104"/>
      </c:barChart>
      <c:catAx>
        <c:axId val="1558855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5887104"/>
        <c:crosses val="autoZero"/>
        <c:auto val="1"/>
        <c:lblAlgn val="ctr"/>
        <c:lblOffset val="100"/>
        <c:noMultiLvlLbl val="0"/>
      </c:catAx>
      <c:valAx>
        <c:axId val="15588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588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[1]Sheet1!$G$1</c:f>
              <c:strCache>
                <c:ptCount val="1"/>
                <c:pt idx="0">
                  <c:v>Comp Sc.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40000"/>
                    <a:lumOff val="60000"/>
                  </a:schemeClr>
                </a:gs>
                <a:gs pos="90000">
                  <a:schemeClr val="accent6"/>
                </a:gs>
              </a:gsLst>
              <a:lin ang="5400000" scaled="0"/>
            </a:gradFill>
            <a:ln>
              <a:gradFill>
                <a:gsLst>
                  <a:gs pos="0">
                    <a:schemeClr val="accent6"/>
                  </a:gs>
                  <a:gs pos="100000">
                    <a:schemeClr val="accent6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6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[1]Sheet1!$B$2:$B$21</c:f>
              <c:strCache>
                <c:ptCount val="20"/>
                <c:pt idx="0">
                  <c:v>Tarun</c:v>
                </c:pt>
                <c:pt idx="1">
                  <c:v>Utkarsh</c:v>
                </c:pt>
                <c:pt idx="2">
                  <c:v>Shivam</c:v>
                </c:pt>
                <c:pt idx="3">
                  <c:v>Kaushal</c:v>
                </c:pt>
                <c:pt idx="4">
                  <c:v>Vivek</c:v>
                </c:pt>
                <c:pt idx="5">
                  <c:v>Vedant</c:v>
                </c:pt>
                <c:pt idx="6">
                  <c:v>RAM</c:v>
                </c:pt>
                <c:pt idx="7">
                  <c:v>Shyam</c:v>
                </c:pt>
                <c:pt idx="8">
                  <c:v>Sambhav</c:v>
                </c:pt>
                <c:pt idx="9">
                  <c:v>Moni</c:v>
                </c:pt>
                <c:pt idx="10">
                  <c:v>Ash</c:v>
                </c:pt>
                <c:pt idx="11">
                  <c:v>David</c:v>
                </c:pt>
                <c:pt idx="12">
                  <c:v>Misty</c:v>
                </c:pt>
                <c:pt idx="13">
                  <c:v>May</c:v>
                </c:pt>
                <c:pt idx="14">
                  <c:v>Max</c:v>
                </c:pt>
                <c:pt idx="15">
                  <c:v>Sarena</c:v>
                </c:pt>
                <c:pt idx="16">
                  <c:v>Mahesh</c:v>
                </c:pt>
                <c:pt idx="17">
                  <c:v>Suresh</c:v>
                </c:pt>
                <c:pt idx="18">
                  <c:v>Ramesh</c:v>
                </c:pt>
                <c:pt idx="19">
                  <c:v>Kamal</c:v>
                </c:pt>
              </c:strCache>
            </c:strRef>
          </c:cat>
          <c:val>
            <c:numRef>
              <c:f>[1]Sheet1!$G$2:$G$21</c:f>
              <c:numCache>
                <c:formatCode>General</c:formatCode>
                <c:ptCount val="20"/>
                <c:pt idx="0">
                  <c:v>65</c:v>
                </c:pt>
                <c:pt idx="1">
                  <c:v>77</c:v>
                </c:pt>
                <c:pt idx="2">
                  <c:v>10</c:v>
                </c:pt>
                <c:pt idx="3">
                  <c:v>16</c:v>
                </c:pt>
                <c:pt idx="4">
                  <c:v>11</c:v>
                </c:pt>
                <c:pt idx="5">
                  <c:v>77</c:v>
                </c:pt>
                <c:pt idx="6">
                  <c:v>30</c:v>
                </c:pt>
                <c:pt idx="7">
                  <c:v>21</c:v>
                </c:pt>
                <c:pt idx="8">
                  <c:v>42</c:v>
                </c:pt>
                <c:pt idx="9">
                  <c:v>78</c:v>
                </c:pt>
                <c:pt idx="10">
                  <c:v>84</c:v>
                </c:pt>
                <c:pt idx="11">
                  <c:v>92</c:v>
                </c:pt>
                <c:pt idx="12">
                  <c:v>14</c:v>
                </c:pt>
                <c:pt idx="13">
                  <c:v>49</c:v>
                </c:pt>
                <c:pt idx="14">
                  <c:v>52</c:v>
                </c:pt>
                <c:pt idx="15">
                  <c:v>13</c:v>
                </c:pt>
                <c:pt idx="16">
                  <c:v>76</c:v>
                </c:pt>
                <c:pt idx="17">
                  <c:v>38</c:v>
                </c:pt>
                <c:pt idx="18">
                  <c:v>29</c:v>
                </c:pt>
                <c:pt idx="19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155907200"/>
        <c:axId val="155908736"/>
      </c:barChart>
      <c:catAx>
        <c:axId val="1559072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5908736"/>
        <c:crosses val="autoZero"/>
        <c:auto val="1"/>
        <c:lblAlgn val="ctr"/>
        <c:lblOffset val="100"/>
        <c:noMultiLvlLbl val="0"/>
      </c:catAx>
      <c:valAx>
        <c:axId val="15590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590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[1]Sheet1!$H$1</c:f>
              <c:strCache>
                <c:ptCount val="1"/>
                <c:pt idx="0">
                  <c:v>English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40000"/>
                    <a:lumOff val="60000"/>
                  </a:schemeClr>
                </a:gs>
                <a:gs pos="90000">
                  <a:schemeClr val="accent1"/>
                </a:gs>
              </a:gsLst>
              <a:lin ang="5400000" scaled="0"/>
            </a:gradFill>
            <a:ln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[1]Sheet1!$B$2:$B$21</c:f>
              <c:strCache>
                <c:ptCount val="20"/>
                <c:pt idx="0">
                  <c:v>Tarun</c:v>
                </c:pt>
                <c:pt idx="1">
                  <c:v>Utkarsh</c:v>
                </c:pt>
                <c:pt idx="2">
                  <c:v>Shivam</c:v>
                </c:pt>
                <c:pt idx="3">
                  <c:v>Kaushal</c:v>
                </c:pt>
                <c:pt idx="4">
                  <c:v>Vivek</c:v>
                </c:pt>
                <c:pt idx="5">
                  <c:v>Vedant</c:v>
                </c:pt>
                <c:pt idx="6">
                  <c:v>RAM</c:v>
                </c:pt>
                <c:pt idx="7">
                  <c:v>Shyam</c:v>
                </c:pt>
                <c:pt idx="8">
                  <c:v>Sambhav</c:v>
                </c:pt>
                <c:pt idx="9">
                  <c:v>Moni</c:v>
                </c:pt>
                <c:pt idx="10">
                  <c:v>Ash</c:v>
                </c:pt>
                <c:pt idx="11">
                  <c:v>David</c:v>
                </c:pt>
                <c:pt idx="12">
                  <c:v>Misty</c:v>
                </c:pt>
                <c:pt idx="13">
                  <c:v>May</c:v>
                </c:pt>
                <c:pt idx="14">
                  <c:v>Max</c:v>
                </c:pt>
                <c:pt idx="15">
                  <c:v>Sarena</c:v>
                </c:pt>
                <c:pt idx="16">
                  <c:v>Mahesh</c:v>
                </c:pt>
                <c:pt idx="17">
                  <c:v>Suresh</c:v>
                </c:pt>
                <c:pt idx="18">
                  <c:v>Ramesh</c:v>
                </c:pt>
                <c:pt idx="19">
                  <c:v>Kamal</c:v>
                </c:pt>
              </c:strCache>
            </c:strRef>
          </c:cat>
          <c:val>
            <c:numRef>
              <c:f>[1]Sheet1!$H$2:$H$21</c:f>
              <c:numCache>
                <c:formatCode>General</c:formatCode>
                <c:ptCount val="20"/>
                <c:pt idx="0">
                  <c:v>36</c:v>
                </c:pt>
                <c:pt idx="1">
                  <c:v>83</c:v>
                </c:pt>
                <c:pt idx="2">
                  <c:v>12</c:v>
                </c:pt>
                <c:pt idx="3">
                  <c:v>16</c:v>
                </c:pt>
                <c:pt idx="4">
                  <c:v>39</c:v>
                </c:pt>
                <c:pt idx="5">
                  <c:v>72</c:v>
                </c:pt>
                <c:pt idx="6">
                  <c:v>42</c:v>
                </c:pt>
                <c:pt idx="7">
                  <c:v>79</c:v>
                </c:pt>
                <c:pt idx="8">
                  <c:v>14</c:v>
                </c:pt>
                <c:pt idx="9">
                  <c:v>22</c:v>
                </c:pt>
                <c:pt idx="10">
                  <c:v>36</c:v>
                </c:pt>
                <c:pt idx="11">
                  <c:v>32</c:v>
                </c:pt>
                <c:pt idx="12">
                  <c:v>22</c:v>
                </c:pt>
                <c:pt idx="13">
                  <c:v>26</c:v>
                </c:pt>
                <c:pt idx="14">
                  <c:v>57</c:v>
                </c:pt>
                <c:pt idx="15">
                  <c:v>38</c:v>
                </c:pt>
                <c:pt idx="16">
                  <c:v>60</c:v>
                </c:pt>
                <c:pt idx="17">
                  <c:v>11</c:v>
                </c:pt>
                <c:pt idx="18">
                  <c:v>19</c:v>
                </c:pt>
                <c:pt idx="19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155941120"/>
        <c:axId val="155951104"/>
      </c:barChart>
      <c:catAx>
        <c:axId val="1559411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5951104"/>
        <c:crosses val="autoZero"/>
        <c:auto val="1"/>
        <c:lblAlgn val="ctr"/>
        <c:lblOffset val="100"/>
        <c:noMultiLvlLbl val="0"/>
      </c:catAx>
      <c:valAx>
        <c:axId val="15595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594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[1]Sheet1!$I$1</c:f>
              <c:strCache>
                <c:ptCount val="1"/>
                <c:pt idx="0">
                  <c:v>Hindi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40000"/>
                    <a:lumOff val="60000"/>
                  </a:schemeClr>
                </a:gs>
                <a:gs pos="90000">
                  <a:schemeClr val="accent1"/>
                </a:gs>
              </a:gsLst>
              <a:lin ang="5400000" scaled="0"/>
            </a:gradFill>
            <a:ln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[1]Sheet1!$B$2:$B$21</c:f>
              <c:strCache>
                <c:ptCount val="20"/>
                <c:pt idx="0">
                  <c:v>Tarun</c:v>
                </c:pt>
                <c:pt idx="1">
                  <c:v>Utkarsh</c:v>
                </c:pt>
                <c:pt idx="2">
                  <c:v>Shivam</c:v>
                </c:pt>
                <c:pt idx="3">
                  <c:v>Kaushal</c:v>
                </c:pt>
                <c:pt idx="4">
                  <c:v>Vivek</c:v>
                </c:pt>
                <c:pt idx="5">
                  <c:v>Vedant</c:v>
                </c:pt>
                <c:pt idx="6">
                  <c:v>RAM</c:v>
                </c:pt>
                <c:pt idx="7">
                  <c:v>Shyam</c:v>
                </c:pt>
                <c:pt idx="8">
                  <c:v>Sambhav</c:v>
                </c:pt>
                <c:pt idx="9">
                  <c:v>Moni</c:v>
                </c:pt>
                <c:pt idx="10">
                  <c:v>Ash</c:v>
                </c:pt>
                <c:pt idx="11">
                  <c:v>David</c:v>
                </c:pt>
                <c:pt idx="12">
                  <c:v>Misty</c:v>
                </c:pt>
                <c:pt idx="13">
                  <c:v>May</c:v>
                </c:pt>
                <c:pt idx="14">
                  <c:v>Max</c:v>
                </c:pt>
                <c:pt idx="15">
                  <c:v>Sarena</c:v>
                </c:pt>
                <c:pt idx="16">
                  <c:v>Mahesh</c:v>
                </c:pt>
                <c:pt idx="17">
                  <c:v>Suresh</c:v>
                </c:pt>
                <c:pt idx="18">
                  <c:v>Ramesh</c:v>
                </c:pt>
                <c:pt idx="19">
                  <c:v>Kamal</c:v>
                </c:pt>
              </c:strCache>
            </c:strRef>
          </c:cat>
          <c:val>
            <c:numRef>
              <c:f>[1]Sheet1!$I$2:$I$21</c:f>
              <c:numCache>
                <c:formatCode>General</c:formatCode>
                <c:ptCount val="20"/>
                <c:pt idx="0">
                  <c:v>80</c:v>
                </c:pt>
                <c:pt idx="1">
                  <c:v>60</c:v>
                </c:pt>
                <c:pt idx="2">
                  <c:v>68</c:v>
                </c:pt>
                <c:pt idx="3">
                  <c:v>72</c:v>
                </c:pt>
                <c:pt idx="4">
                  <c:v>42</c:v>
                </c:pt>
                <c:pt idx="5">
                  <c:v>74</c:v>
                </c:pt>
                <c:pt idx="6">
                  <c:v>98</c:v>
                </c:pt>
                <c:pt idx="7">
                  <c:v>23</c:v>
                </c:pt>
                <c:pt idx="8">
                  <c:v>25</c:v>
                </c:pt>
                <c:pt idx="9">
                  <c:v>66</c:v>
                </c:pt>
                <c:pt idx="10">
                  <c:v>98</c:v>
                </c:pt>
                <c:pt idx="11">
                  <c:v>36</c:v>
                </c:pt>
                <c:pt idx="12">
                  <c:v>24</c:v>
                </c:pt>
                <c:pt idx="13">
                  <c:v>49</c:v>
                </c:pt>
                <c:pt idx="14">
                  <c:v>77</c:v>
                </c:pt>
                <c:pt idx="15">
                  <c:v>17</c:v>
                </c:pt>
                <c:pt idx="16">
                  <c:v>19</c:v>
                </c:pt>
                <c:pt idx="17">
                  <c:v>51</c:v>
                </c:pt>
                <c:pt idx="18">
                  <c:v>38</c:v>
                </c:pt>
                <c:pt idx="19">
                  <c:v>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155958656"/>
        <c:axId val="155972736"/>
      </c:barChart>
      <c:catAx>
        <c:axId val="1559586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5972736"/>
        <c:crosses val="autoZero"/>
        <c:auto val="1"/>
        <c:lblAlgn val="ctr"/>
        <c:lblOffset val="100"/>
        <c:noMultiLvlLbl val="0"/>
      </c:catAx>
      <c:valAx>
        <c:axId val="15597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595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[2]Sheet1!$B$2</c:f>
              <c:strCache>
                <c:ptCount val="1"/>
                <c:pt idx="0">
                  <c:v>Binom P{X=x}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[2]Sheet1!$A$3:$A$15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[2]Sheet1!$B$3:$B$15</c:f>
              <c:numCache>
                <c:formatCode>General</c:formatCode>
                <c:ptCount val="13"/>
                <c:pt idx="0">
                  <c:v>0.000244140625</c:v>
                </c:pt>
                <c:pt idx="1">
                  <c:v>0.0029296875</c:v>
                </c:pt>
                <c:pt idx="2">
                  <c:v>0.01611328125</c:v>
                </c:pt>
                <c:pt idx="3">
                  <c:v>0.0537109375</c:v>
                </c:pt>
                <c:pt idx="4">
                  <c:v>0.120849609375</c:v>
                </c:pt>
                <c:pt idx="5">
                  <c:v>0.193359375</c:v>
                </c:pt>
                <c:pt idx="6">
                  <c:v>0.2255859375</c:v>
                </c:pt>
                <c:pt idx="7">
                  <c:v>0.193359375</c:v>
                </c:pt>
                <c:pt idx="8">
                  <c:v>0.120849609375</c:v>
                </c:pt>
                <c:pt idx="9">
                  <c:v>0.0537109375</c:v>
                </c:pt>
                <c:pt idx="10">
                  <c:v>0.01611328125</c:v>
                </c:pt>
                <c:pt idx="11">
                  <c:v>0.0029296875</c:v>
                </c:pt>
                <c:pt idx="12">
                  <c:v>0.000244140625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75855104"/>
        <c:axId val="175857024"/>
      </c:lineChart>
      <c:catAx>
        <c:axId val="17585510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Trials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63494313210849"/>
              <c:y val="0.86942111402741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</a:p>
        </c:txPr>
        <c:crossAx val="175857024"/>
        <c:crosses val="autoZero"/>
        <c:auto val="1"/>
        <c:lblAlgn val="ctr"/>
        <c:lblOffset val="100"/>
        <c:noMultiLvlLbl val="0"/>
      </c:catAx>
      <c:valAx>
        <c:axId val="175857024"/>
        <c:scaling>
          <c:orientation val="minMax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 Distribution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305555555555556"/>
              <c:y val="0.35396216097987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</a:p>
        </c:txPr>
        <c:crossAx val="17585510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38"/>
    </mc:Choice>
    <mc:Fallback>
      <c:style val="38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[2]Sheet1!$B$2</c:f>
              <c:strCache>
                <c:ptCount val="1"/>
                <c:pt idx="0">
                  <c:v>Binom P{X=x}</c:v>
                </c:pt>
              </c:strCache>
            </c:strRef>
          </c:tx>
          <c:invertIfNegative val="0"/>
          <c:dLbls>
            <c:delete val="1"/>
          </c:dLbls>
          <c:cat>
            <c:numRef>
              <c:f>[2]Sheet1!$A$3:$A$15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[2]Sheet1!$B$3:$B$15</c:f>
              <c:numCache>
                <c:formatCode>General</c:formatCode>
                <c:ptCount val="13"/>
                <c:pt idx="0">
                  <c:v>0.000244140625</c:v>
                </c:pt>
                <c:pt idx="1">
                  <c:v>0.0029296875</c:v>
                </c:pt>
                <c:pt idx="2">
                  <c:v>0.01611328125</c:v>
                </c:pt>
                <c:pt idx="3">
                  <c:v>0.0537109375</c:v>
                </c:pt>
                <c:pt idx="4">
                  <c:v>0.120849609375</c:v>
                </c:pt>
                <c:pt idx="5">
                  <c:v>0.193359375</c:v>
                </c:pt>
                <c:pt idx="6">
                  <c:v>0.2255859375</c:v>
                </c:pt>
                <c:pt idx="7">
                  <c:v>0.193359375</c:v>
                </c:pt>
                <c:pt idx="8">
                  <c:v>0.120849609375</c:v>
                </c:pt>
                <c:pt idx="9">
                  <c:v>0.0537109375</c:v>
                </c:pt>
                <c:pt idx="10">
                  <c:v>0.01611328125</c:v>
                </c:pt>
                <c:pt idx="11">
                  <c:v>0.0029296875</c:v>
                </c:pt>
                <c:pt idx="12">
                  <c:v>0.000244140625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238592"/>
        <c:axId val="176240512"/>
      </c:barChart>
      <c:catAx>
        <c:axId val="17623859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trials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</a:p>
        </c:txPr>
        <c:crossAx val="176240512"/>
        <c:crosses val="autoZero"/>
        <c:auto val="1"/>
        <c:lblAlgn val="ctr"/>
        <c:lblOffset val="100"/>
        <c:noMultiLvlLbl val="0"/>
      </c:catAx>
      <c:valAx>
        <c:axId val="176240512"/>
        <c:scaling>
          <c:orientation val="minMax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 Distribution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</a:p>
        </c:txPr>
        <c:crossAx val="17623859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40"/>
    </mc:Choice>
    <mc:Fallback>
      <c:style val="40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[2]Sheet1!$C$2</c:f>
              <c:strCache>
                <c:ptCount val="1"/>
                <c:pt idx="0">
                  <c:v>CDF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[2]Sheet1!$A$3:$A$15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[2]Sheet1!$C$3:$C$15</c:f>
              <c:numCache>
                <c:formatCode>General</c:formatCode>
                <c:ptCount val="13"/>
                <c:pt idx="0">
                  <c:v>0.000244140625</c:v>
                </c:pt>
                <c:pt idx="1">
                  <c:v>0.003173828125</c:v>
                </c:pt>
                <c:pt idx="2">
                  <c:v>0.019287109375</c:v>
                </c:pt>
                <c:pt idx="3">
                  <c:v>0.072998046875</c:v>
                </c:pt>
                <c:pt idx="4">
                  <c:v>0.19384765625</c:v>
                </c:pt>
                <c:pt idx="5">
                  <c:v>0.38720703125</c:v>
                </c:pt>
                <c:pt idx="6">
                  <c:v>0.61279296875</c:v>
                </c:pt>
                <c:pt idx="7">
                  <c:v>0.80615234375</c:v>
                </c:pt>
                <c:pt idx="8">
                  <c:v>0.927001953125</c:v>
                </c:pt>
                <c:pt idx="9">
                  <c:v>0.980712890625</c:v>
                </c:pt>
                <c:pt idx="10">
                  <c:v>0.996826171875</c:v>
                </c:pt>
                <c:pt idx="11">
                  <c:v>0.999755859375</c:v>
                </c:pt>
                <c:pt idx="1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76277376"/>
        <c:axId val="176295936"/>
      </c:lineChart>
      <c:catAx>
        <c:axId val="1762773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Trials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</a:p>
        </c:txPr>
        <c:crossAx val="176295936"/>
        <c:crosses val="autoZero"/>
        <c:auto val="1"/>
        <c:lblAlgn val="ctr"/>
        <c:lblOffset val="100"/>
        <c:noMultiLvlLbl val="0"/>
      </c:catAx>
      <c:valAx>
        <c:axId val="176295936"/>
        <c:scaling>
          <c:orientation val="minMax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 Distribution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</a:p>
        </c:txPr>
        <c:crossAx val="17627737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38"/>
    </mc:Choice>
    <mc:Fallback>
      <c:style val="38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[2]Sheet1!$B$33</c:f>
              <c:strCache>
                <c:ptCount val="1"/>
                <c:pt idx="0">
                  <c:v>Binom P{X=x}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[2]Sheet1!$A$34:$A$44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[2]Sheet1!$B$34:$B$44</c:f>
              <c:numCache>
                <c:formatCode>General</c:formatCode>
                <c:ptCount val="11"/>
                <c:pt idx="0">
                  <c:v>0.1073741824</c:v>
                </c:pt>
                <c:pt idx="1">
                  <c:v>0.268435456</c:v>
                </c:pt>
                <c:pt idx="2">
                  <c:v>0.301989888</c:v>
                </c:pt>
                <c:pt idx="3">
                  <c:v>0.201326592</c:v>
                </c:pt>
                <c:pt idx="4">
                  <c:v>0.0880803840000001</c:v>
                </c:pt>
                <c:pt idx="5">
                  <c:v>0.0264241152</c:v>
                </c:pt>
                <c:pt idx="6">
                  <c:v>0.00550502400000001</c:v>
                </c:pt>
                <c:pt idx="7">
                  <c:v>0.000786432</c:v>
                </c:pt>
                <c:pt idx="8">
                  <c:v>7.3728e-5</c:v>
                </c:pt>
                <c:pt idx="9">
                  <c:v>4.096e-6</c:v>
                </c:pt>
                <c:pt idx="10">
                  <c:v>1.02e-7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78503680"/>
        <c:axId val="178505600"/>
      </c:lineChart>
      <c:catAx>
        <c:axId val="17850368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Trials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</a:p>
        </c:txPr>
        <c:crossAx val="178505600"/>
        <c:crosses val="autoZero"/>
        <c:auto val="1"/>
        <c:lblAlgn val="ctr"/>
        <c:lblOffset val="100"/>
        <c:noMultiLvlLbl val="0"/>
      </c:catAx>
      <c:valAx>
        <c:axId val="178505600"/>
        <c:scaling>
          <c:orientation val="minMax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 Distribution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</a:p>
        </c:txPr>
        <c:crossAx val="17850368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[2]Sheet1!$C$33</c:f>
              <c:strCache>
                <c:ptCount val="1"/>
                <c:pt idx="0">
                  <c:v>CDF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[2]Sheet1!$C$34:$C$44</c:f>
              <c:numCache>
                <c:formatCode>General</c:formatCode>
                <c:ptCount val="11"/>
                <c:pt idx="0">
                  <c:v>0.1073741824</c:v>
                </c:pt>
                <c:pt idx="1">
                  <c:v>0.3758096384</c:v>
                </c:pt>
                <c:pt idx="2">
                  <c:v>0.6777995264</c:v>
                </c:pt>
                <c:pt idx="3">
                  <c:v>0.8791261184</c:v>
                </c:pt>
                <c:pt idx="4">
                  <c:v>0.967206502400001</c:v>
                </c:pt>
                <c:pt idx="5">
                  <c:v>0.9936306176</c:v>
                </c:pt>
                <c:pt idx="6">
                  <c:v>0.9991356416</c:v>
                </c:pt>
                <c:pt idx="7">
                  <c:v>0.9999220736</c:v>
                </c:pt>
                <c:pt idx="8">
                  <c:v>0.9999958016</c:v>
                </c:pt>
                <c:pt idx="9">
                  <c:v>0.9999998976</c:v>
                </c:pt>
                <c:pt idx="1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3128704"/>
        <c:axId val="43184128"/>
      </c:lineChart>
      <c:catAx>
        <c:axId val="4312870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Trials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</a:p>
        </c:txPr>
        <c:crossAx val="43184128"/>
        <c:crosses val="autoZero"/>
        <c:auto val="1"/>
        <c:lblAlgn val="ctr"/>
        <c:lblOffset val="100"/>
        <c:noMultiLvlLbl val="0"/>
      </c:catAx>
      <c:valAx>
        <c:axId val="43184128"/>
        <c:scaling>
          <c:orientation val="minMax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 Distribution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</a:p>
        </c:txPr>
        <c:crossAx val="4312870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[2]Sheet1!$B$33</c:f>
              <c:strCache>
                <c:ptCount val="1"/>
                <c:pt idx="0">
                  <c:v>Binom P{X=x}</c:v>
                </c:pt>
              </c:strCache>
            </c:strRef>
          </c:tx>
          <c:invertIfNegative val="0"/>
          <c:dLbls>
            <c:delete val="1"/>
          </c:dLbls>
          <c:cat>
            <c:numRef>
              <c:f>[2]Sheet1!$A$34:$A$44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[2]Sheet1!$B$34:$B$44</c:f>
              <c:numCache>
                <c:formatCode>General</c:formatCode>
                <c:ptCount val="11"/>
                <c:pt idx="0">
                  <c:v>0.1073741824</c:v>
                </c:pt>
                <c:pt idx="1">
                  <c:v>0.268435456</c:v>
                </c:pt>
                <c:pt idx="2">
                  <c:v>0.301989888</c:v>
                </c:pt>
                <c:pt idx="3">
                  <c:v>0.201326592</c:v>
                </c:pt>
                <c:pt idx="4">
                  <c:v>0.0880803840000001</c:v>
                </c:pt>
                <c:pt idx="5">
                  <c:v>0.0264241152</c:v>
                </c:pt>
                <c:pt idx="6">
                  <c:v>0.00550502400000001</c:v>
                </c:pt>
                <c:pt idx="7">
                  <c:v>0.000786432</c:v>
                </c:pt>
                <c:pt idx="8">
                  <c:v>7.3728e-5</c:v>
                </c:pt>
                <c:pt idx="9">
                  <c:v>4.096e-6</c:v>
                </c:pt>
                <c:pt idx="10">
                  <c:v>1.02e-7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787264"/>
        <c:axId val="155789184"/>
      </c:barChart>
      <c:catAx>
        <c:axId val="15578726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Trials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</a:p>
        </c:txPr>
        <c:crossAx val="155789184"/>
        <c:crosses val="autoZero"/>
        <c:auto val="1"/>
        <c:lblAlgn val="ctr"/>
        <c:lblOffset val="100"/>
        <c:noMultiLvlLbl val="0"/>
      </c:catAx>
      <c:valAx>
        <c:axId val="155789184"/>
        <c:scaling>
          <c:orientation val="minMax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 Distribution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</a:p>
        </c:txPr>
        <c:crossAx val="15578726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[2]Sheet1!$B$66</c:f>
              <c:strCache>
                <c:ptCount val="1"/>
                <c:pt idx="0">
                  <c:v>Binom P{X=x}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[2]Sheet1!$A$67:$A$72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[2]Sheet1!$B$67:$B$72</c:f>
              <c:numCache>
                <c:formatCode>General</c:formatCode>
                <c:ptCount val="6"/>
                <c:pt idx="0">
                  <c:v>0.131687242798354</c:v>
                </c:pt>
                <c:pt idx="1">
                  <c:v>0.329218106995885</c:v>
                </c:pt>
                <c:pt idx="2">
                  <c:v>0.329218106995885</c:v>
                </c:pt>
                <c:pt idx="3">
                  <c:v>0.164609053497942</c:v>
                </c:pt>
                <c:pt idx="4">
                  <c:v>0.0411522633744856</c:v>
                </c:pt>
                <c:pt idx="5">
                  <c:v>0.00411522633744856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0"/>
        <c:smooth val="0"/>
        <c:axId val="155801472"/>
        <c:axId val="110780416"/>
      </c:lineChart>
      <c:catAx>
        <c:axId val="155801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Trials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110780416"/>
        <c:crosses val="autoZero"/>
        <c:auto val="1"/>
        <c:lblAlgn val="ctr"/>
        <c:lblOffset val="100"/>
        <c:noMultiLvlLbl val="0"/>
      </c:catAx>
      <c:valAx>
        <c:axId val="1107804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 Distribution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15580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[2]Sheet1!$B$66</c:f>
              <c:strCache>
                <c:ptCount val="1"/>
                <c:pt idx="0">
                  <c:v>Binom P{X=x}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[2]Sheet1!$A$67:$A$72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[2]Sheet1!$B$67:$B$72</c:f>
              <c:numCache>
                <c:formatCode>General</c:formatCode>
                <c:ptCount val="6"/>
                <c:pt idx="0">
                  <c:v>0.131687242798354</c:v>
                </c:pt>
                <c:pt idx="1">
                  <c:v>0.329218106995885</c:v>
                </c:pt>
                <c:pt idx="2">
                  <c:v>0.329218106995885</c:v>
                </c:pt>
                <c:pt idx="3">
                  <c:v>0.164609053497942</c:v>
                </c:pt>
                <c:pt idx="4">
                  <c:v>0.0411522633744856</c:v>
                </c:pt>
                <c:pt idx="5">
                  <c:v>0.00411522633744856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0809472"/>
        <c:axId val="110811392"/>
      </c:barChart>
      <c:catAx>
        <c:axId val="110809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Trials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110811392"/>
        <c:crosses val="autoZero"/>
        <c:auto val="1"/>
        <c:lblAlgn val="ctr"/>
        <c:lblOffset val="100"/>
        <c:noMultiLvlLbl val="0"/>
      </c:catAx>
      <c:valAx>
        <c:axId val="11081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 Distribution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11080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[2]Sheet1!$C$66</c:f>
              <c:strCache>
                <c:ptCount val="1"/>
                <c:pt idx="0">
                  <c:v>CDF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5"/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[2]Sheet1!$A$67:$A$72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[2]Sheet1!$C$67:$C$72</c:f>
              <c:numCache>
                <c:formatCode>General</c:formatCode>
                <c:ptCount val="6"/>
                <c:pt idx="0">
                  <c:v>0.131687242798354</c:v>
                </c:pt>
                <c:pt idx="1">
                  <c:v>0.460905349794239</c:v>
                </c:pt>
                <c:pt idx="2">
                  <c:v>0.790123456790124</c:v>
                </c:pt>
                <c:pt idx="3">
                  <c:v>0.954732510288066</c:v>
                </c:pt>
                <c:pt idx="4">
                  <c:v>0.995884773662552</c:v>
                </c:pt>
                <c:pt idx="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0"/>
        <c:smooth val="0"/>
        <c:axId val="111106304"/>
        <c:axId val="111112576"/>
      </c:lineChart>
      <c:catAx>
        <c:axId val="111106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Trials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111112576"/>
        <c:crosses val="autoZero"/>
        <c:auto val="1"/>
        <c:lblAlgn val="ctr"/>
        <c:lblOffset val="100"/>
        <c:noMultiLvlLbl val="0"/>
      </c:catAx>
      <c:valAx>
        <c:axId val="1111125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 Distribution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11110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accent5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[3]Sheet1!$B$4</c:f>
              <c:strCache>
                <c:ptCount val="1"/>
                <c:pt idx="0">
                  <c:v>P{X=x}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none"/>
          </c:marker>
          <c:dLbls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[3]Sheet1!$B$5:$B$9</c:f>
              <c:numCache>
                <c:formatCode>General</c:formatCode>
                <c:ptCount val="5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0.0625</c:v>
                </c:pt>
                <c:pt idx="4">
                  <c:v>0.03125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0"/>
        <c:smooth val="0"/>
        <c:axId val="90457984"/>
        <c:axId val="90460160"/>
      </c:lineChart>
      <c:catAx>
        <c:axId val="90457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Success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90460160"/>
        <c:crosses val="autoZero"/>
        <c:auto val="1"/>
        <c:lblAlgn val="ctr"/>
        <c:lblOffset val="100"/>
        <c:noMultiLvlLbl val="0"/>
      </c:catAx>
      <c:valAx>
        <c:axId val="9046016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9045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accent2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[3]Sheet1!$C$4</c:f>
              <c:strCache>
                <c:ptCount val="1"/>
                <c:pt idx="0">
                  <c:v>CDF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[3]Sheet1!$C$5:$C$9</c:f>
              <c:numCache>
                <c:formatCode>General</c:formatCode>
                <c:ptCount val="5"/>
                <c:pt idx="0">
                  <c:v>0.5</c:v>
                </c:pt>
                <c:pt idx="1">
                  <c:v>0.75</c:v>
                </c:pt>
                <c:pt idx="2">
                  <c:v>0.875</c:v>
                </c:pt>
                <c:pt idx="3">
                  <c:v>0.9375</c:v>
                </c:pt>
                <c:pt idx="4">
                  <c:v>0.96875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0"/>
        <c:smooth val="0"/>
        <c:axId val="92221440"/>
        <c:axId val="92223360"/>
      </c:lineChart>
      <c:catAx>
        <c:axId val="9222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CDF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92223360"/>
        <c:crosses val="autoZero"/>
        <c:auto val="1"/>
        <c:lblAlgn val="ctr"/>
        <c:lblOffset val="100"/>
        <c:noMultiLvlLbl val="0"/>
      </c:catAx>
      <c:valAx>
        <c:axId val="9222336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9222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[4]Sheet1!$B$5</c:f>
              <c:strCache>
                <c:ptCount val="1"/>
                <c:pt idx="0">
                  <c:v>Poisson{X=x}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cat>
            <c:numRef>
              <c:f>[4]Sheet1!$A$6:$A$16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[4]Sheet1!$B$6:$B$16</c:f>
              <c:numCache>
                <c:formatCode>General</c:formatCode>
                <c:ptCount val="11"/>
                <c:pt idx="0">
                  <c:v>0.367879441</c:v>
                </c:pt>
                <c:pt idx="1">
                  <c:v>0.367879441</c:v>
                </c:pt>
                <c:pt idx="2">
                  <c:v>0.183939721</c:v>
                </c:pt>
                <c:pt idx="3">
                  <c:v>0.06131324</c:v>
                </c:pt>
                <c:pt idx="4">
                  <c:v>0.01532831</c:v>
                </c:pt>
                <c:pt idx="5">
                  <c:v>0.003065662</c:v>
                </c:pt>
                <c:pt idx="6">
                  <c:v>0.000510944</c:v>
                </c:pt>
                <c:pt idx="7">
                  <c:v>7.2992e-5</c:v>
                </c:pt>
                <c:pt idx="8">
                  <c:v>9.124e-6</c:v>
                </c:pt>
                <c:pt idx="9">
                  <c:v>1.014e-6</c:v>
                </c:pt>
                <c:pt idx="10">
                  <c:v>1.01e-7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4640768"/>
        <c:axId val="94667136"/>
      </c:lineChart>
      <c:catAx>
        <c:axId val="946407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Random Variable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667136"/>
        <c:crosses val="autoZero"/>
        <c:auto val="1"/>
        <c:lblAlgn val="ctr"/>
        <c:lblOffset val="100"/>
        <c:noMultiLvlLbl val="0"/>
      </c:catAx>
      <c:valAx>
        <c:axId val="946671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64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[4]Sheet1!$C$5</c:f>
              <c:strCache>
                <c:ptCount val="1"/>
                <c:pt idx="0">
                  <c:v>CDF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cat>
            <c:numRef>
              <c:f>[4]Sheet1!$A$6:$A$16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[4]Sheet1!$C$6:$C$16</c:f>
              <c:numCache>
                <c:formatCode>General</c:formatCode>
                <c:ptCount val="11"/>
                <c:pt idx="0">
                  <c:v>0.367879441171449</c:v>
                </c:pt>
                <c:pt idx="1">
                  <c:v>0.735758882342898</c:v>
                </c:pt>
                <c:pt idx="2">
                  <c:v>0.919698602928623</c:v>
                </c:pt>
                <c:pt idx="3">
                  <c:v>0.981011843123864</c:v>
                </c:pt>
                <c:pt idx="4">
                  <c:v>0.996340153172675</c:v>
                </c:pt>
                <c:pt idx="5">
                  <c:v>0.999405815182437</c:v>
                </c:pt>
                <c:pt idx="6">
                  <c:v>0.999916758850731</c:v>
                </c:pt>
                <c:pt idx="7">
                  <c:v>0.999989750803344</c:v>
                </c:pt>
                <c:pt idx="8">
                  <c:v>0.999998874797421</c:v>
                </c:pt>
                <c:pt idx="9">
                  <c:v>0.99999988857454</c:v>
                </c:pt>
                <c:pt idx="10">
                  <c:v>0.999999989952252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4675328"/>
        <c:axId val="94677248"/>
      </c:lineChart>
      <c:catAx>
        <c:axId val="946753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Random Variable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677248"/>
        <c:crosses val="autoZero"/>
        <c:auto val="1"/>
        <c:lblAlgn val="ctr"/>
        <c:lblOffset val="100"/>
        <c:noMultiLvlLbl val="0"/>
      </c:catAx>
      <c:valAx>
        <c:axId val="946772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67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[4]Sheet1!$B$30</c:f>
              <c:strCache>
                <c:ptCount val="1"/>
                <c:pt idx="0">
                  <c:v>P{X=x}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[4]Sheet1!$A$31:$A$33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[4]Sheet1!$B$31:$B$33</c:f>
              <c:numCache>
                <c:formatCode>General</c:formatCode>
                <c:ptCount val="3"/>
                <c:pt idx="0">
                  <c:v>0.0407622039783667</c:v>
                </c:pt>
                <c:pt idx="1">
                  <c:v>0.130439052730774</c:v>
                </c:pt>
                <c:pt idx="2">
                  <c:v>0.208702484369238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4701824"/>
        <c:axId val="94716288"/>
      </c:lineChart>
      <c:catAx>
        <c:axId val="94701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Random Variable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716288"/>
        <c:crosses val="autoZero"/>
        <c:auto val="1"/>
        <c:lblAlgn val="ctr"/>
        <c:lblOffset val="100"/>
        <c:noMultiLvlLbl val="0"/>
      </c:catAx>
      <c:valAx>
        <c:axId val="9471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70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[4]Sheet1!$C$30</c:f>
              <c:strCache>
                <c:ptCount val="1"/>
                <c:pt idx="0">
                  <c:v>CDF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cat>
            <c:numRef>
              <c:f>[4]Sheet1!$A$31:$A$33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[4]Sheet1!$C$31:$C$33</c:f>
              <c:numCache>
                <c:formatCode>General</c:formatCode>
                <c:ptCount val="3"/>
                <c:pt idx="0">
                  <c:v>0.0407622039783667</c:v>
                </c:pt>
                <c:pt idx="1">
                  <c:v>0.17120125670914</c:v>
                </c:pt>
                <c:pt idx="2">
                  <c:v>0.379903741078378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4736768"/>
        <c:axId val="94738688"/>
      </c:lineChart>
      <c:catAx>
        <c:axId val="947367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Random Variable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738688"/>
        <c:crosses val="autoZero"/>
        <c:auto val="1"/>
        <c:lblAlgn val="ctr"/>
        <c:lblOffset val="100"/>
        <c:noMultiLvlLbl val="0"/>
      </c:catAx>
      <c:valAx>
        <c:axId val="947386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73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38"/>
    </mc:Choice>
    <mc:Fallback>
      <c:style val="38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[4]Sheet1!$B$47</c:f>
              <c:strCache>
                <c:ptCount val="1"/>
                <c:pt idx="0">
                  <c:v>P{X=x}</c:v>
                </c:pt>
              </c:strCache>
            </c:strRef>
          </c:tx>
          <c:dLbls>
            <c:delete val="1"/>
          </c:dLbls>
          <c:cat>
            <c:numRef>
              <c:f>[4]Sheet1!$A$48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[4]Sheet1!$B$48</c:f>
              <c:numCache>
                <c:formatCode>General</c:formatCode>
                <c:ptCount val="1"/>
                <c:pt idx="0">
                  <c:v>0.0497870683678652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746880"/>
        <c:axId val="94765056"/>
      </c:lineChart>
      <c:catAx>
        <c:axId val="94746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</a:p>
        </c:txPr>
        <c:crossAx val="94765056"/>
        <c:crosses val="autoZero"/>
        <c:auto val="1"/>
        <c:lblAlgn val="ctr"/>
        <c:lblOffset val="100"/>
        <c:noMultiLvlLbl val="0"/>
      </c:catAx>
      <c:valAx>
        <c:axId val="94765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</a:p>
        </c:txPr>
        <c:crossAx val="9474688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[5]Sheet1!$C$30</c:f>
              <c:strCache>
                <c:ptCount val="1"/>
                <c:pt idx="0">
                  <c:v>PDF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none"/>
          </c:marker>
          <c:dLbls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[5]Sheet1!$B$31:$B$41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[5]Sheet1!$C$31:$C$41</c:f>
              <c:numCache>
                <c:formatCode>General</c:formatCode>
                <c:ptCount val="11"/>
                <c:pt idx="0">
                  <c:v>0.1</c:v>
                </c:pt>
                <c:pt idx="1">
                  <c:v>0.090483741803596</c:v>
                </c:pt>
                <c:pt idx="2">
                  <c:v>0.0818730753077982</c:v>
                </c:pt>
                <c:pt idx="3">
                  <c:v>0.0740818220681718</c:v>
                </c:pt>
                <c:pt idx="4">
                  <c:v>0.0670320046035639</c:v>
                </c:pt>
                <c:pt idx="5">
                  <c:v>0.0606530659712633</c:v>
                </c:pt>
                <c:pt idx="6">
                  <c:v>0.0548811636094026</c:v>
                </c:pt>
                <c:pt idx="7">
                  <c:v>0.0496585303791409</c:v>
                </c:pt>
                <c:pt idx="8">
                  <c:v>0.0449328964117222</c:v>
                </c:pt>
                <c:pt idx="9">
                  <c:v>0.0406569659740599</c:v>
                </c:pt>
                <c:pt idx="10">
                  <c:v>0.0367879441171442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0"/>
        <c:smooth val="0"/>
        <c:axId val="175639552"/>
        <c:axId val="175686400"/>
      </c:lineChart>
      <c:catAx>
        <c:axId val="17563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175686400"/>
        <c:crosses val="autoZero"/>
        <c:auto val="1"/>
        <c:lblAlgn val="ctr"/>
        <c:lblOffset val="100"/>
        <c:noMultiLvlLbl val="0"/>
      </c:catAx>
      <c:valAx>
        <c:axId val="1756864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17563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accent2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[5]Sheet1!$D$30</c:f>
              <c:strCache>
                <c:ptCount val="1"/>
                <c:pt idx="0">
                  <c:v>CDF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3"/>
              </a:outerShdw>
            </a:effectLst>
          </c:spPr>
          <c:marker>
            <c:symbol val="none"/>
          </c:marker>
          <c:dLbls>
            <c:spPr>
              <a:solidFill>
                <a:schemeClr val="accent3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[5]Sheet1!$B$31:$B$41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[5]Sheet1!$D$31:$D$41</c:f>
              <c:numCache>
                <c:formatCode>General</c:formatCode>
                <c:ptCount val="11"/>
                <c:pt idx="0">
                  <c:v>0</c:v>
                </c:pt>
                <c:pt idx="1">
                  <c:v>0.0951625819640405</c:v>
                </c:pt>
                <c:pt idx="2">
                  <c:v>0.181269246922018</c:v>
                </c:pt>
                <c:pt idx="3">
                  <c:v>0.259181779318282</c:v>
                </c:pt>
                <c:pt idx="4">
                  <c:v>0.329679953964361</c:v>
                </c:pt>
                <c:pt idx="5">
                  <c:v>0.393469340287367</c:v>
                </c:pt>
                <c:pt idx="6">
                  <c:v>0.451188363905974</c:v>
                </c:pt>
                <c:pt idx="7">
                  <c:v>0.503414696208591</c:v>
                </c:pt>
                <c:pt idx="8">
                  <c:v>0.550671035882778</c:v>
                </c:pt>
                <c:pt idx="9">
                  <c:v>0.593430340259401</c:v>
                </c:pt>
                <c:pt idx="10">
                  <c:v>0.632120558828558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0"/>
        <c:smooth val="0"/>
        <c:axId val="118735232"/>
        <c:axId val="118736768"/>
      </c:lineChart>
      <c:catAx>
        <c:axId val="11873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118736768"/>
        <c:crosses val="autoZero"/>
        <c:auto val="1"/>
        <c:lblAlgn val="ctr"/>
        <c:lblOffset val="100"/>
        <c:noMultiLvlLbl val="0"/>
      </c:catAx>
      <c:valAx>
        <c:axId val="1187367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11873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accent3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1008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0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0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0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0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00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chart" Target="../charts/chart17.xml"/><Relationship Id="rId8" Type="http://schemas.openxmlformats.org/officeDocument/2006/relationships/chart" Target="../charts/chart16.xml"/><Relationship Id="rId7" Type="http://schemas.openxmlformats.org/officeDocument/2006/relationships/chart" Target="../charts/chart15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4.xml.rels><?xml version="1.0" encoding="UTF-8" standalone="yes"?>
<Relationships xmlns="http://schemas.openxmlformats.org/package/2006/relationships"><Relationship Id="rId5" Type="http://schemas.openxmlformats.org/officeDocument/2006/relationships/chart" Target="../charts/chart24.xml"/><Relationship Id="rId4" Type="http://schemas.openxmlformats.org/officeDocument/2006/relationships/chart" Target="../charts/chart23.xml"/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57150</xdr:colOff>
      <xdr:row>22</xdr:row>
      <xdr:rowOff>152400</xdr:rowOff>
    </xdr:from>
    <xdr:to>
      <xdr:col>7</xdr:col>
      <xdr:colOff>257175</xdr:colOff>
      <xdr:row>37</xdr:row>
      <xdr:rowOff>38100</xdr:rowOff>
    </xdr:to>
    <xdr:graphicFrame>
      <xdr:nvGraphicFramePr>
        <xdr:cNvPr id="2" name="Chart 1"/>
        <xdr:cNvGraphicFramePr/>
      </xdr:nvGraphicFramePr>
      <xdr:xfrm>
        <a:off x="57150" y="4203700"/>
        <a:ext cx="4600575" cy="2647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31750</xdr:colOff>
      <xdr:row>15</xdr:row>
      <xdr:rowOff>171450</xdr:rowOff>
    </xdr:from>
    <xdr:to>
      <xdr:col>21</xdr:col>
      <xdr:colOff>515620</xdr:colOff>
      <xdr:row>30</xdr:row>
      <xdr:rowOff>57150</xdr:rowOff>
    </xdr:to>
    <xdr:graphicFrame>
      <xdr:nvGraphicFramePr>
        <xdr:cNvPr id="3" name="Chart 2"/>
        <xdr:cNvGraphicFramePr/>
      </xdr:nvGraphicFramePr>
      <xdr:xfrm>
        <a:off x="9640570" y="2933700"/>
        <a:ext cx="4255770" cy="2647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</xdr:colOff>
      <xdr:row>37</xdr:row>
      <xdr:rowOff>57150</xdr:rowOff>
    </xdr:from>
    <xdr:to>
      <xdr:col>7</xdr:col>
      <xdr:colOff>228600</xdr:colOff>
      <xdr:row>51</xdr:row>
      <xdr:rowOff>133350</xdr:rowOff>
    </xdr:to>
    <xdr:graphicFrame>
      <xdr:nvGraphicFramePr>
        <xdr:cNvPr id="4" name="Chart 3"/>
        <xdr:cNvGraphicFramePr/>
      </xdr:nvGraphicFramePr>
      <xdr:xfrm>
        <a:off x="28575" y="6870700"/>
        <a:ext cx="4600575" cy="2654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257175</xdr:colOff>
      <xdr:row>51</xdr:row>
      <xdr:rowOff>152400</xdr:rowOff>
    </xdr:from>
    <xdr:to>
      <xdr:col>13</xdr:col>
      <xdr:colOff>561975</xdr:colOff>
      <xdr:row>66</xdr:row>
      <xdr:rowOff>38100</xdr:rowOff>
    </xdr:to>
    <xdr:graphicFrame>
      <xdr:nvGraphicFramePr>
        <xdr:cNvPr id="5" name="Chart 4"/>
        <xdr:cNvGraphicFramePr/>
      </xdr:nvGraphicFramePr>
      <xdr:xfrm>
        <a:off x="4657725" y="9544050"/>
        <a:ext cx="4255770" cy="2647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266700</xdr:colOff>
      <xdr:row>37</xdr:row>
      <xdr:rowOff>38100</xdr:rowOff>
    </xdr:from>
    <xdr:to>
      <xdr:col>13</xdr:col>
      <xdr:colOff>571500</xdr:colOff>
      <xdr:row>51</xdr:row>
      <xdr:rowOff>114300</xdr:rowOff>
    </xdr:to>
    <xdr:graphicFrame>
      <xdr:nvGraphicFramePr>
        <xdr:cNvPr id="6" name="Chart 5"/>
        <xdr:cNvGraphicFramePr/>
      </xdr:nvGraphicFramePr>
      <xdr:xfrm>
        <a:off x="4667250" y="6851650"/>
        <a:ext cx="4255770" cy="2654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45720</xdr:colOff>
      <xdr:row>51</xdr:row>
      <xdr:rowOff>85725</xdr:rowOff>
    </xdr:from>
    <xdr:to>
      <xdr:col>7</xdr:col>
      <xdr:colOff>245745</xdr:colOff>
      <xdr:row>65</xdr:row>
      <xdr:rowOff>161925</xdr:rowOff>
    </xdr:to>
    <xdr:graphicFrame>
      <xdr:nvGraphicFramePr>
        <xdr:cNvPr id="7" name="Chart 6"/>
        <xdr:cNvGraphicFramePr/>
      </xdr:nvGraphicFramePr>
      <xdr:xfrm>
        <a:off x="45720" y="9477375"/>
        <a:ext cx="4600575" cy="2654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495300</xdr:colOff>
      <xdr:row>0</xdr:row>
      <xdr:rowOff>161925</xdr:rowOff>
    </xdr:from>
    <xdr:to>
      <xdr:col>21</xdr:col>
      <xdr:colOff>66675</xdr:colOff>
      <xdr:row>15</xdr:row>
      <xdr:rowOff>47625</xdr:rowOff>
    </xdr:to>
    <xdr:graphicFrame>
      <xdr:nvGraphicFramePr>
        <xdr:cNvPr id="8" name="Chart 7"/>
        <xdr:cNvGraphicFramePr/>
      </xdr:nvGraphicFramePr>
      <xdr:xfrm>
        <a:off x="8846820" y="161925"/>
        <a:ext cx="4600575" cy="2647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266700</xdr:colOff>
      <xdr:row>22</xdr:row>
      <xdr:rowOff>174625</xdr:rowOff>
    </xdr:from>
    <xdr:to>
      <xdr:col>14</xdr:col>
      <xdr:colOff>287655</xdr:colOff>
      <xdr:row>37</xdr:row>
      <xdr:rowOff>66675</xdr:rowOff>
    </xdr:to>
    <xdr:graphicFrame>
      <xdr:nvGraphicFramePr>
        <xdr:cNvPr id="9" name="Chart 8"/>
        <xdr:cNvGraphicFramePr/>
      </xdr:nvGraphicFramePr>
      <xdr:xfrm>
        <a:off x="4667250" y="4225925"/>
        <a:ext cx="4600575" cy="2654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276225</xdr:colOff>
      <xdr:row>0</xdr:row>
      <xdr:rowOff>142875</xdr:rowOff>
    </xdr:from>
    <xdr:to>
      <xdr:col>11</xdr:col>
      <xdr:colOff>581025</xdr:colOff>
      <xdr:row>15</xdr:row>
      <xdr:rowOff>28575</xdr:rowOff>
    </xdr:to>
    <xdr:graphicFrame>
      <xdr:nvGraphicFramePr>
        <xdr:cNvPr id="2" name="Chart 1"/>
        <xdr:cNvGraphicFramePr/>
      </xdr:nvGraphicFramePr>
      <xdr:xfrm>
        <a:off x="3459480" y="142875"/>
        <a:ext cx="4705350" cy="2647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400050</xdr:colOff>
      <xdr:row>0</xdr:row>
      <xdr:rowOff>123825</xdr:rowOff>
    </xdr:from>
    <xdr:to>
      <xdr:col>20</xdr:col>
      <xdr:colOff>95250</xdr:colOff>
      <xdr:row>15</xdr:row>
      <xdr:rowOff>9525</xdr:rowOff>
    </xdr:to>
    <xdr:graphicFrame>
      <xdr:nvGraphicFramePr>
        <xdr:cNvPr id="3" name="Chart 2"/>
        <xdr:cNvGraphicFramePr/>
      </xdr:nvGraphicFramePr>
      <xdr:xfrm>
        <a:off x="8612505" y="123825"/>
        <a:ext cx="4724400" cy="2647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600075</xdr:colOff>
      <xdr:row>15</xdr:row>
      <xdr:rowOff>123825</xdr:rowOff>
    </xdr:from>
    <xdr:to>
      <xdr:col>15</xdr:col>
      <xdr:colOff>295275</xdr:colOff>
      <xdr:row>30</xdr:row>
      <xdr:rowOff>9525</xdr:rowOff>
    </xdr:to>
    <xdr:graphicFrame>
      <xdr:nvGraphicFramePr>
        <xdr:cNvPr id="4" name="Chart 3"/>
        <xdr:cNvGraphicFramePr/>
      </xdr:nvGraphicFramePr>
      <xdr:xfrm>
        <a:off x="5669280" y="2886075"/>
        <a:ext cx="4724400" cy="2647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466725</xdr:colOff>
      <xdr:row>31</xdr:row>
      <xdr:rowOff>95250</xdr:rowOff>
    </xdr:from>
    <xdr:to>
      <xdr:col>11</xdr:col>
      <xdr:colOff>161925</xdr:colOff>
      <xdr:row>45</xdr:row>
      <xdr:rowOff>171450</xdr:rowOff>
    </xdr:to>
    <xdr:graphicFrame>
      <xdr:nvGraphicFramePr>
        <xdr:cNvPr id="5" name="Chart 4"/>
        <xdr:cNvGraphicFramePr/>
      </xdr:nvGraphicFramePr>
      <xdr:xfrm>
        <a:off x="3021330" y="5803900"/>
        <a:ext cx="4724400" cy="2654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142875</xdr:colOff>
      <xdr:row>31</xdr:row>
      <xdr:rowOff>152400</xdr:rowOff>
    </xdr:from>
    <xdr:to>
      <xdr:col>19</xdr:col>
      <xdr:colOff>447675</xdr:colOff>
      <xdr:row>46</xdr:row>
      <xdr:rowOff>38100</xdr:rowOff>
    </xdr:to>
    <xdr:graphicFrame>
      <xdr:nvGraphicFramePr>
        <xdr:cNvPr id="6" name="Chart 5"/>
        <xdr:cNvGraphicFramePr/>
      </xdr:nvGraphicFramePr>
      <xdr:xfrm>
        <a:off x="8355330" y="5861050"/>
        <a:ext cx="4705350" cy="2647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276225</xdr:colOff>
      <xdr:row>46</xdr:row>
      <xdr:rowOff>142875</xdr:rowOff>
    </xdr:from>
    <xdr:to>
      <xdr:col>13</xdr:col>
      <xdr:colOff>581025</xdr:colOff>
      <xdr:row>61</xdr:row>
      <xdr:rowOff>28575</xdr:rowOff>
    </xdr:to>
    <xdr:graphicFrame>
      <xdr:nvGraphicFramePr>
        <xdr:cNvPr id="7" name="Chart 6"/>
        <xdr:cNvGraphicFramePr/>
      </xdr:nvGraphicFramePr>
      <xdr:xfrm>
        <a:off x="4716780" y="8613775"/>
        <a:ext cx="4705350" cy="2647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114300</xdr:colOff>
      <xdr:row>62</xdr:row>
      <xdr:rowOff>28575</xdr:rowOff>
    </xdr:from>
    <xdr:to>
      <xdr:col>11</xdr:col>
      <xdr:colOff>419100</xdr:colOff>
      <xdr:row>76</xdr:row>
      <xdr:rowOff>104775</xdr:rowOff>
    </xdr:to>
    <xdr:graphicFrame>
      <xdr:nvGraphicFramePr>
        <xdr:cNvPr id="8" name="Chart 7"/>
        <xdr:cNvGraphicFramePr/>
      </xdr:nvGraphicFramePr>
      <xdr:xfrm>
        <a:off x="3297555" y="11445875"/>
        <a:ext cx="4705350" cy="2654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600075</xdr:colOff>
      <xdr:row>62</xdr:row>
      <xdr:rowOff>57150</xdr:rowOff>
    </xdr:from>
    <xdr:to>
      <xdr:col>19</xdr:col>
      <xdr:colOff>295275</xdr:colOff>
      <xdr:row>76</xdr:row>
      <xdr:rowOff>133350</xdr:rowOff>
    </xdr:to>
    <xdr:graphicFrame>
      <xdr:nvGraphicFramePr>
        <xdr:cNvPr id="9" name="Chart 8"/>
        <xdr:cNvGraphicFramePr/>
      </xdr:nvGraphicFramePr>
      <xdr:xfrm>
        <a:off x="8183880" y="11474450"/>
        <a:ext cx="4724400" cy="2654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409575</xdr:colOff>
      <xdr:row>77</xdr:row>
      <xdr:rowOff>38100</xdr:rowOff>
    </xdr:from>
    <xdr:to>
      <xdr:col>14</xdr:col>
      <xdr:colOff>104775</xdr:colOff>
      <xdr:row>91</xdr:row>
      <xdr:rowOff>114300</xdr:rowOff>
    </xdr:to>
    <xdr:graphicFrame>
      <xdr:nvGraphicFramePr>
        <xdr:cNvPr id="10" name="Chart 9"/>
        <xdr:cNvGraphicFramePr/>
      </xdr:nvGraphicFramePr>
      <xdr:xfrm>
        <a:off x="4850130" y="14217650"/>
        <a:ext cx="4724400" cy="2654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561975</xdr:colOff>
      <xdr:row>6</xdr:row>
      <xdr:rowOff>104775</xdr:rowOff>
    </xdr:from>
    <xdr:to>
      <xdr:col>11</xdr:col>
      <xdr:colOff>257175</xdr:colOff>
      <xdr:row>20</xdr:row>
      <xdr:rowOff>180975</xdr:rowOff>
    </xdr:to>
    <xdr:graphicFrame>
      <xdr:nvGraphicFramePr>
        <xdr:cNvPr id="2" name="Chart 1"/>
        <xdr:cNvGraphicFramePr/>
      </xdr:nvGraphicFramePr>
      <xdr:xfrm>
        <a:off x="2447925" y="1209675"/>
        <a:ext cx="4724400" cy="2654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361950</xdr:colOff>
      <xdr:row>6</xdr:row>
      <xdr:rowOff>47625</xdr:rowOff>
    </xdr:from>
    <xdr:to>
      <xdr:col>20</xdr:col>
      <xdr:colOff>57150</xdr:colOff>
      <xdr:row>20</xdr:row>
      <xdr:rowOff>123825</xdr:rowOff>
    </xdr:to>
    <xdr:graphicFrame>
      <xdr:nvGraphicFramePr>
        <xdr:cNvPr id="3" name="Chart 2"/>
        <xdr:cNvGraphicFramePr/>
      </xdr:nvGraphicFramePr>
      <xdr:xfrm>
        <a:off x="7905750" y="1152525"/>
        <a:ext cx="4724400" cy="2654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5</xdr:row>
      <xdr:rowOff>142875</xdr:rowOff>
    </xdr:from>
    <xdr:to>
      <xdr:col>11</xdr:col>
      <xdr:colOff>304800</xdr:colOff>
      <xdr:row>20</xdr:row>
      <xdr:rowOff>28575</xdr:rowOff>
    </xdr:to>
    <xdr:graphicFrame>
      <xdr:nvGraphicFramePr>
        <xdr:cNvPr id="2" name="Chart 1"/>
        <xdr:cNvGraphicFramePr/>
      </xdr:nvGraphicFramePr>
      <xdr:xfrm>
        <a:off x="3314700" y="1063625"/>
        <a:ext cx="4705350" cy="2647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428625</xdr:colOff>
      <xdr:row>5</xdr:row>
      <xdr:rowOff>171450</xdr:rowOff>
    </xdr:from>
    <xdr:to>
      <xdr:col>20</xdr:col>
      <xdr:colOff>123825</xdr:colOff>
      <xdr:row>20</xdr:row>
      <xdr:rowOff>57150</xdr:rowOff>
    </xdr:to>
    <xdr:graphicFrame>
      <xdr:nvGraphicFramePr>
        <xdr:cNvPr id="3" name="Chart 2"/>
        <xdr:cNvGraphicFramePr/>
      </xdr:nvGraphicFramePr>
      <xdr:xfrm>
        <a:off x="8772525" y="1092200"/>
        <a:ext cx="4724400" cy="2647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27</xdr:row>
      <xdr:rowOff>47625</xdr:rowOff>
    </xdr:from>
    <xdr:to>
      <xdr:col>11</xdr:col>
      <xdr:colOff>304800</xdr:colOff>
      <xdr:row>41</xdr:row>
      <xdr:rowOff>123825</xdr:rowOff>
    </xdr:to>
    <xdr:graphicFrame>
      <xdr:nvGraphicFramePr>
        <xdr:cNvPr id="4" name="Chart 3"/>
        <xdr:cNvGraphicFramePr/>
      </xdr:nvGraphicFramePr>
      <xdr:xfrm>
        <a:off x="3314700" y="5019675"/>
        <a:ext cx="4705350" cy="2654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314325</xdr:colOff>
      <xdr:row>26</xdr:row>
      <xdr:rowOff>133350</xdr:rowOff>
    </xdr:from>
    <xdr:to>
      <xdr:col>20</xdr:col>
      <xdr:colOff>9525</xdr:colOff>
      <xdr:row>41</xdr:row>
      <xdr:rowOff>19050</xdr:rowOff>
    </xdr:to>
    <xdr:graphicFrame>
      <xdr:nvGraphicFramePr>
        <xdr:cNvPr id="5" name="Chart 4"/>
        <xdr:cNvGraphicFramePr/>
      </xdr:nvGraphicFramePr>
      <xdr:xfrm>
        <a:off x="8658225" y="4921250"/>
        <a:ext cx="4724400" cy="2647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361950</xdr:colOff>
      <xdr:row>44</xdr:row>
      <xdr:rowOff>9525</xdr:rowOff>
    </xdr:from>
    <xdr:to>
      <xdr:col>11</xdr:col>
      <xdr:colOff>57150</xdr:colOff>
      <xdr:row>58</xdr:row>
      <xdr:rowOff>85725</xdr:rowOff>
    </xdr:to>
    <xdr:graphicFrame>
      <xdr:nvGraphicFramePr>
        <xdr:cNvPr id="6" name="Chart 5"/>
        <xdr:cNvGraphicFramePr/>
      </xdr:nvGraphicFramePr>
      <xdr:xfrm>
        <a:off x="3048000" y="8112125"/>
        <a:ext cx="4724400" cy="2654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495300</xdr:colOff>
      <xdr:row>6</xdr:row>
      <xdr:rowOff>38100</xdr:rowOff>
    </xdr:from>
    <xdr:to>
      <xdr:col>13</xdr:col>
      <xdr:colOff>9525</xdr:colOff>
      <xdr:row>20</xdr:row>
      <xdr:rowOff>114300</xdr:rowOff>
    </xdr:to>
    <xdr:graphicFrame>
      <xdr:nvGraphicFramePr>
        <xdr:cNvPr id="6" name="Chart 5"/>
        <xdr:cNvGraphicFramePr/>
      </xdr:nvGraphicFramePr>
      <xdr:xfrm>
        <a:off x="4269740" y="1143000"/>
        <a:ext cx="4543425" cy="2654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295275</xdr:colOff>
      <xdr:row>5</xdr:row>
      <xdr:rowOff>171450</xdr:rowOff>
    </xdr:from>
    <xdr:to>
      <xdr:col>20</xdr:col>
      <xdr:colOff>600075</xdr:colOff>
      <xdr:row>20</xdr:row>
      <xdr:rowOff>57150</xdr:rowOff>
    </xdr:to>
    <xdr:graphicFrame>
      <xdr:nvGraphicFramePr>
        <xdr:cNvPr id="7" name="Chart 6"/>
        <xdr:cNvGraphicFramePr/>
      </xdr:nvGraphicFramePr>
      <xdr:xfrm>
        <a:off x="9098915" y="1092200"/>
        <a:ext cx="4705350" cy="2647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\AppData\Local\Microsoft\Windows\INetCache\IE\5V04V6E4\Tarun%20&amp;%20Utkarsh%20(PC)%20Cla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\AppData\Local\Microsoft\Windows\INetCache\IE\5V04V6E4\Tarun%20&amp;%20Utkarsh(PC)%20BinomDis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\AppData\Local\Microsoft\Windows\INetCache\IE\5V04V6E4\Tarun%20&amp;%20Utkarsh(PC)%20GeomatricDis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\AppData\Local\Microsoft\Windows\INetCache\IE\5V04V6E4\Tarun%20&amp;%20Utkarsh%20(PC)%20PoissonDis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\AppData\Local\Microsoft\Windows\INetCache\IE\5V04V6E4\Tarun%20&amp;%20Utkarsh%20(PC)%20Uniform%20&amp;%20Exponential%20Dis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C1" t="str">
            <v>Maths</v>
          </cell>
          <cell r="D1" t="str">
            <v>Chemistry</v>
          </cell>
          <cell r="E1" t="str">
            <v>Physics</v>
          </cell>
          <cell r="F1" t="str">
            <v>Biology</v>
          </cell>
          <cell r="G1" t="str">
            <v>Comp Sc.</v>
          </cell>
          <cell r="H1" t="str">
            <v>English</v>
          </cell>
          <cell r="I1" t="str">
            <v>Hindi</v>
          </cell>
        </row>
        <row r="2">
          <cell r="B2" t="str">
            <v>Tarun</v>
          </cell>
          <cell r="C2">
            <v>83</v>
          </cell>
          <cell r="D2">
            <v>79</v>
          </cell>
          <cell r="E2">
            <v>96</v>
          </cell>
          <cell r="F2">
            <v>96</v>
          </cell>
          <cell r="G2">
            <v>65</v>
          </cell>
          <cell r="H2">
            <v>36</v>
          </cell>
          <cell r="I2">
            <v>80</v>
          </cell>
        </row>
        <row r="3">
          <cell r="B3" t="str">
            <v>Utkarsh</v>
          </cell>
          <cell r="C3">
            <v>78</v>
          </cell>
          <cell r="D3">
            <v>93</v>
          </cell>
          <cell r="E3">
            <v>52</v>
          </cell>
          <cell r="F3">
            <v>88</v>
          </cell>
          <cell r="G3">
            <v>77</v>
          </cell>
          <cell r="H3">
            <v>83</v>
          </cell>
          <cell r="I3">
            <v>60</v>
          </cell>
        </row>
        <row r="4">
          <cell r="B4" t="str">
            <v>Shivam</v>
          </cell>
          <cell r="C4">
            <v>82</v>
          </cell>
          <cell r="D4">
            <v>92</v>
          </cell>
          <cell r="E4">
            <v>62</v>
          </cell>
          <cell r="F4">
            <v>89</v>
          </cell>
          <cell r="G4">
            <v>10</v>
          </cell>
          <cell r="H4">
            <v>12</v>
          </cell>
          <cell r="I4">
            <v>68</v>
          </cell>
        </row>
        <row r="5">
          <cell r="B5" t="str">
            <v>Kaushal</v>
          </cell>
          <cell r="C5">
            <v>22</v>
          </cell>
          <cell r="D5">
            <v>49</v>
          </cell>
          <cell r="E5">
            <v>42</v>
          </cell>
          <cell r="F5">
            <v>78</v>
          </cell>
          <cell r="G5">
            <v>16</v>
          </cell>
          <cell r="H5">
            <v>16</v>
          </cell>
          <cell r="I5">
            <v>72</v>
          </cell>
        </row>
        <row r="6">
          <cell r="B6" t="str">
            <v>Vivek</v>
          </cell>
          <cell r="C6">
            <v>98</v>
          </cell>
          <cell r="D6">
            <v>13</v>
          </cell>
          <cell r="E6">
            <v>80</v>
          </cell>
          <cell r="F6">
            <v>41</v>
          </cell>
          <cell r="G6">
            <v>11</v>
          </cell>
          <cell r="H6">
            <v>39</v>
          </cell>
          <cell r="I6">
            <v>42</v>
          </cell>
        </row>
        <row r="7">
          <cell r="B7" t="str">
            <v>Vedant</v>
          </cell>
          <cell r="C7">
            <v>63</v>
          </cell>
          <cell r="D7">
            <v>10</v>
          </cell>
          <cell r="E7">
            <v>85</v>
          </cell>
          <cell r="F7">
            <v>97</v>
          </cell>
          <cell r="G7">
            <v>77</v>
          </cell>
          <cell r="H7">
            <v>72</v>
          </cell>
          <cell r="I7">
            <v>74</v>
          </cell>
        </row>
        <row r="8">
          <cell r="B8" t="str">
            <v>RAM</v>
          </cell>
          <cell r="C8">
            <v>14</v>
          </cell>
          <cell r="D8">
            <v>90</v>
          </cell>
          <cell r="E8">
            <v>34</v>
          </cell>
          <cell r="F8">
            <v>23</v>
          </cell>
          <cell r="G8">
            <v>30</v>
          </cell>
          <cell r="H8">
            <v>42</v>
          </cell>
          <cell r="I8">
            <v>98</v>
          </cell>
        </row>
        <row r="9">
          <cell r="B9" t="str">
            <v>Shyam</v>
          </cell>
          <cell r="C9">
            <v>35</v>
          </cell>
          <cell r="D9">
            <v>31</v>
          </cell>
          <cell r="E9">
            <v>23</v>
          </cell>
          <cell r="F9">
            <v>92</v>
          </cell>
          <cell r="G9">
            <v>21</v>
          </cell>
          <cell r="H9">
            <v>79</v>
          </cell>
          <cell r="I9">
            <v>23</v>
          </cell>
        </row>
        <row r="10">
          <cell r="B10" t="str">
            <v>Sambhav</v>
          </cell>
          <cell r="C10">
            <v>33</v>
          </cell>
          <cell r="D10">
            <v>61</v>
          </cell>
          <cell r="E10">
            <v>27</v>
          </cell>
          <cell r="F10">
            <v>22</v>
          </cell>
          <cell r="G10">
            <v>42</v>
          </cell>
          <cell r="H10">
            <v>14</v>
          </cell>
          <cell r="I10">
            <v>25</v>
          </cell>
        </row>
        <row r="11">
          <cell r="B11" t="str">
            <v>Moni</v>
          </cell>
          <cell r="C11">
            <v>65</v>
          </cell>
          <cell r="D11">
            <v>43</v>
          </cell>
          <cell r="E11">
            <v>14</v>
          </cell>
          <cell r="F11">
            <v>18</v>
          </cell>
          <cell r="G11">
            <v>78</v>
          </cell>
          <cell r="H11">
            <v>22</v>
          </cell>
          <cell r="I11">
            <v>66</v>
          </cell>
        </row>
        <row r="12">
          <cell r="B12" t="str">
            <v>Ash</v>
          </cell>
          <cell r="C12">
            <v>26</v>
          </cell>
          <cell r="D12">
            <v>46</v>
          </cell>
          <cell r="E12">
            <v>48</v>
          </cell>
          <cell r="F12">
            <v>57</v>
          </cell>
          <cell r="G12">
            <v>84</v>
          </cell>
          <cell r="H12">
            <v>36</v>
          </cell>
          <cell r="I12">
            <v>98</v>
          </cell>
        </row>
        <row r="13">
          <cell r="B13" t="str">
            <v>David</v>
          </cell>
          <cell r="C13">
            <v>83</v>
          </cell>
          <cell r="D13">
            <v>69</v>
          </cell>
          <cell r="E13">
            <v>17</v>
          </cell>
          <cell r="F13">
            <v>23</v>
          </cell>
          <cell r="G13">
            <v>92</v>
          </cell>
          <cell r="H13">
            <v>32</v>
          </cell>
          <cell r="I13">
            <v>36</v>
          </cell>
        </row>
        <row r="14">
          <cell r="B14" t="str">
            <v>Misty</v>
          </cell>
          <cell r="C14">
            <v>77</v>
          </cell>
          <cell r="D14">
            <v>18</v>
          </cell>
          <cell r="E14">
            <v>63</v>
          </cell>
          <cell r="F14">
            <v>85</v>
          </cell>
          <cell r="G14">
            <v>14</v>
          </cell>
          <cell r="H14">
            <v>22</v>
          </cell>
          <cell r="I14">
            <v>24</v>
          </cell>
        </row>
        <row r="15">
          <cell r="B15" t="str">
            <v>May</v>
          </cell>
          <cell r="C15">
            <v>53</v>
          </cell>
          <cell r="D15">
            <v>62</v>
          </cell>
          <cell r="E15">
            <v>83</v>
          </cell>
          <cell r="F15">
            <v>99</v>
          </cell>
          <cell r="G15">
            <v>49</v>
          </cell>
          <cell r="H15">
            <v>26</v>
          </cell>
          <cell r="I15">
            <v>49</v>
          </cell>
        </row>
        <row r="16">
          <cell r="B16" t="str">
            <v>Max</v>
          </cell>
          <cell r="C16">
            <v>100</v>
          </cell>
          <cell r="D16">
            <v>70</v>
          </cell>
          <cell r="E16">
            <v>81</v>
          </cell>
          <cell r="F16">
            <v>86</v>
          </cell>
          <cell r="G16">
            <v>52</v>
          </cell>
          <cell r="H16">
            <v>57</v>
          </cell>
          <cell r="I16">
            <v>77</v>
          </cell>
        </row>
        <row r="17">
          <cell r="B17" t="str">
            <v>Sarena</v>
          </cell>
          <cell r="C17">
            <v>54</v>
          </cell>
          <cell r="D17">
            <v>97</v>
          </cell>
          <cell r="E17">
            <v>64</v>
          </cell>
          <cell r="F17">
            <v>70</v>
          </cell>
          <cell r="G17">
            <v>13</v>
          </cell>
          <cell r="H17">
            <v>38</v>
          </cell>
          <cell r="I17">
            <v>17</v>
          </cell>
        </row>
        <row r="18">
          <cell r="B18" t="str">
            <v>Mahesh</v>
          </cell>
          <cell r="C18">
            <v>12</v>
          </cell>
          <cell r="D18">
            <v>85</v>
          </cell>
          <cell r="E18">
            <v>92</v>
          </cell>
          <cell r="F18">
            <v>94</v>
          </cell>
          <cell r="G18">
            <v>76</v>
          </cell>
          <cell r="H18">
            <v>60</v>
          </cell>
          <cell r="I18">
            <v>19</v>
          </cell>
        </row>
        <row r="19">
          <cell r="B19" t="str">
            <v>Suresh</v>
          </cell>
          <cell r="C19">
            <v>48</v>
          </cell>
          <cell r="D19">
            <v>54</v>
          </cell>
          <cell r="E19">
            <v>68</v>
          </cell>
          <cell r="F19">
            <v>98</v>
          </cell>
          <cell r="G19">
            <v>38</v>
          </cell>
          <cell r="H19">
            <v>11</v>
          </cell>
          <cell r="I19">
            <v>51</v>
          </cell>
        </row>
        <row r="20">
          <cell r="B20" t="str">
            <v>Ramesh</v>
          </cell>
          <cell r="C20">
            <v>75</v>
          </cell>
          <cell r="D20">
            <v>12</v>
          </cell>
          <cell r="E20">
            <v>24</v>
          </cell>
          <cell r="F20">
            <v>46</v>
          </cell>
          <cell r="G20">
            <v>29</v>
          </cell>
          <cell r="H20">
            <v>19</v>
          </cell>
          <cell r="I20">
            <v>38</v>
          </cell>
        </row>
        <row r="21">
          <cell r="B21" t="str">
            <v>Kamal</v>
          </cell>
          <cell r="C21">
            <v>89</v>
          </cell>
          <cell r="D21">
            <v>41</v>
          </cell>
          <cell r="E21">
            <v>70</v>
          </cell>
          <cell r="F21">
            <v>39</v>
          </cell>
          <cell r="G21">
            <v>17</v>
          </cell>
          <cell r="H21">
            <v>17</v>
          </cell>
          <cell r="I21">
            <v>99</v>
          </cell>
        </row>
        <row r="22">
          <cell r="C22">
            <v>59.5</v>
          </cell>
          <cell r="D22">
            <v>55.75</v>
          </cell>
          <cell r="E22">
            <v>56.25</v>
          </cell>
          <cell r="F22">
            <v>67.05</v>
          </cell>
          <cell r="G22">
            <v>44.55</v>
          </cell>
          <cell r="H22">
            <v>36.65</v>
          </cell>
          <cell r="I22">
            <v>55.8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">
          <cell r="B2" t="str">
            <v>Binom P{X=x}</v>
          </cell>
          <cell r="C2" t="str">
            <v>CDF</v>
          </cell>
        </row>
        <row r="3">
          <cell r="A3">
            <v>0</v>
          </cell>
          <cell r="B3">
            <v>0.000244140625</v>
          </cell>
          <cell r="C3">
            <v>0.000244140625</v>
          </cell>
        </row>
        <row r="4">
          <cell r="A4">
            <v>1</v>
          </cell>
          <cell r="B4">
            <v>0.0029296875</v>
          </cell>
          <cell r="C4">
            <v>0.003173828125</v>
          </cell>
        </row>
        <row r="5">
          <cell r="A5">
            <v>2</v>
          </cell>
          <cell r="B5">
            <v>0.01611328125</v>
          </cell>
          <cell r="C5">
            <v>0.019287109375</v>
          </cell>
        </row>
        <row r="6">
          <cell r="A6">
            <v>3</v>
          </cell>
          <cell r="B6">
            <v>0.0537109375</v>
          </cell>
          <cell r="C6">
            <v>0.072998046875</v>
          </cell>
        </row>
        <row r="7">
          <cell r="A7">
            <v>4</v>
          </cell>
          <cell r="B7">
            <v>0.120849609375</v>
          </cell>
          <cell r="C7">
            <v>0.19384765625</v>
          </cell>
        </row>
        <row r="8">
          <cell r="A8">
            <v>5</v>
          </cell>
          <cell r="B8">
            <v>0.193359375</v>
          </cell>
          <cell r="C8">
            <v>0.38720703125</v>
          </cell>
        </row>
        <row r="9">
          <cell r="A9">
            <v>6</v>
          </cell>
          <cell r="B9">
            <v>0.2255859375</v>
          </cell>
          <cell r="C9">
            <v>0.61279296875</v>
          </cell>
        </row>
        <row r="10">
          <cell r="A10">
            <v>7</v>
          </cell>
          <cell r="B10">
            <v>0.193359375</v>
          </cell>
          <cell r="C10">
            <v>0.80615234375</v>
          </cell>
        </row>
        <row r="11">
          <cell r="A11">
            <v>8</v>
          </cell>
          <cell r="B11">
            <v>0.120849609375</v>
          </cell>
          <cell r="C11">
            <v>0.927001953125</v>
          </cell>
        </row>
        <row r="12">
          <cell r="A12">
            <v>9</v>
          </cell>
          <cell r="B12">
            <v>0.0537109375</v>
          </cell>
          <cell r="C12">
            <v>0.980712890625</v>
          </cell>
        </row>
        <row r="13">
          <cell r="A13">
            <v>10</v>
          </cell>
          <cell r="B13">
            <v>0.01611328125</v>
          </cell>
          <cell r="C13">
            <v>0.996826171875</v>
          </cell>
        </row>
        <row r="14">
          <cell r="A14">
            <v>11</v>
          </cell>
          <cell r="B14">
            <v>0.0029296875</v>
          </cell>
          <cell r="C14">
            <v>0.999755859375</v>
          </cell>
        </row>
        <row r="15">
          <cell r="A15">
            <v>12</v>
          </cell>
          <cell r="B15">
            <v>0.000244140625</v>
          </cell>
          <cell r="C15">
            <v>1</v>
          </cell>
        </row>
        <row r="33">
          <cell r="B33" t="str">
            <v>Binom P{X=x}</v>
          </cell>
          <cell r="C33" t="str">
            <v>CDF</v>
          </cell>
        </row>
        <row r="34">
          <cell r="A34">
            <v>0</v>
          </cell>
          <cell r="B34">
            <v>0.1073741824</v>
          </cell>
          <cell r="C34">
            <v>0.1073741824</v>
          </cell>
        </row>
        <row r="35">
          <cell r="A35">
            <v>1</v>
          </cell>
          <cell r="B35">
            <v>0.268435456</v>
          </cell>
          <cell r="C35">
            <v>0.3758096384</v>
          </cell>
        </row>
        <row r="36">
          <cell r="A36">
            <v>2</v>
          </cell>
          <cell r="B36">
            <v>0.301989888</v>
          </cell>
          <cell r="C36">
            <v>0.6777995264</v>
          </cell>
        </row>
        <row r="37">
          <cell r="A37">
            <v>3</v>
          </cell>
          <cell r="B37">
            <v>0.201326592</v>
          </cell>
          <cell r="C37">
            <v>0.8791261184</v>
          </cell>
        </row>
        <row r="38">
          <cell r="A38">
            <v>4</v>
          </cell>
          <cell r="B38">
            <v>0.0880803840000001</v>
          </cell>
          <cell r="C38">
            <v>0.967206502400001</v>
          </cell>
        </row>
        <row r="39">
          <cell r="A39">
            <v>5</v>
          </cell>
          <cell r="B39">
            <v>0.0264241152</v>
          </cell>
          <cell r="C39">
            <v>0.9936306176</v>
          </cell>
        </row>
        <row r="40">
          <cell r="A40">
            <v>6</v>
          </cell>
          <cell r="B40">
            <v>0.00550502400000001</v>
          </cell>
          <cell r="C40">
            <v>0.9991356416</v>
          </cell>
        </row>
        <row r="41">
          <cell r="A41">
            <v>7</v>
          </cell>
          <cell r="B41">
            <v>0.000786432</v>
          </cell>
          <cell r="C41">
            <v>0.9999220736</v>
          </cell>
        </row>
        <row r="42">
          <cell r="A42">
            <v>8</v>
          </cell>
          <cell r="B42">
            <v>7.3728e-5</v>
          </cell>
          <cell r="C42">
            <v>0.9999958016</v>
          </cell>
        </row>
        <row r="43">
          <cell r="A43">
            <v>9</v>
          </cell>
          <cell r="B43">
            <v>4.096e-6</v>
          </cell>
          <cell r="C43">
            <v>0.9999998976</v>
          </cell>
        </row>
        <row r="44">
          <cell r="A44">
            <v>10</v>
          </cell>
          <cell r="B44">
            <v>1.02e-7</v>
          </cell>
          <cell r="C44">
            <v>1</v>
          </cell>
        </row>
        <row r="66">
          <cell r="B66" t="str">
            <v>Binom P{X=x}</v>
          </cell>
          <cell r="C66" t="str">
            <v>CDF</v>
          </cell>
        </row>
        <row r="67">
          <cell r="A67">
            <v>0</v>
          </cell>
          <cell r="B67">
            <v>0.131687242798354</v>
          </cell>
          <cell r="C67">
            <v>0.131687242798354</v>
          </cell>
        </row>
        <row r="68">
          <cell r="A68">
            <v>1</v>
          </cell>
          <cell r="B68">
            <v>0.329218106995885</v>
          </cell>
          <cell r="C68">
            <v>0.460905349794239</v>
          </cell>
        </row>
        <row r="69">
          <cell r="A69">
            <v>2</v>
          </cell>
          <cell r="B69">
            <v>0.329218106995885</v>
          </cell>
          <cell r="C69">
            <v>0.790123456790124</v>
          </cell>
        </row>
        <row r="70">
          <cell r="A70">
            <v>3</v>
          </cell>
          <cell r="B70">
            <v>0.164609053497942</v>
          </cell>
          <cell r="C70">
            <v>0.954732510288066</v>
          </cell>
        </row>
        <row r="71">
          <cell r="A71">
            <v>4</v>
          </cell>
          <cell r="B71">
            <v>0.0411522633744856</v>
          </cell>
          <cell r="C71">
            <v>0.995884773662552</v>
          </cell>
        </row>
        <row r="72">
          <cell r="A72">
            <v>5</v>
          </cell>
          <cell r="B72">
            <v>0.00411522633744856</v>
          </cell>
          <cell r="C72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4">
          <cell r="B4" t="str">
            <v>P{X=x}</v>
          </cell>
          <cell r="C4" t="str">
            <v>CDF</v>
          </cell>
        </row>
        <row r="5">
          <cell r="B5">
            <v>0.5</v>
          </cell>
          <cell r="C5">
            <v>0.5</v>
          </cell>
        </row>
        <row r="6">
          <cell r="B6">
            <v>0.25</v>
          </cell>
          <cell r="C6">
            <v>0.75</v>
          </cell>
        </row>
        <row r="7">
          <cell r="B7">
            <v>0.125</v>
          </cell>
          <cell r="C7">
            <v>0.875</v>
          </cell>
        </row>
        <row r="8">
          <cell r="B8">
            <v>0.0625</v>
          </cell>
          <cell r="C8">
            <v>0.9375</v>
          </cell>
        </row>
        <row r="9">
          <cell r="B9">
            <v>0.03125</v>
          </cell>
          <cell r="C9">
            <v>0.96875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5">
          <cell r="B5" t="str">
            <v>Poisson{X=x}</v>
          </cell>
          <cell r="C5" t="str">
            <v>CDF</v>
          </cell>
        </row>
        <row r="6">
          <cell r="A6">
            <v>0</v>
          </cell>
          <cell r="B6">
            <v>0.367879441</v>
          </cell>
          <cell r="C6">
            <v>0.367879441171449</v>
          </cell>
        </row>
        <row r="7">
          <cell r="A7">
            <v>1</v>
          </cell>
          <cell r="B7">
            <v>0.367879441</v>
          </cell>
          <cell r="C7">
            <v>0.735758882342898</v>
          </cell>
        </row>
        <row r="8">
          <cell r="A8">
            <v>2</v>
          </cell>
          <cell r="B8">
            <v>0.183939721</v>
          </cell>
          <cell r="C8">
            <v>0.919698602928623</v>
          </cell>
        </row>
        <row r="9">
          <cell r="A9">
            <v>3</v>
          </cell>
          <cell r="B9">
            <v>0.06131324</v>
          </cell>
          <cell r="C9">
            <v>0.981011843123864</v>
          </cell>
        </row>
        <row r="10">
          <cell r="A10">
            <v>4</v>
          </cell>
          <cell r="B10">
            <v>0.01532831</v>
          </cell>
          <cell r="C10">
            <v>0.996340153172675</v>
          </cell>
        </row>
        <row r="11">
          <cell r="A11">
            <v>5</v>
          </cell>
          <cell r="B11">
            <v>0.003065662</v>
          </cell>
          <cell r="C11">
            <v>0.999405815182437</v>
          </cell>
        </row>
        <row r="12">
          <cell r="A12">
            <v>6</v>
          </cell>
          <cell r="B12">
            <v>0.000510944</v>
          </cell>
          <cell r="C12">
            <v>0.999916758850731</v>
          </cell>
        </row>
        <row r="13">
          <cell r="A13">
            <v>7</v>
          </cell>
          <cell r="B13">
            <v>7.2992e-5</v>
          </cell>
          <cell r="C13">
            <v>0.999989750803344</v>
          </cell>
        </row>
        <row r="14">
          <cell r="A14">
            <v>8</v>
          </cell>
          <cell r="B14">
            <v>9.124e-6</v>
          </cell>
          <cell r="C14">
            <v>0.999998874797421</v>
          </cell>
        </row>
        <row r="15">
          <cell r="A15">
            <v>9</v>
          </cell>
          <cell r="B15">
            <v>1.014e-6</v>
          </cell>
          <cell r="C15">
            <v>0.99999988857454</v>
          </cell>
        </row>
        <row r="16">
          <cell r="A16">
            <v>10</v>
          </cell>
          <cell r="B16">
            <v>1.01e-7</v>
          </cell>
          <cell r="C16">
            <v>0.999999989952252</v>
          </cell>
        </row>
        <row r="30">
          <cell r="B30" t="str">
            <v>P{X=x}</v>
          </cell>
          <cell r="C30" t="str">
            <v>CDF</v>
          </cell>
        </row>
        <row r="31">
          <cell r="A31">
            <v>0</v>
          </cell>
          <cell r="B31">
            <v>0.0407622039783667</v>
          </cell>
          <cell r="C31">
            <v>0.0407622039783667</v>
          </cell>
        </row>
        <row r="32">
          <cell r="A32">
            <v>1</v>
          </cell>
          <cell r="B32">
            <v>0.130439052730774</v>
          </cell>
          <cell r="C32">
            <v>0.17120125670914</v>
          </cell>
        </row>
        <row r="33">
          <cell r="A33">
            <v>2</v>
          </cell>
          <cell r="B33">
            <v>0.208702484369238</v>
          </cell>
          <cell r="C33">
            <v>0.379903741078378</v>
          </cell>
        </row>
        <row r="47">
          <cell r="B47" t="str">
            <v>P{X=x}</v>
          </cell>
        </row>
        <row r="48">
          <cell r="A48">
            <v>0</v>
          </cell>
          <cell r="B48">
            <v>0.0497870683678652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0">
          <cell r="C30" t="str">
            <v>PDF</v>
          </cell>
          <cell r="D30" t="str">
            <v>CDF</v>
          </cell>
        </row>
        <row r="31">
          <cell r="B31">
            <v>0</v>
          </cell>
          <cell r="C31">
            <v>0.1</v>
          </cell>
          <cell r="D31">
            <v>0</v>
          </cell>
        </row>
        <row r="32">
          <cell r="B32">
            <v>1</v>
          </cell>
          <cell r="C32">
            <v>0.090483741803596</v>
          </cell>
          <cell r="D32">
            <v>0.0951625819640405</v>
          </cell>
        </row>
        <row r="33">
          <cell r="B33">
            <v>2</v>
          </cell>
          <cell r="C33">
            <v>0.0818730753077982</v>
          </cell>
          <cell r="D33">
            <v>0.181269246922018</v>
          </cell>
        </row>
        <row r="34">
          <cell r="B34">
            <v>3</v>
          </cell>
          <cell r="C34">
            <v>0.0740818220681718</v>
          </cell>
          <cell r="D34">
            <v>0.259181779318282</v>
          </cell>
        </row>
        <row r="35">
          <cell r="B35">
            <v>4</v>
          </cell>
          <cell r="C35">
            <v>0.0670320046035639</v>
          </cell>
          <cell r="D35">
            <v>0.329679953964361</v>
          </cell>
        </row>
        <row r="36">
          <cell r="B36">
            <v>5</v>
          </cell>
          <cell r="C36">
            <v>0.0606530659712633</v>
          </cell>
          <cell r="D36">
            <v>0.393469340287367</v>
          </cell>
        </row>
        <row r="37">
          <cell r="B37">
            <v>6</v>
          </cell>
          <cell r="C37">
            <v>0.0548811636094026</v>
          </cell>
          <cell r="D37">
            <v>0.451188363905974</v>
          </cell>
        </row>
        <row r="38">
          <cell r="B38">
            <v>7</v>
          </cell>
          <cell r="C38">
            <v>0.0496585303791409</v>
          </cell>
          <cell r="D38">
            <v>0.503414696208591</v>
          </cell>
        </row>
        <row r="39">
          <cell r="B39">
            <v>8</v>
          </cell>
          <cell r="C39">
            <v>0.0449328964117222</v>
          </cell>
          <cell r="D39">
            <v>0.550671035882778</v>
          </cell>
        </row>
        <row r="40">
          <cell r="B40">
            <v>9</v>
          </cell>
          <cell r="C40">
            <v>0.0406569659740599</v>
          </cell>
          <cell r="D40">
            <v>0.593430340259401</v>
          </cell>
        </row>
        <row r="41">
          <cell r="B41">
            <v>10</v>
          </cell>
          <cell r="C41">
            <v>0.0367879441171442</v>
          </cell>
          <cell r="D41">
            <v>0.632120558828558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zoomScale="85" zoomScaleNormal="85" topLeftCell="A148" workbookViewId="0">
      <selection activeCell="N14" sqref="N14"/>
    </sheetView>
  </sheetViews>
  <sheetFormatPr defaultColWidth="9" defaultRowHeight="14.5"/>
  <cols>
    <col min="10" max="10" width="11.5636363636364" customWidth="1"/>
  </cols>
  <sheetData>
    <row r="1" spans="1:13">
      <c r="A1" s="119" t="s">
        <v>0</v>
      </c>
      <c r="B1" s="119" t="s">
        <v>1</v>
      </c>
      <c r="C1" s="119" t="s">
        <v>2</v>
      </c>
      <c r="D1" s="119" t="s">
        <v>3</v>
      </c>
      <c r="E1" s="119" t="s">
        <v>4</v>
      </c>
      <c r="F1" s="119" t="s">
        <v>5</v>
      </c>
      <c r="G1" s="119" t="s">
        <v>6</v>
      </c>
      <c r="H1" s="119" t="s">
        <v>7</v>
      </c>
      <c r="I1" s="119" t="s">
        <v>8</v>
      </c>
      <c r="J1" s="122" t="s">
        <v>9</v>
      </c>
      <c r="K1" s="123" t="s">
        <v>10</v>
      </c>
      <c r="L1" s="124" t="s">
        <v>11</v>
      </c>
      <c r="M1" s="123" t="s">
        <v>12</v>
      </c>
    </row>
    <row r="2" spans="1:13">
      <c r="A2" s="120">
        <v>1</v>
      </c>
      <c r="B2" s="95" t="s">
        <v>13</v>
      </c>
      <c r="C2" s="95">
        <v>83</v>
      </c>
      <c r="D2" s="95">
        <v>79</v>
      </c>
      <c r="E2" s="95">
        <v>96</v>
      </c>
      <c r="F2" s="95">
        <v>96</v>
      </c>
      <c r="G2" s="95">
        <v>65</v>
      </c>
      <c r="H2" s="95">
        <v>36</v>
      </c>
      <c r="I2" s="95">
        <v>80</v>
      </c>
      <c r="J2" s="95">
        <f>SUM(C2:I2)</f>
        <v>535</v>
      </c>
      <c r="K2" s="125">
        <f>(J2/700)</f>
        <v>0.764285714285714</v>
      </c>
      <c r="L2" s="126" t="str">
        <f>IF(K2&gt;40%,"PASS","FAIL")</f>
        <v>PASS</v>
      </c>
      <c r="M2" s="126" t="str">
        <f>IF(K2&gt;80%,"A",IF(K2&gt;70%,"B",IF(K2&gt;60%,"C",IF(K2&gt;50%,"D","E"))))</f>
        <v>B</v>
      </c>
    </row>
    <row r="3" spans="1:13">
      <c r="A3" s="120">
        <v>2</v>
      </c>
      <c r="B3" s="95" t="s">
        <v>14</v>
      </c>
      <c r="C3" s="95">
        <v>78</v>
      </c>
      <c r="D3" s="95">
        <v>93</v>
      </c>
      <c r="E3" s="95">
        <v>52</v>
      </c>
      <c r="F3" s="95">
        <v>35</v>
      </c>
      <c r="G3" s="95">
        <v>77</v>
      </c>
      <c r="H3" s="95">
        <v>83</v>
      </c>
      <c r="I3" s="95">
        <v>60</v>
      </c>
      <c r="J3" s="95">
        <f t="shared" ref="J3:J21" si="0">SUM(C3:I3)</f>
        <v>478</v>
      </c>
      <c r="K3" s="125">
        <f t="shared" ref="K3:K21" si="1">(J3/700)</f>
        <v>0.682857142857143</v>
      </c>
      <c r="L3" s="126" t="str">
        <f t="shared" ref="L3:L21" si="2">IF(K3&gt;40%,"PASS","FAIL")</f>
        <v>PASS</v>
      </c>
      <c r="M3" s="126" t="str">
        <f t="shared" ref="M3:M21" si="3">IF(K3&gt;80%,"A",IF(K3&gt;70%,"B",IF(K3&gt;60%,"C",IF(K3&gt;50%,"D","E"))))</f>
        <v>C</v>
      </c>
    </row>
    <row r="4" spans="1:13">
      <c r="A4" s="120">
        <v>3</v>
      </c>
      <c r="B4" s="95" t="s">
        <v>15</v>
      </c>
      <c r="C4" s="95">
        <v>82</v>
      </c>
      <c r="D4" s="95">
        <v>92</v>
      </c>
      <c r="E4" s="95">
        <v>62</v>
      </c>
      <c r="F4" s="95">
        <v>89</v>
      </c>
      <c r="G4" s="95">
        <v>10</v>
      </c>
      <c r="H4" s="95">
        <v>12</v>
      </c>
      <c r="I4" s="95">
        <v>68</v>
      </c>
      <c r="J4" s="95">
        <f t="shared" si="0"/>
        <v>415</v>
      </c>
      <c r="K4" s="125">
        <f t="shared" si="1"/>
        <v>0.592857142857143</v>
      </c>
      <c r="L4" s="126" t="str">
        <f t="shared" si="2"/>
        <v>PASS</v>
      </c>
      <c r="M4" s="127" t="str">
        <f t="shared" si="3"/>
        <v>D</v>
      </c>
    </row>
    <row r="5" spans="1:13">
      <c r="A5" s="120">
        <v>4</v>
      </c>
      <c r="B5" s="95" t="s">
        <v>16</v>
      </c>
      <c r="C5" s="95">
        <v>79</v>
      </c>
      <c r="D5" s="95">
        <v>29</v>
      </c>
      <c r="E5" s="95">
        <v>42</v>
      </c>
      <c r="F5" s="95">
        <v>78</v>
      </c>
      <c r="G5" s="95">
        <v>16</v>
      </c>
      <c r="H5" s="95">
        <v>16</v>
      </c>
      <c r="I5" s="95">
        <v>72</v>
      </c>
      <c r="J5" s="95">
        <f t="shared" si="0"/>
        <v>332</v>
      </c>
      <c r="K5" s="125">
        <f t="shared" si="1"/>
        <v>0.474285714285714</v>
      </c>
      <c r="L5" s="126" t="str">
        <f t="shared" si="2"/>
        <v>PASS</v>
      </c>
      <c r="M5" s="128" t="str">
        <f t="shared" si="3"/>
        <v>E</v>
      </c>
    </row>
    <row r="6" spans="1:13">
      <c r="A6" s="120">
        <v>5</v>
      </c>
      <c r="B6" s="95" t="s">
        <v>17</v>
      </c>
      <c r="C6" s="95">
        <v>98</v>
      </c>
      <c r="D6" s="95">
        <v>13</v>
      </c>
      <c r="E6" s="95">
        <v>80</v>
      </c>
      <c r="F6" s="95">
        <v>41</v>
      </c>
      <c r="G6" s="95">
        <v>11</v>
      </c>
      <c r="H6" s="95">
        <v>39</v>
      </c>
      <c r="I6" s="95">
        <v>42</v>
      </c>
      <c r="J6" s="95">
        <f t="shared" si="0"/>
        <v>324</v>
      </c>
      <c r="K6" s="125">
        <f t="shared" si="1"/>
        <v>0.462857142857143</v>
      </c>
      <c r="L6" s="126" t="str">
        <f t="shared" si="2"/>
        <v>PASS</v>
      </c>
      <c r="M6" s="128" t="str">
        <f t="shared" si="3"/>
        <v>E</v>
      </c>
    </row>
    <row r="7" spans="1:13">
      <c r="A7" s="120">
        <v>6</v>
      </c>
      <c r="B7" s="95" t="s">
        <v>18</v>
      </c>
      <c r="C7" s="95">
        <v>63</v>
      </c>
      <c r="D7" s="95">
        <v>10</v>
      </c>
      <c r="E7" s="95">
        <v>100</v>
      </c>
      <c r="F7" s="95">
        <v>97</v>
      </c>
      <c r="G7" s="95">
        <v>77</v>
      </c>
      <c r="H7" s="95">
        <v>72</v>
      </c>
      <c r="I7" s="95">
        <v>74</v>
      </c>
      <c r="J7" s="95">
        <f t="shared" si="0"/>
        <v>493</v>
      </c>
      <c r="K7" s="125">
        <f t="shared" si="1"/>
        <v>0.704285714285714</v>
      </c>
      <c r="L7" s="126" t="str">
        <f t="shared" si="2"/>
        <v>PASS</v>
      </c>
      <c r="M7" s="129" t="str">
        <f t="shared" si="3"/>
        <v>B</v>
      </c>
    </row>
    <row r="8" spans="1:13">
      <c r="A8" s="120">
        <v>7</v>
      </c>
      <c r="B8" s="95" t="s">
        <v>19</v>
      </c>
      <c r="C8" s="95">
        <v>14</v>
      </c>
      <c r="D8" s="95">
        <v>90</v>
      </c>
      <c r="E8" s="95">
        <v>34</v>
      </c>
      <c r="F8" s="95">
        <v>23</v>
      </c>
      <c r="G8" s="95">
        <v>30</v>
      </c>
      <c r="H8" s="95">
        <v>42</v>
      </c>
      <c r="I8" s="95">
        <v>98</v>
      </c>
      <c r="J8" s="95">
        <f t="shared" si="0"/>
        <v>331</v>
      </c>
      <c r="K8" s="125">
        <f t="shared" si="1"/>
        <v>0.472857142857143</v>
      </c>
      <c r="L8" s="126" t="str">
        <f t="shared" si="2"/>
        <v>PASS</v>
      </c>
      <c r="M8" s="128" t="str">
        <f t="shared" si="3"/>
        <v>E</v>
      </c>
    </row>
    <row r="9" spans="1:13">
      <c r="A9" s="120">
        <v>8</v>
      </c>
      <c r="B9" s="95" t="s">
        <v>20</v>
      </c>
      <c r="C9" s="95">
        <v>35</v>
      </c>
      <c r="D9" s="95">
        <v>31</v>
      </c>
      <c r="E9" s="95">
        <v>23</v>
      </c>
      <c r="F9" s="95">
        <v>92</v>
      </c>
      <c r="G9" s="95">
        <v>21</v>
      </c>
      <c r="H9" s="95">
        <v>79</v>
      </c>
      <c r="I9" s="95">
        <v>23</v>
      </c>
      <c r="J9" s="95">
        <f t="shared" si="0"/>
        <v>304</v>
      </c>
      <c r="K9" s="125">
        <f t="shared" si="1"/>
        <v>0.434285714285714</v>
      </c>
      <c r="L9" s="126" t="str">
        <f t="shared" si="2"/>
        <v>PASS</v>
      </c>
      <c r="M9" s="128" t="str">
        <f t="shared" si="3"/>
        <v>E</v>
      </c>
    </row>
    <row r="10" spans="1:13">
      <c r="A10" s="120">
        <v>9</v>
      </c>
      <c r="B10" s="95" t="s">
        <v>21</v>
      </c>
      <c r="C10" s="95">
        <v>33</v>
      </c>
      <c r="D10" s="95">
        <v>61</v>
      </c>
      <c r="E10" s="95">
        <v>27</v>
      </c>
      <c r="F10" s="95">
        <v>34</v>
      </c>
      <c r="G10" s="95">
        <v>42</v>
      </c>
      <c r="H10" s="95">
        <v>14</v>
      </c>
      <c r="I10" s="95">
        <v>25</v>
      </c>
      <c r="J10" s="95">
        <f t="shared" si="0"/>
        <v>236</v>
      </c>
      <c r="K10" s="125">
        <f t="shared" si="1"/>
        <v>0.337142857142857</v>
      </c>
      <c r="L10" s="128" t="str">
        <f t="shared" si="2"/>
        <v>FAIL</v>
      </c>
      <c r="M10" s="128" t="str">
        <f t="shared" si="3"/>
        <v>E</v>
      </c>
    </row>
    <row r="11" spans="1:13">
      <c r="A11" s="120">
        <v>10</v>
      </c>
      <c r="B11" s="95" t="s">
        <v>22</v>
      </c>
      <c r="C11" s="95">
        <v>65</v>
      </c>
      <c r="D11" s="95">
        <v>43</v>
      </c>
      <c r="E11" s="95">
        <v>14</v>
      </c>
      <c r="F11" s="95">
        <v>18</v>
      </c>
      <c r="G11" s="95">
        <v>78</v>
      </c>
      <c r="H11" s="95">
        <v>22</v>
      </c>
      <c r="I11" s="95">
        <v>66</v>
      </c>
      <c r="J11" s="95">
        <f t="shared" si="0"/>
        <v>306</v>
      </c>
      <c r="K11" s="125">
        <f t="shared" si="1"/>
        <v>0.437142857142857</v>
      </c>
      <c r="L11" s="126" t="str">
        <f t="shared" si="2"/>
        <v>PASS</v>
      </c>
      <c r="M11" s="128" t="str">
        <f t="shared" si="3"/>
        <v>E</v>
      </c>
    </row>
    <row r="12" spans="1:13">
      <c r="A12" s="120">
        <v>11</v>
      </c>
      <c r="B12" s="95" t="s">
        <v>23</v>
      </c>
      <c r="C12" s="95">
        <v>26</v>
      </c>
      <c r="D12" s="95">
        <v>46</v>
      </c>
      <c r="E12" s="95">
        <v>48</v>
      </c>
      <c r="F12" s="95">
        <v>57</v>
      </c>
      <c r="G12" s="95">
        <v>34</v>
      </c>
      <c r="H12" s="95">
        <v>36</v>
      </c>
      <c r="I12" s="95">
        <v>98</v>
      </c>
      <c r="J12" s="95">
        <f t="shared" si="0"/>
        <v>345</v>
      </c>
      <c r="K12" s="125">
        <f t="shared" si="1"/>
        <v>0.492857142857143</v>
      </c>
      <c r="L12" s="126" t="str">
        <f t="shared" si="2"/>
        <v>PASS</v>
      </c>
      <c r="M12" s="127" t="str">
        <f t="shared" si="3"/>
        <v>E</v>
      </c>
    </row>
    <row r="13" spans="1:13">
      <c r="A13" s="120">
        <v>12</v>
      </c>
      <c r="B13" s="95" t="s">
        <v>24</v>
      </c>
      <c r="C13" s="95">
        <v>83</v>
      </c>
      <c r="D13" s="95">
        <v>69</v>
      </c>
      <c r="E13" s="95">
        <v>17</v>
      </c>
      <c r="F13" s="95">
        <v>23</v>
      </c>
      <c r="G13" s="95">
        <v>92</v>
      </c>
      <c r="H13" s="95">
        <v>32</v>
      </c>
      <c r="I13" s="95">
        <v>36</v>
      </c>
      <c r="J13" s="130">
        <f>SUM(C13:I13)</f>
        <v>352</v>
      </c>
      <c r="K13" s="125">
        <f t="shared" si="1"/>
        <v>0.502857142857143</v>
      </c>
      <c r="L13" s="126" t="str">
        <f t="shared" si="2"/>
        <v>PASS</v>
      </c>
      <c r="M13" s="127" t="str">
        <f t="shared" si="3"/>
        <v>D</v>
      </c>
    </row>
    <row r="14" spans="1:13">
      <c r="A14" s="120">
        <v>13</v>
      </c>
      <c r="B14" s="95" t="s">
        <v>25</v>
      </c>
      <c r="C14" s="95">
        <v>77</v>
      </c>
      <c r="D14" s="95">
        <v>18</v>
      </c>
      <c r="E14" s="95">
        <v>63</v>
      </c>
      <c r="F14" s="95">
        <v>85</v>
      </c>
      <c r="G14" s="95">
        <v>14</v>
      </c>
      <c r="H14" s="95">
        <v>63</v>
      </c>
      <c r="I14" s="95">
        <v>24</v>
      </c>
      <c r="J14" s="130">
        <f>SUM(C14:I14)</f>
        <v>344</v>
      </c>
      <c r="K14" s="125">
        <f t="shared" si="1"/>
        <v>0.491428571428571</v>
      </c>
      <c r="L14" s="126" t="str">
        <f t="shared" si="2"/>
        <v>PASS</v>
      </c>
      <c r="M14" s="128" t="str">
        <f t="shared" si="3"/>
        <v>E</v>
      </c>
    </row>
    <row r="15" spans="1:13">
      <c r="A15" s="120">
        <v>14</v>
      </c>
      <c r="B15" s="95" t="s">
        <v>26</v>
      </c>
      <c r="C15" s="95">
        <v>53</v>
      </c>
      <c r="D15" s="95">
        <v>62</v>
      </c>
      <c r="E15" s="95">
        <v>49</v>
      </c>
      <c r="F15" s="95">
        <v>99</v>
      </c>
      <c r="G15" s="95">
        <v>49</v>
      </c>
      <c r="H15" s="95">
        <v>26</v>
      </c>
      <c r="I15" s="95">
        <v>49</v>
      </c>
      <c r="J15" s="95">
        <f t="shared" si="0"/>
        <v>387</v>
      </c>
      <c r="K15" s="125">
        <f t="shared" si="1"/>
        <v>0.552857142857143</v>
      </c>
      <c r="L15" s="126" t="str">
        <f t="shared" si="2"/>
        <v>PASS</v>
      </c>
      <c r="M15" s="129" t="str">
        <f t="shared" si="3"/>
        <v>D</v>
      </c>
    </row>
    <row r="16" spans="1:13">
      <c r="A16" s="120">
        <v>15</v>
      </c>
      <c r="B16" s="95" t="s">
        <v>27</v>
      </c>
      <c r="C16" s="95">
        <v>100</v>
      </c>
      <c r="D16" s="95">
        <v>70</v>
      </c>
      <c r="E16" s="95">
        <v>81</v>
      </c>
      <c r="F16" s="95">
        <v>86</v>
      </c>
      <c r="G16" s="95">
        <v>33</v>
      </c>
      <c r="H16" s="95">
        <v>77</v>
      </c>
      <c r="I16" s="95">
        <v>77</v>
      </c>
      <c r="J16" s="95">
        <f t="shared" si="0"/>
        <v>524</v>
      </c>
      <c r="K16" s="125">
        <f t="shared" si="1"/>
        <v>0.748571428571429</v>
      </c>
      <c r="L16" s="126" t="str">
        <f t="shared" si="2"/>
        <v>PASS</v>
      </c>
      <c r="M16" s="126" t="str">
        <f t="shared" si="3"/>
        <v>B</v>
      </c>
    </row>
    <row r="17" spans="1:13">
      <c r="A17" s="120">
        <v>16</v>
      </c>
      <c r="B17" s="95" t="s">
        <v>28</v>
      </c>
      <c r="C17" s="95">
        <v>54</v>
      </c>
      <c r="D17" s="95">
        <v>97</v>
      </c>
      <c r="E17" s="95">
        <v>64</v>
      </c>
      <c r="F17" s="95">
        <v>70</v>
      </c>
      <c r="G17" s="95">
        <v>13</v>
      </c>
      <c r="H17" s="95">
        <v>38</v>
      </c>
      <c r="I17" s="95">
        <v>17</v>
      </c>
      <c r="J17" s="95">
        <f t="shared" si="0"/>
        <v>353</v>
      </c>
      <c r="K17" s="125">
        <f t="shared" si="1"/>
        <v>0.504285714285714</v>
      </c>
      <c r="L17" s="126" t="str">
        <f t="shared" si="2"/>
        <v>PASS</v>
      </c>
      <c r="M17" s="127" t="str">
        <f t="shared" si="3"/>
        <v>D</v>
      </c>
    </row>
    <row r="18" spans="1:13">
      <c r="A18" s="120">
        <v>17</v>
      </c>
      <c r="B18" s="95" t="s">
        <v>29</v>
      </c>
      <c r="C18" s="95">
        <v>12</v>
      </c>
      <c r="D18" s="95">
        <v>85</v>
      </c>
      <c r="E18" s="95">
        <v>92</v>
      </c>
      <c r="F18" s="95">
        <v>94</v>
      </c>
      <c r="G18" s="95">
        <v>76</v>
      </c>
      <c r="H18" s="95">
        <v>60</v>
      </c>
      <c r="I18" s="95">
        <v>56</v>
      </c>
      <c r="J18" s="95">
        <f t="shared" si="0"/>
        <v>475</v>
      </c>
      <c r="K18" s="125">
        <f t="shared" si="1"/>
        <v>0.678571428571429</v>
      </c>
      <c r="L18" s="126" t="str">
        <f t="shared" si="2"/>
        <v>PASS</v>
      </c>
      <c r="M18" s="129" t="str">
        <f t="shared" si="3"/>
        <v>C</v>
      </c>
    </row>
    <row r="19" spans="1:13">
      <c r="A19" s="120">
        <v>18</v>
      </c>
      <c r="B19" s="95" t="s">
        <v>30</v>
      </c>
      <c r="C19" s="95">
        <v>48</v>
      </c>
      <c r="D19" s="95">
        <v>54</v>
      </c>
      <c r="E19" s="95">
        <v>68</v>
      </c>
      <c r="F19" s="95">
        <v>98</v>
      </c>
      <c r="G19" s="95">
        <v>38</v>
      </c>
      <c r="H19" s="95">
        <v>11</v>
      </c>
      <c r="I19" s="95">
        <v>51</v>
      </c>
      <c r="J19" s="95">
        <f t="shared" si="0"/>
        <v>368</v>
      </c>
      <c r="K19" s="125">
        <f t="shared" si="1"/>
        <v>0.525714285714286</v>
      </c>
      <c r="L19" s="126" t="str">
        <f t="shared" si="2"/>
        <v>PASS</v>
      </c>
      <c r="M19" s="127" t="str">
        <f t="shared" si="3"/>
        <v>D</v>
      </c>
    </row>
    <row r="20" spans="1:13">
      <c r="A20" s="120">
        <v>19</v>
      </c>
      <c r="B20" s="95" t="s">
        <v>31</v>
      </c>
      <c r="C20" s="95">
        <v>75</v>
      </c>
      <c r="D20" s="95">
        <v>12</v>
      </c>
      <c r="E20" s="95">
        <v>24</v>
      </c>
      <c r="F20" s="95">
        <v>46</v>
      </c>
      <c r="G20" s="95">
        <v>29</v>
      </c>
      <c r="H20" s="95">
        <v>33</v>
      </c>
      <c r="I20" s="95">
        <v>38</v>
      </c>
      <c r="J20" s="95">
        <f t="shared" si="0"/>
        <v>257</v>
      </c>
      <c r="K20" s="125">
        <f t="shared" si="1"/>
        <v>0.367142857142857</v>
      </c>
      <c r="L20" s="128" t="str">
        <f t="shared" si="2"/>
        <v>FAIL</v>
      </c>
      <c r="M20" s="128" t="str">
        <f t="shared" si="3"/>
        <v>E</v>
      </c>
    </row>
    <row r="21" spans="1:13">
      <c r="A21" s="120">
        <v>20</v>
      </c>
      <c r="B21" s="95" t="s">
        <v>32</v>
      </c>
      <c r="C21" s="95">
        <v>89</v>
      </c>
      <c r="D21" s="95">
        <v>41</v>
      </c>
      <c r="E21" s="95">
        <v>70</v>
      </c>
      <c r="F21" s="95">
        <v>39</v>
      </c>
      <c r="G21" s="95">
        <v>17</v>
      </c>
      <c r="H21" s="95">
        <v>17</v>
      </c>
      <c r="I21" s="95">
        <v>99</v>
      </c>
      <c r="J21" s="95">
        <f t="shared" si="0"/>
        <v>372</v>
      </c>
      <c r="K21" s="125">
        <f t="shared" si="1"/>
        <v>0.531428571428571</v>
      </c>
      <c r="L21" s="126" t="str">
        <f t="shared" si="2"/>
        <v>PASS</v>
      </c>
      <c r="M21" s="127" t="str">
        <f t="shared" si="3"/>
        <v>D</v>
      </c>
    </row>
    <row r="22" spans="1:12">
      <c r="A22" s="20"/>
      <c r="B22" s="121" t="s">
        <v>33</v>
      </c>
      <c r="C22" s="112">
        <f>AVERAGE(C2:C21)</f>
        <v>62.35</v>
      </c>
      <c r="D22" s="112">
        <f>AVERAGE(D2:D21)</f>
        <v>54.75</v>
      </c>
      <c r="E22" s="112">
        <f>AVERAGE(E2:E21)</f>
        <v>55.3</v>
      </c>
      <c r="F22" s="112">
        <f>AVERAGE(F2:F21)</f>
        <v>65</v>
      </c>
      <c r="G22" s="112">
        <f t="shared" ref="G22:I22" si="4">AVERAGE(G2:G21)</f>
        <v>41.1</v>
      </c>
      <c r="H22" s="112">
        <f t="shared" si="4"/>
        <v>40.4</v>
      </c>
      <c r="I22" s="112">
        <f t="shared" si="4"/>
        <v>57.65</v>
      </c>
      <c r="K22" s="131"/>
      <c r="L22" s="20"/>
    </row>
    <row r="23" spans="11:11">
      <c r="K23" s="132"/>
    </row>
    <row r="24" spans="11:11">
      <c r="K24" s="132"/>
    </row>
    <row r="25" spans="11:11">
      <c r="K25" s="132"/>
    </row>
    <row r="26" spans="11:11">
      <c r="K26" s="132"/>
    </row>
    <row r="27" spans="11:11">
      <c r="K27" s="132"/>
    </row>
    <row r="28" spans="11:11">
      <c r="K28" s="132"/>
    </row>
    <row r="29" spans="11:11">
      <c r="K29" s="133"/>
    </row>
    <row r="30" spans="11:11">
      <c r="K30" s="132"/>
    </row>
    <row r="31" spans="11:11">
      <c r="K31" s="132"/>
    </row>
    <row r="32" spans="11:11">
      <c r="K32" s="132"/>
    </row>
    <row r="33" spans="11:11">
      <c r="K33" s="132"/>
    </row>
    <row r="34" spans="11:11">
      <c r="K34" s="132"/>
    </row>
    <row r="35" spans="11:11">
      <c r="K35" s="132"/>
    </row>
    <row r="36" spans="11:11">
      <c r="K36" s="132"/>
    </row>
    <row r="37" spans="11:11">
      <c r="K37" s="132"/>
    </row>
    <row r="38" spans="11:11">
      <c r="K38" s="132"/>
    </row>
    <row r="39" spans="11:11">
      <c r="K39" s="132"/>
    </row>
    <row r="40" spans="11:11">
      <c r="K40" s="132"/>
    </row>
    <row r="41" spans="11:11">
      <c r="K41" s="132"/>
    </row>
    <row r="42" spans="11:11">
      <c r="K42" s="132"/>
    </row>
    <row r="43" spans="11:11">
      <c r="K43" s="132"/>
    </row>
    <row r="44" spans="11:11">
      <c r="K44" s="132"/>
    </row>
    <row r="45" spans="11:11">
      <c r="K45" s="132"/>
    </row>
    <row r="46" spans="11:11">
      <c r="K46" s="132"/>
    </row>
    <row r="47" spans="11:11">
      <c r="K47" s="132"/>
    </row>
    <row r="48" spans="11:11">
      <c r="K48" s="132"/>
    </row>
    <row r="49" spans="11:11">
      <c r="K49" s="132"/>
    </row>
    <row r="50" spans="11:11">
      <c r="K50" s="132"/>
    </row>
    <row r="51" spans="11:11">
      <c r="K51" s="132"/>
    </row>
    <row r="52" spans="11:11">
      <c r="K52" s="132"/>
    </row>
    <row r="53" spans="11:11">
      <c r="K53" s="132"/>
    </row>
    <row r="54" spans="11:11">
      <c r="K54" s="132"/>
    </row>
    <row r="55" spans="11:11">
      <c r="K55" s="132"/>
    </row>
    <row r="56" spans="11:11">
      <c r="K56" s="132"/>
    </row>
    <row r="57" spans="11:11">
      <c r="K57" s="132"/>
    </row>
    <row r="58" spans="11:11">
      <c r="K58" s="132"/>
    </row>
    <row r="59" spans="11:11">
      <c r="K59" s="132"/>
    </row>
    <row r="60" spans="11:11">
      <c r="K60" s="132"/>
    </row>
    <row r="61" spans="11:11">
      <c r="K61" s="132"/>
    </row>
    <row r="62" spans="11:11">
      <c r="K62" s="132"/>
    </row>
    <row r="63" spans="11:11">
      <c r="K63" s="132"/>
    </row>
    <row r="64" spans="11:11">
      <c r="K64" s="132"/>
    </row>
    <row r="65" spans="11:11">
      <c r="K65" s="132"/>
    </row>
    <row r="66" spans="11:11">
      <c r="K66" s="132"/>
    </row>
    <row r="67" spans="11:11">
      <c r="K67" s="132"/>
    </row>
    <row r="68" spans="11:11">
      <c r="K68" s="132"/>
    </row>
  </sheetData>
  <conditionalFormatting sqref="N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"/>
  <sheetViews>
    <sheetView zoomScale="85" zoomScaleNormal="85" workbookViewId="0">
      <selection activeCell="U82" sqref="U82"/>
    </sheetView>
  </sheetViews>
  <sheetFormatPr defaultColWidth="9" defaultRowHeight="14.5" outlineLevelCol="2"/>
  <cols>
    <col min="2" max="2" width="14.1272727272727" customWidth="1"/>
    <col min="3" max="3" width="13.4454545454545" customWidth="1"/>
  </cols>
  <sheetData>
    <row r="1" spans="1:1">
      <c r="A1" s="109" t="s">
        <v>34</v>
      </c>
    </row>
    <row r="2" spans="1:3">
      <c r="A2" s="110" t="s">
        <v>35</v>
      </c>
      <c r="B2" s="110" t="s">
        <v>36</v>
      </c>
      <c r="C2" s="110" t="s">
        <v>37</v>
      </c>
    </row>
    <row r="3" spans="1:3">
      <c r="A3" s="111">
        <v>0</v>
      </c>
      <c r="B3" s="11">
        <f>BINOMDIST(A3,12,0.5,FALSE)</f>
        <v>0.000244140625</v>
      </c>
      <c r="C3" s="13">
        <f>BINOMDIST(A3,12,0.5,TRUE)</f>
        <v>0.000244140625</v>
      </c>
    </row>
    <row r="4" spans="1:3">
      <c r="A4" s="112">
        <v>1</v>
      </c>
      <c r="B4" s="16">
        <f t="shared" ref="B4:B15" si="0">BINOMDIST(A4,12,0.5,FALSE)</f>
        <v>0.0029296875</v>
      </c>
      <c r="C4" s="18">
        <f t="shared" ref="C4:C15" si="1">BINOMDIST(A4,12,0.5,TRUE)</f>
        <v>0.003173828125</v>
      </c>
    </row>
    <row r="5" spans="1:3">
      <c r="A5" s="112">
        <v>2</v>
      </c>
      <c r="B5" s="16">
        <f t="shared" si="0"/>
        <v>0.01611328125</v>
      </c>
      <c r="C5" s="18">
        <f t="shared" si="1"/>
        <v>0.019287109375</v>
      </c>
    </row>
    <row r="6" spans="1:3">
      <c r="A6" s="112">
        <v>3</v>
      </c>
      <c r="B6" s="16">
        <f t="shared" si="0"/>
        <v>0.0537109375</v>
      </c>
      <c r="C6" s="18">
        <f t="shared" si="1"/>
        <v>0.072998046875</v>
      </c>
    </row>
    <row r="7" spans="1:3">
      <c r="A7" s="112">
        <v>4</v>
      </c>
      <c r="B7" s="16">
        <f t="shared" si="0"/>
        <v>0.120849609375</v>
      </c>
      <c r="C7" s="18">
        <f t="shared" si="1"/>
        <v>0.19384765625</v>
      </c>
    </row>
    <row r="8" spans="1:3">
      <c r="A8" s="112">
        <v>5</v>
      </c>
      <c r="B8" s="16">
        <f t="shared" si="0"/>
        <v>0.193359375</v>
      </c>
      <c r="C8" s="18">
        <f t="shared" si="1"/>
        <v>0.38720703125</v>
      </c>
    </row>
    <row r="9" spans="1:3">
      <c r="A9" s="112">
        <v>6</v>
      </c>
      <c r="B9" s="16">
        <f t="shared" si="0"/>
        <v>0.2255859375</v>
      </c>
      <c r="C9" s="18">
        <f t="shared" si="1"/>
        <v>0.61279296875</v>
      </c>
    </row>
    <row r="10" spans="1:3">
      <c r="A10" s="112">
        <v>7</v>
      </c>
      <c r="B10" s="16">
        <f t="shared" si="0"/>
        <v>0.193359375</v>
      </c>
      <c r="C10" s="18">
        <f t="shared" si="1"/>
        <v>0.80615234375</v>
      </c>
    </row>
    <row r="11" spans="1:3">
      <c r="A11" s="112">
        <v>8</v>
      </c>
      <c r="B11" s="16">
        <f t="shared" si="0"/>
        <v>0.120849609375</v>
      </c>
      <c r="C11" s="18">
        <f t="shared" si="1"/>
        <v>0.927001953125</v>
      </c>
    </row>
    <row r="12" spans="1:3">
      <c r="A12" s="112">
        <v>9</v>
      </c>
      <c r="B12" s="16">
        <f t="shared" si="0"/>
        <v>0.0537109375</v>
      </c>
      <c r="C12" s="18">
        <f t="shared" si="1"/>
        <v>0.980712890625</v>
      </c>
    </row>
    <row r="13" spans="1:3">
      <c r="A13" s="112">
        <v>10</v>
      </c>
      <c r="B13" s="16">
        <f t="shared" si="0"/>
        <v>0.01611328125</v>
      </c>
      <c r="C13" s="18">
        <f t="shared" si="1"/>
        <v>0.996826171875</v>
      </c>
    </row>
    <row r="14" spans="1:3">
      <c r="A14" s="112">
        <v>11</v>
      </c>
      <c r="B14" s="16">
        <f t="shared" si="0"/>
        <v>0.0029296875</v>
      </c>
      <c r="C14" s="18">
        <f t="shared" si="1"/>
        <v>0.999755859375</v>
      </c>
    </row>
    <row r="15" spans="1:3">
      <c r="A15" s="112">
        <v>12</v>
      </c>
      <c r="B15" s="21">
        <f t="shared" si="0"/>
        <v>0.000244140625</v>
      </c>
      <c r="C15" s="25">
        <f t="shared" si="1"/>
        <v>1</v>
      </c>
    </row>
    <row r="32" spans="1:1">
      <c r="A32" s="113" t="s">
        <v>38</v>
      </c>
    </row>
    <row r="33" spans="1:3">
      <c r="A33" s="114" t="s">
        <v>35</v>
      </c>
      <c r="B33" s="114" t="s">
        <v>36</v>
      </c>
      <c r="C33" s="115" t="s">
        <v>37</v>
      </c>
    </row>
    <row r="34" spans="1:3">
      <c r="A34" s="116">
        <v>0</v>
      </c>
      <c r="B34" s="16">
        <f>BINOMDIST(A34,10,0.2,FALSE)</f>
        <v>0.1073741824</v>
      </c>
      <c r="C34" s="18">
        <f>BINOMDIST(A34,10,0.2,TRUE)</f>
        <v>0.1073741824</v>
      </c>
    </row>
    <row r="35" spans="1:3">
      <c r="A35" s="116">
        <v>1</v>
      </c>
      <c r="B35" s="16">
        <f t="shared" ref="B35:B41" si="2">BINOMDIST(A35,10,0.2,FALSE)</f>
        <v>0.268435456</v>
      </c>
      <c r="C35" s="18">
        <f t="shared" ref="C35:C44" si="3">BINOMDIST(A35,10,0.2,TRUE)</f>
        <v>0.3758096384</v>
      </c>
    </row>
    <row r="36" spans="1:3">
      <c r="A36" s="116">
        <v>2</v>
      </c>
      <c r="B36" s="16">
        <f t="shared" si="2"/>
        <v>0.301989888</v>
      </c>
      <c r="C36" s="18">
        <f t="shared" si="3"/>
        <v>0.6777995264</v>
      </c>
    </row>
    <row r="37" spans="1:3">
      <c r="A37" s="116">
        <v>3</v>
      </c>
      <c r="B37" s="16">
        <f t="shared" si="2"/>
        <v>0.201326592</v>
      </c>
      <c r="C37" s="18">
        <f t="shared" si="3"/>
        <v>0.8791261184</v>
      </c>
    </row>
    <row r="38" spans="1:3">
      <c r="A38" s="116">
        <v>4</v>
      </c>
      <c r="B38" s="16">
        <f t="shared" si="2"/>
        <v>0.088080384</v>
      </c>
      <c r="C38" s="18">
        <f t="shared" si="3"/>
        <v>0.9672065024</v>
      </c>
    </row>
    <row r="39" spans="1:3">
      <c r="A39" s="116">
        <v>5</v>
      </c>
      <c r="B39" s="16">
        <f t="shared" si="2"/>
        <v>0.0264241152</v>
      </c>
      <c r="C39" s="18">
        <f t="shared" si="3"/>
        <v>0.9936306176</v>
      </c>
    </row>
    <row r="40" spans="1:3">
      <c r="A40" s="116">
        <v>6</v>
      </c>
      <c r="B40" s="16">
        <f t="shared" si="2"/>
        <v>0.005505024</v>
      </c>
      <c r="C40" s="18">
        <f t="shared" si="3"/>
        <v>0.9991356416</v>
      </c>
    </row>
    <row r="41" spans="1:3">
      <c r="A41" s="116">
        <v>7</v>
      </c>
      <c r="B41" s="16">
        <f t="shared" si="2"/>
        <v>0.000786432</v>
      </c>
      <c r="C41" s="18">
        <f t="shared" si="3"/>
        <v>0.9999220736</v>
      </c>
    </row>
    <row r="42" spans="1:3">
      <c r="A42" s="116">
        <v>8</v>
      </c>
      <c r="B42" s="16">
        <f>ROUND(BINOMDIST(A42,10,0.2,FALSE),9)</f>
        <v>7.3728e-5</v>
      </c>
      <c r="C42" s="18">
        <f t="shared" si="3"/>
        <v>0.9999958016</v>
      </c>
    </row>
    <row r="43" spans="1:3">
      <c r="A43" s="116">
        <v>9</v>
      </c>
      <c r="B43" s="16">
        <f>ROUND(BINOMDIST(A43,10,0.2,FALSE),9)</f>
        <v>4.096e-6</v>
      </c>
      <c r="C43" s="18">
        <f t="shared" si="3"/>
        <v>0.9999998976</v>
      </c>
    </row>
    <row r="44" spans="1:3">
      <c r="A44" s="117">
        <v>10</v>
      </c>
      <c r="B44" s="21">
        <f t="shared" ref="B44" si="4">ROUND(BINOMDIST(A44,10,0.2,FALSE),9)</f>
        <v>1.02e-7</v>
      </c>
      <c r="C44" s="25">
        <f t="shared" si="3"/>
        <v>1</v>
      </c>
    </row>
    <row r="65" spans="1:1">
      <c r="A65" s="113" t="s">
        <v>39</v>
      </c>
    </row>
    <row r="66" spans="1:3">
      <c r="A66" s="118" t="s">
        <v>35</v>
      </c>
      <c r="B66" s="118" t="s">
        <v>36</v>
      </c>
      <c r="C66" s="118" t="s">
        <v>37</v>
      </c>
    </row>
    <row r="67" spans="1:3">
      <c r="A67" s="116">
        <v>0</v>
      </c>
      <c r="B67" s="16">
        <f>BINOMDIST(A67,5,1/3,FALSE)</f>
        <v>0.131687242798354</v>
      </c>
      <c r="C67" s="16">
        <f>BINOMDIST(A67,5,1/3,TRUE)</f>
        <v>0.131687242798354</v>
      </c>
    </row>
    <row r="68" spans="1:3">
      <c r="A68" s="116">
        <v>1</v>
      </c>
      <c r="B68" s="16">
        <f t="shared" ref="B68:B72" si="5">BINOMDIST(A68,5,1/3,FALSE)</f>
        <v>0.329218106995885</v>
      </c>
      <c r="C68" s="16">
        <f t="shared" ref="C68:C72" si="6">BINOMDIST(A68,5,1/3,TRUE)</f>
        <v>0.460905349794239</v>
      </c>
    </row>
    <row r="69" spans="1:3">
      <c r="A69" s="116">
        <v>2</v>
      </c>
      <c r="B69" s="16">
        <f t="shared" si="5"/>
        <v>0.329218106995885</v>
      </c>
      <c r="C69" s="16">
        <f t="shared" si="6"/>
        <v>0.790123456790123</v>
      </c>
    </row>
    <row r="70" spans="1:3">
      <c r="A70" s="116">
        <v>3</v>
      </c>
      <c r="B70" s="16">
        <f t="shared" si="5"/>
        <v>0.164609053497942</v>
      </c>
      <c r="C70" s="16">
        <f t="shared" si="6"/>
        <v>0.954732510288066</v>
      </c>
    </row>
    <row r="71" spans="1:3">
      <c r="A71" s="116">
        <v>4</v>
      </c>
      <c r="B71" s="16">
        <f t="shared" si="5"/>
        <v>0.0411522633744856</v>
      </c>
      <c r="C71" s="16">
        <f t="shared" si="6"/>
        <v>0.995884773662551</v>
      </c>
    </row>
    <row r="72" spans="1:3">
      <c r="A72" s="117">
        <v>5</v>
      </c>
      <c r="B72" s="21">
        <f t="shared" si="5"/>
        <v>0.00411522633744856</v>
      </c>
      <c r="C72" s="21">
        <f t="shared" si="6"/>
        <v>1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D28" sqref="D28"/>
    </sheetView>
  </sheetViews>
  <sheetFormatPr defaultColWidth="9" defaultRowHeight="14.5"/>
  <sheetData>
    <row r="1" spans="1:1">
      <c r="A1" s="68" t="s">
        <v>40</v>
      </c>
    </row>
    <row r="2" spans="1:10">
      <c r="A2" s="99" t="s">
        <v>41</v>
      </c>
      <c r="B2" s="99"/>
      <c r="C2" s="99"/>
      <c r="D2" s="99"/>
      <c r="E2" s="99"/>
      <c r="F2" s="99"/>
      <c r="G2" s="99"/>
      <c r="H2" s="99"/>
      <c r="I2" s="99"/>
      <c r="J2" s="99"/>
    </row>
    <row r="3" spans="1:1">
      <c r="A3" s="80" t="s">
        <v>42</v>
      </c>
    </row>
    <row r="4" spans="1:7">
      <c r="A4" s="59" t="s">
        <v>35</v>
      </c>
      <c r="B4" s="82" t="s">
        <v>43</v>
      </c>
      <c r="C4" s="59" t="s">
        <v>37</v>
      </c>
      <c r="F4" s="104" t="s">
        <v>44</v>
      </c>
      <c r="G4" s="105">
        <v>0.5</v>
      </c>
    </row>
    <row r="5" spans="1:7">
      <c r="A5" s="93">
        <v>1</v>
      </c>
      <c r="B5" s="11">
        <f>$G$4^1*$G$5^(A5-1)</f>
        <v>0.5</v>
      </c>
      <c r="C5" s="106">
        <f>B5</f>
        <v>0.5</v>
      </c>
      <c r="F5" s="62" t="s">
        <v>45</v>
      </c>
      <c r="G5" s="63">
        <v>0.5</v>
      </c>
    </row>
    <row r="6" spans="1:3">
      <c r="A6" s="93">
        <v>2</v>
      </c>
      <c r="B6" s="16">
        <f>$G$4^1*$G$5^(A6-1)</f>
        <v>0.25</v>
      </c>
      <c r="C6" s="107">
        <f t="shared" ref="C6:C9" si="0">C5+B6</f>
        <v>0.75</v>
      </c>
    </row>
    <row r="7" spans="1:3">
      <c r="A7" s="93">
        <v>3</v>
      </c>
      <c r="B7" s="16">
        <f>$G$4^1*$G$5^(A7-1)</f>
        <v>0.125</v>
      </c>
      <c r="C7" s="107">
        <f t="shared" si="0"/>
        <v>0.875</v>
      </c>
    </row>
    <row r="8" spans="1:3">
      <c r="A8" s="93">
        <v>4</v>
      </c>
      <c r="B8" s="16">
        <f>$G$4^1*$G$5^(A8-1)</f>
        <v>0.0625</v>
      </c>
      <c r="C8" s="107">
        <f t="shared" si="0"/>
        <v>0.9375</v>
      </c>
    </row>
    <row r="9" spans="1:3">
      <c r="A9" s="94">
        <v>5</v>
      </c>
      <c r="B9" s="21">
        <f>$G$4^1*$G$5^(A9-1)</f>
        <v>0.03125</v>
      </c>
      <c r="C9" s="108">
        <f t="shared" si="0"/>
        <v>0.96875</v>
      </c>
    </row>
    <row r="24" spans="1:2">
      <c r="A24" s="96" t="s">
        <v>46</v>
      </c>
      <c r="B24" s="97"/>
    </row>
    <row r="25" spans="1:2">
      <c r="A25" s="98" t="s">
        <v>47</v>
      </c>
      <c r="B25" s="89">
        <f>B9</f>
        <v>0.03125</v>
      </c>
    </row>
  </sheetData>
  <mergeCells count="2">
    <mergeCell ref="A2:J2"/>
    <mergeCell ref="A24:B24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opLeftCell="A46" workbookViewId="0">
      <selection activeCell="N6" sqref="N6"/>
    </sheetView>
  </sheetViews>
  <sheetFormatPr defaultColWidth="9" defaultRowHeight="14.5"/>
  <cols>
    <col min="2" max="2" width="15.6" customWidth="1"/>
    <col min="3" max="3" width="13.8545454545455" customWidth="1"/>
  </cols>
  <sheetData>
    <row r="1" spans="1:1">
      <c r="A1" s="78" t="s">
        <v>40</v>
      </c>
    </row>
    <row r="2" spans="1:12">
      <c r="A2" s="48" t="s">
        <v>48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64"/>
    </row>
    <row r="3" spans="1:12">
      <c r="A3" s="52" t="s">
        <v>49</v>
      </c>
      <c r="B3" s="53"/>
      <c r="C3" s="53"/>
      <c r="D3" s="53"/>
      <c r="E3" s="53"/>
      <c r="F3" s="53"/>
      <c r="G3" s="53"/>
      <c r="H3" s="79"/>
      <c r="I3" s="79"/>
      <c r="J3" s="79"/>
      <c r="K3" s="79"/>
      <c r="L3" s="100"/>
    </row>
    <row r="4" spans="1:1">
      <c r="A4" s="80" t="s">
        <v>42</v>
      </c>
    </row>
    <row r="5" spans="1:6">
      <c r="A5" s="59" t="s">
        <v>35</v>
      </c>
      <c r="B5" s="59" t="s">
        <v>50</v>
      </c>
      <c r="C5" s="59" t="s">
        <v>37</v>
      </c>
      <c r="E5" s="81" t="s">
        <v>51</v>
      </c>
      <c r="F5" s="44">
        <v>1</v>
      </c>
    </row>
    <row r="6" spans="1:3">
      <c r="A6" s="82">
        <v>0</v>
      </c>
      <c r="B6" s="11">
        <f>ROUND(POISSON(A6,$F$5,FALSE),9)</f>
        <v>0.367879441</v>
      </c>
      <c r="C6" s="13">
        <f t="shared" ref="C6:C16" si="0">POISSON(A6,$F$5,TRUE)</f>
        <v>0.367879441171442</v>
      </c>
    </row>
    <row r="7" spans="1:3">
      <c r="A7" s="83">
        <v>1</v>
      </c>
      <c r="B7" s="16">
        <f t="shared" ref="B7:B16" si="1">ROUND(POISSON(A7,$F$5,FALSE),9)</f>
        <v>0.367879441</v>
      </c>
      <c r="C7" s="18">
        <f t="shared" si="0"/>
        <v>0.735758882342885</v>
      </c>
    </row>
    <row r="8" spans="1:3">
      <c r="A8" s="83">
        <v>2</v>
      </c>
      <c r="B8" s="16">
        <f t="shared" si="1"/>
        <v>0.183939721</v>
      </c>
      <c r="C8" s="18">
        <f t="shared" si="0"/>
        <v>0.919698602928606</v>
      </c>
    </row>
    <row r="9" spans="1:3">
      <c r="A9" s="83">
        <v>3</v>
      </c>
      <c r="B9" s="16">
        <f t="shared" si="1"/>
        <v>0.06131324</v>
      </c>
      <c r="C9" s="18">
        <f t="shared" si="0"/>
        <v>0.981011843123846</v>
      </c>
    </row>
    <row r="10" spans="1:3">
      <c r="A10" s="83">
        <v>4</v>
      </c>
      <c r="B10" s="16">
        <f t="shared" si="1"/>
        <v>0.01532831</v>
      </c>
      <c r="C10" s="18">
        <f t="shared" si="0"/>
        <v>0.996340153172656</v>
      </c>
    </row>
    <row r="11" spans="1:3">
      <c r="A11" s="83">
        <v>5</v>
      </c>
      <c r="B11" s="16">
        <f t="shared" si="1"/>
        <v>0.003065662</v>
      </c>
      <c r="C11" s="18">
        <f t="shared" si="0"/>
        <v>0.999405815182418</v>
      </c>
    </row>
    <row r="12" spans="1:3">
      <c r="A12" s="83">
        <v>6</v>
      </c>
      <c r="B12" s="16">
        <f t="shared" si="1"/>
        <v>0.000510944</v>
      </c>
      <c r="C12" s="18">
        <f t="shared" si="0"/>
        <v>0.999916758850712</v>
      </c>
    </row>
    <row r="13" spans="1:3">
      <c r="A13" s="83">
        <v>7</v>
      </c>
      <c r="B13" s="16">
        <f t="shared" si="1"/>
        <v>7.2992e-5</v>
      </c>
      <c r="C13" s="18">
        <f t="shared" si="0"/>
        <v>0.999989750803325</v>
      </c>
    </row>
    <row r="14" spans="1:3">
      <c r="A14" s="83">
        <v>8</v>
      </c>
      <c r="B14" s="16">
        <f t="shared" si="1"/>
        <v>9.124e-6</v>
      </c>
      <c r="C14" s="18">
        <f t="shared" si="0"/>
        <v>0.999998874797402</v>
      </c>
    </row>
    <row r="15" spans="1:3">
      <c r="A15" s="83">
        <v>9</v>
      </c>
      <c r="B15" s="16">
        <f t="shared" si="1"/>
        <v>1.014e-6</v>
      </c>
      <c r="C15" s="18">
        <f t="shared" si="0"/>
        <v>0.999999888574522</v>
      </c>
    </row>
    <row r="16" spans="1:3">
      <c r="A16" s="84">
        <v>10</v>
      </c>
      <c r="B16" s="21">
        <f t="shared" si="1"/>
        <v>1.01e-7</v>
      </c>
      <c r="C16" s="25">
        <f t="shared" si="0"/>
        <v>0.999999989952234</v>
      </c>
    </row>
    <row r="19" spans="1:2">
      <c r="A19" s="85" t="s">
        <v>46</v>
      </c>
      <c r="B19" s="86"/>
    </row>
    <row r="20" spans="1:2">
      <c r="A20" s="87" t="s">
        <v>52</v>
      </c>
      <c r="B20" s="88"/>
    </row>
    <row r="21" spans="1:2">
      <c r="A21" s="68" t="s">
        <v>53</v>
      </c>
      <c r="B21" s="89">
        <f>1-B6</f>
        <v>0.632120559</v>
      </c>
    </row>
    <row r="23" spans="1:1">
      <c r="A23" s="78" t="s">
        <v>54</v>
      </c>
    </row>
    <row r="24" spans="1:16">
      <c r="A24" s="48" t="s">
        <v>55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101"/>
      <c r="P24" s="102"/>
    </row>
    <row r="25" spans="1:16">
      <c r="A25" s="50" t="s">
        <v>56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65"/>
    </row>
    <row r="26" spans="1:16">
      <c r="A26" s="52" t="s">
        <v>57</v>
      </c>
      <c r="B26" s="53"/>
      <c r="C26" s="53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103"/>
    </row>
    <row r="27" spans="1:1">
      <c r="A27" s="3" t="s">
        <v>42</v>
      </c>
    </row>
    <row r="28" spans="1:2">
      <c r="A28" s="81" t="s">
        <v>51</v>
      </c>
      <c r="B28" s="44">
        <v>3.2</v>
      </c>
    </row>
    <row r="30" spans="1:3">
      <c r="A30" s="59" t="s">
        <v>35</v>
      </c>
      <c r="B30" s="59" t="s">
        <v>43</v>
      </c>
      <c r="C30" s="91" t="s">
        <v>37</v>
      </c>
    </row>
    <row r="31" spans="1:3">
      <c r="A31" s="92">
        <v>0</v>
      </c>
      <c r="B31" s="11">
        <f>POISSON(A31,$B$28,FALSE)</f>
        <v>0.0407622039783662</v>
      </c>
      <c r="C31" s="11">
        <f>POISSON(A31,$B$28,TRUE)</f>
        <v>0.0407622039783662</v>
      </c>
    </row>
    <row r="32" spans="1:3">
      <c r="A32" s="93">
        <v>1</v>
      </c>
      <c r="B32" s="11">
        <f t="shared" ref="B32:B33" si="2">POISSON(A32,$B$28,FALSE)</f>
        <v>0.130439052730772</v>
      </c>
      <c r="C32" s="11">
        <f t="shared" ref="C32:C33" si="3">POISSON(A32,$B$28,TRUE)</f>
        <v>0.171201256709138</v>
      </c>
    </row>
    <row r="33" spans="1:3">
      <c r="A33" s="94">
        <v>2</v>
      </c>
      <c r="B33" s="95">
        <f t="shared" si="2"/>
        <v>0.208702484369235</v>
      </c>
      <c r="C33" s="95">
        <f t="shared" si="3"/>
        <v>0.379903741078373</v>
      </c>
    </row>
    <row r="36" spans="1:2">
      <c r="A36" s="96" t="s">
        <v>46</v>
      </c>
      <c r="B36" s="97"/>
    </row>
    <row r="37" spans="1:2">
      <c r="A37" s="98" t="s">
        <v>58</v>
      </c>
      <c r="B37" s="89">
        <f>C33</f>
        <v>0.379903741078373</v>
      </c>
    </row>
    <row r="42" spans="1:1">
      <c r="A42" s="37" t="s">
        <v>59</v>
      </c>
    </row>
    <row r="43" spans="1:12">
      <c r="A43" s="99" t="s">
        <v>60</v>
      </c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</row>
    <row r="44" spans="1:1">
      <c r="A44" s="3" t="s">
        <v>42</v>
      </c>
    </row>
    <row r="45" spans="1:2">
      <c r="A45" s="81" t="s">
        <v>51</v>
      </c>
      <c r="B45" s="44">
        <v>3</v>
      </c>
    </row>
    <row r="47" spans="1:2">
      <c r="A47" s="59" t="s">
        <v>35</v>
      </c>
      <c r="B47" s="59" t="s">
        <v>43</v>
      </c>
    </row>
    <row r="48" spans="1:2">
      <c r="A48" s="59">
        <v>0</v>
      </c>
      <c r="B48" s="95">
        <f>POISSON(A48,$B$45,FALSE)</f>
        <v>0.0497870683678639</v>
      </c>
    </row>
    <row r="50" spans="1:2">
      <c r="A50" s="96" t="s">
        <v>46</v>
      </c>
      <c r="B50" s="97"/>
    </row>
    <row r="51" spans="1:2">
      <c r="A51" s="98" t="s">
        <v>61</v>
      </c>
      <c r="B51" s="89">
        <f>B48</f>
        <v>0.0497870683678639</v>
      </c>
    </row>
  </sheetData>
  <mergeCells count="10">
    <mergeCell ref="A2:L2"/>
    <mergeCell ref="A3:G3"/>
    <mergeCell ref="A19:B19"/>
    <mergeCell ref="A20:B20"/>
    <mergeCell ref="A24:N24"/>
    <mergeCell ref="A25:P25"/>
    <mergeCell ref="A26:C26"/>
    <mergeCell ref="A36:B36"/>
    <mergeCell ref="A43:L43"/>
    <mergeCell ref="A50:B50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O43" sqref="O43"/>
    </sheetView>
  </sheetViews>
  <sheetFormatPr defaultColWidth="9" defaultRowHeight="14.5"/>
  <sheetData>
    <row r="1" spans="1:12">
      <c r="A1" s="3" t="s">
        <v>34</v>
      </c>
      <c r="B1" s="67" t="s">
        <v>62</v>
      </c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2:2">
      <c r="B2" s="68" t="s">
        <v>63</v>
      </c>
    </row>
    <row r="3" spans="2:2">
      <c r="B3" s="68" t="s">
        <v>64</v>
      </c>
    </row>
    <row r="4" spans="2:2">
      <c r="B4" s="68" t="s">
        <v>65</v>
      </c>
    </row>
    <row r="5" spans="2:2">
      <c r="B5" s="68" t="s">
        <v>66</v>
      </c>
    </row>
    <row r="6" spans="1:9">
      <c r="A6" s="3" t="s">
        <v>67</v>
      </c>
      <c r="B6" s="69" t="s">
        <v>68</v>
      </c>
      <c r="C6" s="70">
        <v>1</v>
      </c>
      <c r="E6" s="71" t="s">
        <v>69</v>
      </c>
      <c r="F6" s="71">
        <f>1/(C7-C6)</f>
        <v>0.0185185185185185</v>
      </c>
      <c r="H6" s="71" t="s">
        <v>70</v>
      </c>
      <c r="I6" s="71">
        <v>13</v>
      </c>
    </row>
    <row r="7" spans="2:9">
      <c r="B7" s="72" t="s">
        <v>71</v>
      </c>
      <c r="C7" s="73">
        <v>55</v>
      </c>
      <c r="E7" s="71"/>
      <c r="F7" s="71"/>
      <c r="H7" s="71" t="s">
        <v>72</v>
      </c>
      <c r="I7" s="71">
        <v>1</v>
      </c>
    </row>
    <row r="8" spans="2:3">
      <c r="B8" s="69" t="s">
        <v>73</v>
      </c>
      <c r="C8" s="70">
        <f>AVERAGE(C6,C7)</f>
        <v>28</v>
      </c>
    </row>
    <row r="9" spans="2:3">
      <c r="B9" s="72" t="s">
        <v>74</v>
      </c>
      <c r="C9" s="73">
        <f>(C7-C6)/SQRT(12)</f>
        <v>15.5884572681199</v>
      </c>
    </row>
    <row r="11" spans="2:3">
      <c r="B11" s="74" t="s">
        <v>75</v>
      </c>
      <c r="C11" s="75">
        <f>(I6-I7)*F6</f>
        <v>0.222222222222222</v>
      </c>
    </row>
    <row r="12" spans="2:3">
      <c r="B12" s="33" t="s">
        <v>76</v>
      </c>
      <c r="C12" s="34"/>
    </row>
    <row r="13" spans="2:3">
      <c r="B13" s="76" t="s">
        <v>77</v>
      </c>
      <c r="C13" s="77">
        <f>1-C11</f>
        <v>0.777777777777778</v>
      </c>
    </row>
  </sheetData>
  <mergeCells count="2">
    <mergeCell ref="B1:L1"/>
    <mergeCell ref="B12:C1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O23" sqref="O23"/>
    </sheetView>
  </sheetViews>
  <sheetFormatPr defaultColWidth="9" defaultRowHeight="14.5"/>
  <cols>
    <col min="3" max="3" width="14.6636363636364" customWidth="1"/>
    <col min="4" max="4" width="12.3727272727273" customWidth="1"/>
  </cols>
  <sheetData>
    <row r="1" spans="1:12">
      <c r="A1" s="3" t="s">
        <v>34</v>
      </c>
      <c r="B1" s="48" t="s">
        <v>78</v>
      </c>
      <c r="C1" s="49"/>
      <c r="D1" s="49"/>
      <c r="E1" s="49"/>
      <c r="F1" s="49"/>
      <c r="G1" s="49"/>
      <c r="H1" s="49"/>
      <c r="I1" s="49"/>
      <c r="J1" s="49"/>
      <c r="K1" s="49"/>
      <c r="L1" s="64"/>
    </row>
    <row r="2" spans="2:12">
      <c r="B2" s="50" t="s">
        <v>79</v>
      </c>
      <c r="C2" s="51"/>
      <c r="D2" s="51"/>
      <c r="E2" s="51"/>
      <c r="F2" s="51"/>
      <c r="G2" s="51"/>
      <c r="H2" s="51"/>
      <c r="I2" s="51"/>
      <c r="J2" s="51"/>
      <c r="K2" s="51"/>
      <c r="L2" s="65"/>
    </row>
    <row r="3" spans="2:12">
      <c r="B3" s="50" t="s">
        <v>80</v>
      </c>
      <c r="C3" s="51"/>
      <c r="D3" s="51"/>
      <c r="E3" s="51"/>
      <c r="F3" s="51"/>
      <c r="G3" s="51"/>
      <c r="H3" s="51"/>
      <c r="I3" s="51"/>
      <c r="J3" s="51"/>
      <c r="K3" s="51"/>
      <c r="L3" s="65"/>
    </row>
    <row r="4" spans="2:12">
      <c r="B4" s="52" t="s">
        <v>81</v>
      </c>
      <c r="C4" s="53"/>
      <c r="D4" s="53"/>
      <c r="E4" s="53"/>
      <c r="F4" s="53"/>
      <c r="G4" s="53"/>
      <c r="H4" s="53"/>
      <c r="I4" s="53"/>
      <c r="J4" s="53"/>
      <c r="K4" s="53"/>
      <c r="L4" s="66"/>
    </row>
    <row r="5" spans="1:7">
      <c r="A5" s="54" t="s">
        <v>42</v>
      </c>
      <c r="B5" s="55" t="s">
        <v>82</v>
      </c>
      <c r="C5" s="56">
        <v>10</v>
      </c>
      <c r="F5" s="57" t="s">
        <v>83</v>
      </c>
      <c r="G5" s="58">
        <f>1/C5</f>
        <v>0.1</v>
      </c>
    </row>
    <row r="6" spans="2:4">
      <c r="B6" s="59" t="s">
        <v>35</v>
      </c>
      <c r="C6" s="59" t="s">
        <v>84</v>
      </c>
      <c r="D6" s="59" t="s">
        <v>37</v>
      </c>
    </row>
    <row r="7" spans="2:4">
      <c r="B7" s="59">
        <v>0</v>
      </c>
      <c r="C7" s="11">
        <f t="shared" ref="C7:C17" si="0">EXPONDIST(B7,$G$5,FALSE)</f>
        <v>0.1</v>
      </c>
      <c r="D7" s="13">
        <f t="shared" ref="D7:D17" si="1">EXPONDIST(B7,$G$5,TRUE)</f>
        <v>0</v>
      </c>
    </row>
    <row r="8" spans="2:4">
      <c r="B8" s="59">
        <v>1</v>
      </c>
      <c r="C8" s="16">
        <f t="shared" si="0"/>
        <v>0.0904837418035959</v>
      </c>
      <c r="D8" s="18">
        <f t="shared" si="1"/>
        <v>0.0951625819640404</v>
      </c>
    </row>
    <row r="9" spans="2:4">
      <c r="B9" s="59">
        <v>2</v>
      </c>
      <c r="C9" s="16">
        <f t="shared" si="0"/>
        <v>0.0818730753077982</v>
      </c>
      <c r="D9" s="18">
        <f t="shared" si="1"/>
        <v>0.181269246922018</v>
      </c>
    </row>
    <row r="10" spans="2:4">
      <c r="B10" s="59">
        <v>3</v>
      </c>
      <c r="C10" s="16">
        <f t="shared" si="0"/>
        <v>0.0740818220681718</v>
      </c>
      <c r="D10" s="18">
        <f t="shared" si="1"/>
        <v>0.259181779318282</v>
      </c>
    </row>
    <row r="11" spans="2:4">
      <c r="B11" s="59">
        <v>4</v>
      </c>
      <c r="C11" s="16">
        <f t="shared" si="0"/>
        <v>0.0670320046035639</v>
      </c>
      <c r="D11" s="18">
        <f t="shared" si="1"/>
        <v>0.329679953964361</v>
      </c>
    </row>
    <row r="12" spans="2:4">
      <c r="B12" s="59">
        <v>5</v>
      </c>
      <c r="C12" s="16">
        <f t="shared" si="0"/>
        <v>0.0606530659712633</v>
      </c>
      <c r="D12" s="18">
        <f t="shared" si="1"/>
        <v>0.393469340287367</v>
      </c>
    </row>
    <row r="13" spans="2:4">
      <c r="B13" s="59">
        <v>6</v>
      </c>
      <c r="C13" s="16">
        <f t="shared" si="0"/>
        <v>0.0548811636094027</v>
      </c>
      <c r="D13" s="18">
        <f t="shared" si="1"/>
        <v>0.451188363905974</v>
      </c>
    </row>
    <row r="14" spans="2:4">
      <c r="B14" s="59">
        <v>7</v>
      </c>
      <c r="C14" s="16">
        <f t="shared" si="0"/>
        <v>0.049658530379141</v>
      </c>
      <c r="D14" s="18">
        <f t="shared" si="1"/>
        <v>0.50341469620859</v>
      </c>
    </row>
    <row r="15" spans="2:4">
      <c r="B15" s="59">
        <v>8</v>
      </c>
      <c r="C15" s="16">
        <f t="shared" si="0"/>
        <v>0.0449328964117222</v>
      </c>
      <c r="D15" s="18">
        <f t="shared" si="1"/>
        <v>0.550671035882778</v>
      </c>
    </row>
    <row r="16" spans="2:4">
      <c r="B16" s="59">
        <v>9</v>
      </c>
      <c r="C16" s="16">
        <f t="shared" si="0"/>
        <v>0.0406569659740599</v>
      </c>
      <c r="D16" s="18">
        <f t="shared" si="1"/>
        <v>0.593430340259401</v>
      </c>
    </row>
    <row r="17" spans="2:4">
      <c r="B17" s="59">
        <v>10</v>
      </c>
      <c r="C17" s="21">
        <f t="shared" si="0"/>
        <v>0.0367879441171442</v>
      </c>
      <c r="D17" s="25">
        <f t="shared" si="1"/>
        <v>0.632120558828558</v>
      </c>
    </row>
    <row r="19" spans="2:3">
      <c r="B19" s="60" t="s">
        <v>85</v>
      </c>
      <c r="C19" s="61"/>
    </row>
    <row r="20" spans="2:3">
      <c r="B20" s="62" t="s">
        <v>86</v>
      </c>
      <c r="C20" s="63">
        <f>D15-D13</f>
        <v>0.0994826719768049</v>
      </c>
    </row>
  </sheetData>
  <mergeCells count="5">
    <mergeCell ref="B1:G1"/>
    <mergeCell ref="B2:L2"/>
    <mergeCell ref="B3:I3"/>
    <mergeCell ref="B4:F4"/>
    <mergeCell ref="B19:C19"/>
  </mergeCells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G22" sqref="G22"/>
    </sheetView>
  </sheetViews>
  <sheetFormatPr defaultColWidth="9" defaultRowHeight="14.5"/>
  <sheetData>
    <row r="1" spans="1:7">
      <c r="A1" s="37" t="s">
        <v>34</v>
      </c>
      <c r="B1" s="38" t="s">
        <v>87</v>
      </c>
      <c r="C1" s="39"/>
      <c r="D1" s="39"/>
      <c r="E1" s="39"/>
      <c r="F1" s="39"/>
      <c r="G1" s="40"/>
    </row>
    <row r="2" spans="1:1">
      <c r="A2" s="3" t="s">
        <v>88</v>
      </c>
    </row>
    <row r="3" spans="2:3">
      <c r="B3" s="41" t="s">
        <v>89</v>
      </c>
      <c r="C3" s="41"/>
    </row>
    <row r="4" spans="2:3">
      <c r="B4" s="14" t="s">
        <v>90</v>
      </c>
      <c r="C4" s="14" t="s">
        <v>91</v>
      </c>
    </row>
    <row r="5" spans="2:3">
      <c r="B5" s="42">
        <v>21</v>
      </c>
      <c r="C5" s="42">
        <v>19</v>
      </c>
    </row>
    <row r="6" spans="2:9">
      <c r="B6" s="42">
        <v>24</v>
      </c>
      <c r="C6" s="42">
        <v>21</v>
      </c>
      <c r="E6" s="43" t="s">
        <v>92</v>
      </c>
      <c r="F6" s="44">
        <f t="array" ref="F6">PEARSON(B5:B14,C5:C14)</f>
        <v>0.993710802887813</v>
      </c>
      <c r="G6" s="45" t="s">
        <v>93</v>
      </c>
      <c r="H6" s="46"/>
      <c r="I6" s="46"/>
    </row>
    <row r="7" spans="2:9">
      <c r="B7" s="42">
        <v>27</v>
      </c>
      <c r="C7" s="42">
        <v>25</v>
      </c>
      <c r="F7" s="47">
        <f>CORREL(B5:B14,C5:C14)</f>
        <v>0.993710802887813</v>
      </c>
      <c r="G7" s="45" t="s">
        <v>94</v>
      </c>
      <c r="H7" s="46"/>
      <c r="I7" s="46"/>
    </row>
    <row r="8" spans="2:3">
      <c r="B8" s="42">
        <v>29</v>
      </c>
      <c r="C8" s="42">
        <v>26</v>
      </c>
    </row>
    <row r="9" spans="2:3">
      <c r="B9" s="42">
        <v>31</v>
      </c>
      <c r="C9" s="42">
        <v>29</v>
      </c>
    </row>
    <row r="10" spans="2:3">
      <c r="B10" s="42">
        <v>35</v>
      </c>
      <c r="C10" s="42">
        <v>32</v>
      </c>
    </row>
    <row r="11" spans="2:3">
      <c r="B11" s="42">
        <v>38</v>
      </c>
      <c r="C11" s="42">
        <v>34</v>
      </c>
    </row>
    <row r="12" spans="2:3">
      <c r="B12" s="42">
        <v>25</v>
      </c>
      <c r="C12" s="42">
        <v>21</v>
      </c>
    </row>
    <row r="13" spans="2:3">
      <c r="B13" s="42">
        <v>34</v>
      </c>
      <c r="C13" s="42">
        <v>32</v>
      </c>
    </row>
    <row r="14" spans="2:3">
      <c r="B14" s="42">
        <v>45</v>
      </c>
      <c r="C14" s="42">
        <v>43</v>
      </c>
    </row>
  </sheetData>
  <mergeCells count="4">
    <mergeCell ref="B1:G1"/>
    <mergeCell ref="B3:C3"/>
    <mergeCell ref="G6:I6"/>
    <mergeCell ref="G7:I7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5"/>
  <sheetViews>
    <sheetView tabSelected="1" topLeftCell="A7" workbookViewId="0">
      <selection activeCell="K11" sqref="K11"/>
    </sheetView>
  </sheetViews>
  <sheetFormatPr defaultColWidth="9" defaultRowHeight="14.5"/>
  <cols>
    <col min="2" max="2" width="16.1363636363636" customWidth="1"/>
    <col min="3" max="3" width="20.4454545454545" customWidth="1"/>
    <col min="4" max="4" width="16.0090909090909" customWidth="1"/>
    <col min="5" max="5" width="18.8363636363636" customWidth="1"/>
    <col min="6" max="6" width="19.5" customWidth="1"/>
    <col min="7" max="7" width="13.9909090909091" customWidth="1"/>
    <col min="8" max="8" width="11.9727272727273" customWidth="1"/>
    <col min="9" max="9" width="18.5636363636364" customWidth="1"/>
  </cols>
  <sheetData>
    <row r="1" spans="1:3">
      <c r="A1" s="1" t="s">
        <v>95</v>
      </c>
      <c r="B1" s="2" t="s">
        <v>96</v>
      </c>
      <c r="C1" s="2"/>
    </row>
    <row r="2" spans="1:1">
      <c r="A2" s="3" t="s">
        <v>88</v>
      </c>
    </row>
    <row r="3" spans="2:9">
      <c r="B3" s="4" t="s">
        <v>97</v>
      </c>
      <c r="C3" s="5" t="s">
        <v>98</v>
      </c>
      <c r="D3" s="6" t="s">
        <v>99</v>
      </c>
      <c r="E3" s="7" t="s">
        <v>100</v>
      </c>
      <c r="F3" s="8" t="s">
        <v>101</v>
      </c>
      <c r="G3" s="9" t="s">
        <v>102</v>
      </c>
      <c r="H3" s="10"/>
      <c r="I3" s="23"/>
    </row>
    <row r="4" spans="2:9">
      <c r="B4" s="11">
        <v>1</v>
      </c>
      <c r="C4" s="11">
        <v>3</v>
      </c>
      <c r="D4" s="12">
        <v>0</v>
      </c>
      <c r="E4" s="11">
        <v>3.65306558427686</v>
      </c>
      <c r="F4" s="13">
        <v>2.01577190738171</v>
      </c>
      <c r="G4" s="14" t="s">
        <v>103</v>
      </c>
      <c r="H4" s="15" t="s">
        <v>104</v>
      </c>
      <c r="I4" s="24" t="s">
        <v>105</v>
      </c>
    </row>
    <row r="5" spans="2:9">
      <c r="B5" s="16">
        <v>1</v>
      </c>
      <c r="C5" s="16">
        <v>1</v>
      </c>
      <c r="D5" s="17">
        <v>0</v>
      </c>
      <c r="E5" s="16">
        <v>5.9157078768273</v>
      </c>
      <c r="F5" s="18">
        <v>0.85412434701575</v>
      </c>
      <c r="G5" s="11">
        <v>1</v>
      </c>
      <c r="H5" s="19">
        <v>0.05</v>
      </c>
      <c r="I5" s="11">
        <v>7</v>
      </c>
    </row>
    <row r="6" spans="2:9">
      <c r="B6" s="16">
        <v>1</v>
      </c>
      <c r="C6" s="16">
        <v>2</v>
      </c>
      <c r="D6" s="17">
        <v>0</v>
      </c>
      <c r="E6" s="16">
        <v>3.81420331431013</v>
      </c>
      <c r="F6" s="18">
        <v>-0.439704625832383</v>
      </c>
      <c r="G6" s="16">
        <v>2</v>
      </c>
      <c r="H6" s="20">
        <v>0.05</v>
      </c>
      <c r="I6" s="16">
        <v>17</v>
      </c>
    </row>
    <row r="7" spans="2:9">
      <c r="B7" s="16">
        <v>0</v>
      </c>
      <c r="C7" s="16">
        <v>2</v>
      </c>
      <c r="D7" s="17">
        <v>0</v>
      </c>
      <c r="E7" s="16">
        <v>0.313730277413251</v>
      </c>
      <c r="F7" s="18">
        <v>0.926165422343183</v>
      </c>
      <c r="G7" s="16">
        <v>3</v>
      </c>
      <c r="H7" s="20">
        <v>0.05</v>
      </c>
      <c r="I7" s="16">
        <v>3</v>
      </c>
    </row>
    <row r="8" spans="2:9">
      <c r="B8" s="16">
        <v>0</v>
      </c>
      <c r="C8" s="16">
        <v>3</v>
      </c>
      <c r="D8" s="17">
        <v>0</v>
      </c>
      <c r="E8" s="16">
        <v>2.47077852717673</v>
      </c>
      <c r="F8" s="18">
        <v>1.44459104477428</v>
      </c>
      <c r="G8" s="16">
        <v>4</v>
      </c>
      <c r="H8" s="20">
        <v>0.05</v>
      </c>
      <c r="I8" s="16">
        <v>7</v>
      </c>
    </row>
    <row r="9" spans="2:9">
      <c r="B9" s="16">
        <v>0</v>
      </c>
      <c r="C9" s="16">
        <v>3</v>
      </c>
      <c r="D9" s="17">
        <v>0</v>
      </c>
      <c r="E9" s="16">
        <v>9.30875576036866</v>
      </c>
      <c r="F9" s="18">
        <v>-0.11713755055971</v>
      </c>
      <c r="G9" s="16">
        <v>5</v>
      </c>
      <c r="H9" s="20">
        <v>0.05</v>
      </c>
      <c r="I9" s="16">
        <v>13</v>
      </c>
    </row>
    <row r="10" spans="2:9">
      <c r="B10" s="16">
        <v>1</v>
      </c>
      <c r="C10" s="16">
        <v>2</v>
      </c>
      <c r="D10" s="17">
        <v>0</v>
      </c>
      <c r="E10" s="16">
        <v>9.03958250679037</v>
      </c>
      <c r="F10" s="18">
        <v>-0.593043158814544</v>
      </c>
      <c r="G10" s="16">
        <v>6</v>
      </c>
      <c r="H10" s="20">
        <v>0.05</v>
      </c>
      <c r="I10" s="16">
        <v>2</v>
      </c>
    </row>
    <row r="11" spans="2:9">
      <c r="B11" s="16">
        <v>1</v>
      </c>
      <c r="C11" s="16">
        <v>1</v>
      </c>
      <c r="D11" s="17">
        <v>0</v>
      </c>
      <c r="E11" s="16">
        <v>3.60179448835719</v>
      </c>
      <c r="F11" s="18">
        <v>0.889094418298919</v>
      </c>
      <c r="G11" s="16">
        <v>7</v>
      </c>
      <c r="H11" s="20">
        <v>0.05</v>
      </c>
      <c r="I11" s="16">
        <v>12</v>
      </c>
    </row>
    <row r="12" spans="2:9">
      <c r="B12" s="16">
        <v>0</v>
      </c>
      <c r="C12" s="16">
        <v>3</v>
      </c>
      <c r="D12" s="17">
        <v>0</v>
      </c>
      <c r="E12" s="16">
        <v>0.187383648182623</v>
      </c>
      <c r="F12" s="18">
        <v>-0.807654349855147</v>
      </c>
      <c r="G12" s="16">
        <v>8</v>
      </c>
      <c r="H12" s="20">
        <v>0.05</v>
      </c>
      <c r="I12" s="16">
        <v>8</v>
      </c>
    </row>
    <row r="13" spans="2:9">
      <c r="B13" s="16">
        <v>1</v>
      </c>
      <c r="C13" s="16">
        <v>1</v>
      </c>
      <c r="D13" s="17">
        <v>0</v>
      </c>
      <c r="E13" s="16">
        <v>9.99877925962096</v>
      </c>
      <c r="F13" s="18">
        <v>0.100328316976083</v>
      </c>
      <c r="G13" s="16">
        <v>9</v>
      </c>
      <c r="H13" s="20">
        <v>0.05</v>
      </c>
      <c r="I13" s="16">
        <v>14</v>
      </c>
    </row>
    <row r="14" spans="2:9">
      <c r="B14" s="16">
        <v>1</v>
      </c>
      <c r="C14" s="16">
        <v>1</v>
      </c>
      <c r="D14" s="17">
        <v>0</v>
      </c>
      <c r="E14" s="16">
        <v>5.70207831049531</v>
      </c>
      <c r="F14" s="18">
        <v>1.00389311329345</v>
      </c>
      <c r="G14" s="16">
        <v>10</v>
      </c>
      <c r="H14" s="20">
        <v>0.05</v>
      </c>
      <c r="I14" s="16">
        <v>10</v>
      </c>
    </row>
    <row r="15" spans="2:9">
      <c r="B15" s="16">
        <v>1</v>
      </c>
      <c r="C15" s="16">
        <v>3</v>
      </c>
      <c r="D15" s="17">
        <v>0</v>
      </c>
      <c r="E15" s="16">
        <v>6.65364543595691</v>
      </c>
      <c r="F15" s="18">
        <v>0.0654946698981803</v>
      </c>
      <c r="G15" s="16">
        <v>11</v>
      </c>
      <c r="H15" s="20">
        <v>0.05</v>
      </c>
      <c r="I15" s="16">
        <v>2</v>
      </c>
    </row>
    <row r="16" spans="2:9">
      <c r="B16" s="16">
        <v>1</v>
      </c>
      <c r="C16" s="16">
        <v>1</v>
      </c>
      <c r="D16" s="17">
        <v>0</v>
      </c>
      <c r="E16" s="16">
        <v>4.20026245918149</v>
      </c>
      <c r="F16" s="18">
        <v>0.472085413194145</v>
      </c>
      <c r="G16" s="16">
        <v>12</v>
      </c>
      <c r="H16" s="20">
        <v>0.05</v>
      </c>
      <c r="I16" s="16">
        <v>10</v>
      </c>
    </row>
    <row r="17" spans="2:9">
      <c r="B17" s="16">
        <v>1</v>
      </c>
      <c r="C17" s="16">
        <v>2</v>
      </c>
      <c r="D17" s="17">
        <v>0</v>
      </c>
      <c r="E17" s="16">
        <v>1.60100100711081</v>
      </c>
      <c r="F17" s="18">
        <v>2.0312060324708</v>
      </c>
      <c r="G17" s="16">
        <v>13</v>
      </c>
      <c r="H17" s="20">
        <v>0.05</v>
      </c>
      <c r="I17" s="16">
        <v>11</v>
      </c>
    </row>
    <row r="18" spans="2:9">
      <c r="B18" s="16">
        <v>1</v>
      </c>
      <c r="C18" s="16">
        <v>3</v>
      </c>
      <c r="D18" s="17">
        <v>0</v>
      </c>
      <c r="E18" s="16">
        <v>0.53987243263039</v>
      </c>
      <c r="F18" s="18">
        <v>-1.56478140424006</v>
      </c>
      <c r="G18" s="16">
        <v>14</v>
      </c>
      <c r="H18" s="20">
        <v>0.05</v>
      </c>
      <c r="I18" s="16">
        <v>12</v>
      </c>
    </row>
    <row r="19" spans="2:9">
      <c r="B19" s="16">
        <v>1</v>
      </c>
      <c r="C19" s="16">
        <v>3</v>
      </c>
      <c r="D19" s="17">
        <v>0</v>
      </c>
      <c r="E19" s="16">
        <v>1.5042573320719</v>
      </c>
      <c r="F19" s="18">
        <v>-0.473712906468427</v>
      </c>
      <c r="G19" s="16">
        <v>15</v>
      </c>
      <c r="H19" s="20">
        <v>0.05</v>
      </c>
      <c r="I19" s="16">
        <v>18</v>
      </c>
    </row>
    <row r="20" spans="2:9">
      <c r="B20" s="16">
        <v>1</v>
      </c>
      <c r="C20" s="16">
        <v>1</v>
      </c>
      <c r="D20" s="17">
        <v>0</v>
      </c>
      <c r="E20" s="16">
        <v>6.65028839991455</v>
      </c>
      <c r="F20" s="18">
        <v>1.24690782387042</v>
      </c>
      <c r="G20" s="16">
        <v>16</v>
      </c>
      <c r="H20" s="20">
        <v>0.05</v>
      </c>
      <c r="I20" s="16">
        <v>17</v>
      </c>
    </row>
    <row r="21" spans="2:9">
      <c r="B21" s="16">
        <v>1</v>
      </c>
      <c r="C21" s="16">
        <v>1</v>
      </c>
      <c r="D21" s="17">
        <v>1</v>
      </c>
      <c r="E21" s="16">
        <v>7.95068208868679</v>
      </c>
      <c r="F21" s="18">
        <v>-0.248096829536371</v>
      </c>
      <c r="G21" s="16">
        <v>17</v>
      </c>
      <c r="H21" s="20">
        <v>0.05</v>
      </c>
      <c r="I21" s="16">
        <v>6</v>
      </c>
    </row>
    <row r="22" spans="2:9">
      <c r="B22" s="16">
        <v>1</v>
      </c>
      <c r="C22" s="16">
        <v>3</v>
      </c>
      <c r="D22" s="17">
        <v>0</v>
      </c>
      <c r="E22" s="16">
        <v>6.2724692526017</v>
      </c>
      <c r="F22" s="18">
        <v>0.849633716925746</v>
      </c>
      <c r="G22" s="16">
        <v>18</v>
      </c>
      <c r="H22" s="20">
        <v>0.05</v>
      </c>
      <c r="I22" s="16">
        <v>19</v>
      </c>
    </row>
    <row r="23" spans="2:9">
      <c r="B23" s="16">
        <v>1</v>
      </c>
      <c r="C23" s="16">
        <v>2</v>
      </c>
      <c r="D23" s="17">
        <v>0</v>
      </c>
      <c r="E23" s="16">
        <v>2.32673116245003</v>
      </c>
      <c r="F23" s="18">
        <v>0.706479250866687</v>
      </c>
      <c r="G23" s="16">
        <v>19</v>
      </c>
      <c r="H23" s="20">
        <v>0.05</v>
      </c>
      <c r="I23" s="16">
        <v>19</v>
      </c>
    </row>
    <row r="24" spans="2:9">
      <c r="B24" s="16">
        <v>1</v>
      </c>
      <c r="C24" s="16">
        <v>1</v>
      </c>
      <c r="D24" s="17">
        <v>0</v>
      </c>
      <c r="E24" s="16">
        <v>3.03262428662984</v>
      </c>
      <c r="F24" s="18">
        <v>-1.21718617164297</v>
      </c>
      <c r="G24" s="21">
        <v>20</v>
      </c>
      <c r="H24" s="22">
        <v>0.05</v>
      </c>
      <c r="I24" s="16">
        <v>19</v>
      </c>
    </row>
    <row r="25" spans="2:9">
      <c r="B25" s="16">
        <v>1</v>
      </c>
      <c r="C25" s="16">
        <v>2</v>
      </c>
      <c r="D25" s="17">
        <v>0</v>
      </c>
      <c r="E25" s="16">
        <v>3.52336191900388</v>
      </c>
      <c r="F25" s="18">
        <v>1.61867287816713</v>
      </c>
      <c r="I25" s="16">
        <v>17</v>
      </c>
    </row>
    <row r="26" spans="2:9">
      <c r="B26" s="16">
        <v>0</v>
      </c>
      <c r="C26" s="16">
        <v>2</v>
      </c>
      <c r="D26" s="17">
        <v>0</v>
      </c>
      <c r="E26" s="16">
        <v>1.58513138218329</v>
      </c>
      <c r="F26" s="18">
        <v>0.716356363327941</v>
      </c>
      <c r="I26" s="16">
        <v>12</v>
      </c>
    </row>
    <row r="27" spans="2:9">
      <c r="B27" s="16">
        <v>1</v>
      </c>
      <c r="C27" s="16">
        <v>2</v>
      </c>
      <c r="D27" s="17">
        <v>0</v>
      </c>
      <c r="E27" s="16">
        <v>1.72093874935148</v>
      </c>
      <c r="F27" s="18">
        <v>-0.230921022093389</v>
      </c>
      <c r="I27" s="16">
        <v>11</v>
      </c>
    </row>
    <row r="28" spans="2:9">
      <c r="B28" s="16">
        <v>1</v>
      </c>
      <c r="C28" s="16">
        <v>1</v>
      </c>
      <c r="D28" s="17">
        <v>0</v>
      </c>
      <c r="E28" s="16">
        <v>4.57594531083102</v>
      </c>
      <c r="F28" s="18">
        <v>0.608623305297806</v>
      </c>
      <c r="I28" s="16">
        <v>18</v>
      </c>
    </row>
    <row r="29" spans="2:9">
      <c r="B29" s="16">
        <v>1</v>
      </c>
      <c r="C29" s="16">
        <v>3</v>
      </c>
      <c r="D29" s="17">
        <v>0</v>
      </c>
      <c r="E29" s="16">
        <v>2.54951628162481</v>
      </c>
      <c r="F29" s="18">
        <v>-1.03577381095383</v>
      </c>
      <c r="I29" s="16">
        <v>1</v>
      </c>
    </row>
    <row r="30" spans="2:9">
      <c r="B30" s="16">
        <v>0</v>
      </c>
      <c r="C30" s="16">
        <v>2</v>
      </c>
      <c r="D30" s="17">
        <v>0</v>
      </c>
      <c r="E30" s="16">
        <v>5.0434888760033</v>
      </c>
      <c r="F30" s="18">
        <v>-0.243290150037501</v>
      </c>
      <c r="I30" s="16">
        <v>4</v>
      </c>
    </row>
    <row r="31" spans="2:9">
      <c r="B31" s="16">
        <v>0</v>
      </c>
      <c r="C31" s="16">
        <v>1</v>
      </c>
      <c r="D31" s="17">
        <v>0</v>
      </c>
      <c r="E31" s="16">
        <v>5.22690511795404</v>
      </c>
      <c r="F31" s="18">
        <v>-0.481243522599107</v>
      </c>
      <c r="I31" s="16">
        <v>16</v>
      </c>
    </row>
    <row r="32" spans="2:9">
      <c r="B32" s="16">
        <v>0</v>
      </c>
      <c r="C32" s="16">
        <v>2</v>
      </c>
      <c r="D32" s="17">
        <v>0</v>
      </c>
      <c r="E32" s="16">
        <v>5.95263527329325</v>
      </c>
      <c r="F32" s="18">
        <v>-1.37702531800605</v>
      </c>
      <c r="I32" s="16">
        <v>6</v>
      </c>
    </row>
    <row r="33" spans="2:9">
      <c r="B33" s="16">
        <v>1</v>
      </c>
      <c r="C33" s="16">
        <v>1</v>
      </c>
      <c r="D33" s="17">
        <v>0</v>
      </c>
      <c r="E33" s="16">
        <v>2.12897122104556</v>
      </c>
      <c r="F33" s="18">
        <v>1.36744088295964</v>
      </c>
      <c r="I33" s="16">
        <v>6</v>
      </c>
    </row>
    <row r="34" spans="2:9">
      <c r="B34" s="16">
        <v>0</v>
      </c>
      <c r="C34" s="16">
        <v>3</v>
      </c>
      <c r="D34" s="17">
        <v>0</v>
      </c>
      <c r="E34" s="16">
        <v>6.9914853358562</v>
      </c>
      <c r="F34" s="18">
        <v>-0.54102915682015</v>
      </c>
      <c r="I34" s="16">
        <v>9</v>
      </c>
    </row>
    <row r="35" spans="2:9">
      <c r="B35" s="16">
        <v>1</v>
      </c>
      <c r="C35" s="16">
        <v>2</v>
      </c>
      <c r="D35" s="17">
        <v>1</v>
      </c>
      <c r="E35" s="16">
        <v>1.87383648182623</v>
      </c>
      <c r="F35" s="18">
        <v>-0.375262378738262</v>
      </c>
      <c r="I35" s="16">
        <v>3</v>
      </c>
    </row>
    <row r="36" spans="2:9">
      <c r="B36" s="16">
        <v>0</v>
      </c>
      <c r="C36" s="16">
        <v>3</v>
      </c>
      <c r="D36" s="17">
        <v>0</v>
      </c>
      <c r="E36" s="16">
        <v>4.88570818201239</v>
      </c>
      <c r="F36" s="18">
        <v>0.778938693756936</v>
      </c>
      <c r="I36" s="16">
        <v>12</v>
      </c>
    </row>
    <row r="37" spans="2:9">
      <c r="B37" s="16">
        <v>0</v>
      </c>
      <c r="C37" s="16">
        <v>1</v>
      </c>
      <c r="D37" s="17">
        <v>0</v>
      </c>
      <c r="E37" s="16">
        <v>9.66521195104831</v>
      </c>
      <c r="F37" s="18">
        <v>1.5518159226398</v>
      </c>
      <c r="I37" s="16">
        <v>12</v>
      </c>
    </row>
    <row r="38" spans="2:9">
      <c r="B38" s="16">
        <v>0</v>
      </c>
      <c r="C38" s="16">
        <v>2</v>
      </c>
      <c r="D38" s="17">
        <v>0</v>
      </c>
      <c r="E38" s="16">
        <v>8.50581377605518</v>
      </c>
      <c r="F38" s="18">
        <v>0.453075837058714</v>
      </c>
      <c r="I38" s="16">
        <v>6</v>
      </c>
    </row>
    <row r="39" spans="2:9">
      <c r="B39" s="16">
        <v>1</v>
      </c>
      <c r="C39" s="16">
        <v>3</v>
      </c>
      <c r="D39" s="17">
        <v>0</v>
      </c>
      <c r="E39" s="16">
        <v>3.57493820001831</v>
      </c>
      <c r="F39" s="18">
        <v>0.377086417857208</v>
      </c>
      <c r="I39" s="16">
        <v>17</v>
      </c>
    </row>
    <row r="40" spans="2:9">
      <c r="B40" s="16">
        <v>1</v>
      </c>
      <c r="C40" s="16">
        <v>2</v>
      </c>
      <c r="D40" s="17">
        <v>1</v>
      </c>
      <c r="E40" s="16">
        <v>5.210425122837</v>
      </c>
      <c r="F40" s="18">
        <v>0.861516265204409</v>
      </c>
      <c r="I40" s="16">
        <v>9</v>
      </c>
    </row>
    <row r="41" spans="2:9">
      <c r="B41" s="16">
        <v>0</v>
      </c>
      <c r="C41" s="16">
        <v>1</v>
      </c>
      <c r="D41" s="17">
        <v>0</v>
      </c>
      <c r="E41" s="16">
        <v>9.92675557725761</v>
      </c>
      <c r="F41" s="18">
        <v>1.55285502033657</v>
      </c>
      <c r="I41" s="16">
        <v>2</v>
      </c>
    </row>
    <row r="42" spans="2:9">
      <c r="B42" s="16">
        <v>1</v>
      </c>
      <c r="C42" s="16">
        <v>1</v>
      </c>
      <c r="D42" s="17">
        <v>0</v>
      </c>
      <c r="E42" s="16">
        <v>1.45817438276315</v>
      </c>
      <c r="F42" s="18">
        <v>0.062095433450304</v>
      </c>
      <c r="I42" s="16">
        <v>19</v>
      </c>
    </row>
    <row r="43" spans="2:9">
      <c r="B43" s="16">
        <v>0</v>
      </c>
      <c r="C43" s="16">
        <v>2</v>
      </c>
      <c r="D43" s="17">
        <v>0</v>
      </c>
      <c r="E43" s="16">
        <v>1.18381298257393</v>
      </c>
      <c r="F43" s="18">
        <v>-1.22258402269799</v>
      </c>
      <c r="I43" s="16">
        <v>20</v>
      </c>
    </row>
    <row r="44" spans="2:9">
      <c r="B44" s="16">
        <v>1</v>
      </c>
      <c r="C44" s="16">
        <v>2</v>
      </c>
      <c r="D44" s="17">
        <v>0</v>
      </c>
      <c r="E44" s="16">
        <v>9.95696890163884</v>
      </c>
      <c r="F44" s="18">
        <v>1.11349404606735</v>
      </c>
      <c r="I44" s="16">
        <v>17</v>
      </c>
    </row>
    <row r="45" spans="2:9">
      <c r="B45" s="16">
        <v>1</v>
      </c>
      <c r="C45" s="16">
        <v>1</v>
      </c>
      <c r="D45" s="17">
        <v>0</v>
      </c>
      <c r="E45" s="16">
        <v>2.04901272621845</v>
      </c>
      <c r="F45" s="18">
        <v>-0.889540705329273</v>
      </c>
      <c r="I45" s="16">
        <v>19</v>
      </c>
    </row>
    <row r="46" spans="2:9">
      <c r="B46" s="16">
        <v>1</v>
      </c>
      <c r="C46" s="16">
        <v>1</v>
      </c>
      <c r="D46" s="17">
        <v>1</v>
      </c>
      <c r="E46" s="16">
        <v>8.75759147923215</v>
      </c>
      <c r="F46" s="18">
        <v>1.80145857585594</v>
      </c>
      <c r="I46" s="16">
        <v>20</v>
      </c>
    </row>
    <row r="47" spans="2:9">
      <c r="B47" s="16">
        <v>1</v>
      </c>
      <c r="C47" s="16">
        <v>2</v>
      </c>
      <c r="D47" s="17">
        <v>0</v>
      </c>
      <c r="E47" s="16">
        <v>0.0225836970122379</v>
      </c>
      <c r="F47" s="18">
        <v>1.18137190939742</v>
      </c>
      <c r="I47" s="16">
        <v>18</v>
      </c>
    </row>
    <row r="48" spans="2:9">
      <c r="B48" s="16">
        <v>1</v>
      </c>
      <c r="C48" s="16">
        <v>3</v>
      </c>
      <c r="D48" s="17">
        <v>0</v>
      </c>
      <c r="E48" s="16">
        <v>6.01519821771905</v>
      </c>
      <c r="F48" s="18">
        <v>-0.218924786977004</v>
      </c>
      <c r="I48" s="16">
        <v>16</v>
      </c>
    </row>
    <row r="49" spans="2:9">
      <c r="B49" s="16">
        <v>1</v>
      </c>
      <c r="C49" s="16">
        <v>1</v>
      </c>
      <c r="D49" s="17">
        <v>0</v>
      </c>
      <c r="E49" s="16">
        <v>1.79448835718863</v>
      </c>
      <c r="F49" s="18">
        <v>1.87822447615908</v>
      </c>
      <c r="I49" s="16">
        <v>5</v>
      </c>
    </row>
    <row r="50" spans="2:9">
      <c r="B50" s="16">
        <v>1</v>
      </c>
      <c r="C50" s="16">
        <v>3</v>
      </c>
      <c r="D50" s="17">
        <v>0</v>
      </c>
      <c r="E50" s="16">
        <v>8.82747886593219</v>
      </c>
      <c r="F50" s="18">
        <v>-1.16406713358592</v>
      </c>
      <c r="I50" s="16">
        <v>7</v>
      </c>
    </row>
    <row r="51" spans="2:9">
      <c r="B51" s="16">
        <v>0</v>
      </c>
      <c r="C51" s="16">
        <v>1</v>
      </c>
      <c r="D51" s="17">
        <v>0</v>
      </c>
      <c r="E51" s="16">
        <v>2.69631031220435</v>
      </c>
      <c r="F51" s="18">
        <v>0.187153228680836</v>
      </c>
      <c r="I51" s="16">
        <v>8</v>
      </c>
    </row>
    <row r="52" spans="2:9">
      <c r="B52" s="16">
        <v>1</v>
      </c>
      <c r="C52" s="16">
        <v>2</v>
      </c>
      <c r="D52" s="17">
        <v>1</v>
      </c>
      <c r="E52" s="16">
        <v>6.94296090578936</v>
      </c>
      <c r="F52" s="18">
        <v>0.0134886259824271</v>
      </c>
      <c r="I52" s="16">
        <v>6</v>
      </c>
    </row>
    <row r="53" spans="2:9">
      <c r="B53" s="16">
        <v>1</v>
      </c>
      <c r="C53" s="16">
        <v>1</v>
      </c>
      <c r="D53" s="17">
        <v>0</v>
      </c>
      <c r="E53" s="16">
        <v>9.37284463026826</v>
      </c>
      <c r="F53" s="18">
        <v>-0.0142782472627004</v>
      </c>
      <c r="I53" s="16">
        <v>12</v>
      </c>
    </row>
    <row r="54" spans="2:9">
      <c r="B54" s="16">
        <v>1</v>
      </c>
      <c r="C54" s="16">
        <v>2</v>
      </c>
      <c r="D54" s="17">
        <v>0</v>
      </c>
      <c r="E54" s="16">
        <v>3.38633381145665</v>
      </c>
      <c r="F54" s="18">
        <v>-0.982115897285985</v>
      </c>
      <c r="I54" s="16">
        <v>18</v>
      </c>
    </row>
    <row r="55" spans="2:9">
      <c r="B55" s="16">
        <v>0</v>
      </c>
      <c r="C55" s="16">
        <v>2</v>
      </c>
      <c r="D55" s="17">
        <v>0</v>
      </c>
      <c r="E55" s="16">
        <v>2.0029297769097</v>
      </c>
      <c r="F55" s="18">
        <v>2.02860487762373</v>
      </c>
      <c r="I55" s="16">
        <v>17</v>
      </c>
    </row>
    <row r="56" spans="2:9">
      <c r="B56" s="16">
        <v>1</v>
      </c>
      <c r="C56" s="16">
        <v>0</v>
      </c>
      <c r="D56" s="17">
        <v>1</v>
      </c>
      <c r="E56" s="16">
        <v>5.4826502273629</v>
      </c>
      <c r="F56" s="18">
        <v>1.43147840491147</v>
      </c>
      <c r="I56" s="16">
        <v>8</v>
      </c>
    </row>
    <row r="57" spans="2:9">
      <c r="B57" s="16">
        <v>1</v>
      </c>
      <c r="C57" s="16">
        <v>2</v>
      </c>
      <c r="D57" s="17">
        <v>1</v>
      </c>
      <c r="E57" s="16">
        <v>8.14447462385937</v>
      </c>
      <c r="F57" s="18">
        <v>1.25030819718668</v>
      </c>
      <c r="I57" s="16">
        <v>8</v>
      </c>
    </row>
    <row r="58" spans="2:9">
      <c r="B58" s="16">
        <v>0</v>
      </c>
      <c r="C58" s="16">
        <v>1</v>
      </c>
      <c r="D58" s="17">
        <v>1</v>
      </c>
      <c r="E58" s="16">
        <v>2.59041108432264</v>
      </c>
      <c r="F58" s="18">
        <v>-1.19142018674174</v>
      </c>
      <c r="I58" s="16">
        <v>4</v>
      </c>
    </row>
    <row r="59" spans="2:9">
      <c r="B59" s="16">
        <v>1</v>
      </c>
      <c r="C59" s="16">
        <v>3</v>
      </c>
      <c r="D59" s="17">
        <v>1</v>
      </c>
      <c r="E59" s="16">
        <v>1.75695059053316</v>
      </c>
      <c r="F59" s="18">
        <v>-0.390330432209885</v>
      </c>
      <c r="I59" s="16">
        <v>11</v>
      </c>
    </row>
    <row r="60" spans="2:9">
      <c r="B60" s="16">
        <v>0</v>
      </c>
      <c r="C60" s="16">
        <v>2</v>
      </c>
      <c r="D60" s="17">
        <v>1</v>
      </c>
      <c r="E60" s="16">
        <v>2.34504226813562</v>
      </c>
      <c r="F60" s="18">
        <v>0.916350837642676</v>
      </c>
      <c r="I60" s="16">
        <v>17</v>
      </c>
    </row>
    <row r="61" spans="2:9">
      <c r="B61" s="16">
        <v>0</v>
      </c>
      <c r="C61" s="16">
        <v>2</v>
      </c>
      <c r="D61" s="17">
        <v>0</v>
      </c>
      <c r="E61" s="16">
        <v>4.51612903225806</v>
      </c>
      <c r="F61" s="18">
        <v>0.992456217418658</v>
      </c>
      <c r="I61" s="16">
        <v>13</v>
      </c>
    </row>
    <row r="62" spans="2:9">
      <c r="B62" s="16">
        <v>1</v>
      </c>
      <c r="C62" s="16">
        <v>2</v>
      </c>
      <c r="D62" s="17">
        <v>0</v>
      </c>
      <c r="E62" s="16">
        <v>6.60206915494247</v>
      </c>
      <c r="F62" s="18">
        <v>0.843549197370885</v>
      </c>
      <c r="I62" s="16">
        <v>5</v>
      </c>
    </row>
    <row r="63" spans="2:9">
      <c r="B63" s="16">
        <v>1</v>
      </c>
      <c r="C63" s="16">
        <v>1</v>
      </c>
      <c r="D63" s="17">
        <v>0</v>
      </c>
      <c r="E63" s="16">
        <v>8.33185827204199</v>
      </c>
      <c r="F63" s="18">
        <v>1.72919922180008</v>
      </c>
      <c r="I63" s="16">
        <v>6</v>
      </c>
    </row>
    <row r="64" spans="2:9">
      <c r="B64" s="16">
        <v>0</v>
      </c>
      <c r="C64" s="16">
        <v>3</v>
      </c>
      <c r="D64" s="17">
        <v>0</v>
      </c>
      <c r="E64" s="16">
        <v>2.82876064333018</v>
      </c>
      <c r="F64" s="18">
        <v>2.3690105546033</v>
      </c>
      <c r="I64" s="16">
        <v>13</v>
      </c>
    </row>
    <row r="65" spans="2:9">
      <c r="B65" s="16">
        <v>1</v>
      </c>
      <c r="C65" s="16">
        <v>2</v>
      </c>
      <c r="D65" s="17">
        <v>0</v>
      </c>
      <c r="E65" s="16">
        <v>4.33576464125492</v>
      </c>
      <c r="F65" s="18">
        <v>1.56017190521234</v>
      </c>
      <c r="I65" s="16">
        <v>12</v>
      </c>
    </row>
    <row r="66" spans="2:9">
      <c r="B66" s="16">
        <v>1</v>
      </c>
      <c r="C66" s="16">
        <v>1</v>
      </c>
      <c r="D66" s="17">
        <v>0</v>
      </c>
      <c r="E66" s="16">
        <v>7.64610736411634</v>
      </c>
      <c r="F66" s="18">
        <v>-1.24347966347123</v>
      </c>
      <c r="I66" s="16">
        <v>11</v>
      </c>
    </row>
    <row r="67" spans="2:9">
      <c r="B67" s="16">
        <v>1</v>
      </c>
      <c r="C67" s="16">
        <v>3</v>
      </c>
      <c r="D67" s="17">
        <v>0</v>
      </c>
      <c r="E67" s="16">
        <v>0.739463484603412</v>
      </c>
      <c r="F67" s="18">
        <v>1.35759560281294</v>
      </c>
      <c r="I67" s="16">
        <v>11</v>
      </c>
    </row>
    <row r="68" spans="2:9">
      <c r="B68" s="16">
        <v>1</v>
      </c>
      <c r="C68" s="16">
        <v>2</v>
      </c>
      <c r="D68" s="17">
        <v>0</v>
      </c>
      <c r="E68" s="16">
        <v>7.83104953154088</v>
      </c>
      <c r="F68" s="18">
        <v>-0.156278791918885</v>
      </c>
      <c r="I68" s="16">
        <v>4</v>
      </c>
    </row>
    <row r="69" spans="2:9">
      <c r="B69" s="16">
        <v>0</v>
      </c>
      <c r="C69" s="16">
        <v>3</v>
      </c>
      <c r="D69" s="17">
        <v>0</v>
      </c>
      <c r="E69" s="16">
        <v>6.10889004181036</v>
      </c>
      <c r="F69" s="18">
        <v>1.75116806632141</v>
      </c>
      <c r="I69" s="16">
        <v>12</v>
      </c>
    </row>
    <row r="70" spans="2:9">
      <c r="B70" s="16">
        <v>1</v>
      </c>
      <c r="C70" s="16">
        <v>3</v>
      </c>
      <c r="D70" s="17">
        <v>0</v>
      </c>
      <c r="E70" s="16">
        <v>1.61900692770165</v>
      </c>
      <c r="F70" s="18">
        <v>0.037939254171215</v>
      </c>
      <c r="I70" s="16">
        <v>8</v>
      </c>
    </row>
    <row r="71" spans="2:9">
      <c r="B71" s="16">
        <v>1</v>
      </c>
      <c r="C71" s="16">
        <v>3</v>
      </c>
      <c r="D71" s="17">
        <v>0</v>
      </c>
      <c r="E71" s="16">
        <v>2.05908383434553</v>
      </c>
      <c r="F71" s="18">
        <v>0.79716724131722</v>
      </c>
      <c r="I71" s="16">
        <v>3</v>
      </c>
    </row>
    <row r="72" spans="2:9">
      <c r="B72" s="16">
        <v>0</v>
      </c>
      <c r="C72" s="16">
        <v>3</v>
      </c>
      <c r="D72" s="17">
        <v>0</v>
      </c>
      <c r="E72" s="16">
        <v>0.816064943388165</v>
      </c>
      <c r="F72" s="18">
        <v>0.685698433799553</v>
      </c>
      <c r="I72" s="16">
        <v>17</v>
      </c>
    </row>
    <row r="73" spans="2:9">
      <c r="B73" s="16">
        <v>1</v>
      </c>
      <c r="C73" s="16">
        <v>2</v>
      </c>
      <c r="D73" s="17">
        <v>0</v>
      </c>
      <c r="E73" s="16">
        <v>6.33930478835414</v>
      </c>
      <c r="F73" s="18">
        <v>0.240244981896831</v>
      </c>
      <c r="I73" s="16">
        <v>13</v>
      </c>
    </row>
    <row r="74" spans="2:9">
      <c r="B74" s="16">
        <v>1</v>
      </c>
      <c r="C74" s="16">
        <v>3</v>
      </c>
      <c r="D74" s="17">
        <v>0</v>
      </c>
      <c r="E74" s="16">
        <v>3.30851161229286</v>
      </c>
      <c r="F74" s="18">
        <v>0.833022933066241</v>
      </c>
      <c r="I74" s="16">
        <v>3</v>
      </c>
    </row>
    <row r="75" spans="2:9">
      <c r="B75" s="16">
        <v>0</v>
      </c>
      <c r="C75" s="16">
        <v>1</v>
      </c>
      <c r="D75" s="17">
        <v>0</v>
      </c>
      <c r="E75" s="16">
        <v>0.021973326822718</v>
      </c>
      <c r="F75" s="18">
        <v>2.27811565410811</v>
      </c>
      <c r="I75" s="16">
        <v>7</v>
      </c>
    </row>
    <row r="76" spans="2:9">
      <c r="B76" s="16">
        <v>0</v>
      </c>
      <c r="C76" s="16">
        <v>3</v>
      </c>
      <c r="D76" s="17">
        <v>0</v>
      </c>
      <c r="E76" s="16">
        <v>7.30613116855373</v>
      </c>
      <c r="F76" s="18">
        <v>-0.235875494481297</v>
      </c>
      <c r="I76" s="16">
        <v>9</v>
      </c>
    </row>
    <row r="77" spans="2:9">
      <c r="B77" s="16">
        <v>1</v>
      </c>
      <c r="C77" s="16">
        <v>1</v>
      </c>
      <c r="D77" s="17">
        <v>1</v>
      </c>
      <c r="E77" s="16">
        <v>7.31650746177557</v>
      </c>
      <c r="F77" s="18">
        <v>1.01531522987934</v>
      </c>
      <c r="I77" s="16">
        <v>5</v>
      </c>
    </row>
    <row r="78" spans="2:9">
      <c r="B78" s="16">
        <v>1</v>
      </c>
      <c r="C78" s="16">
        <v>2</v>
      </c>
      <c r="D78" s="17">
        <v>0</v>
      </c>
      <c r="E78" s="16">
        <v>4.2909024323252</v>
      </c>
      <c r="F78" s="18">
        <v>2.06726294992259</v>
      </c>
      <c r="I78" s="16">
        <v>17</v>
      </c>
    </row>
    <row r="79" spans="2:9">
      <c r="B79" s="16">
        <v>0</v>
      </c>
      <c r="C79" s="16">
        <v>2</v>
      </c>
      <c r="D79" s="17">
        <v>0</v>
      </c>
      <c r="E79" s="16">
        <v>9.57274086733604</v>
      </c>
      <c r="F79" s="18">
        <v>1.75002665047068</v>
      </c>
      <c r="I79" s="16">
        <v>12</v>
      </c>
    </row>
    <row r="80" spans="2:9">
      <c r="B80" s="16">
        <v>1</v>
      </c>
      <c r="C80" s="16">
        <v>1</v>
      </c>
      <c r="D80" s="17">
        <v>1</v>
      </c>
      <c r="E80" s="16">
        <v>8.44874416333506</v>
      </c>
      <c r="F80" s="18">
        <v>-0.623825006996049</v>
      </c>
      <c r="I80" s="16">
        <v>13</v>
      </c>
    </row>
    <row r="81" spans="2:9">
      <c r="B81" s="16">
        <v>1</v>
      </c>
      <c r="C81" s="16">
        <v>0</v>
      </c>
      <c r="D81" s="17">
        <v>0</v>
      </c>
      <c r="E81" s="16">
        <v>2.65144810327464</v>
      </c>
      <c r="F81" s="18">
        <v>0.658232830674388</v>
      </c>
      <c r="I81" s="16">
        <v>14</v>
      </c>
    </row>
    <row r="82" spans="2:9">
      <c r="B82" s="16">
        <v>0</v>
      </c>
      <c r="C82" s="16">
        <v>2</v>
      </c>
      <c r="D82" s="17">
        <v>1</v>
      </c>
      <c r="E82" s="16">
        <v>7.56523331400494</v>
      </c>
      <c r="F82" s="18">
        <v>0.7661466507765</v>
      </c>
      <c r="I82" s="16">
        <v>18</v>
      </c>
    </row>
    <row r="83" spans="2:9">
      <c r="B83" s="16">
        <v>0</v>
      </c>
      <c r="C83" s="16">
        <v>2</v>
      </c>
      <c r="D83" s="17">
        <v>0</v>
      </c>
      <c r="E83" s="16">
        <v>5.21317178868984</v>
      </c>
      <c r="F83" s="18">
        <v>-0.71005419967114</v>
      </c>
      <c r="I83" s="16">
        <v>16</v>
      </c>
    </row>
    <row r="84" spans="2:9">
      <c r="B84" s="16">
        <v>0</v>
      </c>
      <c r="C84" s="16">
        <v>2</v>
      </c>
      <c r="D84" s="17">
        <v>0</v>
      </c>
      <c r="E84" s="16">
        <v>5.23392437513352</v>
      </c>
      <c r="F84" s="18">
        <v>2.73874743571505</v>
      </c>
      <c r="I84" s="16">
        <v>17</v>
      </c>
    </row>
    <row r="85" spans="2:9">
      <c r="B85" s="16">
        <v>0</v>
      </c>
      <c r="C85" s="16">
        <v>1</v>
      </c>
      <c r="D85" s="17">
        <v>0</v>
      </c>
      <c r="E85" s="16">
        <v>0.882290108951079</v>
      </c>
      <c r="F85" s="18">
        <v>0.212129090059898</v>
      </c>
      <c r="I85" s="16">
        <v>13</v>
      </c>
    </row>
    <row r="86" spans="2:9">
      <c r="B86" s="16">
        <v>0</v>
      </c>
      <c r="C86" s="16">
        <v>1</v>
      </c>
      <c r="D86" s="17">
        <v>0</v>
      </c>
      <c r="E86" s="16">
        <v>7.99066133610035</v>
      </c>
      <c r="F86" s="18">
        <v>0.726829194818856</v>
      </c>
      <c r="I86" s="16">
        <v>16</v>
      </c>
    </row>
    <row r="87" spans="2:9">
      <c r="B87" s="16">
        <v>1</v>
      </c>
      <c r="C87" s="16">
        <v>1</v>
      </c>
      <c r="D87" s="17">
        <v>0</v>
      </c>
      <c r="E87" s="16">
        <v>5.94622638630329</v>
      </c>
      <c r="F87" s="18">
        <v>0.200827481521992</v>
      </c>
      <c r="I87" s="16">
        <v>1</v>
      </c>
    </row>
    <row r="88" spans="2:9">
      <c r="B88" s="16">
        <v>1</v>
      </c>
      <c r="C88" s="16">
        <v>2</v>
      </c>
      <c r="D88" s="17">
        <v>1</v>
      </c>
      <c r="E88" s="16">
        <v>4.91653187658315</v>
      </c>
      <c r="F88" s="18">
        <v>0.560375748237129</v>
      </c>
      <c r="I88" s="16">
        <v>5</v>
      </c>
    </row>
    <row r="89" spans="2:9">
      <c r="B89" s="16">
        <v>1</v>
      </c>
      <c r="C89" s="16">
        <v>2</v>
      </c>
      <c r="D89" s="17">
        <v>0</v>
      </c>
      <c r="E89" s="16">
        <v>2.45826593829157</v>
      </c>
      <c r="F89" s="18">
        <v>1.67492057799827</v>
      </c>
      <c r="I89" s="16">
        <v>1</v>
      </c>
    </row>
    <row r="90" spans="2:9">
      <c r="B90" s="16">
        <v>1</v>
      </c>
      <c r="C90" s="16">
        <v>3</v>
      </c>
      <c r="D90" s="17">
        <v>0</v>
      </c>
      <c r="E90" s="16">
        <v>2.58400219733268</v>
      </c>
      <c r="F90" s="18">
        <v>-0.76755018098047</v>
      </c>
      <c r="I90" s="16">
        <v>3</v>
      </c>
    </row>
    <row r="91" spans="2:9">
      <c r="B91" s="16">
        <v>1</v>
      </c>
      <c r="C91" s="16">
        <v>3</v>
      </c>
      <c r="D91" s="17">
        <v>0</v>
      </c>
      <c r="E91" s="16">
        <v>0.628070925016022</v>
      </c>
      <c r="F91" s="18">
        <v>0.977388163947035</v>
      </c>
      <c r="I91" s="16">
        <v>5</v>
      </c>
    </row>
    <row r="92" spans="2:9">
      <c r="B92" s="16">
        <v>1</v>
      </c>
      <c r="C92" s="16">
        <v>3</v>
      </c>
      <c r="D92" s="17">
        <v>0</v>
      </c>
      <c r="E92" s="16">
        <v>6.20624408703879</v>
      </c>
      <c r="F92" s="18">
        <v>1.19945948527893</v>
      </c>
      <c r="I92" s="16">
        <v>18</v>
      </c>
    </row>
    <row r="93" spans="2:9">
      <c r="B93" s="16">
        <v>0</v>
      </c>
      <c r="C93" s="16">
        <v>3</v>
      </c>
      <c r="D93" s="17">
        <v>0</v>
      </c>
      <c r="E93" s="16">
        <v>0.413830988494522</v>
      </c>
      <c r="F93" s="18">
        <v>0.494885308499215</v>
      </c>
      <c r="I93" s="16">
        <v>20</v>
      </c>
    </row>
    <row r="94" spans="2:9">
      <c r="B94" s="16">
        <v>1</v>
      </c>
      <c r="C94" s="16">
        <v>1</v>
      </c>
      <c r="D94" s="17">
        <v>0</v>
      </c>
      <c r="E94" s="16">
        <v>9.74578081606494</v>
      </c>
      <c r="F94" s="18">
        <v>-0.13965550250723</v>
      </c>
      <c r="I94" s="16">
        <v>14</v>
      </c>
    </row>
    <row r="95" spans="2:9">
      <c r="B95" s="16">
        <v>0</v>
      </c>
      <c r="C95" s="16">
        <v>2</v>
      </c>
      <c r="D95" s="17">
        <v>1</v>
      </c>
      <c r="E95" s="16">
        <v>6.54408398693808</v>
      </c>
      <c r="F95" s="18">
        <v>1.44525042843306</v>
      </c>
      <c r="I95" s="16">
        <v>4</v>
      </c>
    </row>
    <row r="96" spans="2:9">
      <c r="B96" s="16">
        <v>1</v>
      </c>
      <c r="C96" s="16">
        <v>3</v>
      </c>
      <c r="D96" s="17">
        <v>1</v>
      </c>
      <c r="E96" s="16">
        <v>4.7926267281106</v>
      </c>
      <c r="F96" s="18">
        <v>0.79683641261945</v>
      </c>
      <c r="I96" s="16">
        <v>1</v>
      </c>
    </row>
    <row r="97" spans="2:9">
      <c r="B97" s="16">
        <v>1</v>
      </c>
      <c r="C97" s="16">
        <v>3</v>
      </c>
      <c r="D97" s="17">
        <v>0</v>
      </c>
      <c r="E97" s="16">
        <v>0.0494399853511155</v>
      </c>
      <c r="F97" s="18">
        <v>0.273016349738464</v>
      </c>
      <c r="I97" s="16">
        <v>2</v>
      </c>
    </row>
    <row r="98" spans="2:9">
      <c r="B98" s="16">
        <v>0</v>
      </c>
      <c r="C98" s="16">
        <v>1</v>
      </c>
      <c r="D98" s="17">
        <v>0</v>
      </c>
      <c r="E98" s="16">
        <v>1.47190771202734</v>
      </c>
      <c r="F98" s="18">
        <v>-0.973814484395552</v>
      </c>
      <c r="I98" s="16">
        <v>9</v>
      </c>
    </row>
    <row r="99" spans="2:9">
      <c r="B99" s="16">
        <v>1</v>
      </c>
      <c r="C99" s="16">
        <v>1</v>
      </c>
      <c r="D99" s="17">
        <v>0</v>
      </c>
      <c r="E99" s="16">
        <v>9.01760917996765</v>
      </c>
      <c r="F99" s="18">
        <v>1.03334937294712</v>
      </c>
      <c r="I99" s="16">
        <v>11</v>
      </c>
    </row>
    <row r="100" spans="2:9">
      <c r="B100" s="16">
        <v>1</v>
      </c>
      <c r="C100" s="16">
        <v>3</v>
      </c>
      <c r="D100" s="17">
        <v>0</v>
      </c>
      <c r="E100" s="16">
        <v>5.76281014435255</v>
      </c>
      <c r="F100" s="18">
        <v>1.05993845055345</v>
      </c>
      <c r="I100" s="16">
        <v>19</v>
      </c>
    </row>
    <row r="101" spans="2:9">
      <c r="B101" s="16">
        <v>1</v>
      </c>
      <c r="C101" s="16">
        <v>2</v>
      </c>
      <c r="D101" s="17">
        <v>0</v>
      </c>
      <c r="E101" s="16">
        <v>7.92474135563219</v>
      </c>
      <c r="F101" s="18">
        <v>0.176027834741399</v>
      </c>
      <c r="I101" s="16">
        <v>20</v>
      </c>
    </row>
    <row r="102" spans="2:9">
      <c r="B102" s="16">
        <v>1</v>
      </c>
      <c r="C102" s="16">
        <v>1</v>
      </c>
      <c r="D102" s="20">
        <v>1</v>
      </c>
      <c r="E102" s="16">
        <v>7.61955626087222</v>
      </c>
      <c r="F102" s="18">
        <v>-0.995560502714943</v>
      </c>
      <c r="I102" s="16">
        <v>17</v>
      </c>
    </row>
    <row r="103" spans="2:9">
      <c r="B103" s="21">
        <v>1</v>
      </c>
      <c r="C103" s="21">
        <v>1</v>
      </c>
      <c r="D103" s="21">
        <v>0</v>
      </c>
      <c r="E103" s="21">
        <v>4.87044892727439</v>
      </c>
      <c r="F103" s="25">
        <v>-0.0237153916619718</v>
      </c>
      <c r="I103" s="16">
        <v>6</v>
      </c>
    </row>
    <row r="104" spans="9:9">
      <c r="I104" s="21">
        <v>18</v>
      </c>
    </row>
    <row r="105" spans="1:4">
      <c r="A105" s="1" t="s">
        <v>38</v>
      </c>
      <c r="B105" s="26" t="s">
        <v>106</v>
      </c>
      <c r="C105" s="27"/>
      <c r="D105" s="28"/>
    </row>
    <row r="106" spans="1:1">
      <c r="A106" s="3" t="s">
        <v>88</v>
      </c>
    </row>
    <row r="107" spans="2:5">
      <c r="B107" s="29" t="s">
        <v>107</v>
      </c>
      <c r="C107" s="30" t="s">
        <v>108</v>
      </c>
      <c r="D107" s="31" t="s">
        <v>90</v>
      </c>
      <c r="E107" s="32" t="s">
        <v>91</v>
      </c>
    </row>
    <row r="108" spans="2:5">
      <c r="B108" s="16">
        <v>18</v>
      </c>
      <c r="C108" s="18">
        <f>1/25</f>
        <v>0.04</v>
      </c>
      <c r="D108" s="18">
        <v>24</v>
      </c>
      <c r="E108" s="18">
        <v>20</v>
      </c>
    </row>
    <row r="109" spans="2:5">
      <c r="B109" s="16">
        <v>19</v>
      </c>
      <c r="C109" s="18">
        <f t="shared" ref="C109:C132" si="0">1/25</f>
        <v>0.04</v>
      </c>
      <c r="D109" s="18">
        <v>36</v>
      </c>
      <c r="E109" s="18">
        <v>21</v>
      </c>
    </row>
    <row r="110" spans="2:5">
      <c r="B110" s="16">
        <v>20</v>
      </c>
      <c r="C110" s="18">
        <f t="shared" si="0"/>
        <v>0.04</v>
      </c>
      <c r="D110" s="18">
        <v>39</v>
      </c>
      <c r="E110" s="18">
        <v>30</v>
      </c>
    </row>
    <row r="111" spans="2:5">
      <c r="B111" s="16">
        <v>21</v>
      </c>
      <c r="C111" s="18">
        <f t="shared" si="0"/>
        <v>0.04</v>
      </c>
      <c r="D111" s="18">
        <v>29</v>
      </c>
      <c r="E111" s="18">
        <v>26</v>
      </c>
    </row>
    <row r="112" spans="2:5">
      <c r="B112" s="16">
        <v>22</v>
      </c>
      <c r="C112" s="18">
        <f t="shared" si="0"/>
        <v>0.04</v>
      </c>
      <c r="D112" s="18">
        <v>25</v>
      </c>
      <c r="E112" s="18">
        <v>29</v>
      </c>
    </row>
    <row r="113" spans="2:5">
      <c r="B113" s="16">
        <v>23</v>
      </c>
      <c r="C113" s="18">
        <f t="shared" si="0"/>
        <v>0.04</v>
      </c>
      <c r="D113" s="18">
        <v>20</v>
      </c>
      <c r="E113" s="18">
        <v>40</v>
      </c>
    </row>
    <row r="114" spans="2:5">
      <c r="B114" s="16">
        <v>24</v>
      </c>
      <c r="C114" s="18">
        <f t="shared" si="0"/>
        <v>0.04</v>
      </c>
      <c r="D114" s="18">
        <v>22</v>
      </c>
      <c r="E114" s="18">
        <v>25</v>
      </c>
    </row>
    <row r="115" spans="2:5">
      <c r="B115" s="16">
        <v>25</v>
      </c>
      <c r="C115" s="18">
        <f t="shared" si="0"/>
        <v>0.04</v>
      </c>
      <c r="D115" s="18">
        <v>21</v>
      </c>
      <c r="E115" s="18">
        <v>23</v>
      </c>
    </row>
    <row r="116" spans="2:5">
      <c r="B116" s="16">
        <v>26</v>
      </c>
      <c r="C116" s="18">
        <f t="shared" si="0"/>
        <v>0.04</v>
      </c>
      <c r="D116" s="18">
        <v>18</v>
      </c>
      <c r="E116" s="18">
        <v>24</v>
      </c>
    </row>
    <row r="117" spans="2:5">
      <c r="B117" s="16">
        <v>27</v>
      </c>
      <c r="C117" s="18">
        <f t="shared" si="0"/>
        <v>0.04</v>
      </c>
      <c r="D117" s="18">
        <v>42</v>
      </c>
      <c r="E117" s="18">
        <v>40</v>
      </c>
    </row>
    <row r="118" spans="2:5">
      <c r="B118" s="16">
        <v>28</v>
      </c>
      <c r="C118" s="18">
        <f t="shared" si="0"/>
        <v>0.04</v>
      </c>
      <c r="D118" s="18">
        <v>20</v>
      </c>
      <c r="E118" s="18">
        <v>42</v>
      </c>
    </row>
    <row r="119" spans="2:5">
      <c r="B119" s="16">
        <v>29</v>
      </c>
      <c r="C119" s="18">
        <f t="shared" si="0"/>
        <v>0.04</v>
      </c>
      <c r="D119" s="18">
        <v>19</v>
      </c>
      <c r="E119" s="18">
        <v>23</v>
      </c>
    </row>
    <row r="120" spans="2:5">
      <c r="B120" s="16">
        <v>30</v>
      </c>
      <c r="C120" s="18">
        <f t="shared" si="0"/>
        <v>0.04</v>
      </c>
      <c r="D120" s="18">
        <v>26</v>
      </c>
      <c r="E120" s="18">
        <v>28</v>
      </c>
    </row>
    <row r="121" spans="2:5">
      <c r="B121" s="16">
        <v>31</v>
      </c>
      <c r="C121" s="18">
        <f t="shared" si="0"/>
        <v>0.04</v>
      </c>
      <c r="D121" s="18">
        <v>32</v>
      </c>
      <c r="E121" s="18">
        <v>21</v>
      </c>
    </row>
    <row r="122" spans="2:5">
      <c r="B122" s="16">
        <v>32</v>
      </c>
      <c r="C122" s="18">
        <f t="shared" si="0"/>
        <v>0.04</v>
      </c>
      <c r="D122" s="18">
        <v>20</v>
      </c>
      <c r="E122" s="18">
        <v>22</v>
      </c>
    </row>
    <row r="123" spans="2:5">
      <c r="B123" s="16">
        <v>33</v>
      </c>
      <c r="C123" s="18">
        <f t="shared" si="0"/>
        <v>0.04</v>
      </c>
      <c r="D123" s="18">
        <v>40</v>
      </c>
      <c r="E123" s="18">
        <v>31</v>
      </c>
    </row>
    <row r="124" spans="2:5">
      <c r="B124" s="16">
        <v>34</v>
      </c>
      <c r="C124" s="18">
        <f t="shared" si="0"/>
        <v>0.04</v>
      </c>
      <c r="D124" s="18">
        <v>41</v>
      </c>
      <c r="E124" s="18">
        <v>24</v>
      </c>
    </row>
    <row r="125" spans="2:5">
      <c r="B125" s="16">
        <v>35</v>
      </c>
      <c r="C125" s="18">
        <f t="shared" si="0"/>
        <v>0.04</v>
      </c>
      <c r="D125" s="18">
        <v>33</v>
      </c>
      <c r="E125" s="18">
        <v>31</v>
      </c>
    </row>
    <row r="126" spans="2:5">
      <c r="B126" s="16">
        <v>36</v>
      </c>
      <c r="C126" s="18">
        <f t="shared" si="0"/>
        <v>0.04</v>
      </c>
      <c r="D126" s="18">
        <v>39</v>
      </c>
      <c r="E126" s="18">
        <v>36</v>
      </c>
    </row>
    <row r="127" spans="2:5">
      <c r="B127" s="16">
        <v>37</v>
      </c>
      <c r="C127" s="18">
        <f t="shared" si="0"/>
        <v>0.04</v>
      </c>
      <c r="D127" s="18">
        <v>28</v>
      </c>
      <c r="E127" s="18">
        <v>39</v>
      </c>
    </row>
    <row r="128" spans="2:5">
      <c r="B128" s="16">
        <v>38</v>
      </c>
      <c r="C128" s="18">
        <f t="shared" si="0"/>
        <v>0.04</v>
      </c>
      <c r="D128" s="18">
        <v>38</v>
      </c>
      <c r="E128" s="18">
        <v>33</v>
      </c>
    </row>
    <row r="129" spans="2:5">
      <c r="B129" s="16">
        <v>39</v>
      </c>
      <c r="C129" s="18">
        <f t="shared" si="0"/>
        <v>0.04</v>
      </c>
      <c r="D129" s="18">
        <v>42</v>
      </c>
      <c r="E129" s="18">
        <v>38</v>
      </c>
    </row>
    <row r="130" spans="2:5">
      <c r="B130" s="16">
        <v>40</v>
      </c>
      <c r="C130" s="18">
        <f t="shared" si="0"/>
        <v>0.04</v>
      </c>
      <c r="D130" s="18">
        <v>21</v>
      </c>
      <c r="E130" s="18">
        <v>35</v>
      </c>
    </row>
    <row r="131" spans="2:5">
      <c r="B131" s="16">
        <v>41</v>
      </c>
      <c r="C131" s="18">
        <f t="shared" si="0"/>
        <v>0.04</v>
      </c>
      <c r="D131" s="18">
        <v>29</v>
      </c>
      <c r="E131" s="18">
        <v>42</v>
      </c>
    </row>
    <row r="132" spans="2:5">
      <c r="B132" s="21">
        <v>42</v>
      </c>
      <c r="C132" s="25">
        <f t="shared" si="0"/>
        <v>0.04</v>
      </c>
      <c r="D132" s="25">
        <v>34</v>
      </c>
      <c r="E132" s="25">
        <v>40</v>
      </c>
    </row>
    <row r="134" spans="2:3">
      <c r="B134" s="33" t="s">
        <v>109</v>
      </c>
      <c r="C134" s="34"/>
    </row>
    <row r="135" spans="2:3">
      <c r="B135" s="35" t="s">
        <v>110</v>
      </c>
      <c r="C135" s="36">
        <f>PEARSON(D108:D132,E108:E132)</f>
        <v>0.220187185476102</v>
      </c>
    </row>
  </sheetData>
  <mergeCells count="4">
    <mergeCell ref="B1:C1"/>
    <mergeCell ref="G3:I3"/>
    <mergeCell ref="B105:D105"/>
    <mergeCell ref="B134:C13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Class Data</vt:lpstr>
      <vt:lpstr>Binomial Distribution</vt:lpstr>
      <vt:lpstr>Geometric Distribution</vt:lpstr>
      <vt:lpstr>Poisson Distribution</vt:lpstr>
      <vt:lpstr>Uniform Distribution</vt:lpstr>
      <vt:lpstr>Exponential Distribution</vt:lpstr>
      <vt:lpstr>Correlation</vt:lpstr>
      <vt:lpstr>Random Number Generation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HP</cp:lastModifiedBy>
  <dcterms:created xsi:type="dcterms:W3CDTF">2024-04-26T06:08:00Z</dcterms:created>
  <dcterms:modified xsi:type="dcterms:W3CDTF">2024-05-04T05:59:37Z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4B99D73E53374F6B814A93F582BF9E4A_13</vt:lpwstr>
  </property>
  <property fmtid="{D5CDD505-2E9C-101B-9397-08002B2CF9AE}" pid="3" name="KSOProductBuildVer">
    <vt:lpwstr>1033-12.2.0.16731</vt:lpwstr>
  </property>
</Properties>
</file>