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510"/>
  </bookViews>
  <sheets>
    <sheet name="STUDENT DATA" sheetId="1" r:id="rId1"/>
    <sheet name="BINOMIAL DISTRIBUTION(Q-1,9)" sheetId="2" r:id="rId2"/>
    <sheet name="MULTINOMIAL" sheetId="3" r:id="rId3"/>
    <sheet name=" POISSON(Q-3,10)" sheetId="4" r:id="rId4"/>
    <sheet name="GEOMETRIC" sheetId="5" r:id="rId5"/>
    <sheet name="UNIFORM AND MEAN" sheetId="6" r:id="rId6"/>
    <sheet name="EXPONENTIAL(Q-6,8)" sheetId="7" r:id="rId7"/>
    <sheet name="NORMAL(Q-7,8,11)" sheetId="8" r:id="rId8"/>
    <sheet name="KARL PEARSONS CORRELATION" sheetId="9" r:id="rId9"/>
    <sheet name="CORRELATION(Q-12,14)" sheetId="10" r:id="rId10"/>
    <sheet name="RANDOM NUMBERS(DISCRETE)" sheetId="11" r:id="rId11"/>
    <sheet name="RANDOM NUMBERS(CONTINUOUS)" sheetId="12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<sst xmlns="http://schemas.openxmlformats.org/spreadsheetml/2006/main" count="223" uniqueCount="168">
  <si>
    <t>PROBABILITY FOR COMPUTING</t>
  </si>
  <si>
    <t>Submitted to- Ms. Jyoti Kumari</t>
  </si>
  <si>
    <t>Submitted by-Anushka</t>
  </si>
  <si>
    <t>Roll no.-230317</t>
  </si>
  <si>
    <t>Ques.  Generate random numbers for marks of different subjects of 20 students. Compute Average, Percentage, Grade of all students.</t>
  </si>
  <si>
    <t>Serial No</t>
  </si>
  <si>
    <t>Name</t>
  </si>
  <si>
    <t>Probability</t>
  </si>
  <si>
    <t>Discrete</t>
  </si>
  <si>
    <t>C++</t>
  </si>
  <si>
    <t>AEC</t>
  </si>
  <si>
    <t>VAC</t>
  </si>
  <si>
    <t>SEC</t>
  </si>
  <si>
    <t>GE</t>
  </si>
  <si>
    <t>Total marks</t>
  </si>
  <si>
    <t>Average</t>
  </si>
  <si>
    <t>Percentage</t>
  </si>
  <si>
    <t>Grade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</si>
  <si>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</si>
  <si>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</si>
  <si>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</si>
  <si>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</si>
  <si>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</si>
  <si>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</si>
  <si>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</si>
  <si>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</si>
  <si>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</si>
  <si>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</si>
  <si>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</si>
  <si>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</si>
  <si>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</si>
  <si>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</si>
  <si>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</si>
  <si>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</si>
  <si>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</si>
  <si>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</si>
  <si>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</si>
  <si>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</si>
  <si>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Ques-1. Plotting and fitting of binomial distribution and graphical representation of probabilities.</t>
  </si>
  <si>
    <t>Ques.  An unbaised coin is tossed 12 times. Find the probability of getting a head exactly 5 times</t>
  </si>
  <si>
    <t>binom P{X=x}</t>
  </si>
  <si>
    <t>PDF</t>
  </si>
  <si>
    <t>CDF</t>
  </si>
  <si>
    <t>Ques.  If we have a chance that out of 10 telephone lines 1 is busy. what is the chance that 5 of line are busy? What is the chance that atmost 5 of line is busy?</t>
  </si>
  <si>
    <t>Ques.  On a mcq exam with 3 possible answers for each of the 5 questions .What is the probability that a student would get 4 or more correct answers just by guessing.</t>
  </si>
  <si>
    <t>QUES-2.  Plotting and fitting of Multinomial distribution graphical representation of  probabilities.</t>
  </si>
  <si>
    <t xml:space="preserve">Ques.  A television store owner figures that 50 percent of the customers entering his store will purchase an ordinaryu television set , 20 percent will purchase a </t>
  </si>
  <si>
    <t xml:space="preserve">color television set , and 30 percent will just browsing . If five customers enter his store on a certain day, What is the probability that two customers purchase </t>
  </si>
  <si>
    <t>color sets , one customer purchases an ordinary set, and two customers purchase nothing?</t>
  </si>
  <si>
    <t>TELEVISION</t>
  </si>
  <si>
    <t>STORE</t>
  </si>
  <si>
    <t>:-</t>
  </si>
  <si>
    <t>PROBABILITY(P)</t>
  </si>
  <si>
    <t>COLOR T.V SET</t>
  </si>
  <si>
    <t>BROWSING STORE</t>
  </si>
  <si>
    <t>ORDINARY T.V SET</t>
  </si>
  <si>
    <t>5 CUSTOMER=</t>
  </si>
  <si>
    <t>2 CUSTOMER</t>
  </si>
  <si>
    <t>"+"</t>
  </si>
  <si>
    <t xml:space="preserve">1 CUSTOMER </t>
  </si>
  <si>
    <t>2 BROWSING</t>
  </si>
  <si>
    <t>COLOR T.V</t>
  </si>
  <si>
    <t>ORDINARY T.V</t>
  </si>
  <si>
    <t>MULTINOMIAL COEFFICENT</t>
  </si>
  <si>
    <t>"="</t>
  </si>
  <si>
    <t>FACT(5)/(FACT(2)*FACT(1)*FACT(2))</t>
  </si>
  <si>
    <t>FINAL MULTINOMIAL PROBABILITY</t>
  </si>
  <si>
    <t>FACT(5)/(FACT(2)*FACT(1)*FACT(2)) * (0.2^2) * (0.3^1) * (0.5^2)</t>
  </si>
  <si>
    <t>REQUIRED PROBABILITY</t>
  </si>
  <si>
    <t>Ques 3.  Plotting and fitting of poisson distribution and graphical representation of probabilities.</t>
  </si>
  <si>
    <t xml:space="preserve">Ques. Suppose that no. of typographical errors on a single page of the book has possion distribution with parameter lambda=1 .Calculate the probability that </t>
  </si>
  <si>
    <t>there is atleast one error on the page.</t>
  </si>
  <si>
    <t>Poisson P{X=x}</t>
  </si>
  <si>
    <t>REQUIRED</t>
  </si>
  <si>
    <t>P{X=x}</t>
  </si>
  <si>
    <t>PROBABILITY</t>
  </si>
  <si>
    <t>P{X&gt;=1}=1-P{X=0}</t>
  </si>
  <si>
    <t xml:space="preserve">Ques. Consider a experiment that consists of counting the no. of alpha particles given of in one second interval by one gram of radioactive material. If we </t>
  </si>
  <si>
    <t>know from the past experience that on the average 3.2 such alpha are given off . What is the good approximation to probability that no more than 2 alpha-paticles will appear?</t>
  </si>
  <si>
    <t>P{X=0}+P{X=1}+P{X=2}</t>
  </si>
  <si>
    <t>Ques. If the no. of accidents occuring on a highway on each day on an average is 3. what is the probability that no accidents occur today?</t>
  </si>
  <si>
    <t>REQURIED</t>
  </si>
  <si>
    <t>QUES-4. Plotting and fitting of Geometric distribution and graphical representation of probabilities.</t>
  </si>
  <si>
    <t>Ques.  IF a fair coin is successively flipped.Find the probabaility that a head first appears on the fifth trail.</t>
  </si>
  <si>
    <t xml:space="preserve">FORMULA </t>
  </si>
  <si>
    <r>
      <rPr>
        <b/>
        <sz val="11"/>
        <color theme="1"/>
        <rFont val="Calibri"/>
        <charset val="134"/>
      </rPr>
      <t>FOR</t>
    </r>
    <r>
      <rPr>
        <sz val="11"/>
        <color theme="1"/>
        <rFont val="Calibri"/>
        <charset val="134"/>
      </rPr>
      <t xml:space="preserve"> </t>
    </r>
  </si>
  <si>
    <t>P*(1-P)^X</t>
  </si>
  <si>
    <t>GEOMETRIC DISTRIBUTION</t>
  </si>
  <si>
    <t>WHERE P IS PROBABILITY OF SUCCESSS</t>
  </si>
  <si>
    <t>X IS RANDOM VARIABLE</t>
  </si>
  <si>
    <t>(1-P) FAILURE PROBABILITY</t>
  </si>
  <si>
    <t xml:space="preserve">CDF </t>
  </si>
  <si>
    <t>1-(1-P)^X</t>
  </si>
  <si>
    <t>Ques-5.  Plotting and fiitng of uniform distirbution and graphical representation of probabilities.</t>
  </si>
  <si>
    <t>Ques.  A random variable X that is Uniformly distributed X~U(1,55). Compute the following using excel spreadsheet provided.</t>
  </si>
  <si>
    <t>1.) MEAN</t>
  </si>
  <si>
    <t>2.)STANDARD DEVIATION</t>
  </si>
  <si>
    <t>3.) PDF</t>
  </si>
  <si>
    <t>4.) P(X&gt;13)</t>
  </si>
  <si>
    <t>5.)P(X&lt;13)</t>
  </si>
  <si>
    <t>6.)P(X&lt;40|X&gt;30)</t>
  </si>
  <si>
    <t xml:space="preserve">6.)P(13&lt;X&lt;15) </t>
  </si>
  <si>
    <t>7.)P(13&lt;X&lt;35)</t>
  </si>
  <si>
    <t>SOLUTION:-</t>
  </si>
  <si>
    <t>a</t>
  </si>
  <si>
    <t>b</t>
  </si>
  <si>
    <t>MEAN</t>
  </si>
  <si>
    <t>STANDARD DEVIATION</t>
  </si>
  <si>
    <t>1/(b-a)</t>
  </si>
  <si>
    <t>P(X&gt;13)</t>
  </si>
  <si>
    <t>1/(b-a=13)</t>
  </si>
  <si>
    <t>P(X&lt;13)</t>
  </si>
  <si>
    <t>1/(b=13-a)</t>
  </si>
  <si>
    <t>P(X&lt;40|X&gt;30)</t>
  </si>
  <si>
    <t>(40-30)/(b-30)</t>
  </si>
  <si>
    <t>P(X&gt;15|X&lt;45)</t>
  </si>
  <si>
    <t>(45-15)/(45-a)</t>
  </si>
  <si>
    <t>P(13&lt;X&lt;15)</t>
  </si>
  <si>
    <t>(15-13)/(b-a)</t>
  </si>
  <si>
    <t>P(13&lt;X&lt;35)</t>
  </si>
  <si>
    <t>(35-13)/(b-a)</t>
  </si>
  <si>
    <t xml:space="preserve">Ques. The length of an NBA game is uniformly distributed between 120 and 170 minute . What is the probability that </t>
  </si>
  <si>
    <t>randomly selected NBA game more than 150 P(X&gt;150)?</t>
  </si>
  <si>
    <t>P(x&gt;150)</t>
  </si>
  <si>
    <t>1/(b-a=150)</t>
  </si>
  <si>
    <t>Ques-6.  Plotting and fiiting of exponential distribution and graphical representation of probabilities.</t>
  </si>
  <si>
    <t>Ques.  The shopping time in a grocery store can be fitted into an exponential distibution.Additionally the average</t>
  </si>
  <si>
    <t>shopping time is 10 min.what is the likelihood of salesperson spending 6-8 min. with a randomly chosen customer</t>
  </si>
  <si>
    <t>Particulars</t>
  </si>
  <si>
    <t>Values</t>
  </si>
  <si>
    <t>Average time</t>
  </si>
  <si>
    <t>Lambda</t>
  </si>
  <si>
    <t>Equation</t>
  </si>
  <si>
    <t>f(x)=0.1*EXP(-0.1*X)</t>
  </si>
  <si>
    <t>X</t>
  </si>
  <si>
    <t>f(x)=PDF</t>
  </si>
  <si>
    <t>Ques-7.  Plotting and fitting of Normal distribution and graphical representation of probabilites.</t>
  </si>
  <si>
    <t>Ques. Collect SAT scores from students in a new test preparation course. The data follows a normal distribution with a mean score(M) of</t>
  </si>
  <si>
    <t>50 and a standard deviation (SD) of 10.</t>
  </si>
  <si>
    <t>SOLUTION</t>
  </si>
  <si>
    <t>X~N(50,10^2)</t>
  </si>
  <si>
    <t>SD</t>
  </si>
  <si>
    <t xml:space="preserve">Ques-13.   Calculation of Karl Pearson's correlation coefficients </t>
  </si>
  <si>
    <t>Ques.  Find correlation between age of male and female</t>
  </si>
  <si>
    <t>1. correlation formula</t>
  </si>
  <si>
    <t>2. karl pearson's formula</t>
  </si>
  <si>
    <t>AGE OF MALE</t>
  </si>
  <si>
    <t>AGE OF FEMALE</t>
  </si>
  <si>
    <t>CORRELATION IN MARRIAGE</t>
  </si>
  <si>
    <t>PEARSON'S FORMULA</t>
  </si>
  <si>
    <t>QUES-14.   TO FIND THE CORRELATION COEFFICIENT FOR A BIVARIATE FREQUENCY DISTRIBUTION.</t>
  </si>
  <si>
    <t>QUES-12.  PRESENTATION OF BIVARIATE DATA THROUGH SCATTER-PLOT DIAGRAMS AND CALCULATION OF COVARIANCE.</t>
  </si>
  <si>
    <t xml:space="preserve">QUES.  Generate random numbers for WEIGHT AND HEIGHT of PERSON and then compute </t>
  </si>
  <si>
    <t>correlation.       1. CORRELATION FORMULA</t>
  </si>
  <si>
    <r>
      <rPr>
        <sz val="11"/>
        <color theme="1"/>
        <rFont val="Calibri"/>
        <charset val="134"/>
      </rPr>
      <t xml:space="preserve">                             </t>
    </r>
    <r>
      <rPr>
        <b/>
        <sz val="11"/>
        <color theme="1"/>
        <rFont val="Calibri"/>
        <charset val="134"/>
      </rPr>
      <t>2. PEARSON'S FORMULA</t>
    </r>
  </si>
  <si>
    <t>WEIGHT(KG)</t>
  </si>
  <si>
    <t>HEIGHT</t>
  </si>
  <si>
    <t>OF PERSON</t>
  </si>
  <si>
    <t>OF PERSON(CM)</t>
  </si>
  <si>
    <t>CORRELATION IN WEIGHT AND HEIGHT</t>
  </si>
  <si>
    <t>COVARIANCE</t>
  </si>
  <si>
    <t>QUES-15.  Generating Random numbers from discrete( BERNOULLI, BINOMIAL, POISSON) distribustion</t>
  </si>
  <si>
    <t>BINOMIAL</t>
  </si>
  <si>
    <t>BERNOULLI</t>
  </si>
  <si>
    <t>POISSON</t>
  </si>
  <si>
    <t>Ques-16.  Generating Random numbers from continuous (UNIFORM,NORMAL) distribution</t>
  </si>
  <si>
    <t>UNIFORM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</si>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</sst>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m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name val="Calibri"/>
      <charset val="134"/>
      <scheme val="minor"/>
    </font>
    <font>
      <b/>
      <sz val="11"/>
      <color rgb="FFFF0000"/>
      <name val="Calibri"/>
      <charset val="134"/>
    </font>
    <font>
      <sz val="11"/>
      <color theme="1"/>
      <name val="Calibri"/>
      <charset val="134"/>
    </font>
    <font>
      <sz val="11"/>
      <color rgb="FFFF0000"/>
      <name val="Calibri"/>
      <charset val="134"/>
    </font>
    <font>
      <b/>
      <sz val="16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FFFF00"/>
        <bgColor rgb="FFFFFF00"/>
      </patternFill>
    </fill>
    <fill>
      <patternFill patternType="solid">
        <fgColor rgb="FFC55A11"/>
        <bgColor rgb="FFC55A11"/>
      </patternFill>
    </fill>
    <fill>
      <patternFill patternType="solid">
        <fgColor rgb="FFF7CAAC"/>
        <bgColor rgb="FFF7CAAC"/>
      </patternFill>
    </fill>
    <fill>
      <patternFill patternType="solid">
        <fgColor rgb="FFFFE598"/>
        <bgColor rgb="FFFFE598"/>
      </patternFill>
    </fill>
    <fill>
      <patternFill patternType="solid">
        <fgColor rgb="FFFBE4D5"/>
        <bgColor rgb="FFFBE4D5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1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9" borderId="17" applyNumberFormat="0" applyAlignment="0" applyProtection="0">
      <alignment vertical="center"/>
    </xf>
    <xf numFmtId="0" fontId="16" fillId="10" borderId="18" applyNumberFormat="0" applyAlignment="0" applyProtection="0">
      <alignment vertical="center"/>
    </xf>
    <xf numFmtId="0" fontId="17" fillId="10" borderId="17" applyNumberFormat="0" applyAlignment="0" applyProtection="0">
      <alignment vertical="center"/>
    </xf>
    <xf numFmtId="0" fontId="18" fillId="11" borderId="19" applyNumberFormat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</cellStyleXfs>
  <cellXfs count="53">
    <xf numFmtId="0" fontId="0" fillId="0" borderId="0" xfId="0" applyFont="1" applyAlignment="1"/>
    <xf numFmtId="0" fontId="1" fillId="2" borderId="0" xfId="0" applyFont="1" applyFill="1" applyBorder="1"/>
    <xf numFmtId="0" fontId="2" fillId="0" borderId="0" xfId="0" applyFont="1" applyBorder="1"/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/>
    <xf numFmtId="0" fontId="1" fillId="3" borderId="1" xfId="0" applyFont="1" applyFill="1" applyBorder="1"/>
    <xf numFmtId="0" fontId="4" fillId="3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4" fillId="3" borderId="5" xfId="0" applyFont="1" applyFill="1" applyBorder="1"/>
    <xf numFmtId="0" fontId="4" fillId="3" borderId="6" xfId="0" applyFont="1" applyFill="1" applyBorder="1"/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/>
    <xf numFmtId="0" fontId="4" fillId="3" borderId="8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1" fillId="4" borderId="0" xfId="0" applyFont="1" applyFill="1" applyBorder="1"/>
    <xf numFmtId="0" fontId="1" fillId="5" borderId="0" xfId="0" applyFont="1" applyFill="1" applyBorder="1"/>
    <xf numFmtId="0" fontId="4" fillId="5" borderId="0" xfId="0" applyFont="1" applyFill="1" applyBorder="1"/>
    <xf numFmtId="0" fontId="1" fillId="0" borderId="2" xfId="0" applyFont="1" applyBorder="1" applyAlignment="1">
      <alignment horizontal="center"/>
    </xf>
    <xf numFmtId="176" fontId="1" fillId="0" borderId="4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176" fontId="1" fillId="0" borderId="6" xfId="0" applyNumberFormat="1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76" fontId="4" fillId="0" borderId="6" xfId="0" applyNumberFormat="1" applyFont="1" applyBorder="1" applyAlignment="1">
      <alignment horizontal="center"/>
    </xf>
    <xf numFmtId="0" fontId="1" fillId="0" borderId="0" xfId="0" applyFont="1"/>
    <xf numFmtId="0" fontId="4" fillId="6" borderId="0" xfId="0" applyFont="1" applyFill="1" applyBorder="1" applyAlignment="1">
      <alignment horizontal="center"/>
    </xf>
    <xf numFmtId="0" fontId="4" fillId="0" borderId="7" xfId="0" applyFont="1" applyBorder="1" applyAlignment="1">
      <alignment horizontal="center"/>
    </xf>
    <xf numFmtId="176" fontId="4" fillId="0" borderId="9" xfId="0" applyNumberFormat="1" applyFont="1" applyBorder="1" applyAlignment="1">
      <alignment horizontal="center"/>
    </xf>
    <xf numFmtId="0" fontId="4" fillId="6" borderId="0" xfId="0" applyFont="1" applyFill="1" applyBorder="1"/>
    <xf numFmtId="0" fontId="1" fillId="0" borderId="10" xfId="0" applyFont="1" applyBorder="1"/>
    <xf numFmtId="0" fontId="1" fillId="0" borderId="11" xfId="0" applyFont="1" applyBorder="1"/>
    <xf numFmtId="0" fontId="4" fillId="0" borderId="1" xfId="0" applyFont="1" applyBorder="1" applyAlignment="1">
      <alignment horizontal="center"/>
    </xf>
    <xf numFmtId="0" fontId="1" fillId="0" borderId="1" xfId="0" applyFont="1" applyBorder="1"/>
    <xf numFmtId="0" fontId="4" fillId="0" borderId="1" xfId="0" applyFont="1" applyBorder="1"/>
    <xf numFmtId="0" fontId="1" fillId="7" borderId="0" xfId="0" applyFont="1" applyFill="1" applyBorder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4" fillId="0" borderId="0" xfId="0" applyFont="1"/>
    <xf numFmtId="0" fontId="0" fillId="0" borderId="0" xfId="0" applyFont="1"/>
    <xf numFmtId="0" fontId="1" fillId="7" borderId="0" xfId="0" applyFont="1" applyFill="1" applyBorder="1" applyAlignment="1">
      <alignment horizontal="center"/>
    </xf>
    <xf numFmtId="0" fontId="4" fillId="0" borderId="12" xfId="0" applyFont="1" applyBorder="1"/>
    <xf numFmtId="9" fontId="4" fillId="0" borderId="0" xfId="0" applyNumberFormat="1" applyFont="1"/>
    <xf numFmtId="180" fontId="4" fillId="0" borderId="0" xfId="0" applyNumberFormat="1" applyFont="1"/>
    <xf numFmtId="0" fontId="1" fillId="3" borderId="0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6" fillId="3" borderId="0" xfId="0" applyFont="1" applyFill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none"/>
        <c:varyColors val="0"/>
        <c:ser>
          <c:idx val="0"/>
          <c:order val="0"/>
          <c:tx>
            <c:strRef>
              <c:f>"PDF"</c:f>
              <c:strCache>
                <c:ptCount val="1"/>
                <c:pt idx="0">
                  <c:v>PDF</c:v>
                </c:pt>
              </c:strCache>
            </c:strRef>
          </c:tx>
          <c:spPr>
            <a:ln w="19050" cap="rnd" cmpd="sng" algn="ctr">
              <a:solidFill>
                <a:schemeClr val="accent1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6350" cap="flat" cmpd="sng" algn="ctr">
                <a:solidFill>
                  <a:schemeClr val="accent1"/>
                </a:solidFill>
                <a:prstDash val="solid"/>
                <a:round/>
              </a:ln>
            </c:spPr>
          </c:marker>
          <c:dLbls>
            <c:delete val="1"/>
          </c:dLbls>
          <c:val>
            <c:numRef>
              <c:f>'BINOMIAL DISTRIBUTION(Q-1,9)'!$C$8:$C$19</c:f>
              <c:numCache>
                <c:formatCode>General</c:formatCode>
                <c:ptCount val="12"/>
                <c:pt idx="0">
                  <c:v>0.0029296875</c:v>
                </c:pt>
                <c:pt idx="1">
                  <c:v>0.01611328125</c:v>
                </c:pt>
                <c:pt idx="2">
                  <c:v>0.0537109375</c:v>
                </c:pt>
                <c:pt idx="3">
                  <c:v>0.120849609375</c:v>
                </c:pt>
                <c:pt idx="4">
                  <c:v>0.193359375</c:v>
                </c:pt>
                <c:pt idx="5">
                  <c:v>0.2255859375</c:v>
                </c:pt>
                <c:pt idx="6">
                  <c:v>0.193359375</c:v>
                </c:pt>
                <c:pt idx="7">
                  <c:v>0.120849609375</c:v>
                </c:pt>
                <c:pt idx="8">
                  <c:v>0.0537109375</c:v>
                </c:pt>
                <c:pt idx="9">
                  <c:v>0.01611328125</c:v>
                </c:pt>
                <c:pt idx="10">
                  <c:v>0.0029296875</c:v>
                </c:pt>
                <c:pt idx="11">
                  <c:v>0.000244140625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1"/>
        <c:axId val="427235418"/>
        <c:axId val="2129682191"/>
      </c:lineChart>
      <c:catAx>
        <c:axId val="427235418"/>
        <c:scaling>
          <c:orientation val="minMax"/>
        </c:scaling>
        <c:delete val="0"/>
        <c:axPos val="b"/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2129682191"/>
        <c:crosses val="autoZero"/>
        <c:auto val="1"/>
        <c:lblAlgn val="ctr"/>
        <c:lblOffset val="100"/>
        <c:noMultiLvlLbl val="0"/>
      </c:catAx>
      <c:valAx>
        <c:axId val="2129682191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427235418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xMode val="edge"/>
          <c:yMode val="edge"/>
          <c:x val="0.103442038495188"/>
          <c:y val="0.194861111111111"/>
          <c:w val="0.896557961504812"/>
          <c:h val="0.720887649460484"/>
        </c:manualLayout>
      </c:layout>
      <c:lineChart>
        <c:grouping val="none"/>
        <c:varyColors val="0"/>
        <c:ser>
          <c:idx val="0"/>
          <c:order val="0"/>
          <c:tx>
            <c:strRef>
              <c:f>"CDF"</c:f>
              <c:strCache>
                <c:ptCount val="1"/>
                <c:pt idx="0">
                  <c:v>CDF</c:v>
                </c:pt>
              </c:strCache>
            </c:strRef>
          </c:tx>
          <c:spPr>
            <a:ln w="28575" cap="rnd" cmpd="sng" algn="ctr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val>
            <c:numRef>
              <c:f>'BINOMIAL DISTRIBUTION(Q-1,9)'!$D$8:$D$19</c:f>
              <c:numCache>
                <c:formatCode>General</c:formatCode>
                <c:ptCount val="12"/>
                <c:pt idx="0">
                  <c:v>0.003173828125</c:v>
                </c:pt>
                <c:pt idx="1">
                  <c:v>0.019287109375</c:v>
                </c:pt>
                <c:pt idx="2">
                  <c:v>0.072998046875</c:v>
                </c:pt>
                <c:pt idx="3">
                  <c:v>0.19384765625</c:v>
                </c:pt>
                <c:pt idx="4">
                  <c:v>0.38720703125</c:v>
                </c:pt>
                <c:pt idx="5">
                  <c:v>0.61279296875</c:v>
                </c:pt>
                <c:pt idx="6">
                  <c:v>0.80615234375</c:v>
                </c:pt>
                <c:pt idx="7">
                  <c:v>0.927001953125</c:v>
                </c:pt>
                <c:pt idx="8">
                  <c:v>0.980712890625</c:v>
                </c:pt>
                <c:pt idx="9">
                  <c:v>0.996826171875</c:v>
                </c:pt>
                <c:pt idx="10">
                  <c:v>0.999755859375</c:v>
                </c:pt>
                <c:pt idx="11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829395382"/>
        <c:axId val="1403348470"/>
      </c:lineChart>
      <c:catAx>
        <c:axId val="829395382"/>
        <c:scaling>
          <c:orientation val="minMax"/>
        </c:scaling>
        <c:delete val="0"/>
        <c:axPos val="b"/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403348470"/>
        <c:crosses val="autoZero"/>
        <c:auto val="1"/>
        <c:lblAlgn val="ctr"/>
        <c:lblOffset val="100"/>
        <c:noMultiLvlLbl val="0"/>
      </c:catAx>
      <c:valAx>
        <c:axId val="1403348470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829395382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none"/>
        <c:varyColors val="0"/>
        <c:ser>
          <c:idx val="0"/>
          <c:order val="0"/>
          <c:tx>
            <c:strRef>
              <c:f>"PDF"</c:f>
              <c:strCache>
                <c:ptCount val="1"/>
                <c:pt idx="0">
                  <c:v>PDF</c:v>
                </c:pt>
              </c:strCache>
            </c:strRef>
          </c:tx>
          <c:spPr>
            <a:ln w="28575" cap="rnd" cmpd="sng" algn="ctr">
              <a:solidFill>
                <a:schemeClr val="accent1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6350" cap="flat" cmpd="sng" algn="ctr">
                <a:solidFill>
                  <a:schemeClr val="accent1"/>
                </a:solidFill>
                <a:prstDash val="solid"/>
                <a:round/>
              </a:ln>
            </c:spPr>
          </c:marker>
          <c:dLbls>
            <c:delete val="1"/>
          </c:dLbls>
          <c:val>
            <c:numRef>
              <c:f>'BINOMIAL DISTRIBUTION(Q-1,9)'!$C$29:$C$38</c:f>
              <c:numCache>
                <c:formatCode>General</c:formatCode>
                <c:ptCount val="10"/>
                <c:pt idx="0">
                  <c:v>0.387420489</c:v>
                </c:pt>
                <c:pt idx="1">
                  <c:v>0.1937102445</c:v>
                </c:pt>
                <c:pt idx="2">
                  <c:v>0.057395628</c:v>
                </c:pt>
                <c:pt idx="3">
                  <c:v>0.011160261</c:v>
                </c:pt>
                <c:pt idx="4">
                  <c:v>0.0014880348</c:v>
                </c:pt>
                <c:pt idx="5">
                  <c:v>0.000137781</c:v>
                </c:pt>
                <c:pt idx="6">
                  <c:v>8.74800000000001e-6</c:v>
                </c:pt>
                <c:pt idx="7">
                  <c:v>3.64500000000001e-7</c:v>
                </c:pt>
                <c:pt idx="8">
                  <c:v>9e-9</c:v>
                </c:pt>
                <c:pt idx="9">
                  <c:v>1e-10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22439825"/>
        <c:axId val="251251302"/>
      </c:lineChart>
      <c:catAx>
        <c:axId val="1022439825"/>
        <c:scaling>
          <c:orientation val="minMax"/>
        </c:scaling>
        <c:delete val="0"/>
        <c:axPos val="b"/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251251302"/>
        <c:crosses val="autoZero"/>
        <c:auto val="1"/>
        <c:lblAlgn val="ctr"/>
        <c:lblOffset val="100"/>
        <c:noMultiLvlLbl val="0"/>
      </c:catAx>
      <c:valAx>
        <c:axId val="251251302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022439825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none"/>
        <c:varyColors val="0"/>
        <c:ser>
          <c:idx val="0"/>
          <c:order val="0"/>
          <c:tx>
            <c:strRef>
              <c:f>"CDF"</c:f>
              <c:strCache>
                <c:ptCount val="1"/>
                <c:pt idx="0">
                  <c:v>CDF</c:v>
                </c:pt>
              </c:strCache>
            </c:strRef>
          </c:tx>
          <c:spPr>
            <a:ln w="28575" cap="rnd" cmpd="sng" algn="ctr">
              <a:solidFill>
                <a:schemeClr val="accent1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6350" cap="flat" cmpd="sng" algn="ctr">
                <a:solidFill>
                  <a:schemeClr val="accent1"/>
                </a:solidFill>
                <a:prstDash val="solid"/>
                <a:round/>
              </a:ln>
            </c:spPr>
          </c:marker>
          <c:dLbls>
            <c:delete val="1"/>
          </c:dLbls>
          <c:val>
            <c:numRef>
              <c:f>'BINOMIAL DISTRIBUTION(Q-1,9)'!$D$29:$D$38</c:f>
              <c:numCache>
                <c:formatCode>General</c:formatCode>
                <c:ptCount val="10"/>
                <c:pt idx="0">
                  <c:v>0.7360989291</c:v>
                </c:pt>
                <c:pt idx="1">
                  <c:v>0.9298091736</c:v>
                </c:pt>
                <c:pt idx="2">
                  <c:v>0.9872048016</c:v>
                </c:pt>
                <c:pt idx="3">
                  <c:v>0.9983650626</c:v>
                </c:pt>
                <c:pt idx="4">
                  <c:v>0.9998530974</c:v>
                </c:pt>
                <c:pt idx="5">
                  <c:v>0.9999908784</c:v>
                </c:pt>
                <c:pt idx="6">
                  <c:v>0.9999996264</c:v>
                </c:pt>
                <c:pt idx="7">
                  <c:v>0.9999999909</c:v>
                </c:pt>
                <c:pt idx="8">
                  <c:v>0.9999999999</c:v>
                </c:pt>
                <c:pt idx="9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6146792"/>
        <c:axId val="1794988283"/>
      </c:lineChart>
      <c:catAx>
        <c:axId val="96146792"/>
        <c:scaling>
          <c:orientation val="minMax"/>
        </c:scaling>
        <c:delete val="0"/>
        <c:axPos val="b"/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94988283"/>
        <c:crosses val="autoZero"/>
        <c:auto val="1"/>
        <c:lblAlgn val="ctr"/>
        <c:lblOffset val="100"/>
        <c:noMultiLvlLbl val="0"/>
      </c:catAx>
      <c:valAx>
        <c:axId val="1794988283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96146792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none"/>
        <c:varyColors val="0"/>
        <c:ser>
          <c:idx val="0"/>
          <c:order val="0"/>
          <c:tx>
            <c:strRef>
              <c:f>"PDF"</c:f>
              <c:strCache>
                <c:ptCount val="1"/>
                <c:pt idx="0">
                  <c:v>PDF</c:v>
                </c:pt>
              </c:strCache>
            </c:strRef>
          </c:tx>
          <c:spPr>
            <a:ln w="28575" cap="rnd" cmpd="sng" algn="ctr">
              <a:solidFill>
                <a:schemeClr val="accent1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6350" cap="flat" cmpd="sng" algn="ctr">
                <a:solidFill>
                  <a:schemeClr val="accent1"/>
                </a:solidFill>
                <a:prstDash val="solid"/>
                <a:round/>
              </a:ln>
            </c:spPr>
          </c:marker>
          <c:dLbls>
            <c:delete val="1"/>
          </c:dLbls>
          <c:val>
            <c:numRef>
              <c:f>'BINOMIAL DISTRIBUTION(Q-1,9)'!$C$50:$C$54</c:f>
              <c:numCache>
                <c:formatCode>General</c:formatCode>
                <c:ptCount val="5"/>
                <c:pt idx="0">
                  <c:v>0.3324934965</c:v>
                </c:pt>
                <c:pt idx="1">
                  <c:v>0.327530907</c:v>
                </c:pt>
                <c:pt idx="2">
                  <c:v>0.161321193</c:v>
                </c:pt>
                <c:pt idx="3">
                  <c:v>0.0397283535</c:v>
                </c:pt>
                <c:pt idx="4">
                  <c:v>0.0039135393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3717345"/>
        <c:axId val="2008132366"/>
      </c:lineChart>
      <c:catAx>
        <c:axId val="623717345"/>
        <c:scaling>
          <c:orientation val="minMax"/>
        </c:scaling>
        <c:delete val="0"/>
        <c:axPos val="b"/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2008132366"/>
        <c:crosses val="autoZero"/>
        <c:auto val="1"/>
        <c:lblAlgn val="ctr"/>
        <c:lblOffset val="100"/>
        <c:noMultiLvlLbl val="0"/>
      </c:catAx>
      <c:valAx>
        <c:axId val="2008132366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623717345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none"/>
        <c:varyColors val="0"/>
        <c:ser>
          <c:idx val="0"/>
          <c:order val="0"/>
          <c:tx>
            <c:strRef>
              <c:f>"CDF"</c:f>
              <c:strCache>
                <c:ptCount val="1"/>
                <c:pt idx="0">
                  <c:v>CDF</c:v>
                </c:pt>
              </c:strCache>
            </c:strRef>
          </c:tx>
          <c:spPr>
            <a:ln w="28575" cap="rnd" cmpd="sng" algn="ctr">
              <a:solidFill>
                <a:schemeClr val="accent1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6350" cap="flat" cmpd="sng" algn="ctr">
                <a:solidFill>
                  <a:schemeClr val="accent1"/>
                </a:solidFill>
                <a:prstDash val="solid"/>
                <a:round/>
              </a:ln>
            </c:spPr>
          </c:marker>
          <c:dLbls>
            <c:delete val="1"/>
          </c:dLbls>
          <c:val>
            <c:numRef>
              <c:f>'BINOMIAL DISTRIBUTION(Q-1,9)'!$D$50:$D$54</c:f>
              <c:numCache>
                <c:formatCode>General</c:formatCode>
                <c:ptCount val="5"/>
                <c:pt idx="0">
                  <c:v>0.4675060072</c:v>
                </c:pt>
                <c:pt idx="1">
                  <c:v>0.7950369142</c:v>
                </c:pt>
                <c:pt idx="2">
                  <c:v>0.9563581072</c:v>
                </c:pt>
                <c:pt idx="3">
                  <c:v>0.9960864607</c:v>
                </c:pt>
                <c:pt idx="4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5177657"/>
        <c:axId val="574257535"/>
      </c:lineChart>
      <c:catAx>
        <c:axId val="2065177657"/>
        <c:scaling>
          <c:orientation val="minMax"/>
        </c:scaling>
        <c:delete val="0"/>
        <c:axPos val="b"/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574257535"/>
        <c:crosses val="autoZero"/>
        <c:auto val="1"/>
        <c:lblAlgn val="ctr"/>
        <c:lblOffset val="100"/>
        <c:noMultiLvlLbl val="0"/>
      </c:catAx>
      <c:valAx>
        <c:axId val="574257535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2065177657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none"/>
        <c:varyColors val="0"/>
        <c:ser>
          <c:idx val="0"/>
          <c:order val="0"/>
          <c:tx>
            <c:strRef>
              <c:f>"PDF"</c:f>
              <c:strCache>
                <c:ptCount val="1"/>
                <c:pt idx="0">
                  <c:v>PDF</c:v>
                </c:pt>
              </c:strCache>
            </c:strRef>
          </c:tx>
          <c:spPr>
            <a:ln w="28575" cap="rnd" cmpd="sng" algn="ctr">
              <a:solidFill>
                <a:schemeClr val="accent1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6350" cap="flat" cmpd="sng" algn="ctr">
                <a:solidFill>
                  <a:schemeClr val="accent1"/>
                </a:solidFill>
                <a:prstDash val="solid"/>
                <a:round/>
              </a:ln>
            </c:spPr>
          </c:marker>
          <c:dLbls>
            <c:delete val="1"/>
          </c:dLbls>
          <c:val>
            <c:numRef>
              <c:f>' POISSON(Q-3,10)'!$C$11:$C$21</c:f>
              <c:numCache>
                <c:formatCode>General</c:formatCode>
                <c:ptCount val="11"/>
                <c:pt idx="0">
                  <c:v>0.367879441171442</c:v>
                </c:pt>
                <c:pt idx="1">
                  <c:v>0.367879441171442</c:v>
                </c:pt>
                <c:pt idx="2">
                  <c:v>0.183939720585721</c:v>
                </c:pt>
                <c:pt idx="3">
                  <c:v>0.0613132401952404</c:v>
                </c:pt>
                <c:pt idx="4">
                  <c:v>0.0153283100488101</c:v>
                </c:pt>
                <c:pt idx="5">
                  <c:v>0.00306566200976202</c:v>
                </c:pt>
                <c:pt idx="6">
                  <c:v>0.00051094366829367</c:v>
                </c:pt>
                <c:pt idx="7">
                  <c:v>7.29919526133814e-5</c:v>
                </c:pt>
                <c:pt idx="8">
                  <c:v>9.12399407667269e-6</c:v>
                </c:pt>
                <c:pt idx="9">
                  <c:v>1.0137771196303e-6</c:v>
                </c:pt>
                <c:pt idx="10">
                  <c:v>1.01377711963029e-7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49954378"/>
        <c:axId val="130173730"/>
      </c:lineChart>
      <c:catAx>
        <c:axId val="849954378"/>
        <c:scaling>
          <c:orientation val="minMax"/>
        </c:scaling>
        <c:delete val="0"/>
        <c:axPos val="b"/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30173730"/>
        <c:crosses val="autoZero"/>
        <c:auto val="1"/>
        <c:lblAlgn val="ctr"/>
        <c:lblOffset val="100"/>
        <c:noMultiLvlLbl val="0"/>
      </c:catAx>
      <c:valAx>
        <c:axId val="130173730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849954378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none"/>
        <c:varyColors val="0"/>
        <c:ser>
          <c:idx val="0"/>
          <c:order val="0"/>
          <c:tx>
            <c:strRef>
              <c:f>"CDF"</c:f>
              <c:strCache>
                <c:ptCount val="1"/>
                <c:pt idx="0">
                  <c:v>CDF</c:v>
                </c:pt>
              </c:strCache>
            </c:strRef>
          </c:tx>
          <c:spPr>
            <a:ln w="28575" cap="rnd" cmpd="sng" algn="ctr">
              <a:solidFill>
                <a:schemeClr val="accent1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6350" cap="flat" cmpd="sng" algn="ctr">
                <a:solidFill>
                  <a:schemeClr val="accent1"/>
                </a:solidFill>
                <a:prstDash val="solid"/>
                <a:round/>
              </a:ln>
            </c:spPr>
          </c:marker>
          <c:dLbls>
            <c:delete val="1"/>
          </c:dLbls>
          <c:val>
            <c:numRef>
              <c:f>' POISSON(Q-3,10)'!$D$11:$D$21</c:f>
              <c:numCache>
                <c:formatCode>General</c:formatCode>
                <c:ptCount val="11"/>
                <c:pt idx="0">
                  <c:v>0.367879441171442</c:v>
                </c:pt>
                <c:pt idx="1">
                  <c:v>0.735758882342885</c:v>
                </c:pt>
                <c:pt idx="2">
                  <c:v>0.919698602928606</c:v>
                </c:pt>
                <c:pt idx="3">
                  <c:v>0.981011843123846</c:v>
                </c:pt>
                <c:pt idx="4">
                  <c:v>0.996340153172656</c:v>
                </c:pt>
                <c:pt idx="5">
                  <c:v>0.999405815182418</c:v>
                </c:pt>
                <c:pt idx="6">
                  <c:v>0.999916758850712</c:v>
                </c:pt>
                <c:pt idx="7">
                  <c:v>0.999989750803325</c:v>
                </c:pt>
                <c:pt idx="8">
                  <c:v>0.999998874797402</c:v>
                </c:pt>
                <c:pt idx="9">
                  <c:v>0.999999888574522</c:v>
                </c:pt>
                <c:pt idx="10">
                  <c:v>0.999999989952234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4328164"/>
        <c:axId val="650949901"/>
      </c:lineChart>
      <c:catAx>
        <c:axId val="614328164"/>
        <c:scaling>
          <c:orientation val="minMax"/>
        </c:scaling>
        <c:delete val="0"/>
        <c:axPos val="b"/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650949901"/>
        <c:crosses val="autoZero"/>
        <c:auto val="1"/>
        <c:lblAlgn val="ctr"/>
        <c:lblOffset val="100"/>
        <c:noMultiLvlLbl val="0"/>
      </c:catAx>
      <c:valAx>
        <c:axId val="650949901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614328164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none"/>
        <c:varyColors val="0"/>
        <c:ser>
          <c:idx val="0"/>
          <c:order val="0"/>
          <c:tx>
            <c:strRef>
              <c:f>"PDF"</c:f>
              <c:strCache>
                <c:ptCount val="1"/>
                <c:pt idx="0">
                  <c:v>PDF</c:v>
                </c:pt>
              </c:strCache>
            </c:strRef>
          </c:tx>
          <c:spPr>
            <a:ln w="28575" cap="rnd" cmpd="sng" algn="ctr">
              <a:solidFill>
                <a:schemeClr val="accent1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6350" cap="flat" cmpd="sng" algn="ctr">
                <a:solidFill>
                  <a:schemeClr val="accent1"/>
                </a:solidFill>
                <a:prstDash val="solid"/>
                <a:round/>
              </a:ln>
            </c:spPr>
          </c:marker>
          <c:dLbls>
            <c:delete val="1"/>
          </c:dLbls>
          <c:val>
            <c:numRef>
              <c:f>' POISSON(Q-3,10)'!$C$38:$C$48</c:f>
              <c:numCache>
                <c:formatCode>General</c:formatCode>
                <c:ptCount val="11"/>
                <c:pt idx="0">
                  <c:v>0.0407622039783662</c:v>
                </c:pt>
                <c:pt idx="1">
                  <c:v>0.130439052730772</c:v>
                </c:pt>
                <c:pt idx="2">
                  <c:v>0.208702484369235</c:v>
                </c:pt>
                <c:pt idx="3">
                  <c:v>0.222615983327184</c:v>
                </c:pt>
                <c:pt idx="4">
                  <c:v>0.178092786661747</c:v>
                </c:pt>
                <c:pt idx="5">
                  <c:v>0.113979383463518</c:v>
                </c:pt>
                <c:pt idx="6">
                  <c:v>0.0607890045138764</c:v>
                </c:pt>
                <c:pt idx="7">
                  <c:v>0.0277892592063435</c:v>
                </c:pt>
                <c:pt idx="8">
                  <c:v>0.0111157036825374</c:v>
                </c:pt>
                <c:pt idx="9">
                  <c:v>0.00395225019823552</c:v>
                </c:pt>
                <c:pt idx="10">
                  <c:v>0.00126472006343537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02879111"/>
        <c:axId val="958301804"/>
      </c:lineChart>
      <c:catAx>
        <c:axId val="1402879111"/>
        <c:scaling>
          <c:orientation val="minMax"/>
        </c:scaling>
        <c:delete val="0"/>
        <c:axPos val="b"/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958301804"/>
        <c:crosses val="autoZero"/>
        <c:auto val="1"/>
        <c:lblAlgn val="ctr"/>
        <c:lblOffset val="100"/>
        <c:noMultiLvlLbl val="0"/>
      </c:catAx>
      <c:valAx>
        <c:axId val="958301804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402879111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none"/>
        <c:varyColors val="0"/>
        <c:ser>
          <c:idx val="0"/>
          <c:order val="0"/>
          <c:tx>
            <c:strRef>
              <c:f>"CDF"</c:f>
              <c:strCache>
                <c:ptCount val="1"/>
                <c:pt idx="0">
                  <c:v>CDF</c:v>
                </c:pt>
              </c:strCache>
            </c:strRef>
          </c:tx>
          <c:spPr>
            <a:ln w="28575" cap="rnd" cmpd="sng" algn="ctr">
              <a:solidFill>
                <a:schemeClr val="accent1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6350" cap="flat" cmpd="sng" algn="ctr">
                <a:solidFill>
                  <a:schemeClr val="accent1"/>
                </a:solidFill>
                <a:prstDash val="solid"/>
                <a:round/>
              </a:ln>
            </c:spPr>
          </c:marker>
          <c:dLbls>
            <c:delete val="1"/>
          </c:dLbls>
          <c:val>
            <c:numRef>
              <c:f>' POISSON(Q-3,10)'!$D$38:$D$48</c:f>
              <c:numCache>
                <c:formatCode>General</c:formatCode>
                <c:ptCount val="11"/>
                <c:pt idx="0">
                  <c:v>0.0407622039783662</c:v>
                </c:pt>
                <c:pt idx="1">
                  <c:v>0.171201256709138</c:v>
                </c:pt>
                <c:pt idx="2">
                  <c:v>0.379903741078373</c:v>
                </c:pt>
                <c:pt idx="3">
                  <c:v>0.602519724405557</c:v>
                </c:pt>
                <c:pt idx="4">
                  <c:v>0.780612511067304</c:v>
                </c:pt>
                <c:pt idx="5">
                  <c:v>0.894591894530823</c:v>
                </c:pt>
                <c:pt idx="6">
                  <c:v>0.955380899044699</c:v>
                </c:pt>
                <c:pt idx="7">
                  <c:v>0.983170158251042</c:v>
                </c:pt>
                <c:pt idx="8">
                  <c:v>0.99428586193358</c:v>
                </c:pt>
                <c:pt idx="9">
                  <c:v>0.998238112131815</c:v>
                </c:pt>
                <c:pt idx="10">
                  <c:v>0.999502832195251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7295558"/>
        <c:axId val="1757409152"/>
      </c:lineChart>
      <c:catAx>
        <c:axId val="527295558"/>
        <c:scaling>
          <c:orientation val="minMax"/>
        </c:scaling>
        <c:delete val="0"/>
        <c:axPos val="b"/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57409152"/>
        <c:crosses val="autoZero"/>
        <c:auto val="1"/>
        <c:lblAlgn val="ctr"/>
        <c:lblOffset val="100"/>
        <c:noMultiLvlLbl val="0"/>
      </c:catAx>
      <c:valAx>
        <c:axId val="1757409152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527295558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none"/>
        <c:varyColors val="0"/>
        <c:ser>
          <c:idx val="0"/>
          <c:order val="0"/>
          <c:tx>
            <c:strRef>
              <c:f>"PDF"</c:f>
              <c:strCache>
                <c:ptCount val="1"/>
                <c:pt idx="0">
                  <c:v>PDF</c:v>
                </c:pt>
              </c:strCache>
            </c:strRef>
          </c:tx>
          <c:spPr>
            <a:ln w="28575" cap="rnd" cmpd="sng" algn="ctr">
              <a:solidFill>
                <a:schemeClr val="accent1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6350" cap="flat" cmpd="sng" algn="ctr">
                <a:solidFill>
                  <a:schemeClr val="accent1"/>
                </a:solidFill>
                <a:prstDash val="solid"/>
                <a:round/>
              </a:ln>
            </c:spPr>
          </c:marker>
          <c:dLbls>
            <c:delete val="1"/>
          </c:dLbls>
          <c:val>
            <c:numRef>
              <c:f>' POISSON(Q-3,10)'!$C$67:$C$77</c:f>
              <c:numCache>
                <c:formatCode>General</c:formatCode>
                <c:ptCount val="11"/>
                <c:pt idx="0">
                  <c:v>0.0497870683678639</c:v>
                </c:pt>
                <c:pt idx="1">
                  <c:v>0.149361205103592</c:v>
                </c:pt>
                <c:pt idx="2">
                  <c:v>0.224041807655388</c:v>
                </c:pt>
                <c:pt idx="3">
                  <c:v>0.224041807655388</c:v>
                </c:pt>
                <c:pt idx="4">
                  <c:v>0.168031355741541</c:v>
                </c:pt>
                <c:pt idx="5">
                  <c:v>0.100818813444924</c:v>
                </c:pt>
                <c:pt idx="6">
                  <c:v>0.0504094067224623</c:v>
                </c:pt>
                <c:pt idx="7">
                  <c:v>0.0216040314524838</c:v>
                </c:pt>
                <c:pt idx="8">
                  <c:v>0.00810151179468144</c:v>
                </c:pt>
                <c:pt idx="9">
                  <c:v>0.00270050393156047</c:v>
                </c:pt>
                <c:pt idx="10">
                  <c:v>0.000810151179468142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1730776"/>
        <c:axId val="961605735"/>
      </c:lineChart>
      <c:catAx>
        <c:axId val="541730776"/>
        <c:scaling>
          <c:orientation val="minMax"/>
        </c:scaling>
        <c:delete val="0"/>
        <c:axPos val="b"/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961605735"/>
        <c:crosses val="autoZero"/>
        <c:auto val="1"/>
        <c:lblAlgn val="ctr"/>
        <c:lblOffset val="100"/>
        <c:noMultiLvlLbl val="0"/>
      </c:catAx>
      <c:valAx>
        <c:axId val="961605735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541730776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none"/>
        <c:varyColors val="0"/>
        <c:ser>
          <c:idx val="0"/>
          <c:order val="0"/>
          <c:tx>
            <c:strRef>
              <c:f>"CDF"</c:f>
              <c:strCache>
                <c:ptCount val="1"/>
                <c:pt idx="0">
                  <c:v>CDF</c:v>
                </c:pt>
              </c:strCache>
            </c:strRef>
          </c:tx>
          <c:spPr>
            <a:ln w="28575" cap="rnd" cmpd="sng" algn="ctr">
              <a:solidFill>
                <a:schemeClr val="accent1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6350" cap="flat" cmpd="sng" algn="ctr">
                <a:solidFill>
                  <a:schemeClr val="accent1"/>
                </a:solidFill>
                <a:prstDash val="solid"/>
                <a:round/>
              </a:ln>
            </c:spPr>
          </c:marker>
          <c:dPt>
            <c:idx val="0"/>
            <c:marker>
              <c:symbol val="none"/>
            </c:marker>
            <c:bubble3D val="0"/>
          </c:dPt>
          <c:dLbls>
            <c:delete val="1"/>
          </c:dLbls>
          <c:val>
            <c:numRef>
              <c:f>' POISSON(Q-3,10)'!$D$67:$D$77</c:f>
              <c:numCache>
                <c:formatCode>General</c:formatCode>
                <c:ptCount val="11"/>
                <c:pt idx="0">
                  <c:v>0.0497870683678639</c:v>
                </c:pt>
                <c:pt idx="1">
                  <c:v>0.199148273471456</c:v>
                </c:pt>
                <c:pt idx="2">
                  <c:v>0.423190081126844</c:v>
                </c:pt>
                <c:pt idx="3">
                  <c:v>0.647231888782231</c:v>
                </c:pt>
                <c:pt idx="4">
                  <c:v>0.815263244523772</c:v>
                </c:pt>
                <c:pt idx="5">
                  <c:v>0.916082057968697</c:v>
                </c:pt>
                <c:pt idx="6">
                  <c:v>0.966491464691159</c:v>
                </c:pt>
                <c:pt idx="7">
                  <c:v>0.988095496143643</c:v>
                </c:pt>
                <c:pt idx="8">
                  <c:v>0.996197007938324</c:v>
                </c:pt>
                <c:pt idx="9">
                  <c:v>0.998897511869885</c:v>
                </c:pt>
                <c:pt idx="10">
                  <c:v>0.999707663049353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41873547"/>
        <c:axId val="654353492"/>
      </c:lineChart>
      <c:catAx>
        <c:axId val="1341873547"/>
        <c:scaling>
          <c:orientation val="minMax"/>
        </c:scaling>
        <c:delete val="0"/>
        <c:axPos val="b"/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654353492"/>
        <c:crosses val="autoZero"/>
        <c:auto val="1"/>
        <c:lblAlgn val="ctr"/>
        <c:lblOffset val="100"/>
        <c:noMultiLvlLbl val="0"/>
      </c:catAx>
      <c:valAx>
        <c:axId val="654353492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341873547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none"/>
        <c:varyColors val="0"/>
        <c:ser>
          <c:idx val="0"/>
          <c:order val="0"/>
          <c:tx>
            <c:strRef>
              <c:f>"PDF"</c:f>
              <c:strCache>
                <c:ptCount val="1"/>
                <c:pt idx="0">
                  <c:v>PDF</c:v>
                </c:pt>
              </c:strCache>
            </c:strRef>
          </c:tx>
          <c:spPr>
            <a:ln w="28575" cap="rnd" cmpd="sng" algn="ctr">
              <a:solidFill>
                <a:schemeClr val="accent1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6350" cap="flat" cmpd="sng" algn="ctr">
                <a:solidFill>
                  <a:schemeClr val="accent1"/>
                </a:solidFill>
                <a:prstDash val="solid"/>
                <a:round/>
              </a:ln>
            </c:spPr>
          </c:marker>
          <c:dLbls>
            <c:delete val="1"/>
          </c:dLbls>
          <c:val>
            <c:numRef>
              <c:f>GEOMETRIC!$C$10:$C$15</c:f>
              <c:numCache>
                <c:formatCode>General</c:formatCode>
                <c:ptCount val="6"/>
                <c:pt idx="0">
                  <c:v>1</c:v>
                </c:pt>
                <c:pt idx="1">
                  <c:v>0.5</c:v>
                </c:pt>
                <c:pt idx="2">
                  <c:v>0.25</c:v>
                </c:pt>
                <c:pt idx="3">
                  <c:v>0.125</c:v>
                </c:pt>
                <c:pt idx="4">
                  <c:v>0.0625</c:v>
                </c:pt>
                <c:pt idx="5">
                  <c:v>0.03125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16569012"/>
        <c:axId val="2104897637"/>
      </c:lineChart>
      <c:catAx>
        <c:axId val="1516569012"/>
        <c:scaling>
          <c:orientation val="minMax"/>
        </c:scaling>
        <c:delete val="0"/>
        <c:axPos val="b"/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2104897637"/>
        <c:crosses val="autoZero"/>
        <c:auto val="1"/>
        <c:lblAlgn val="ctr"/>
        <c:lblOffset val="100"/>
        <c:noMultiLvlLbl val="0"/>
      </c:catAx>
      <c:valAx>
        <c:axId val="2104897637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516569012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none"/>
        <c:varyColors val="0"/>
        <c:ser>
          <c:idx val="0"/>
          <c:order val="0"/>
          <c:tx>
            <c:strRef>
              <c:f>"CDF"</c:f>
              <c:strCache>
                <c:ptCount val="1"/>
                <c:pt idx="0">
                  <c:v>CDF</c:v>
                </c:pt>
              </c:strCache>
            </c:strRef>
          </c:tx>
          <c:spPr>
            <a:ln w="28575" cap="rnd" cmpd="sng" algn="ctr">
              <a:solidFill>
                <a:schemeClr val="accent1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6350" cap="flat" cmpd="sng" algn="ctr">
                <a:solidFill>
                  <a:schemeClr val="accent1"/>
                </a:solidFill>
                <a:prstDash val="solid"/>
                <a:round/>
              </a:ln>
            </c:spPr>
          </c:marker>
          <c:dLbls>
            <c:delete val="1"/>
          </c:dLbls>
          <c:val>
            <c:numRef>
              <c:f>GEOMETRIC!$D$10:$D$15</c:f>
              <c:numCache>
                <c:formatCode>General</c:formatCode>
                <c:ptCount val="6"/>
                <c:pt idx="0">
                  <c:v>0</c:v>
                </c:pt>
                <c:pt idx="1">
                  <c:v>0.5</c:v>
                </c:pt>
                <c:pt idx="2">
                  <c:v>0.75</c:v>
                </c:pt>
                <c:pt idx="3">
                  <c:v>0.875</c:v>
                </c:pt>
                <c:pt idx="4">
                  <c:v>0.9375</c:v>
                </c:pt>
                <c:pt idx="5">
                  <c:v>0.96875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11819622"/>
        <c:axId val="1321877703"/>
      </c:lineChart>
      <c:catAx>
        <c:axId val="611819622"/>
        <c:scaling>
          <c:orientation val="minMax"/>
        </c:scaling>
        <c:delete val="0"/>
        <c:axPos val="b"/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321877703"/>
        <c:crosses val="autoZero"/>
        <c:auto val="1"/>
        <c:lblAlgn val="ctr"/>
        <c:lblOffset val="100"/>
        <c:noMultiLvlLbl val="0"/>
      </c:catAx>
      <c:valAx>
        <c:axId val="1321877703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611819622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lvl="0">
              <a:defRPr lang="en-US" sz="14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sz="1400" b="0" i="0">
                <a:solidFill>
                  <a:srgbClr val="757575"/>
                </a:solidFill>
                <a:latin typeface="+mn-lt"/>
              </a:rPr>
              <a:t>PDF VARIATIONS WITH RANDOM VARIABLE</a:t>
            </a:r>
            <a:endParaRPr sz="1400" b="0" i="0">
              <a:solidFill>
                <a:srgbClr val="757575"/>
              </a:solidFill>
              <a:latin typeface="+mn-lt"/>
            </a:endParaRPr>
          </a:p>
        </c:rich>
      </c:tx>
      <c:layout/>
      <c:overlay val="0"/>
    </c:title>
    <c:autoTitleDeleted val="0"/>
    <c:plotArea>
      <c:layout/>
      <c:lineChart>
        <c:grouping val="none"/>
        <c:varyColors val="0"/>
        <c:ser>
          <c:idx val="0"/>
          <c:order val="0"/>
          <c:spPr>
            <a:ln w="28575" cap="rnd" cmpd="sng" algn="ctr">
              <a:solidFill>
                <a:schemeClr val="accent1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6350" cap="flat" cmpd="sng" algn="ctr">
                <a:solidFill>
                  <a:schemeClr val="accent1"/>
                </a:solidFill>
                <a:prstDash val="solid"/>
                <a:round/>
              </a:ln>
            </c:spPr>
          </c:marker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cat>
            <c:strRef>
              <c:f>'UNIFORM AND MEAN'!$B$24:$B$29</c:f>
              <c:strCache>
                <c:ptCount val="6"/>
                <c:pt idx="0">
                  <c:v>P(X&gt;13)</c:v>
                </c:pt>
                <c:pt idx="1">
                  <c:v>P(X&lt;13)</c:v>
                </c:pt>
                <c:pt idx="2">
                  <c:v>P(X&lt;40|X&gt;30)</c:v>
                </c:pt>
                <c:pt idx="3">
                  <c:v>P(X&gt;15|X&lt;45)</c:v>
                </c:pt>
                <c:pt idx="4">
                  <c:v>P(13&lt;X&lt;15)</c:v>
                </c:pt>
                <c:pt idx="5">
                  <c:v>P(13&lt;X&lt;35)</c:v>
                </c:pt>
              </c:strCache>
            </c:strRef>
          </c:cat>
          <c:val>
            <c:numRef>
              <c:f>'UNIFORM AND MEAN'!$C$24:$C$29</c:f>
              <c:numCache>
                <c:formatCode>General</c:formatCode>
                <c:ptCount val="6"/>
                <c:pt idx="0">
                  <c:v>0.777777777777778</c:v>
                </c:pt>
                <c:pt idx="1">
                  <c:v>0.222222222222222</c:v>
                </c:pt>
                <c:pt idx="2">
                  <c:v>0.4</c:v>
                </c:pt>
                <c:pt idx="3">
                  <c:v>0.681818181818182</c:v>
                </c:pt>
                <c:pt idx="4">
                  <c:v>0.037037037037037</c:v>
                </c:pt>
                <c:pt idx="5">
                  <c:v>0.407407407407407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213811177"/>
        <c:axId val="1010159539"/>
      </c:lineChart>
      <c:catAx>
        <c:axId val="1213811177"/>
        <c:scaling>
          <c:orientation val="minMax"/>
        </c:scaling>
        <c:delete val="0"/>
        <c:axPos val="b"/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010159539"/>
        <c:crosses val="autoZero"/>
        <c:auto val="1"/>
        <c:lblAlgn val="ctr"/>
        <c:lblOffset val="100"/>
        <c:noMultiLvlLbl val="0"/>
      </c:catAx>
      <c:valAx>
        <c:axId val="1010159539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213811177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none"/>
        <c:varyColors val="0"/>
        <c:ser>
          <c:idx val="0"/>
          <c:order val="0"/>
          <c:tx>
            <c:strRef>
              <c:f>"f(x)=PDF"</c:f>
              <c:strCache>
                <c:ptCount val="1"/>
                <c:pt idx="0">
                  <c:v>f(x)=PDF</c:v>
                </c:pt>
              </c:strCache>
            </c:strRef>
          </c:tx>
          <c:spPr>
            <a:ln w="28575" cap="rnd" cmpd="sng" algn="ctr">
              <a:solidFill>
                <a:schemeClr val="accent1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6350" cap="flat" cmpd="sng" algn="ctr">
                <a:solidFill>
                  <a:schemeClr val="accent1"/>
                </a:solidFill>
                <a:prstDash val="solid"/>
                <a:round/>
              </a:ln>
            </c:spPr>
          </c:marker>
          <c:dLbls>
            <c:delete val="1"/>
          </c:dLbls>
          <c:val>
            <c:numRef>
              <c:f>'EXPONENTIAL(Q-6,8)'!$D$17:$D$23</c:f>
              <c:numCache>
                <c:formatCode>General</c:formatCode>
                <c:ptCount val="7"/>
                <c:pt idx="0">
                  <c:v>0.1</c:v>
                </c:pt>
                <c:pt idx="1">
                  <c:v>0.0818730753077982</c:v>
                </c:pt>
                <c:pt idx="2">
                  <c:v>0.0670320046035639</c:v>
                </c:pt>
                <c:pt idx="3">
                  <c:v>0.0548811636094026</c:v>
                </c:pt>
                <c:pt idx="4">
                  <c:v>0.0449328964117222</c:v>
                </c:pt>
                <c:pt idx="5">
                  <c:v>0.0367879441171442</c:v>
                </c:pt>
                <c:pt idx="6">
                  <c:v>0.0301194211912202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72793130"/>
        <c:axId val="72634339"/>
      </c:lineChart>
      <c:catAx>
        <c:axId val="1772793130"/>
        <c:scaling>
          <c:orientation val="minMax"/>
        </c:scaling>
        <c:delete val="0"/>
        <c:axPos val="b"/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72634339"/>
        <c:crosses val="autoZero"/>
        <c:auto val="1"/>
        <c:lblAlgn val="ctr"/>
        <c:lblOffset val="100"/>
        <c:noMultiLvlLbl val="0"/>
      </c:catAx>
      <c:valAx>
        <c:axId val="72634339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72793130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none"/>
        <c:varyColors val="0"/>
        <c:ser>
          <c:idx val="0"/>
          <c:order val="0"/>
          <c:tx>
            <c:strRef>
              <c:f>"CDF"</c:f>
              <c:strCache>
                <c:ptCount val="1"/>
                <c:pt idx="0">
                  <c:v>CDF</c:v>
                </c:pt>
              </c:strCache>
            </c:strRef>
          </c:tx>
          <c:spPr>
            <a:ln w="28575" cap="rnd" cmpd="sng" algn="ctr">
              <a:solidFill>
                <a:schemeClr val="accent1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6350" cap="flat" cmpd="sng" algn="ctr">
                <a:solidFill>
                  <a:schemeClr val="accent1"/>
                </a:solidFill>
                <a:prstDash val="solid"/>
                <a:round/>
              </a:ln>
            </c:spPr>
          </c:marker>
          <c:dLbls>
            <c:numFmt formatCode="General" sourceLinked="1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/>
              </c:ext>
            </c:extLst>
          </c:dLbls>
          <c:val>
            <c:numRef>
              <c:f>'EXPONENTIAL(Q-6,8)'!$E$17:$E$23</c:f>
              <c:numCache>
                <c:formatCode>General</c:formatCode>
                <c:ptCount val="7"/>
                <c:pt idx="0">
                  <c:v>0.00995016625083195</c:v>
                </c:pt>
                <c:pt idx="1">
                  <c:v>0.0081538828101698</c:v>
                </c:pt>
                <c:pt idx="2">
                  <c:v>0.00668078412717496</c:v>
                </c:pt>
                <c:pt idx="3">
                  <c:v>0.00547308416240166</c:v>
                </c:pt>
                <c:pt idx="4">
                  <c:v>0.00448320991796236</c:v>
                </c:pt>
                <c:pt idx="5">
                  <c:v>0.00367203593777142</c:v>
                </c:pt>
                <c:pt idx="6">
                  <c:v>0.00300741077198429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172626061"/>
        <c:axId val="1439839735"/>
      </c:lineChart>
      <c:catAx>
        <c:axId val="1172626061"/>
        <c:scaling>
          <c:orientation val="minMax"/>
        </c:scaling>
        <c:delete val="0"/>
        <c:axPos val="b"/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439839735"/>
        <c:crosses val="autoZero"/>
        <c:auto val="1"/>
        <c:lblAlgn val="ctr"/>
        <c:lblOffset val="100"/>
        <c:noMultiLvlLbl val="0"/>
      </c:catAx>
      <c:valAx>
        <c:axId val="1439839735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172626061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none"/>
        <c:varyColors val="0"/>
        <c:ser>
          <c:idx val="0"/>
          <c:order val="0"/>
          <c:tx>
            <c:strRef>
              <c:f>"PDF"</c:f>
              <c:strCache>
                <c:ptCount val="1"/>
                <c:pt idx="0">
                  <c:v>PDF</c:v>
                </c:pt>
              </c:strCache>
            </c:strRef>
          </c:tx>
          <c:spPr>
            <a:ln w="28575" cap="rnd" cmpd="sng" algn="ctr">
              <a:solidFill>
                <a:schemeClr val="accent1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6350" cap="flat" cmpd="sng" algn="ctr">
                <a:solidFill>
                  <a:schemeClr val="accent1"/>
                </a:solidFill>
                <a:prstDash val="solid"/>
                <a:round/>
              </a:ln>
            </c:spPr>
          </c:marker>
          <c:dLbls>
            <c:delete val="1"/>
          </c:dLbls>
          <c:val>
            <c:numRef>
              <c:f>'NORMAL(Q-7,8,11)'!$C$15:$C$19</c:f>
              <c:numCache>
                <c:formatCode>General</c:formatCode>
                <c:ptCount val="5"/>
                <c:pt idx="0">
                  <c:v>0.0289691552761483</c:v>
                </c:pt>
                <c:pt idx="1">
                  <c:v>0.00503288682196234</c:v>
                </c:pt>
                <c:pt idx="2">
                  <c:v>0.03520653267643</c:v>
                </c:pt>
                <c:pt idx="3">
                  <c:v>0.0312253933366761</c:v>
                </c:pt>
                <c:pt idx="4">
                  <c:v>0.0171368592047807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34195292"/>
        <c:axId val="755727473"/>
      </c:lineChart>
      <c:catAx>
        <c:axId val="2134195292"/>
        <c:scaling>
          <c:orientation val="minMax"/>
        </c:scaling>
        <c:delete val="0"/>
        <c:axPos val="b"/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755727473"/>
        <c:crosses val="autoZero"/>
        <c:auto val="1"/>
        <c:lblAlgn val="ctr"/>
        <c:lblOffset val="100"/>
        <c:noMultiLvlLbl val="0"/>
      </c:catAx>
      <c:valAx>
        <c:axId val="755727473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2134195292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none"/>
        <c:varyColors val="0"/>
        <c:ser>
          <c:idx val="0"/>
          <c:order val="0"/>
          <c:tx>
            <c:strRef>
              <c:f>"CDF"</c:f>
              <c:strCache>
                <c:ptCount val="1"/>
                <c:pt idx="0">
                  <c:v>CDF</c:v>
                </c:pt>
              </c:strCache>
            </c:strRef>
          </c:tx>
          <c:spPr>
            <a:ln w="28575" cap="rnd" cmpd="sng" algn="ctr">
              <a:solidFill>
                <a:schemeClr val="accent1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6350" cap="flat" cmpd="sng" algn="ctr">
                <a:solidFill>
                  <a:schemeClr val="accent1"/>
                </a:solidFill>
                <a:prstDash val="solid"/>
                <a:round/>
              </a:ln>
            </c:spPr>
          </c:marker>
          <c:dLbls>
            <c:delete val="1"/>
          </c:dLbls>
          <c:val>
            <c:numRef>
              <c:f>'NORMAL(Q-7,8,11)'!$D$15:$D$19</c:f>
              <c:numCache>
                <c:formatCode>General</c:formatCode>
                <c:ptCount val="5"/>
                <c:pt idx="0">
                  <c:v>0.211855398583397</c:v>
                </c:pt>
                <c:pt idx="1">
                  <c:v>0.831472392533162</c:v>
                </c:pt>
                <c:pt idx="2">
                  <c:v>0.691462461274013</c:v>
                </c:pt>
                <c:pt idx="3">
                  <c:v>0.758036347776927</c:v>
                </c:pt>
                <c:pt idx="4">
                  <c:v>0.90319951541439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0957436"/>
        <c:axId val="329121160"/>
      </c:lineChart>
      <c:catAx>
        <c:axId val="570957436"/>
        <c:scaling>
          <c:orientation val="minMax"/>
        </c:scaling>
        <c:delete val="0"/>
        <c:axPos val="b"/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329121160"/>
        <c:crosses val="autoZero"/>
        <c:auto val="1"/>
        <c:lblAlgn val="ctr"/>
        <c:lblOffset val="100"/>
        <c:noMultiLvlLbl val="0"/>
      </c:catAx>
      <c:valAx>
        <c:axId val="329121160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570957436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marker"/>
        <c:varyColors val="0"/>
        <c:ser>
          <c:idx val="0"/>
          <c:order val="0"/>
          <c:tx>
            <c:strRef>
              <c:f>"WEIGHT(KG) OF PERSON"</c:f>
              <c:strCache>
                <c:ptCount val="1"/>
                <c:pt idx="0">
                  <c:v>WEIGHT(KG) OF PERSON</c:v>
                </c:pt>
              </c:strCache>
            </c:strRef>
          </c:tx>
          <c:spPr>
            <a:ln w="19050" cap="rnd" cmpd="sng" algn="ctr">
              <a:noFill/>
              <a:prstDash val="solid"/>
              <a:round/>
            </a:ln>
          </c:spPr>
          <c:marker>
            <c:symbol val="circle"/>
            <c:size val="7"/>
            <c:spPr>
              <a:solidFill>
                <a:schemeClr val="accent1"/>
              </a:solidFill>
              <a:ln w="6350" cap="flat" cmpd="sng" algn="ctr">
                <a:solidFill>
                  <a:schemeClr val="accent1"/>
                </a:solidFill>
                <a:prstDash val="solid"/>
                <a:round/>
              </a:ln>
            </c:spPr>
          </c:marker>
          <c:dLbls>
            <c:delete val="1"/>
          </c:dLbls>
          <c:yVal>
            <c:numRef>
              <c:f>'CORRELATION(Q-12,14)'!$B$12:$B$31</c:f>
              <c:numCache>
                <c:formatCode>General</c:formatCode>
                <c:ptCount val="20"/>
                <c:pt idx="0">
                  <c:v>42</c:v>
                </c:pt>
                <c:pt idx="1">
                  <c:v>50</c:v>
                </c:pt>
                <c:pt idx="2">
                  <c:v>36</c:v>
                </c:pt>
                <c:pt idx="3">
                  <c:v>45</c:v>
                </c:pt>
                <c:pt idx="4">
                  <c:v>36</c:v>
                </c:pt>
                <c:pt idx="5">
                  <c:v>57</c:v>
                </c:pt>
                <c:pt idx="6">
                  <c:v>33</c:v>
                </c:pt>
                <c:pt idx="7">
                  <c:v>24</c:v>
                </c:pt>
                <c:pt idx="8">
                  <c:v>60</c:v>
                </c:pt>
                <c:pt idx="9">
                  <c:v>32</c:v>
                </c:pt>
                <c:pt idx="10">
                  <c:v>50</c:v>
                </c:pt>
                <c:pt idx="11">
                  <c:v>23</c:v>
                </c:pt>
                <c:pt idx="12">
                  <c:v>28</c:v>
                </c:pt>
                <c:pt idx="13">
                  <c:v>34</c:v>
                </c:pt>
                <c:pt idx="14">
                  <c:v>29</c:v>
                </c:pt>
                <c:pt idx="15">
                  <c:v>53</c:v>
                </c:pt>
                <c:pt idx="16">
                  <c:v>44</c:v>
                </c:pt>
                <c:pt idx="17">
                  <c:v>59</c:v>
                </c:pt>
                <c:pt idx="18">
                  <c:v>31</c:v>
                </c:pt>
                <c:pt idx="19">
                  <c:v>32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3936584"/>
        <c:axId val="2138020655"/>
      </c:scatterChart>
      <c:valAx>
        <c:axId val="2093936584"/>
        <c:scaling>
          <c:orientation val="minMax"/>
        </c:scaling>
        <c:delete val="0"/>
        <c:axPos val="b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2138020655"/>
        <c:crosses val="autoZero"/>
        <c:crossBetween val="midCat"/>
      </c:valAx>
      <c:valAx>
        <c:axId val="2138020655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2093936584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marker"/>
        <c:varyColors val="0"/>
        <c:ser>
          <c:idx val="0"/>
          <c:order val="0"/>
          <c:tx>
            <c:strRef>
              <c:f>" HEIGHT   OF PERSON(CM) "</c:f>
              <c:strCache>
                <c:ptCount val="1"/>
                <c:pt idx="0">
                  <c:v> HEIGHT   OF PERSON(CM) </c:v>
                </c:pt>
              </c:strCache>
            </c:strRef>
          </c:tx>
          <c:spPr>
            <a:ln w="19050" cap="rnd" cmpd="sng" algn="ctr">
              <a:noFill/>
              <a:prstDash val="solid"/>
              <a:round/>
            </a:ln>
          </c:spPr>
          <c:marker>
            <c:symbol val="circle"/>
            <c:size val="7"/>
            <c:spPr>
              <a:solidFill>
                <a:schemeClr val="accent1"/>
              </a:solidFill>
              <a:ln w="6350" cap="flat" cmpd="sng" algn="ctr">
                <a:solidFill>
                  <a:schemeClr val="accent1"/>
                </a:solidFill>
                <a:prstDash val="solid"/>
                <a:round/>
              </a:ln>
            </c:spPr>
          </c:marker>
          <c:dLbls>
            <c:delete val="1"/>
          </c:dLbls>
          <c:yVal>
            <c:numRef>
              <c:f>'CORRELATION(Q-12,14)'!$C$12:$C$31</c:f>
              <c:numCache>
                <c:formatCode>_ * #,##0.00_ ;_ * \-#,##0.00_ ;_ * "-"??_ ;_ @_ </c:formatCode>
                <c:ptCount val="20"/>
                <c:pt idx="0">
                  <c:v>161</c:v>
                </c:pt>
                <c:pt idx="1">
                  <c:v>26</c:v>
                </c:pt>
                <c:pt idx="2">
                  <c:v>45</c:v>
                </c:pt>
                <c:pt idx="3">
                  <c:v>34</c:v>
                </c:pt>
                <c:pt idx="4">
                  <c:v>58</c:v>
                </c:pt>
                <c:pt idx="5">
                  <c:v>42</c:v>
                </c:pt>
                <c:pt idx="6">
                  <c:v>45</c:v>
                </c:pt>
                <c:pt idx="7">
                  <c:v>38</c:v>
                </c:pt>
                <c:pt idx="8">
                  <c:v>56</c:v>
                </c:pt>
                <c:pt idx="9">
                  <c:v>44</c:v>
                </c:pt>
                <c:pt idx="10">
                  <c:v>40</c:v>
                </c:pt>
                <c:pt idx="11">
                  <c:v>35</c:v>
                </c:pt>
                <c:pt idx="12">
                  <c:v>30</c:v>
                </c:pt>
                <c:pt idx="13">
                  <c:v>43</c:v>
                </c:pt>
                <c:pt idx="14">
                  <c:v>30</c:v>
                </c:pt>
                <c:pt idx="15">
                  <c:v>27</c:v>
                </c:pt>
                <c:pt idx="16">
                  <c:v>51</c:v>
                </c:pt>
                <c:pt idx="17">
                  <c:v>57</c:v>
                </c:pt>
                <c:pt idx="18">
                  <c:v>44</c:v>
                </c:pt>
                <c:pt idx="19">
                  <c:v>40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7723653"/>
        <c:axId val="799710752"/>
      </c:scatterChart>
      <c:valAx>
        <c:axId val="1077723653"/>
        <c:scaling>
          <c:orientation val="minMax"/>
        </c:scaling>
        <c:delete val="0"/>
        <c:axPos val="b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799710752"/>
        <c:crosses val="autoZero"/>
        <c:crossBetween val="midCat"/>
      </c:valAx>
      <c:valAx>
        <c:axId val="799710752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</c:spPr>
        </c:majorGridlines>
        <c:title>
          <c:layout/>
          <c:overlay val="0"/>
          <c:tx>
            <c:rich>
              <a:bodyPr/>
              <a:lstStyle/>
              <a:p>
                <a:pPr>
                  <a:defRPr/>
                </a:pPr>
              </a:p>
            </c:rich>
          </c:tx>
        </c:title>
        <c:numFmt formatCode="General" sourceLinked="1"/>
        <c:majorTickMark val="none"/>
        <c:minorTickMark val="none"/>
        <c:tickLblPos val="nextTo"/>
        <c:spPr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</a:p>
        </c:txPr>
        <c:crossAx val="1077723653"/>
        <c:crosses val="autoZero"/>
        <c:crossBetween val="midCat"/>
      </c:valAx>
    </c:plotArea>
    <c:plotVisOnly val="1"/>
    <c:dispBlanksAs val="gap"/>
    <c:showDLblsOverMax val="0"/>
  </c:chart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9.xml"/><Relationship Id="rId1" Type="http://schemas.openxmlformats.org/officeDocument/2006/relationships/chart" Target="../charts/chart18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1.xml"/><Relationship Id="rId1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6</xdr:col>
      <xdr:colOff>266700</xdr:colOff>
      <xdr:row>6</xdr:row>
      <xdr:rowOff>9525</xdr:rowOff>
    </xdr:from>
    <xdr:ext cx="4371975" cy="2714625"/>
    <xdr:graphicFrame>
      <xdr:nvGraphicFramePr>
        <xdr:cNvPr id="166723134" name="Chart 1"/>
        <xdr:cNvGraphicFramePr/>
      </xdr:nvGraphicFramePr>
      <xdr:xfrm>
        <a:off x="4846320" y="1095375"/>
        <a:ext cx="4371975" cy="27146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14</xdr:col>
      <xdr:colOff>57150</xdr:colOff>
      <xdr:row>5</xdr:row>
      <xdr:rowOff>95250</xdr:rowOff>
    </xdr:from>
    <xdr:ext cx="4371975" cy="2714625"/>
    <xdr:graphicFrame>
      <xdr:nvGraphicFramePr>
        <xdr:cNvPr id="1317934569" name="Chart 2"/>
        <xdr:cNvGraphicFramePr/>
      </xdr:nvGraphicFramePr>
      <xdr:xfrm>
        <a:off x="9503410" y="1000125"/>
        <a:ext cx="4371975" cy="27146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6</xdr:col>
      <xdr:colOff>0</xdr:colOff>
      <xdr:row>26</xdr:row>
      <xdr:rowOff>0</xdr:rowOff>
    </xdr:from>
    <xdr:ext cx="4371975" cy="2714625"/>
    <xdr:graphicFrame>
      <xdr:nvGraphicFramePr>
        <xdr:cNvPr id="1116111161" name="Chart 3"/>
        <xdr:cNvGraphicFramePr/>
      </xdr:nvGraphicFramePr>
      <xdr:xfrm>
        <a:off x="4579620" y="4705350"/>
        <a:ext cx="4371975" cy="27146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13</xdr:col>
      <xdr:colOff>533400</xdr:colOff>
      <xdr:row>25</xdr:row>
      <xdr:rowOff>161925</xdr:rowOff>
    </xdr:from>
    <xdr:ext cx="4343400" cy="2714625"/>
    <xdr:graphicFrame>
      <xdr:nvGraphicFramePr>
        <xdr:cNvPr id="564021497" name="Chart 4"/>
        <xdr:cNvGraphicFramePr/>
      </xdr:nvGraphicFramePr>
      <xdr:xfrm>
        <a:off x="9371330" y="4686300"/>
        <a:ext cx="4343400" cy="27146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  <xdr:oneCellAnchor>
    <xdr:from>
      <xdr:col>6</xdr:col>
      <xdr:colOff>228600</xdr:colOff>
      <xdr:row>48</xdr:row>
      <xdr:rowOff>0</xdr:rowOff>
    </xdr:from>
    <xdr:ext cx="4371975" cy="2714625"/>
    <xdr:graphicFrame>
      <xdr:nvGraphicFramePr>
        <xdr:cNvPr id="185261946" name="Chart 5"/>
        <xdr:cNvGraphicFramePr/>
      </xdr:nvGraphicFramePr>
      <xdr:xfrm>
        <a:off x="4808220" y="8686800"/>
        <a:ext cx="4371975" cy="27146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oneCellAnchor>
  <xdr:oneCellAnchor>
    <xdr:from>
      <xdr:col>14</xdr:col>
      <xdr:colOff>47625</xdr:colOff>
      <xdr:row>47</xdr:row>
      <xdr:rowOff>152400</xdr:rowOff>
    </xdr:from>
    <xdr:ext cx="4371975" cy="2714625"/>
    <xdr:graphicFrame>
      <xdr:nvGraphicFramePr>
        <xdr:cNvPr id="1787989876" name="Chart 6"/>
        <xdr:cNvGraphicFramePr/>
      </xdr:nvGraphicFramePr>
      <xdr:xfrm>
        <a:off x="9493885" y="8658225"/>
        <a:ext cx="4371975" cy="27146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6</xdr:col>
      <xdr:colOff>95250</xdr:colOff>
      <xdr:row>8</xdr:row>
      <xdr:rowOff>9525</xdr:rowOff>
    </xdr:from>
    <xdr:ext cx="4371975" cy="2714625"/>
    <xdr:graphicFrame>
      <xdr:nvGraphicFramePr>
        <xdr:cNvPr id="247570455" name="Chart 7"/>
        <xdr:cNvGraphicFramePr/>
      </xdr:nvGraphicFramePr>
      <xdr:xfrm>
        <a:off x="5003800" y="1457325"/>
        <a:ext cx="4371975" cy="27146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13</xdr:col>
      <xdr:colOff>542925</xdr:colOff>
      <xdr:row>8</xdr:row>
      <xdr:rowOff>0</xdr:rowOff>
    </xdr:from>
    <xdr:ext cx="4343400" cy="2714625"/>
    <xdr:graphicFrame>
      <xdr:nvGraphicFramePr>
        <xdr:cNvPr id="156724899" name="Chart 8"/>
        <xdr:cNvGraphicFramePr/>
      </xdr:nvGraphicFramePr>
      <xdr:xfrm>
        <a:off x="10109200" y="1447800"/>
        <a:ext cx="4343400" cy="27146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5</xdr:col>
      <xdr:colOff>581025</xdr:colOff>
      <xdr:row>34</xdr:row>
      <xdr:rowOff>171450</xdr:rowOff>
    </xdr:from>
    <xdr:ext cx="4343400" cy="2714625"/>
    <xdr:graphicFrame>
      <xdr:nvGraphicFramePr>
        <xdr:cNvPr id="494468038" name="Chart 9"/>
        <xdr:cNvGraphicFramePr/>
      </xdr:nvGraphicFramePr>
      <xdr:xfrm>
        <a:off x="4881245" y="6324600"/>
        <a:ext cx="4343400" cy="27146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13</xdr:col>
      <xdr:colOff>323850</xdr:colOff>
      <xdr:row>34</xdr:row>
      <xdr:rowOff>152400</xdr:rowOff>
    </xdr:from>
    <xdr:ext cx="4343400" cy="2714625"/>
    <xdr:graphicFrame>
      <xdr:nvGraphicFramePr>
        <xdr:cNvPr id="856522567" name="Chart 10"/>
        <xdr:cNvGraphicFramePr/>
      </xdr:nvGraphicFramePr>
      <xdr:xfrm>
        <a:off x="9890125" y="6305550"/>
        <a:ext cx="4343400" cy="27146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  <xdr:oneCellAnchor>
    <xdr:from>
      <xdr:col>5</xdr:col>
      <xdr:colOff>304800</xdr:colOff>
      <xdr:row>64</xdr:row>
      <xdr:rowOff>152400</xdr:rowOff>
    </xdr:from>
    <xdr:ext cx="4343400" cy="2714625"/>
    <xdr:graphicFrame>
      <xdr:nvGraphicFramePr>
        <xdr:cNvPr id="482955673" name="Chart 11"/>
        <xdr:cNvGraphicFramePr/>
      </xdr:nvGraphicFramePr>
      <xdr:xfrm>
        <a:off x="4605020" y="11734800"/>
        <a:ext cx="4343400" cy="27146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oneCellAnchor>
  <xdr:oneCellAnchor>
    <xdr:from>
      <xdr:col>13</xdr:col>
      <xdr:colOff>266700</xdr:colOff>
      <xdr:row>65</xdr:row>
      <xdr:rowOff>0</xdr:rowOff>
    </xdr:from>
    <xdr:ext cx="4371975" cy="2714625"/>
    <xdr:graphicFrame>
      <xdr:nvGraphicFramePr>
        <xdr:cNvPr id="449373429" name="Chart 12"/>
        <xdr:cNvGraphicFramePr/>
      </xdr:nvGraphicFramePr>
      <xdr:xfrm>
        <a:off x="9832975" y="11763375"/>
        <a:ext cx="4371975" cy="27146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6</xdr:col>
      <xdr:colOff>447675</xdr:colOff>
      <xdr:row>6</xdr:row>
      <xdr:rowOff>171450</xdr:rowOff>
    </xdr:from>
    <xdr:ext cx="4343400" cy="2714625"/>
    <xdr:graphicFrame>
      <xdr:nvGraphicFramePr>
        <xdr:cNvPr id="940107031" name="Chart 13"/>
        <xdr:cNvGraphicFramePr/>
      </xdr:nvGraphicFramePr>
      <xdr:xfrm>
        <a:off x="4097655" y="1257300"/>
        <a:ext cx="4343400" cy="27146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14</xdr:col>
      <xdr:colOff>381000</xdr:colOff>
      <xdr:row>6</xdr:row>
      <xdr:rowOff>152400</xdr:rowOff>
    </xdr:from>
    <xdr:ext cx="4343400" cy="2714625"/>
    <xdr:graphicFrame>
      <xdr:nvGraphicFramePr>
        <xdr:cNvPr id="515861822" name="Chart 14"/>
        <xdr:cNvGraphicFramePr/>
      </xdr:nvGraphicFramePr>
      <xdr:xfrm>
        <a:off x="8897620" y="1238250"/>
        <a:ext cx="4343400" cy="27146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5</xdr:col>
      <xdr:colOff>180975</xdr:colOff>
      <xdr:row>14</xdr:row>
      <xdr:rowOff>114300</xdr:rowOff>
    </xdr:from>
    <xdr:ext cx="4371975" cy="2714625"/>
    <xdr:graphicFrame>
      <xdr:nvGraphicFramePr>
        <xdr:cNvPr id="1613326961" name="Chart 15"/>
        <xdr:cNvGraphicFramePr/>
      </xdr:nvGraphicFramePr>
      <xdr:xfrm>
        <a:off x="5229860" y="2647950"/>
        <a:ext cx="4371975" cy="27146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5</xdr:col>
      <xdr:colOff>495300</xdr:colOff>
      <xdr:row>8</xdr:row>
      <xdr:rowOff>0</xdr:rowOff>
    </xdr:from>
    <xdr:ext cx="4343400" cy="2714625"/>
    <xdr:graphicFrame>
      <xdr:nvGraphicFramePr>
        <xdr:cNvPr id="1381760732" name="Chart 16"/>
        <xdr:cNvGraphicFramePr/>
      </xdr:nvGraphicFramePr>
      <xdr:xfrm>
        <a:off x="4715510" y="1447800"/>
        <a:ext cx="4343400" cy="27146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13</xdr:col>
      <xdr:colOff>371475</xdr:colOff>
      <xdr:row>7</xdr:row>
      <xdr:rowOff>171450</xdr:rowOff>
    </xdr:from>
    <xdr:ext cx="4343400" cy="2714625"/>
    <xdr:graphicFrame>
      <xdr:nvGraphicFramePr>
        <xdr:cNvPr id="1809212620" name="Chart 17"/>
        <xdr:cNvGraphicFramePr/>
      </xdr:nvGraphicFramePr>
      <xdr:xfrm>
        <a:off x="9458325" y="1438275"/>
        <a:ext cx="4343400" cy="27146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5</xdr:col>
      <xdr:colOff>590550</xdr:colOff>
      <xdr:row>8</xdr:row>
      <xdr:rowOff>133350</xdr:rowOff>
    </xdr:from>
    <xdr:ext cx="4343400" cy="2714625"/>
    <xdr:graphicFrame>
      <xdr:nvGraphicFramePr>
        <xdr:cNvPr id="37769725" name="Chart 18"/>
        <xdr:cNvGraphicFramePr/>
      </xdr:nvGraphicFramePr>
      <xdr:xfrm>
        <a:off x="4789805" y="1581150"/>
        <a:ext cx="4343400" cy="27146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14</xdr:col>
      <xdr:colOff>19050</xdr:colOff>
      <xdr:row>8</xdr:row>
      <xdr:rowOff>152400</xdr:rowOff>
    </xdr:from>
    <xdr:ext cx="4371975" cy="2714625"/>
    <xdr:graphicFrame>
      <xdr:nvGraphicFramePr>
        <xdr:cNvPr id="439435130" name="Chart 19"/>
        <xdr:cNvGraphicFramePr/>
      </xdr:nvGraphicFramePr>
      <xdr:xfrm>
        <a:off x="9693275" y="1600200"/>
        <a:ext cx="4371975" cy="27146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5</xdr:col>
      <xdr:colOff>314325</xdr:colOff>
      <xdr:row>17</xdr:row>
      <xdr:rowOff>152400</xdr:rowOff>
    </xdr:from>
    <xdr:ext cx="4371975" cy="2714625"/>
    <xdr:graphicFrame>
      <xdr:nvGraphicFramePr>
        <xdr:cNvPr id="1823334724" name="Chart 20"/>
        <xdr:cNvGraphicFramePr/>
      </xdr:nvGraphicFramePr>
      <xdr:xfrm>
        <a:off x="4145915" y="3228975"/>
        <a:ext cx="4371975" cy="27146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12</xdr:col>
      <xdr:colOff>390525</xdr:colOff>
      <xdr:row>18</xdr:row>
      <xdr:rowOff>0</xdr:rowOff>
    </xdr:from>
    <xdr:ext cx="4343400" cy="2705100"/>
    <xdr:graphicFrame>
      <xdr:nvGraphicFramePr>
        <xdr:cNvPr id="1921761832" name="Chart 21"/>
        <xdr:cNvGraphicFramePr/>
      </xdr:nvGraphicFramePr>
      <xdr:xfrm>
        <a:off x="8949690" y="3257550"/>
        <a:ext cx="4343400" cy="27051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T1000"/>
  <sheetViews>
    <sheetView tabSelected="1" workbookViewId="0">
      <selection activeCell="A1" sqref="A1"/>
    </sheetView>
  </sheetViews>
  <sheetFormatPr defaultColWidth="14.4272727272727" defaultRowHeight="15" customHeight="1"/>
  <cols>
    <col min="1" max="3" width="8.70909090909091" customWidth="1"/>
    <col min="4" max="4" width="9.70909090909091" customWidth="1"/>
    <col min="5" max="6" width="8.70909090909091" customWidth="1"/>
    <col min="7" max="7" width="7.70909090909091" customWidth="1"/>
    <col min="8" max="10" width="8.70909090909091" customWidth="1"/>
    <col min="11" max="11" width="12.1363636363636" customWidth="1"/>
    <col min="12" max="12" width="8.70909090909091" customWidth="1"/>
    <col min="13" max="13" width="11.2909090909091" customWidth="1"/>
    <col min="14" max="26" width="8.70909090909091" customWidth="1"/>
  </cols>
  <sheetData>
    <row r="1" ht="14.25" customHeight="1"/>
    <row r="2" ht="21" customHeight="1"/>
    <row r="3" ht="14.25" customHeight="1" spans="8:11">
      <c r="H3" s="52" t="s">
        <v>0</v>
      </c>
      <c r="I3" s="2"/>
      <c r="J3" s="2"/>
      <c r="K3" s="2"/>
    </row>
    <row r="4" ht="14.25" customHeight="1" spans="8:11">
      <c r="H4" s="2"/>
      <c r="K4" s="2"/>
    </row>
    <row r="5" ht="17.25" customHeight="1" spans="8:11">
      <c r="H5" s="2"/>
      <c r="I5" s="2"/>
      <c r="J5" s="2"/>
      <c r="K5" s="2"/>
    </row>
    <row r="6" ht="14.25" customHeight="1"/>
    <row r="7" ht="14.25" customHeight="1"/>
    <row r="8" ht="14.25" customHeight="1" spans="8:8">
      <c r="H8" s="41" t="s">
        <v>1</v>
      </c>
    </row>
    <row r="9" ht="14.25" customHeight="1"/>
    <row r="10" ht="14.25" customHeight="1"/>
    <row r="11" ht="14.25" customHeight="1" spans="8:8">
      <c r="H11" s="41" t="s">
        <v>2</v>
      </c>
    </row>
    <row r="12" ht="14.25" customHeight="1" spans="9:9">
      <c r="I12" s="41" t="s">
        <v>3</v>
      </c>
    </row>
    <row r="13" ht="14.25" customHeight="1"/>
    <row r="14" ht="14.25" customHeight="1"/>
    <row r="15" ht="14.25" customHeight="1" spans="2:20">
      <c r="B15" s="19" t="s">
        <v>4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ht="14.25" customHeight="1"/>
    <row r="17" ht="14.25" customHeight="1" spans="2:14">
      <c r="B17" s="35" t="s">
        <v>5</v>
      </c>
      <c r="C17" s="35" t="s">
        <v>6</v>
      </c>
      <c r="D17" s="35" t="s">
        <v>7</v>
      </c>
      <c r="E17" s="35" t="s">
        <v>8</v>
      </c>
      <c r="F17" s="35" t="s">
        <v>9</v>
      </c>
      <c r="G17" s="35" t="s">
        <v>10</v>
      </c>
      <c r="H17" s="35" t="s">
        <v>11</v>
      </c>
      <c r="I17" s="35" t="s">
        <v>12</v>
      </c>
      <c r="J17" s="35" t="s">
        <v>13</v>
      </c>
      <c r="K17" s="35" t="s">
        <v>14</v>
      </c>
      <c r="L17" s="35" t="s">
        <v>15</v>
      </c>
      <c r="M17" s="35" t="s">
        <v>16</v>
      </c>
      <c r="N17" s="35" t="s">
        <v>17</v>
      </c>
    </row>
    <row r="18" ht="14.25" customHeight="1" spans="2:14">
      <c r="B18" s="34">
        <v>1</v>
      </c>
      <c r="C18" s="34" t="s">
        <v>18</v>
      </c>
      <c r="D18" s="36">
        <f ca="1" t="shared" ref="D18:E18" si="0">RANDBETWEEN(25,100)</f>
        <v>83</v>
      </c>
      <c r="E18" s="36">
        <f ca="1" t="shared" si="0"/>
        <v>94</v>
      </c>
      <c r="F18" s="36">
        <f ca="1" t="shared" ref="F18:J18" si="1">RANDBETWEEN(20,100)</f>
        <v>94</v>
      </c>
      <c r="G18" s="36">
        <f ca="1" t="shared" si="1"/>
        <v>76</v>
      </c>
      <c r="H18" s="36">
        <f ca="1" t="shared" si="1"/>
        <v>80</v>
      </c>
      <c r="I18" s="36">
        <f ca="1" t="shared" si="1"/>
        <v>24</v>
      </c>
      <c r="J18" s="36">
        <f ca="1" t="shared" si="1"/>
        <v>99</v>
      </c>
      <c r="K18" s="36">
        <f ca="1" t="shared" ref="K18:K37" si="2">SUM(D18:J18)</f>
        <v>550</v>
      </c>
      <c r="L18" s="36">
        <f ca="1" t="shared" ref="L18:L37" si="3">AVERAGE(K18/7)</f>
        <v>78.5714285714286</v>
      </c>
      <c r="M18" s="36">
        <f ca="1" t="shared" ref="M18:M37" si="4">(K18*100)/700</f>
        <v>78.5714285714286</v>
      </c>
      <c r="N18" s="36" t="str">
        <f ca="1" t="shared" ref="N18:N37" si="5">IF(M18&gt;=80,"A",IF(M18&gt;=70,"B",IF(M18&gt;=60,"C",IF(M18&gt;=50,"D","E"))))</f>
        <v>B</v>
      </c>
    </row>
    <row r="19" ht="14.25" customHeight="1" spans="2:14">
      <c r="B19" s="34">
        <v>2</v>
      </c>
      <c r="C19" s="34" t="s">
        <v>19</v>
      </c>
      <c r="D19" s="36">
        <f ca="1" t="shared" ref="D19:E19" si="6">RANDBETWEEN(25,100)</f>
        <v>38</v>
      </c>
      <c r="E19" s="36">
        <f ca="1" t="shared" si="6"/>
        <v>54</v>
      </c>
      <c r="F19" s="36">
        <f ca="1" t="shared" ref="F19:J19" si="7">RANDBETWEEN(20,100)</f>
        <v>66</v>
      </c>
      <c r="G19" s="36">
        <f ca="1" t="shared" si="7"/>
        <v>74</v>
      </c>
      <c r="H19" s="36">
        <f ca="1" t="shared" si="7"/>
        <v>88</v>
      </c>
      <c r="I19" s="36">
        <f ca="1" t="shared" si="7"/>
        <v>100</v>
      </c>
      <c r="J19" s="36">
        <f ca="1" t="shared" si="7"/>
        <v>44</v>
      </c>
      <c r="K19" s="36">
        <f ca="1" t="shared" si="2"/>
        <v>464</v>
      </c>
      <c r="L19" s="36">
        <f ca="1" t="shared" si="3"/>
        <v>66.2857142857143</v>
      </c>
      <c r="M19" s="36">
        <f ca="1" t="shared" si="4"/>
        <v>66.2857142857143</v>
      </c>
      <c r="N19" s="36" t="str">
        <f ca="1" t="shared" si="5"/>
        <v>C</v>
      </c>
    </row>
    <row r="20" ht="14.25" customHeight="1" spans="2:14">
      <c r="B20" s="34">
        <v>3</v>
      </c>
      <c r="C20" s="34" t="s">
        <v>20</v>
      </c>
      <c r="D20" s="36">
        <f ca="1" t="shared" ref="D20:E20" si="8">RANDBETWEEN(25,100)</f>
        <v>64</v>
      </c>
      <c r="E20" s="36">
        <f ca="1" t="shared" si="8"/>
        <v>72</v>
      </c>
      <c r="F20" s="36">
        <f ca="1" t="shared" ref="F20:J20" si="9">RANDBETWEEN(20,100)</f>
        <v>67</v>
      </c>
      <c r="G20" s="36">
        <f ca="1" t="shared" si="9"/>
        <v>53</v>
      </c>
      <c r="H20" s="36">
        <f ca="1" t="shared" si="9"/>
        <v>55</v>
      </c>
      <c r="I20" s="36">
        <f ca="1" t="shared" si="9"/>
        <v>34</v>
      </c>
      <c r="J20" s="36">
        <f ca="1" t="shared" si="9"/>
        <v>43</v>
      </c>
      <c r="K20" s="36">
        <f ca="1" t="shared" si="2"/>
        <v>388</v>
      </c>
      <c r="L20" s="36">
        <f ca="1" t="shared" si="3"/>
        <v>55.4285714285714</v>
      </c>
      <c r="M20" s="36">
        <f ca="1" t="shared" si="4"/>
        <v>55.4285714285714</v>
      </c>
      <c r="N20" s="36" t="str">
        <f ca="1" t="shared" si="5"/>
        <v>D</v>
      </c>
    </row>
    <row r="21" ht="14.25" customHeight="1" spans="2:14">
      <c r="B21" s="34">
        <v>4</v>
      </c>
      <c r="C21" s="34" t="s">
        <v>21</v>
      </c>
      <c r="D21" s="36">
        <f ca="1" t="shared" ref="D21:E21" si="10">RANDBETWEEN(25,100)</f>
        <v>68</v>
      </c>
      <c r="E21" s="36">
        <f ca="1" t="shared" si="10"/>
        <v>96</v>
      </c>
      <c r="F21" s="36">
        <f ca="1" t="shared" ref="F21:J21" si="11">RANDBETWEEN(20,100)</f>
        <v>44</v>
      </c>
      <c r="G21" s="36">
        <f ca="1" t="shared" si="11"/>
        <v>86</v>
      </c>
      <c r="H21" s="36">
        <f ca="1" t="shared" si="11"/>
        <v>75</v>
      </c>
      <c r="I21" s="36">
        <f ca="1" t="shared" si="11"/>
        <v>73</v>
      </c>
      <c r="J21" s="36">
        <f ca="1" t="shared" si="11"/>
        <v>61</v>
      </c>
      <c r="K21" s="36">
        <f ca="1" t="shared" si="2"/>
        <v>503</v>
      </c>
      <c r="L21" s="36">
        <f ca="1" t="shared" si="3"/>
        <v>71.8571428571429</v>
      </c>
      <c r="M21" s="36">
        <f ca="1" t="shared" si="4"/>
        <v>71.8571428571429</v>
      </c>
      <c r="N21" s="36" t="str">
        <f ca="1" t="shared" si="5"/>
        <v>B</v>
      </c>
    </row>
    <row r="22" ht="14.25" customHeight="1" spans="2:14">
      <c r="B22" s="34">
        <v>5</v>
      </c>
      <c r="C22" s="34" t="s">
        <v>22</v>
      </c>
      <c r="D22" s="36">
        <f ca="1" t="shared" ref="D22:E22" si="12">RANDBETWEEN(25,100)</f>
        <v>38</v>
      </c>
      <c r="E22" s="36">
        <f ca="1" t="shared" si="12"/>
        <v>65</v>
      </c>
      <c r="F22" s="36">
        <f ca="1" t="shared" ref="F22:J22" si="13">RANDBETWEEN(20,100)</f>
        <v>64</v>
      </c>
      <c r="G22" s="36">
        <f ca="1" t="shared" si="13"/>
        <v>36</v>
      </c>
      <c r="H22" s="36">
        <f ca="1" t="shared" si="13"/>
        <v>33</v>
      </c>
      <c r="I22" s="36">
        <f ca="1" t="shared" si="13"/>
        <v>51</v>
      </c>
      <c r="J22" s="36">
        <f ca="1" t="shared" si="13"/>
        <v>40</v>
      </c>
      <c r="K22" s="36">
        <f ca="1" t="shared" si="2"/>
        <v>327</v>
      </c>
      <c r="L22" s="36">
        <f ca="1" t="shared" si="3"/>
        <v>46.7142857142857</v>
      </c>
      <c r="M22" s="36">
        <f ca="1" t="shared" si="4"/>
        <v>46.7142857142857</v>
      </c>
      <c r="N22" s="36" t="str">
        <f ca="1" t="shared" si="5"/>
        <v>E</v>
      </c>
    </row>
    <row r="23" ht="14.25" customHeight="1" spans="2:14">
      <c r="B23" s="34">
        <v>6</v>
      </c>
      <c r="C23" s="34" t="s">
        <v>23</v>
      </c>
      <c r="D23" s="36">
        <f ca="1" t="shared" ref="D23:E23" si="14">RANDBETWEEN(25,100)</f>
        <v>74</v>
      </c>
      <c r="E23" s="36">
        <f ca="1" t="shared" si="14"/>
        <v>81</v>
      </c>
      <c r="F23" s="36">
        <f ca="1" t="shared" ref="F23:J23" si="15">RANDBETWEEN(20,100)</f>
        <v>62</v>
      </c>
      <c r="G23" s="36">
        <f ca="1" t="shared" si="15"/>
        <v>72</v>
      </c>
      <c r="H23" s="36">
        <f ca="1" t="shared" si="15"/>
        <v>75</v>
      </c>
      <c r="I23" s="36">
        <f ca="1" t="shared" si="15"/>
        <v>22</v>
      </c>
      <c r="J23" s="36">
        <f ca="1" t="shared" si="15"/>
        <v>85</v>
      </c>
      <c r="K23" s="36">
        <f ca="1" t="shared" si="2"/>
        <v>471</v>
      </c>
      <c r="L23" s="36">
        <f ca="1" t="shared" si="3"/>
        <v>67.2857142857143</v>
      </c>
      <c r="M23" s="36">
        <f ca="1" t="shared" si="4"/>
        <v>67.2857142857143</v>
      </c>
      <c r="N23" s="36" t="str">
        <f ca="1" t="shared" si="5"/>
        <v>C</v>
      </c>
    </row>
    <row r="24" ht="14.25" customHeight="1" spans="2:14">
      <c r="B24" s="34">
        <v>7</v>
      </c>
      <c r="C24" s="34" t="s">
        <v>24</v>
      </c>
      <c r="D24" s="36">
        <f ca="1" t="shared" ref="D24:E24" si="16">RANDBETWEEN(25,100)</f>
        <v>96</v>
      </c>
      <c r="E24" s="36">
        <f ca="1" t="shared" si="16"/>
        <v>57</v>
      </c>
      <c r="F24" s="36">
        <f ca="1" t="shared" ref="F24:J24" si="17">RANDBETWEEN(20,100)</f>
        <v>96</v>
      </c>
      <c r="G24" s="36">
        <f ca="1" t="shared" si="17"/>
        <v>29</v>
      </c>
      <c r="H24" s="36">
        <f ca="1" t="shared" si="17"/>
        <v>24</v>
      </c>
      <c r="I24" s="36">
        <f ca="1" t="shared" si="17"/>
        <v>95</v>
      </c>
      <c r="J24" s="36">
        <f ca="1" t="shared" si="17"/>
        <v>51</v>
      </c>
      <c r="K24" s="36">
        <f ca="1" t="shared" si="2"/>
        <v>448</v>
      </c>
      <c r="L24" s="36">
        <f ca="1" t="shared" si="3"/>
        <v>64</v>
      </c>
      <c r="M24" s="36">
        <f ca="1" t="shared" si="4"/>
        <v>64</v>
      </c>
      <c r="N24" s="36" t="str">
        <f ca="1" t="shared" si="5"/>
        <v>C</v>
      </c>
    </row>
    <row r="25" ht="14.25" customHeight="1" spans="2:14">
      <c r="B25" s="34">
        <v>8</v>
      </c>
      <c r="C25" s="34" t="s">
        <v>25</v>
      </c>
      <c r="D25" s="36">
        <f ca="1" t="shared" ref="D25:E25" si="18">RANDBETWEEN(25,100)</f>
        <v>53</v>
      </c>
      <c r="E25" s="36">
        <f ca="1" t="shared" si="18"/>
        <v>41</v>
      </c>
      <c r="F25" s="36">
        <f ca="1" t="shared" ref="F25:J25" si="19">RANDBETWEEN(20,100)</f>
        <v>67</v>
      </c>
      <c r="G25" s="36">
        <f ca="1" t="shared" si="19"/>
        <v>87</v>
      </c>
      <c r="H25" s="36">
        <f ca="1" t="shared" si="19"/>
        <v>20</v>
      </c>
      <c r="I25" s="36">
        <f ca="1" t="shared" si="19"/>
        <v>29</v>
      </c>
      <c r="J25" s="36">
        <f ca="1" t="shared" si="19"/>
        <v>72</v>
      </c>
      <c r="K25" s="36">
        <f ca="1" t="shared" si="2"/>
        <v>369</v>
      </c>
      <c r="L25" s="36">
        <f ca="1" t="shared" si="3"/>
        <v>52.7142857142857</v>
      </c>
      <c r="M25" s="36">
        <f ca="1" t="shared" si="4"/>
        <v>52.7142857142857</v>
      </c>
      <c r="N25" s="36" t="str">
        <f ca="1" t="shared" si="5"/>
        <v>D</v>
      </c>
    </row>
    <row r="26" ht="14.25" customHeight="1" spans="2:14">
      <c r="B26" s="34">
        <v>9</v>
      </c>
      <c r="C26" s="34" t="s">
        <v>26</v>
      </c>
      <c r="D26" s="36">
        <f ca="1" t="shared" ref="D26:E26" si="20">RANDBETWEEN(25,100)</f>
        <v>36</v>
      </c>
      <c r="E26" s="36">
        <f ca="1" t="shared" si="20"/>
        <v>69</v>
      </c>
      <c r="F26" s="36">
        <f ca="1" t="shared" ref="F26:J26" si="21">RANDBETWEEN(20,100)</f>
        <v>44</v>
      </c>
      <c r="G26" s="36">
        <f ca="1" t="shared" si="21"/>
        <v>28</v>
      </c>
      <c r="H26" s="36">
        <f ca="1" t="shared" si="21"/>
        <v>97</v>
      </c>
      <c r="I26" s="36">
        <f ca="1" t="shared" si="21"/>
        <v>79</v>
      </c>
      <c r="J26" s="36">
        <f ca="1" t="shared" si="21"/>
        <v>36</v>
      </c>
      <c r="K26" s="36">
        <f ca="1" t="shared" si="2"/>
        <v>389</v>
      </c>
      <c r="L26" s="36">
        <f ca="1" t="shared" si="3"/>
        <v>55.5714285714286</v>
      </c>
      <c r="M26" s="36">
        <f ca="1" t="shared" si="4"/>
        <v>55.5714285714286</v>
      </c>
      <c r="N26" s="36" t="str">
        <f ca="1" t="shared" si="5"/>
        <v>D</v>
      </c>
    </row>
    <row r="27" ht="14.25" customHeight="1" spans="2:14">
      <c r="B27" s="34">
        <v>10</v>
      </c>
      <c r="C27" s="34" t="s">
        <v>27</v>
      </c>
      <c r="D27" s="36">
        <f ca="1" t="shared" ref="D27:E27" si="22">RANDBETWEEN(25,100)</f>
        <v>74</v>
      </c>
      <c r="E27" s="36">
        <f ca="1" t="shared" si="22"/>
        <v>92</v>
      </c>
      <c r="F27" s="36">
        <f ca="1" t="shared" ref="F27:J27" si="23">RANDBETWEEN(20,100)</f>
        <v>90</v>
      </c>
      <c r="G27" s="36">
        <f ca="1" t="shared" si="23"/>
        <v>37</v>
      </c>
      <c r="H27" s="36">
        <f ca="1" t="shared" si="23"/>
        <v>66</v>
      </c>
      <c r="I27" s="36">
        <f ca="1" t="shared" si="23"/>
        <v>60</v>
      </c>
      <c r="J27" s="36">
        <f ca="1" t="shared" si="23"/>
        <v>42</v>
      </c>
      <c r="K27" s="36">
        <f ca="1" t="shared" si="2"/>
        <v>461</v>
      </c>
      <c r="L27" s="36">
        <f ca="1" t="shared" si="3"/>
        <v>65.8571428571429</v>
      </c>
      <c r="M27" s="36">
        <f ca="1" t="shared" si="4"/>
        <v>65.8571428571429</v>
      </c>
      <c r="N27" s="36" t="str">
        <f ca="1" t="shared" si="5"/>
        <v>C</v>
      </c>
    </row>
    <row r="28" ht="14.25" customHeight="1" spans="2:14">
      <c r="B28" s="34">
        <v>11</v>
      </c>
      <c r="C28" s="34" t="s">
        <v>28</v>
      </c>
      <c r="D28" s="36">
        <f ca="1" t="shared" ref="D28:E28" si="24">RANDBETWEEN(25,100)</f>
        <v>52</v>
      </c>
      <c r="E28" s="36">
        <f ca="1" t="shared" si="24"/>
        <v>50</v>
      </c>
      <c r="F28" s="36">
        <f ca="1" t="shared" ref="F28:J28" si="25">RANDBETWEEN(20,100)</f>
        <v>58</v>
      </c>
      <c r="G28" s="36">
        <f ca="1" t="shared" si="25"/>
        <v>71</v>
      </c>
      <c r="H28" s="36">
        <f ca="1" t="shared" si="25"/>
        <v>56</v>
      </c>
      <c r="I28" s="36">
        <f ca="1" t="shared" si="25"/>
        <v>83</v>
      </c>
      <c r="J28" s="36">
        <f ca="1" t="shared" si="25"/>
        <v>77</v>
      </c>
      <c r="K28" s="36">
        <f ca="1" t="shared" si="2"/>
        <v>447</v>
      </c>
      <c r="L28" s="36">
        <f ca="1" t="shared" si="3"/>
        <v>63.8571428571429</v>
      </c>
      <c r="M28" s="36">
        <f ca="1" t="shared" si="4"/>
        <v>63.8571428571429</v>
      </c>
      <c r="N28" s="36" t="str">
        <f ca="1" t="shared" si="5"/>
        <v>C</v>
      </c>
    </row>
    <row r="29" ht="14.25" customHeight="1" spans="2:14">
      <c r="B29" s="34">
        <v>12</v>
      </c>
      <c r="C29" s="34" t="s">
        <v>29</v>
      </c>
      <c r="D29" s="36">
        <f ca="1" t="shared" ref="D29:E29" si="26">RANDBETWEEN(25,100)</f>
        <v>34</v>
      </c>
      <c r="E29" s="36">
        <f ca="1" t="shared" si="26"/>
        <v>37</v>
      </c>
      <c r="F29" s="36">
        <f ca="1" t="shared" ref="F29:J29" si="27">RANDBETWEEN(20,100)</f>
        <v>52</v>
      </c>
      <c r="G29" s="36">
        <f ca="1" t="shared" si="27"/>
        <v>23</v>
      </c>
      <c r="H29" s="36">
        <f ca="1" t="shared" si="27"/>
        <v>83</v>
      </c>
      <c r="I29" s="36">
        <f ca="1" t="shared" si="27"/>
        <v>62</v>
      </c>
      <c r="J29" s="36">
        <f ca="1" t="shared" si="27"/>
        <v>26</v>
      </c>
      <c r="K29" s="36">
        <f ca="1" t="shared" si="2"/>
        <v>317</v>
      </c>
      <c r="L29" s="36">
        <f ca="1" t="shared" si="3"/>
        <v>45.2857142857143</v>
      </c>
      <c r="M29" s="36">
        <f ca="1" t="shared" si="4"/>
        <v>45.2857142857143</v>
      </c>
      <c r="N29" s="36" t="str">
        <f ca="1" t="shared" si="5"/>
        <v>E</v>
      </c>
    </row>
    <row r="30" ht="14.25" customHeight="1" spans="2:14">
      <c r="B30" s="34">
        <v>13</v>
      </c>
      <c r="C30" s="34" t="s">
        <v>30</v>
      </c>
      <c r="D30" s="36">
        <f ca="1" t="shared" ref="D30:E30" si="28">RANDBETWEEN(25,100)</f>
        <v>95</v>
      </c>
      <c r="E30" s="36">
        <f ca="1" t="shared" si="28"/>
        <v>86</v>
      </c>
      <c r="F30" s="36">
        <f ca="1" t="shared" ref="F30:J30" si="29">RANDBETWEEN(20,100)</f>
        <v>87</v>
      </c>
      <c r="G30" s="36">
        <f ca="1" t="shared" si="29"/>
        <v>34</v>
      </c>
      <c r="H30" s="36">
        <f ca="1" t="shared" si="29"/>
        <v>55</v>
      </c>
      <c r="I30" s="36">
        <f ca="1" t="shared" si="29"/>
        <v>43</v>
      </c>
      <c r="J30" s="36">
        <f ca="1" t="shared" si="29"/>
        <v>48</v>
      </c>
      <c r="K30" s="36">
        <f ca="1" t="shared" si="2"/>
        <v>448</v>
      </c>
      <c r="L30" s="36">
        <f ca="1" t="shared" si="3"/>
        <v>64</v>
      </c>
      <c r="M30" s="36">
        <f ca="1" t="shared" si="4"/>
        <v>64</v>
      </c>
      <c r="N30" s="36" t="str">
        <f ca="1" t="shared" si="5"/>
        <v>C</v>
      </c>
    </row>
    <row r="31" ht="14.25" customHeight="1" spans="2:14">
      <c r="B31" s="34">
        <v>14</v>
      </c>
      <c r="C31" s="34" t="s">
        <v>31</v>
      </c>
      <c r="D31" s="36">
        <f ca="1" t="shared" ref="D31:E31" si="30">RANDBETWEEN(25,100)</f>
        <v>42</v>
      </c>
      <c r="E31" s="36">
        <f ca="1" t="shared" si="30"/>
        <v>76</v>
      </c>
      <c r="F31" s="36">
        <f ca="1" t="shared" ref="F31:J31" si="31">RANDBETWEEN(20,100)</f>
        <v>91</v>
      </c>
      <c r="G31" s="36">
        <f ca="1" t="shared" si="31"/>
        <v>76</v>
      </c>
      <c r="H31" s="36">
        <f ca="1" t="shared" si="31"/>
        <v>53</v>
      </c>
      <c r="I31" s="36">
        <f ca="1" t="shared" si="31"/>
        <v>51</v>
      </c>
      <c r="J31" s="36">
        <f ca="1" t="shared" si="31"/>
        <v>76</v>
      </c>
      <c r="K31" s="36">
        <f ca="1" t="shared" si="2"/>
        <v>465</v>
      </c>
      <c r="L31" s="36">
        <f ca="1" t="shared" si="3"/>
        <v>66.4285714285714</v>
      </c>
      <c r="M31" s="36">
        <f ca="1" t="shared" si="4"/>
        <v>66.4285714285714</v>
      </c>
      <c r="N31" s="36" t="str">
        <f ca="1" t="shared" si="5"/>
        <v>C</v>
      </c>
    </row>
    <row r="32" ht="14.25" customHeight="1" spans="2:14">
      <c r="B32" s="34">
        <v>15</v>
      </c>
      <c r="C32" s="34" t="s">
        <v>32</v>
      </c>
      <c r="D32" s="36">
        <f ca="1" t="shared" ref="D32:E32" si="32">RANDBETWEEN(25,100)</f>
        <v>66</v>
      </c>
      <c r="E32" s="36">
        <f ca="1" t="shared" si="32"/>
        <v>54</v>
      </c>
      <c r="F32" s="36">
        <f ca="1" t="shared" ref="F32:J32" si="33">RANDBETWEEN(20,100)</f>
        <v>85</v>
      </c>
      <c r="G32" s="36">
        <f ca="1" t="shared" si="33"/>
        <v>62</v>
      </c>
      <c r="H32" s="36">
        <f ca="1" t="shared" si="33"/>
        <v>53</v>
      </c>
      <c r="I32" s="36">
        <f ca="1" t="shared" si="33"/>
        <v>79</v>
      </c>
      <c r="J32" s="36">
        <f ca="1" t="shared" si="33"/>
        <v>70</v>
      </c>
      <c r="K32" s="36">
        <f ca="1" t="shared" si="2"/>
        <v>469</v>
      </c>
      <c r="L32" s="36">
        <f ca="1" t="shared" si="3"/>
        <v>67</v>
      </c>
      <c r="M32" s="36">
        <f ca="1" t="shared" si="4"/>
        <v>67</v>
      </c>
      <c r="N32" s="36" t="str">
        <f ca="1" t="shared" si="5"/>
        <v>C</v>
      </c>
    </row>
    <row r="33" ht="14.25" customHeight="1" spans="2:14">
      <c r="B33" s="34">
        <v>16</v>
      </c>
      <c r="C33" s="34" t="s">
        <v>33</v>
      </c>
      <c r="D33" s="36">
        <f ca="1" t="shared" ref="D33:E33" si="34">RANDBETWEEN(25,100)</f>
        <v>46</v>
      </c>
      <c r="E33" s="36">
        <f ca="1" t="shared" si="34"/>
        <v>79</v>
      </c>
      <c r="F33" s="36">
        <f ca="1" t="shared" ref="F33:J33" si="35">RANDBETWEEN(20,100)</f>
        <v>57</v>
      </c>
      <c r="G33" s="36">
        <f ca="1" t="shared" si="35"/>
        <v>65</v>
      </c>
      <c r="H33" s="36">
        <f ca="1" t="shared" si="35"/>
        <v>86</v>
      </c>
      <c r="I33" s="36">
        <f ca="1" t="shared" si="35"/>
        <v>64</v>
      </c>
      <c r="J33" s="36">
        <f ca="1" t="shared" si="35"/>
        <v>55</v>
      </c>
      <c r="K33" s="36">
        <f ca="1" t="shared" si="2"/>
        <v>452</v>
      </c>
      <c r="L33" s="36">
        <f ca="1" t="shared" si="3"/>
        <v>64.5714285714286</v>
      </c>
      <c r="M33" s="36">
        <f ca="1" t="shared" si="4"/>
        <v>64.5714285714286</v>
      </c>
      <c r="N33" s="36" t="str">
        <f ca="1" t="shared" si="5"/>
        <v>C</v>
      </c>
    </row>
    <row r="34" ht="14.25" customHeight="1" spans="2:14">
      <c r="B34" s="34">
        <v>17</v>
      </c>
      <c r="C34" s="34" t="s">
        <v>34</v>
      </c>
      <c r="D34" s="36">
        <f ca="1" t="shared" ref="D34:E34" si="36">RANDBETWEEN(25,100)</f>
        <v>83</v>
      </c>
      <c r="E34" s="36">
        <f ca="1" t="shared" si="36"/>
        <v>78</v>
      </c>
      <c r="F34" s="36">
        <f ca="1" t="shared" ref="F34:J34" si="37">RANDBETWEEN(20,100)</f>
        <v>23</v>
      </c>
      <c r="G34" s="36">
        <f ca="1" t="shared" si="37"/>
        <v>74</v>
      </c>
      <c r="H34" s="36">
        <f ca="1" t="shared" si="37"/>
        <v>20</v>
      </c>
      <c r="I34" s="36">
        <f ca="1" t="shared" si="37"/>
        <v>75</v>
      </c>
      <c r="J34" s="36">
        <f ca="1" t="shared" si="37"/>
        <v>88</v>
      </c>
      <c r="K34" s="36">
        <f ca="1" t="shared" si="2"/>
        <v>441</v>
      </c>
      <c r="L34" s="36">
        <f ca="1" t="shared" si="3"/>
        <v>63</v>
      </c>
      <c r="M34" s="36">
        <f ca="1" t="shared" si="4"/>
        <v>63</v>
      </c>
      <c r="N34" s="36" t="str">
        <f ca="1" t="shared" si="5"/>
        <v>C</v>
      </c>
    </row>
    <row r="35" ht="14.25" customHeight="1" spans="2:14">
      <c r="B35" s="34">
        <v>18</v>
      </c>
      <c r="C35" s="34" t="s">
        <v>35</v>
      </c>
      <c r="D35" s="36">
        <f ca="1" t="shared" ref="D35:E35" si="38">RANDBETWEEN(25,100)</f>
        <v>45</v>
      </c>
      <c r="E35" s="36">
        <f ca="1" t="shared" si="38"/>
        <v>31</v>
      </c>
      <c r="F35" s="36">
        <f ca="1" t="shared" ref="F35:J35" si="39">RANDBETWEEN(20,100)</f>
        <v>89</v>
      </c>
      <c r="G35" s="36">
        <f ca="1" t="shared" si="39"/>
        <v>49</v>
      </c>
      <c r="H35" s="36">
        <f ca="1" t="shared" si="39"/>
        <v>79</v>
      </c>
      <c r="I35" s="36">
        <f ca="1" t="shared" si="39"/>
        <v>100</v>
      </c>
      <c r="J35" s="36">
        <f ca="1" t="shared" si="39"/>
        <v>73</v>
      </c>
      <c r="K35" s="36">
        <f ca="1" t="shared" si="2"/>
        <v>466</v>
      </c>
      <c r="L35" s="36">
        <f ca="1" t="shared" si="3"/>
        <v>66.5714285714286</v>
      </c>
      <c r="M35" s="36">
        <f ca="1" t="shared" si="4"/>
        <v>66.5714285714286</v>
      </c>
      <c r="N35" s="36" t="str">
        <f ca="1" t="shared" si="5"/>
        <v>C</v>
      </c>
    </row>
    <row r="36" ht="14.25" customHeight="1" spans="2:14">
      <c r="B36" s="34">
        <v>19</v>
      </c>
      <c r="C36" s="34" t="s">
        <v>36</v>
      </c>
      <c r="D36" s="36">
        <f ca="1" t="shared" ref="D36:E36" si="40">RANDBETWEEN(25,100)</f>
        <v>54</v>
      </c>
      <c r="E36" s="36">
        <f ca="1" t="shared" si="40"/>
        <v>57</v>
      </c>
      <c r="F36" s="36">
        <f ca="1" t="shared" ref="F36:J36" si="41">RANDBETWEEN(20,100)</f>
        <v>39</v>
      </c>
      <c r="G36" s="36">
        <f ca="1" t="shared" si="41"/>
        <v>58</v>
      </c>
      <c r="H36" s="36">
        <f ca="1" t="shared" si="41"/>
        <v>33</v>
      </c>
      <c r="I36" s="36">
        <f ca="1" t="shared" si="41"/>
        <v>80</v>
      </c>
      <c r="J36" s="36">
        <f ca="1" t="shared" si="41"/>
        <v>55</v>
      </c>
      <c r="K36" s="36">
        <f ca="1" t="shared" si="2"/>
        <v>376</v>
      </c>
      <c r="L36" s="36">
        <f ca="1" t="shared" si="3"/>
        <v>53.7142857142857</v>
      </c>
      <c r="M36" s="36">
        <f ca="1" t="shared" si="4"/>
        <v>53.7142857142857</v>
      </c>
      <c r="N36" s="36" t="str">
        <f ca="1" t="shared" si="5"/>
        <v>D</v>
      </c>
    </row>
    <row r="37" ht="14.25" customHeight="1" spans="2:14">
      <c r="B37" s="34">
        <v>20</v>
      </c>
      <c r="C37" s="34" t="s">
        <v>37</v>
      </c>
      <c r="D37" s="36">
        <f ca="1" t="shared" ref="D37:E37" si="42">RANDBETWEEN(25,100)</f>
        <v>97</v>
      </c>
      <c r="E37" s="36">
        <f ca="1" t="shared" si="42"/>
        <v>62</v>
      </c>
      <c r="F37" s="36">
        <f ca="1" t="shared" ref="F37:J37" si="43">RANDBETWEEN(20,100)</f>
        <v>57</v>
      </c>
      <c r="G37" s="36">
        <f ca="1" t="shared" si="43"/>
        <v>84</v>
      </c>
      <c r="H37" s="36">
        <f ca="1" t="shared" si="43"/>
        <v>41</v>
      </c>
      <c r="I37" s="36">
        <f ca="1" t="shared" si="43"/>
        <v>93</v>
      </c>
      <c r="J37" s="36">
        <f ca="1" t="shared" si="43"/>
        <v>75</v>
      </c>
      <c r="K37" s="36">
        <f ca="1" t="shared" si="2"/>
        <v>509</v>
      </c>
      <c r="L37" s="36">
        <f ca="1" t="shared" si="3"/>
        <v>72.7142857142857</v>
      </c>
      <c r="M37" s="36">
        <f ca="1" t="shared" si="4"/>
        <v>72.7142857142857</v>
      </c>
      <c r="N37" s="36" t="str">
        <f ca="1" t="shared" si="5"/>
        <v>B</v>
      </c>
    </row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">
    <mergeCell ref="H8:K8"/>
    <mergeCell ref="H11:K11"/>
    <mergeCell ref="I12:K12"/>
    <mergeCell ref="B15:T15"/>
    <mergeCell ref="H3:K5"/>
  </mergeCells>
  <pageMargins left="0.7" right="0.7" top="0.75" bottom="0.75" header="0" footer="0"/>
  <pageSetup paperSize="1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R1000"/>
  <sheetViews>
    <sheetView workbookViewId="0">
      <selection activeCell="A1" sqref="A1"/>
    </sheetView>
  </sheetViews>
  <sheetFormatPr defaultColWidth="14.4272727272727" defaultRowHeight="15" customHeight="1"/>
  <cols>
    <col min="1" max="1" width="8.70909090909091" customWidth="1"/>
    <col min="2" max="2" width="11.5727272727273" customWidth="1"/>
    <col min="3" max="3" width="15.5727272727273" customWidth="1"/>
    <col min="4" max="4" width="12.2909090909091" customWidth="1"/>
    <col min="5" max="26" width="8.70909090909091" customWidth="1"/>
  </cols>
  <sheetData>
    <row r="1" ht="14.25" customHeight="1" spans="6:18">
      <c r="F1" s="50" t="s">
        <v>38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ht="14.25" customHeight="1"/>
    <row r="3" ht="14.25" customHeight="1"/>
    <row r="4" ht="14.25" customHeight="1" spans="2:14">
      <c r="B4" s="37" t="s">
        <v>39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ht="14.25" customHeight="1" spans="9:9">
      <c r="I5" s="8"/>
    </row>
    <row r="6" ht="14.25" customHeight="1"/>
    <row r="7" ht="14.25" customHeight="1" spans="2:4">
      <c r="B7" s="36" t="s">
        <v>40</v>
      </c>
      <c r="C7" s="34" t="s">
        <v>41</v>
      </c>
      <c r="D7" s="34" t="s">
        <v>42</v>
      </c>
    </row>
    <row r="8" ht="14.25" customHeight="1" spans="2:4">
      <c r="B8" s="34">
        <v>1</v>
      </c>
      <c r="C8" s="34">
        <f t="shared" ref="C8:C19" si="0">BINOMDIST(B8,12,0.5,FALSE)</f>
        <v>0.0029296875</v>
      </c>
      <c r="D8" s="34">
        <f t="shared" ref="D8:D19" si="1">BINOMDIST(B8,12,0.5,TRUE)</f>
        <v>0.003173828125</v>
      </c>
    </row>
    <row r="9" ht="14.25" customHeight="1" spans="2:4">
      <c r="B9" s="34">
        <v>2</v>
      </c>
      <c r="C9" s="34">
        <f t="shared" si="0"/>
        <v>0.01611328125</v>
      </c>
      <c r="D9" s="34">
        <f t="shared" si="1"/>
        <v>0.019287109375</v>
      </c>
    </row>
    <row r="10" ht="14.25" customHeight="1" spans="2:4">
      <c r="B10" s="34">
        <v>3</v>
      </c>
      <c r="C10" s="34">
        <f t="shared" si="0"/>
        <v>0.0537109375</v>
      </c>
      <c r="D10" s="34">
        <f t="shared" si="1"/>
        <v>0.072998046875</v>
      </c>
    </row>
    <row r="11" ht="14.25" customHeight="1" spans="2:4">
      <c r="B11" s="34">
        <v>4</v>
      </c>
      <c r="C11" s="34">
        <f t="shared" si="0"/>
        <v>0.120849609375</v>
      </c>
      <c r="D11" s="34">
        <f t="shared" si="1"/>
        <v>0.19384765625</v>
      </c>
    </row>
    <row r="12" ht="14.25" customHeight="1" spans="2:4">
      <c r="B12" s="34">
        <v>5</v>
      </c>
      <c r="C12" s="34">
        <f t="shared" si="0"/>
        <v>0.193359375</v>
      </c>
      <c r="D12" s="34">
        <f t="shared" si="1"/>
        <v>0.38720703125</v>
      </c>
    </row>
    <row r="13" ht="14.25" customHeight="1" spans="2:4">
      <c r="B13" s="34">
        <v>6</v>
      </c>
      <c r="C13" s="34">
        <f t="shared" si="0"/>
        <v>0.2255859375</v>
      </c>
      <c r="D13" s="34">
        <f t="shared" si="1"/>
        <v>0.61279296875</v>
      </c>
    </row>
    <row r="14" ht="14.25" customHeight="1" spans="2:4">
      <c r="B14" s="34">
        <v>7</v>
      </c>
      <c r="C14" s="34">
        <f t="shared" si="0"/>
        <v>0.193359375</v>
      </c>
      <c r="D14" s="34">
        <f t="shared" si="1"/>
        <v>0.80615234375</v>
      </c>
    </row>
    <row r="15" ht="14.25" customHeight="1" spans="2:4">
      <c r="B15" s="34">
        <v>8</v>
      </c>
      <c r="C15" s="34">
        <f t="shared" si="0"/>
        <v>0.120849609375</v>
      </c>
      <c r="D15" s="34">
        <f t="shared" si="1"/>
        <v>0.927001953125</v>
      </c>
    </row>
    <row r="16" ht="14.25" customHeight="1" spans="2:4">
      <c r="B16" s="34">
        <v>9</v>
      </c>
      <c r="C16" s="34">
        <f t="shared" si="0"/>
        <v>0.0537109375</v>
      </c>
      <c r="D16" s="34">
        <f t="shared" si="1"/>
        <v>0.980712890625</v>
      </c>
    </row>
    <row r="17" ht="14.25" customHeight="1" spans="2:4">
      <c r="B17" s="34">
        <v>10</v>
      </c>
      <c r="C17" s="34">
        <f t="shared" si="0"/>
        <v>0.01611328125</v>
      </c>
      <c r="D17" s="34">
        <f t="shared" si="1"/>
        <v>0.996826171875</v>
      </c>
    </row>
    <row r="18" ht="14.25" customHeight="1" spans="2:4">
      <c r="B18" s="34">
        <v>11</v>
      </c>
      <c r="C18" s="34">
        <f t="shared" si="0"/>
        <v>0.0029296875</v>
      </c>
      <c r="D18" s="34">
        <f t="shared" si="1"/>
        <v>0.999755859375</v>
      </c>
    </row>
    <row r="19" ht="14.25" customHeight="1" spans="2:4">
      <c r="B19" s="51">
        <v>12</v>
      </c>
      <c r="C19" s="51">
        <f t="shared" si="0"/>
        <v>0.000244140625</v>
      </c>
      <c r="D19" s="51">
        <f t="shared" si="1"/>
        <v>1</v>
      </c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 spans="2:18">
      <c r="B25" s="37" t="s">
        <v>43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ht="14.25" customHeight="1"/>
    <row r="27" ht="14.25" customHeight="1"/>
    <row r="28" ht="14.25" customHeight="1" spans="2:4">
      <c r="B28" s="44" t="s">
        <v>40</v>
      </c>
      <c r="C28" s="8" t="s">
        <v>41</v>
      </c>
      <c r="D28" s="8" t="s">
        <v>42</v>
      </c>
    </row>
    <row r="29" ht="14.25" customHeight="1" spans="2:4">
      <c r="B29" s="44">
        <v>1</v>
      </c>
      <c r="C29" s="8">
        <f t="shared" ref="C29:C38" si="2">BINOMDIST(B29,10,0.1,FALSE)</f>
        <v>0.387420489</v>
      </c>
      <c r="D29" s="8">
        <f t="shared" ref="D29:D38" si="3">BINOMDIST(B29,10,0.1,TRUE)</f>
        <v>0.7360989291</v>
      </c>
    </row>
    <row r="30" ht="14.25" customHeight="1" spans="2:4">
      <c r="B30" s="44">
        <v>2</v>
      </c>
      <c r="C30" s="8">
        <f t="shared" si="2"/>
        <v>0.1937102445</v>
      </c>
      <c r="D30" s="8">
        <f t="shared" si="3"/>
        <v>0.9298091736</v>
      </c>
    </row>
    <row r="31" ht="14.25" customHeight="1" spans="2:4">
      <c r="B31" s="44">
        <v>3</v>
      </c>
      <c r="C31" s="8">
        <f t="shared" si="2"/>
        <v>0.057395628</v>
      </c>
      <c r="D31" s="8">
        <f t="shared" si="3"/>
        <v>0.9872048016</v>
      </c>
    </row>
    <row r="32" ht="14.25" customHeight="1" spans="2:4">
      <c r="B32" s="44">
        <v>4</v>
      </c>
      <c r="C32" s="8">
        <f t="shared" si="2"/>
        <v>0.011160261</v>
      </c>
      <c r="D32" s="8">
        <f t="shared" si="3"/>
        <v>0.9983650626</v>
      </c>
    </row>
    <row r="33" ht="14.25" customHeight="1" spans="2:4">
      <c r="B33" s="44">
        <v>5</v>
      </c>
      <c r="C33" s="8">
        <f t="shared" si="2"/>
        <v>0.0014880348</v>
      </c>
      <c r="D33" s="8">
        <f t="shared" si="3"/>
        <v>0.9998530974</v>
      </c>
    </row>
    <row r="34" ht="14.25" customHeight="1" spans="2:4">
      <c r="B34" s="44">
        <v>6</v>
      </c>
      <c r="C34" s="8">
        <f t="shared" si="2"/>
        <v>0.000137781</v>
      </c>
      <c r="D34" s="8">
        <f t="shared" si="3"/>
        <v>0.9999908784</v>
      </c>
    </row>
    <row r="35" ht="14.25" customHeight="1" spans="2:4">
      <c r="B35" s="44">
        <v>7</v>
      </c>
      <c r="C35" s="8">
        <f t="shared" si="2"/>
        <v>8.74800000000001e-6</v>
      </c>
      <c r="D35" s="8">
        <f t="shared" si="3"/>
        <v>0.9999996264</v>
      </c>
    </row>
    <row r="36" ht="14.25" customHeight="1" spans="2:4">
      <c r="B36" s="44">
        <v>8</v>
      </c>
      <c r="C36" s="8">
        <f t="shared" si="2"/>
        <v>3.64500000000001e-7</v>
      </c>
      <c r="D36" s="8">
        <f t="shared" si="3"/>
        <v>0.9999999909</v>
      </c>
    </row>
    <row r="37" ht="14.25" customHeight="1" spans="2:4">
      <c r="B37" s="44">
        <v>9</v>
      </c>
      <c r="C37" s="8">
        <f t="shared" si="2"/>
        <v>9e-9</v>
      </c>
      <c r="D37" s="8">
        <f t="shared" si="3"/>
        <v>0.9999999999</v>
      </c>
    </row>
    <row r="38" ht="14.25" customHeight="1" spans="2:4">
      <c r="B38" s="44">
        <v>10</v>
      </c>
      <c r="C38" s="8">
        <f t="shared" si="2"/>
        <v>1e-10</v>
      </c>
      <c r="D38" s="8">
        <f t="shared" si="3"/>
        <v>1</v>
      </c>
    </row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 spans="2:17">
      <c r="B47" s="37" t="s">
        <v>44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ht="14.25" customHeight="1"/>
    <row r="49" ht="14.25" customHeight="1" spans="2:4">
      <c r="B49" s="44" t="s">
        <v>40</v>
      </c>
      <c r="C49" s="8" t="s">
        <v>41</v>
      </c>
      <c r="D49" s="8" t="s">
        <v>42</v>
      </c>
    </row>
    <row r="50" ht="14.25" customHeight="1" spans="2:4">
      <c r="B50" s="8">
        <v>1</v>
      </c>
      <c r="C50" s="8">
        <f t="shared" ref="C50:C54" si="4">BINOMDIST(B50,5,0.33,FALSE)</f>
        <v>0.3324934965</v>
      </c>
      <c r="D50" s="8">
        <f t="shared" ref="D50:D54" si="5">BINOMDIST(B50,5,0.33,TRUE)</f>
        <v>0.4675060072</v>
      </c>
    </row>
    <row r="51" ht="14.25" customHeight="1" spans="2:4">
      <c r="B51" s="8">
        <v>2</v>
      </c>
      <c r="C51" s="8">
        <f t="shared" si="4"/>
        <v>0.327530907</v>
      </c>
      <c r="D51" s="8">
        <f t="shared" si="5"/>
        <v>0.7950369142</v>
      </c>
    </row>
    <row r="52" ht="14.25" customHeight="1" spans="2:4">
      <c r="B52" s="8">
        <v>3</v>
      </c>
      <c r="C52" s="8">
        <f t="shared" si="4"/>
        <v>0.161321193</v>
      </c>
      <c r="D52" s="8">
        <f t="shared" si="5"/>
        <v>0.9563581072</v>
      </c>
    </row>
    <row r="53" ht="14.25" customHeight="1" spans="2:4">
      <c r="B53" s="8">
        <v>4</v>
      </c>
      <c r="C53" s="8">
        <f t="shared" si="4"/>
        <v>0.0397283535</v>
      </c>
      <c r="D53" s="8">
        <f t="shared" si="5"/>
        <v>0.9960864607</v>
      </c>
    </row>
    <row r="54" ht="14.25" customHeight="1" spans="2:4">
      <c r="B54" s="8">
        <v>5</v>
      </c>
      <c r="C54" s="8">
        <f t="shared" si="4"/>
        <v>0.0039135393</v>
      </c>
      <c r="D54" s="8">
        <f t="shared" si="5"/>
        <v>1</v>
      </c>
    </row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">
    <mergeCell ref="F1:R1"/>
    <mergeCell ref="B4:N4"/>
    <mergeCell ref="B25:R25"/>
    <mergeCell ref="B47:Q47"/>
  </mergeCells>
  <pageMargins left="0.7" right="0.7" top="0.75" bottom="0.75" header="0" footer="0"/>
  <pageSetup paperSize="1" orientation="landscape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00"/>
  <sheetViews>
    <sheetView workbookViewId="0">
      <selection activeCell="A1" sqref="A1"/>
    </sheetView>
  </sheetViews>
  <sheetFormatPr defaultColWidth="14.4272727272727" defaultRowHeight="15" customHeight="1"/>
  <cols>
    <col min="1" max="1" width="8.70909090909091" customWidth="1"/>
    <col min="2" max="2" width="13.7090909090909" customWidth="1"/>
    <col min="3" max="3" width="15.7090909090909" customWidth="1"/>
    <col min="4" max="4" width="11.8636363636364" customWidth="1"/>
    <col min="5" max="5" width="13.5727272727273" customWidth="1"/>
    <col min="6" max="6" width="12.7090909090909" customWidth="1"/>
    <col min="7" max="7" width="8.70909090909091" customWidth="1"/>
    <col min="8" max="8" width="11.8636363636364" customWidth="1"/>
    <col min="9" max="26" width="8.70909090909091" customWidth="1"/>
  </cols>
  <sheetData>
    <row r="1" ht="14.25" customHeight="1"/>
    <row r="2" ht="14.25" customHeight="1" spans="4:17">
      <c r="D2" s="1" t="s">
        <v>45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ht="14.25" customHeight="1"/>
    <row r="4" ht="14.25" customHeight="1"/>
    <row r="5" ht="14.25" customHeight="1" spans="3:3">
      <c r="C5" s="27" t="s">
        <v>46</v>
      </c>
    </row>
    <row r="6" ht="14.25" customHeight="1" spans="3:3">
      <c r="C6" s="27" t="s">
        <v>47</v>
      </c>
    </row>
    <row r="7" ht="14.25" customHeight="1" spans="3:3">
      <c r="C7" s="27" t="s">
        <v>48</v>
      </c>
    </row>
    <row r="8" ht="14.25" customHeight="1" spans="3:3">
      <c r="C8" s="43"/>
    </row>
    <row r="9" ht="14.25" customHeight="1"/>
    <row r="10" ht="14.25" customHeight="1" spans="3:3">
      <c r="C10" s="27" t="s">
        <v>49</v>
      </c>
    </row>
    <row r="11" ht="14.25" customHeight="1" spans="3:4">
      <c r="C11" s="27" t="s">
        <v>50</v>
      </c>
      <c r="D11" s="27" t="s">
        <v>51</v>
      </c>
    </row>
    <row r="12" ht="14.25" customHeight="1"/>
    <row r="13" ht="14.25" customHeight="1"/>
    <row r="14" ht="14.25" customHeight="1" spans="4:5">
      <c r="D14" s="47"/>
      <c r="E14" s="48" t="s">
        <v>52</v>
      </c>
    </row>
    <row r="15" ht="14.25" customHeight="1" spans="3:5">
      <c r="C15" s="44" t="s">
        <v>53</v>
      </c>
      <c r="D15" s="47">
        <v>0.2</v>
      </c>
      <c r="E15" s="44">
        <v>0.2</v>
      </c>
    </row>
    <row r="16" ht="14.25" customHeight="1" spans="3:5">
      <c r="C16" s="44" t="s">
        <v>54</v>
      </c>
      <c r="D16" s="47">
        <v>0.3</v>
      </c>
      <c r="E16" s="44">
        <v>0.3</v>
      </c>
    </row>
    <row r="17" ht="14.25" customHeight="1" spans="3:5">
      <c r="C17" s="44" t="s">
        <v>55</v>
      </c>
      <c r="D17" s="47">
        <v>0.5</v>
      </c>
      <c r="E17" s="44">
        <v>0.5</v>
      </c>
    </row>
    <row r="18" ht="14.25" customHeight="1"/>
    <row r="19" ht="14.25" customHeight="1"/>
    <row r="20" ht="14.25" customHeight="1"/>
    <row r="21" ht="14.25" customHeight="1" spans="3:8">
      <c r="C21" s="44" t="s">
        <v>56</v>
      </c>
      <c r="D21" s="44" t="s">
        <v>57</v>
      </c>
      <c r="E21" s="8" t="s">
        <v>58</v>
      </c>
      <c r="F21" s="44" t="s">
        <v>59</v>
      </c>
      <c r="G21" s="8" t="s">
        <v>58</v>
      </c>
      <c r="H21" s="44" t="s">
        <v>60</v>
      </c>
    </row>
    <row r="22" ht="14.25" customHeight="1" spans="4:6">
      <c r="D22" s="44" t="s">
        <v>61</v>
      </c>
      <c r="F22" s="44" t="s">
        <v>62</v>
      </c>
    </row>
    <row r="23" ht="14.25" customHeight="1"/>
    <row r="24" ht="14.25" customHeight="1"/>
    <row r="25" ht="14.25" customHeight="1"/>
    <row r="26" ht="14.25" customHeight="1"/>
    <row r="27" ht="14.25" customHeight="1" spans="3:3">
      <c r="C27" s="27" t="s">
        <v>63</v>
      </c>
    </row>
    <row r="28" ht="14.25" customHeight="1" spans="2:3">
      <c r="B28" s="8" t="s">
        <v>64</v>
      </c>
      <c r="C28" s="44" t="s">
        <v>65</v>
      </c>
    </row>
    <row r="29" ht="14.25" customHeight="1" spans="3:3">
      <c r="C29" s="44">
        <f>FACT(5)/(FACT(2)*FACT(1)*FACT(2))</f>
        <v>30</v>
      </c>
    </row>
    <row r="30" ht="14.25" customHeight="1"/>
    <row r="31" ht="14.25" customHeight="1"/>
    <row r="32" ht="14.25" customHeight="1" spans="3:3">
      <c r="C32" s="27" t="s">
        <v>66</v>
      </c>
    </row>
    <row r="33" ht="14.25" customHeight="1"/>
    <row r="34" ht="14.25" customHeight="1" spans="2:3">
      <c r="B34" s="8" t="s">
        <v>64</v>
      </c>
      <c r="C34" s="43" t="s">
        <v>67</v>
      </c>
    </row>
    <row r="35" ht="14.25" customHeight="1"/>
    <row r="36" ht="14.25" customHeight="1" spans="1:3">
      <c r="A36" s="41" t="s">
        <v>68</v>
      </c>
      <c r="C36" s="49">
        <f>FACT(5)/(FACT(2)*FACT(1)*FACT(2))*(0.2^2)*(0.3^1)*(0.5^2)</f>
        <v>0.09</v>
      </c>
    </row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7">
    <mergeCell ref="D2:Q2"/>
    <mergeCell ref="C5:Q5"/>
    <mergeCell ref="C6:Q6"/>
    <mergeCell ref="C7:Q7"/>
    <mergeCell ref="C8:Q8"/>
    <mergeCell ref="C34:F34"/>
    <mergeCell ref="A36:B36"/>
  </mergeCells>
  <pageMargins left="0.7" right="0.7" top="0.75" bottom="0.75" header="0" footer="0"/>
  <pageSetup paperSize="1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T1000"/>
  <sheetViews>
    <sheetView workbookViewId="0">
      <selection activeCell="A1" sqref="A1"/>
    </sheetView>
  </sheetViews>
  <sheetFormatPr defaultColWidth="14.4272727272727" defaultRowHeight="15" customHeight="1"/>
  <cols>
    <col min="1" max="1" width="8.70909090909091" customWidth="1"/>
    <col min="2" max="2" width="12.8636363636364" customWidth="1"/>
    <col min="3" max="3" width="17.7090909090909" customWidth="1"/>
    <col min="4" max="4" width="13.5727272727273" customWidth="1"/>
    <col min="5" max="8" width="8.70909090909091" customWidth="1"/>
    <col min="9" max="9" width="14.4272727272727" customWidth="1"/>
    <col min="10" max="26" width="8.70909090909091" customWidth="1"/>
  </cols>
  <sheetData>
    <row r="1" ht="14.25" customHeight="1"/>
    <row r="2" ht="14.25" customHeight="1" spans="6:18">
      <c r="F2" s="19" t="s">
        <v>69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ht="14.25" customHeight="1"/>
    <row r="4" ht="14.25" customHeight="1"/>
    <row r="5" ht="14.25" customHeight="1" spans="2:16">
      <c r="B5" s="37" t="s">
        <v>70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ht="14.25" customHeight="1" spans="2:16">
      <c r="B6" s="45" t="s">
        <v>71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ht="14.25" customHeight="1"/>
    <row r="8" ht="14.25" customHeight="1"/>
    <row r="9" ht="14.25" customHeight="1"/>
    <row r="10" ht="14.25" customHeight="1" spans="2:4">
      <c r="B10" s="44" t="s">
        <v>72</v>
      </c>
      <c r="C10" s="8" t="s">
        <v>41</v>
      </c>
      <c r="D10" s="8" t="s">
        <v>42</v>
      </c>
    </row>
    <row r="11" ht="14.25" customHeight="1" spans="2:4">
      <c r="B11" s="8">
        <v>0</v>
      </c>
      <c r="C11" s="8">
        <f t="shared" ref="C11:C21" si="0">POISSON(B11,1,FALSE)</f>
        <v>0.367879441171442</v>
      </c>
      <c r="D11" s="8">
        <f t="shared" ref="D11:D21" si="1">POISSON(B11,1,TRUE)</f>
        <v>0.367879441171442</v>
      </c>
    </row>
    <row r="12" ht="14.25" customHeight="1" spans="2:4">
      <c r="B12" s="8">
        <v>1</v>
      </c>
      <c r="C12" s="8">
        <f t="shared" si="0"/>
        <v>0.367879441171442</v>
      </c>
      <c r="D12" s="8">
        <f t="shared" si="1"/>
        <v>0.735758882342885</v>
      </c>
    </row>
    <row r="13" ht="14.25" customHeight="1" spans="2:4">
      <c r="B13" s="8">
        <v>2</v>
      </c>
      <c r="C13" s="8">
        <f t="shared" si="0"/>
        <v>0.183939720585721</v>
      </c>
      <c r="D13" s="8">
        <f t="shared" si="1"/>
        <v>0.919698602928606</v>
      </c>
    </row>
    <row r="14" ht="14.25" customHeight="1" spans="2:4">
      <c r="B14" s="8">
        <v>3</v>
      </c>
      <c r="C14" s="8">
        <f t="shared" si="0"/>
        <v>0.0613132401952404</v>
      </c>
      <c r="D14" s="8">
        <f t="shared" si="1"/>
        <v>0.981011843123846</v>
      </c>
    </row>
    <row r="15" ht="14.25" customHeight="1" spans="2:4">
      <c r="B15" s="8">
        <v>4</v>
      </c>
      <c r="C15" s="8">
        <f t="shared" si="0"/>
        <v>0.0153283100488101</v>
      </c>
      <c r="D15" s="8">
        <f t="shared" si="1"/>
        <v>0.996340153172656</v>
      </c>
    </row>
    <row r="16" ht="14.25" customHeight="1" spans="2:4">
      <c r="B16" s="8">
        <v>5</v>
      </c>
      <c r="C16" s="8">
        <f t="shared" si="0"/>
        <v>0.00306566200976202</v>
      </c>
      <c r="D16" s="8">
        <f t="shared" si="1"/>
        <v>0.999405815182418</v>
      </c>
    </row>
    <row r="17" ht="14.25" customHeight="1" spans="2:4">
      <c r="B17" s="8">
        <v>6</v>
      </c>
      <c r="C17" s="8">
        <f t="shared" si="0"/>
        <v>0.00051094366829367</v>
      </c>
      <c r="D17" s="8">
        <f t="shared" si="1"/>
        <v>0.999916758850712</v>
      </c>
    </row>
    <row r="18" ht="14.25" customHeight="1" spans="2:4">
      <c r="B18" s="8">
        <v>7</v>
      </c>
      <c r="C18" s="8">
        <f t="shared" si="0"/>
        <v>7.29919526133814e-5</v>
      </c>
      <c r="D18" s="8">
        <f t="shared" si="1"/>
        <v>0.999989750803325</v>
      </c>
    </row>
    <row r="19" ht="14.25" customHeight="1" spans="2:4">
      <c r="B19" s="8">
        <v>8</v>
      </c>
      <c r="C19" s="8">
        <f t="shared" si="0"/>
        <v>9.12399407667269e-6</v>
      </c>
      <c r="D19" s="8">
        <f t="shared" si="1"/>
        <v>0.999998874797402</v>
      </c>
    </row>
    <row r="20" ht="14.25" customHeight="1" spans="2:4">
      <c r="B20" s="8">
        <v>9</v>
      </c>
      <c r="C20" s="8">
        <f t="shared" si="0"/>
        <v>1.0137771196303e-6</v>
      </c>
      <c r="D20" s="8">
        <f t="shared" si="1"/>
        <v>0.999999888574522</v>
      </c>
    </row>
    <row r="21" ht="14.25" customHeight="1" spans="2:4">
      <c r="B21" s="8">
        <v>10</v>
      </c>
      <c r="C21" s="8">
        <f t="shared" si="0"/>
        <v>1.01377711963029e-7</v>
      </c>
      <c r="D21" s="8">
        <f t="shared" si="1"/>
        <v>0.999999989952234</v>
      </c>
    </row>
    <row r="22" ht="14.25" customHeight="1"/>
    <row r="23" ht="14.25" customHeight="1"/>
    <row r="24" ht="14.25" customHeight="1"/>
    <row r="25" ht="14.25" customHeight="1" spans="6:11">
      <c r="F25" s="27" t="s">
        <v>73</v>
      </c>
      <c r="I25" s="44" t="s">
        <v>74</v>
      </c>
      <c r="J25" s="44" t="s">
        <v>41</v>
      </c>
      <c r="K25" s="44" t="s">
        <v>42</v>
      </c>
    </row>
    <row r="26" ht="14.25" customHeight="1" spans="6:11">
      <c r="F26" s="27" t="s">
        <v>75</v>
      </c>
      <c r="I26" s="8">
        <v>0</v>
      </c>
      <c r="J26" s="44">
        <f t="shared" ref="J26:K26" si="2">C11</f>
        <v>0.367879441171442</v>
      </c>
      <c r="K26" s="44">
        <f t="shared" si="2"/>
        <v>0.367879441171442</v>
      </c>
    </row>
    <row r="27" ht="14.25" customHeight="1" spans="6:9">
      <c r="F27" s="36"/>
      <c r="G27" s="36"/>
      <c r="H27" s="36" t="s">
        <v>41</v>
      </c>
      <c r="I27" s="36" t="s">
        <v>42</v>
      </c>
    </row>
    <row r="28" ht="14.25" customHeight="1" spans="6:9">
      <c r="F28" s="36" t="s">
        <v>76</v>
      </c>
      <c r="G28" s="36"/>
      <c r="H28" s="36">
        <f t="shared" ref="H28:I28" si="3">1-J26</f>
        <v>0.632120558828558</v>
      </c>
      <c r="I28" s="36">
        <f t="shared" si="3"/>
        <v>0.632120558828558</v>
      </c>
    </row>
    <row r="29" ht="14.25" customHeight="1"/>
    <row r="30" ht="14.25" customHeight="1"/>
    <row r="31" ht="14.25" customHeight="1"/>
    <row r="32" ht="14.25" customHeight="1"/>
    <row r="33" ht="14.25" customHeight="1" spans="2:14">
      <c r="B33" s="37" t="s">
        <v>77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ht="14.25" customHeight="1" spans="2:16">
      <c r="B34" s="37" t="s">
        <v>78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ht="14.25" customHeight="1"/>
    <row r="36" ht="14.25" customHeight="1"/>
    <row r="37" ht="14.25" customHeight="1" spans="2:4">
      <c r="B37" s="44" t="s">
        <v>72</v>
      </c>
      <c r="C37" s="8" t="s">
        <v>41</v>
      </c>
      <c r="D37" s="8" t="s">
        <v>42</v>
      </c>
    </row>
    <row r="38" ht="14.25" customHeight="1" spans="2:4">
      <c r="B38" s="8">
        <v>0</v>
      </c>
      <c r="C38" s="8">
        <f t="shared" ref="C38:C48" si="4">POISSON(B38,3.2,FALSE)</f>
        <v>0.0407622039783662</v>
      </c>
      <c r="D38" s="8">
        <f t="shared" ref="D38:D48" si="5">POISSON(B38,3.2,TRUE)</f>
        <v>0.0407622039783662</v>
      </c>
    </row>
    <row r="39" ht="14.25" customHeight="1" spans="2:4">
      <c r="B39" s="8">
        <v>1</v>
      </c>
      <c r="C39" s="8">
        <f t="shared" si="4"/>
        <v>0.130439052730772</v>
      </c>
      <c r="D39" s="8">
        <f t="shared" si="5"/>
        <v>0.171201256709138</v>
      </c>
    </row>
    <row r="40" ht="14.25" customHeight="1" spans="2:4">
      <c r="B40" s="8">
        <v>2</v>
      </c>
      <c r="C40" s="8">
        <f t="shared" si="4"/>
        <v>0.208702484369235</v>
      </c>
      <c r="D40" s="8">
        <f t="shared" si="5"/>
        <v>0.379903741078373</v>
      </c>
    </row>
    <row r="41" ht="14.25" customHeight="1" spans="2:4">
      <c r="B41" s="8">
        <v>3</v>
      </c>
      <c r="C41" s="8">
        <f t="shared" si="4"/>
        <v>0.222615983327184</v>
      </c>
      <c r="D41" s="8">
        <f t="shared" si="5"/>
        <v>0.602519724405557</v>
      </c>
    </row>
    <row r="42" ht="14.25" customHeight="1" spans="2:4">
      <c r="B42" s="8">
        <v>4</v>
      </c>
      <c r="C42" s="8">
        <f t="shared" si="4"/>
        <v>0.178092786661747</v>
      </c>
      <c r="D42" s="8">
        <f t="shared" si="5"/>
        <v>0.780612511067304</v>
      </c>
    </row>
    <row r="43" ht="14.25" customHeight="1" spans="2:4">
      <c r="B43" s="8">
        <v>5</v>
      </c>
      <c r="C43" s="8">
        <f t="shared" si="4"/>
        <v>0.113979383463518</v>
      </c>
      <c r="D43" s="8">
        <f t="shared" si="5"/>
        <v>0.894591894530823</v>
      </c>
    </row>
    <row r="44" ht="14.25" customHeight="1" spans="2:4">
      <c r="B44" s="8">
        <v>6</v>
      </c>
      <c r="C44" s="8">
        <f t="shared" si="4"/>
        <v>0.0607890045138764</v>
      </c>
      <c r="D44" s="8">
        <f t="shared" si="5"/>
        <v>0.955380899044699</v>
      </c>
    </row>
    <row r="45" ht="14.25" customHeight="1" spans="2:4">
      <c r="B45" s="8">
        <v>7</v>
      </c>
      <c r="C45" s="8">
        <f t="shared" si="4"/>
        <v>0.0277892592063435</v>
      </c>
      <c r="D45" s="8">
        <f t="shared" si="5"/>
        <v>0.983170158251042</v>
      </c>
    </row>
    <row r="46" ht="14.25" customHeight="1" spans="2:4">
      <c r="B46" s="8">
        <v>8</v>
      </c>
      <c r="C46" s="8">
        <f t="shared" si="4"/>
        <v>0.0111157036825374</v>
      </c>
      <c r="D46" s="8">
        <f t="shared" si="5"/>
        <v>0.99428586193358</v>
      </c>
    </row>
    <row r="47" ht="14.25" customHeight="1" spans="2:4">
      <c r="B47" s="8">
        <v>9</v>
      </c>
      <c r="C47" s="8">
        <f t="shared" si="4"/>
        <v>0.00395225019823552</v>
      </c>
      <c r="D47" s="8">
        <f t="shared" si="5"/>
        <v>0.998238112131815</v>
      </c>
    </row>
    <row r="48" ht="14.25" customHeight="1" spans="2:4">
      <c r="B48" s="8">
        <v>10</v>
      </c>
      <c r="C48" s="8">
        <f t="shared" si="4"/>
        <v>0.00126472006343537</v>
      </c>
      <c r="D48" s="8">
        <f t="shared" si="5"/>
        <v>0.999502832195251</v>
      </c>
    </row>
    <row r="49" ht="14.25" customHeight="1"/>
    <row r="50" ht="14.25" customHeight="1"/>
    <row r="51" ht="14.25" customHeight="1"/>
    <row r="52" ht="14.25" customHeight="1"/>
    <row r="53" ht="14.25" customHeight="1" spans="8:12">
      <c r="H53" s="27"/>
      <c r="J53" s="36" t="s">
        <v>74</v>
      </c>
      <c r="K53" s="36" t="s">
        <v>41</v>
      </c>
      <c r="L53" s="36" t="s">
        <v>42</v>
      </c>
    </row>
    <row r="54" ht="14.25" customHeight="1" spans="8:12">
      <c r="H54" s="27"/>
      <c r="J54" s="36">
        <v>0</v>
      </c>
      <c r="K54" s="36">
        <f t="shared" ref="K54:L54" si="6">C38</f>
        <v>0.0407622039783662</v>
      </c>
      <c r="L54" s="36">
        <f t="shared" si="6"/>
        <v>0.0407622039783662</v>
      </c>
    </row>
    <row r="55" ht="14.25" customHeight="1" spans="10:12">
      <c r="J55" s="36">
        <v>1</v>
      </c>
      <c r="K55" s="36">
        <f t="shared" ref="K55:L55" si="7">C39</f>
        <v>0.130439052730772</v>
      </c>
      <c r="L55" s="36">
        <f t="shared" si="7"/>
        <v>0.171201256709138</v>
      </c>
    </row>
    <row r="56" ht="14.25" customHeight="1" spans="10:12">
      <c r="J56" s="36">
        <v>2</v>
      </c>
      <c r="K56" s="36">
        <f t="shared" ref="K56:L56" si="8">C40</f>
        <v>0.208702484369235</v>
      </c>
      <c r="L56" s="36">
        <f t="shared" si="8"/>
        <v>0.379903741078373</v>
      </c>
    </row>
    <row r="57" ht="14.25" customHeight="1" spans="8:11">
      <c r="H57" s="35" t="s">
        <v>73</v>
      </c>
      <c r="I57" s="36"/>
      <c r="J57" s="46"/>
      <c r="K57" s="46"/>
    </row>
    <row r="58" ht="14.25" customHeight="1" spans="8:11">
      <c r="H58" s="35" t="s">
        <v>75</v>
      </c>
      <c r="I58" s="36"/>
      <c r="J58" s="36" t="s">
        <v>41</v>
      </c>
      <c r="K58" s="36" t="s">
        <v>42</v>
      </c>
    </row>
    <row r="59" ht="14.25" customHeight="1" spans="8:11">
      <c r="H59" s="36" t="s">
        <v>79</v>
      </c>
      <c r="I59" s="36"/>
      <c r="J59" s="36">
        <f>K54+K55+K56</f>
        <v>0.379903741078373</v>
      </c>
      <c r="K59" s="36">
        <f>L56</f>
        <v>0.379903741078373</v>
      </c>
    </row>
    <row r="60" ht="14.25" customHeight="1"/>
    <row r="61" ht="14.25" customHeight="1"/>
    <row r="62" ht="14.25" customHeight="1"/>
    <row r="63" ht="14.25" customHeight="1"/>
    <row r="64" ht="14.25" customHeight="1" spans="2:20">
      <c r="B64" s="37" t="s">
        <v>80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7"/>
      <c r="O64" s="27"/>
      <c r="P64" s="27"/>
      <c r="Q64" s="27"/>
      <c r="R64" s="27"/>
      <c r="S64" s="27"/>
      <c r="T64" s="27"/>
    </row>
    <row r="65" ht="14.25" customHeight="1"/>
    <row r="66" ht="14.25" customHeight="1" spans="2:4">
      <c r="B66" s="44" t="s">
        <v>72</v>
      </c>
      <c r="C66" s="8" t="s">
        <v>41</v>
      </c>
      <c r="D66" s="8" t="s">
        <v>42</v>
      </c>
    </row>
    <row r="67" ht="14.25" customHeight="1" spans="2:4">
      <c r="B67" s="8">
        <v>0</v>
      </c>
      <c r="C67" s="8">
        <f t="shared" ref="C67:C77" si="9">POISSON(B67,3,FALSE)</f>
        <v>0.0497870683678639</v>
      </c>
      <c r="D67" s="8">
        <f t="shared" ref="D67:D77" si="10">POISSON(B67,3,TRUE)</f>
        <v>0.0497870683678639</v>
      </c>
    </row>
    <row r="68" ht="14.25" customHeight="1" spans="2:4">
      <c r="B68" s="8">
        <v>1</v>
      </c>
      <c r="C68" s="8">
        <f t="shared" si="9"/>
        <v>0.149361205103592</v>
      </c>
      <c r="D68" s="8">
        <f t="shared" si="10"/>
        <v>0.199148273471456</v>
      </c>
    </row>
    <row r="69" ht="14.25" customHeight="1" spans="2:4">
      <c r="B69" s="8">
        <v>2</v>
      </c>
      <c r="C69" s="8">
        <f t="shared" si="9"/>
        <v>0.224041807655388</v>
      </c>
      <c r="D69" s="8">
        <f t="shared" si="10"/>
        <v>0.423190081126844</v>
      </c>
    </row>
    <row r="70" ht="14.25" customHeight="1" spans="2:4">
      <c r="B70" s="8">
        <v>3</v>
      </c>
      <c r="C70" s="8">
        <f t="shared" si="9"/>
        <v>0.224041807655388</v>
      </c>
      <c r="D70" s="8">
        <f t="shared" si="10"/>
        <v>0.647231888782231</v>
      </c>
    </row>
    <row r="71" ht="14.25" customHeight="1" spans="2:4">
      <c r="B71" s="8">
        <v>4</v>
      </c>
      <c r="C71" s="8">
        <f t="shared" si="9"/>
        <v>0.168031355741541</v>
      </c>
      <c r="D71" s="8">
        <f t="shared" si="10"/>
        <v>0.815263244523772</v>
      </c>
    </row>
    <row r="72" ht="14.25" customHeight="1" spans="2:4">
      <c r="B72" s="8">
        <v>5</v>
      </c>
      <c r="C72" s="8">
        <f t="shared" si="9"/>
        <v>0.100818813444924</v>
      </c>
      <c r="D72" s="8">
        <f t="shared" si="10"/>
        <v>0.916082057968697</v>
      </c>
    </row>
    <row r="73" ht="14.25" customHeight="1" spans="2:4">
      <c r="B73" s="8">
        <v>6</v>
      </c>
      <c r="C73" s="8">
        <f t="shared" si="9"/>
        <v>0.0504094067224623</v>
      </c>
      <c r="D73" s="8">
        <f t="shared" si="10"/>
        <v>0.966491464691159</v>
      </c>
    </row>
    <row r="74" ht="14.25" customHeight="1" spans="2:4">
      <c r="B74" s="8">
        <v>7</v>
      </c>
      <c r="C74" s="8">
        <f t="shared" si="9"/>
        <v>0.0216040314524838</v>
      </c>
      <c r="D74" s="8">
        <f t="shared" si="10"/>
        <v>0.988095496143643</v>
      </c>
    </row>
    <row r="75" ht="14.25" customHeight="1" spans="2:4">
      <c r="B75" s="8">
        <v>8</v>
      </c>
      <c r="C75" s="8">
        <f t="shared" si="9"/>
        <v>0.00810151179468144</v>
      </c>
      <c r="D75" s="8">
        <f t="shared" si="10"/>
        <v>0.996197007938324</v>
      </c>
    </row>
    <row r="76" ht="14.25" customHeight="1" spans="2:4">
      <c r="B76" s="8">
        <v>9</v>
      </c>
      <c r="C76" s="8">
        <f t="shared" si="9"/>
        <v>0.00270050393156047</v>
      </c>
      <c r="D76" s="8">
        <f t="shared" si="10"/>
        <v>0.998897511869885</v>
      </c>
    </row>
    <row r="77" ht="14.25" customHeight="1" spans="2:4">
      <c r="B77" s="8">
        <v>10</v>
      </c>
      <c r="C77" s="8">
        <f t="shared" si="9"/>
        <v>0.000810151179468142</v>
      </c>
      <c r="D77" s="8">
        <f t="shared" si="10"/>
        <v>0.999707663049353</v>
      </c>
    </row>
    <row r="78" ht="14.25" customHeight="1"/>
    <row r="79" ht="14.25" customHeight="1"/>
    <row r="80" ht="14.25" customHeight="1"/>
    <row r="81" ht="14.25" customHeight="1"/>
    <row r="82" ht="14.25" customHeight="1"/>
    <row r="83" ht="14.25" customHeight="1" spans="7:11">
      <c r="G83" s="27" t="s">
        <v>81</v>
      </c>
      <c r="I83" s="44" t="s">
        <v>74</v>
      </c>
      <c r="J83" s="44" t="s">
        <v>41</v>
      </c>
      <c r="K83" s="44" t="s">
        <v>42</v>
      </c>
    </row>
    <row r="84" ht="14.25" customHeight="1" spans="7:11">
      <c r="G84" s="27" t="s">
        <v>75</v>
      </c>
      <c r="H84" s="27"/>
      <c r="I84" s="44">
        <v>0</v>
      </c>
      <c r="J84" s="44">
        <f t="shared" ref="J84:K84" si="11">C67</f>
        <v>0.0497870683678639</v>
      </c>
      <c r="K84" s="44">
        <f t="shared" si="11"/>
        <v>0.0497870683678639</v>
      </c>
    </row>
    <row r="85" ht="14.25" customHeight="1" spans="7:7">
      <c r="G85" s="27"/>
    </row>
    <row r="86" ht="14.25" customHeight="1" spans="7:7">
      <c r="G86" s="27"/>
    </row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">
    <mergeCell ref="F2:R2"/>
    <mergeCell ref="B5:P5"/>
    <mergeCell ref="B6:P6"/>
    <mergeCell ref="B33:N33"/>
    <mergeCell ref="B34:P34"/>
    <mergeCell ref="B64:M64"/>
  </mergeCells>
  <pageMargins left="0.7" right="0.7" top="0.75" bottom="0.75" header="0" footer="0"/>
  <pageSetup paperSize="1" orientation="landscape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000"/>
  <sheetViews>
    <sheetView workbookViewId="0">
      <selection activeCell="A1" sqref="A1"/>
    </sheetView>
  </sheetViews>
  <sheetFormatPr defaultColWidth="14.4272727272727" defaultRowHeight="15" customHeight="1"/>
  <cols>
    <col min="1" max="26" width="8.70909090909091" customWidth="1"/>
  </cols>
  <sheetData>
    <row r="1" ht="14.25" customHeight="1"/>
    <row r="2" ht="14.25" customHeight="1" spans="5:18">
      <c r="E2" s="1" t="s">
        <v>82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ht="14.25" customHeight="1"/>
    <row r="4" ht="14.25" customHeight="1"/>
    <row r="5" ht="14.25" customHeight="1"/>
    <row r="6" ht="14.25" customHeight="1" spans="2:13">
      <c r="B6" s="19" t="s">
        <v>83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ht="14.25" customHeight="1"/>
    <row r="8" ht="14.25" customHeight="1"/>
    <row r="9" ht="14.25" customHeight="1" spans="2:4">
      <c r="B9" s="44" t="s">
        <v>74</v>
      </c>
      <c r="C9" s="8" t="s">
        <v>41</v>
      </c>
      <c r="D9" s="8" t="s">
        <v>42</v>
      </c>
    </row>
    <row r="10" ht="14.25" customHeight="1" spans="2:4">
      <c r="B10" s="8">
        <v>0</v>
      </c>
      <c r="C10" s="8">
        <f t="shared" ref="C10:C15" si="0">((1-0.5)^(B10-1))*0.5</f>
        <v>1</v>
      </c>
      <c r="D10" s="8">
        <f t="shared" ref="D10:D15" si="1">(1-((1-0.5)^B10))</f>
        <v>0</v>
      </c>
    </row>
    <row r="11" ht="14.25" customHeight="1" spans="2:4">
      <c r="B11" s="8">
        <v>1</v>
      </c>
      <c r="C11" s="8">
        <f t="shared" si="0"/>
        <v>0.5</v>
      </c>
      <c r="D11" s="8">
        <f t="shared" si="1"/>
        <v>0.5</v>
      </c>
    </row>
    <row r="12" ht="14.25" customHeight="1" spans="2:4">
      <c r="B12" s="8">
        <v>2</v>
      </c>
      <c r="C12" s="8">
        <f t="shared" si="0"/>
        <v>0.25</v>
      </c>
      <c r="D12" s="8">
        <f t="shared" si="1"/>
        <v>0.75</v>
      </c>
    </row>
    <row r="13" ht="14.25" customHeight="1" spans="2:4">
      <c r="B13" s="8">
        <v>3</v>
      </c>
      <c r="C13" s="8">
        <f t="shared" si="0"/>
        <v>0.125</v>
      </c>
      <c r="D13" s="8">
        <f t="shared" si="1"/>
        <v>0.875</v>
      </c>
    </row>
    <row r="14" ht="14.25" customHeight="1" spans="2:4">
      <c r="B14" s="8">
        <v>4</v>
      </c>
      <c r="C14" s="8">
        <f t="shared" si="0"/>
        <v>0.0625</v>
      </c>
      <c r="D14" s="8">
        <f t="shared" si="1"/>
        <v>0.9375</v>
      </c>
    </row>
    <row r="15" ht="14.25" customHeight="1" spans="2:4">
      <c r="B15" s="8">
        <v>5</v>
      </c>
      <c r="C15" s="8">
        <f t="shared" si="0"/>
        <v>0.03125</v>
      </c>
      <c r="D15" s="8">
        <f t="shared" si="1"/>
        <v>0.96875</v>
      </c>
    </row>
    <row r="16" ht="14.25" customHeight="1"/>
    <row r="17" ht="14.25" customHeight="1"/>
    <row r="18" ht="14.25" customHeight="1" spans="1:1">
      <c r="A18" s="27" t="s">
        <v>84</v>
      </c>
    </row>
    <row r="19" ht="14.25" customHeight="1" spans="1:4">
      <c r="A19" s="44" t="s">
        <v>85</v>
      </c>
      <c r="B19" s="44" t="s">
        <v>41</v>
      </c>
      <c r="C19" s="8" t="s">
        <v>64</v>
      </c>
      <c r="D19" s="44" t="s">
        <v>86</v>
      </c>
    </row>
    <row r="20" ht="14.25" customHeight="1" spans="1:1">
      <c r="A20" s="27" t="s">
        <v>87</v>
      </c>
    </row>
    <row r="21" ht="14.25" customHeight="1"/>
    <row r="22" ht="14.25" customHeight="1" spans="2:2">
      <c r="B22" s="44" t="s">
        <v>88</v>
      </c>
    </row>
    <row r="23" ht="14.25" customHeight="1" spans="2:2">
      <c r="B23" s="44" t="s">
        <v>89</v>
      </c>
    </row>
    <row r="24" ht="14.25" customHeight="1" spans="2:2">
      <c r="B24" s="44" t="s">
        <v>90</v>
      </c>
    </row>
    <row r="25" ht="14.25" customHeight="1" spans="10:14">
      <c r="J25" s="27" t="s">
        <v>73</v>
      </c>
      <c r="L25" s="36" t="s">
        <v>74</v>
      </c>
      <c r="M25" s="36" t="s">
        <v>41</v>
      </c>
      <c r="N25" s="36" t="s">
        <v>42</v>
      </c>
    </row>
    <row r="26" ht="14.25" customHeight="1" spans="10:14">
      <c r="J26" s="27" t="s">
        <v>75</v>
      </c>
      <c r="L26" s="36">
        <v>5</v>
      </c>
      <c r="M26" s="36">
        <f t="shared" ref="M26:N26" si="2">C15</f>
        <v>0.03125</v>
      </c>
      <c r="N26" s="36">
        <f t="shared" si="2"/>
        <v>0.96875</v>
      </c>
    </row>
    <row r="27" ht="14.25" customHeight="1"/>
    <row r="28" ht="14.25" customHeight="1" spans="1:3">
      <c r="A28" s="44" t="s">
        <v>91</v>
      </c>
      <c r="B28" s="44" t="s">
        <v>64</v>
      </c>
      <c r="C28" s="44" t="s">
        <v>92</v>
      </c>
    </row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">
    <mergeCell ref="E2:R2"/>
    <mergeCell ref="B6:M6"/>
  </mergeCells>
  <pageMargins left="0.7" right="0.7" top="0.75" bottom="0.75" header="0" footer="0"/>
  <pageSetup paperSize="1" orientation="landscape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P1000"/>
  <sheetViews>
    <sheetView workbookViewId="0">
      <selection activeCell="A1" sqref="A1"/>
    </sheetView>
  </sheetViews>
  <sheetFormatPr defaultColWidth="14.4272727272727" defaultRowHeight="15" customHeight="1"/>
  <cols>
    <col min="1" max="1" width="8.70909090909091" customWidth="1"/>
    <col min="2" max="2" width="19.8636363636364" customWidth="1"/>
    <col min="3" max="3" width="16" customWidth="1"/>
    <col min="4" max="4" width="19" customWidth="1"/>
    <col min="5" max="26" width="8.70909090909091" customWidth="1"/>
  </cols>
  <sheetData>
    <row r="1" ht="14.25" customHeight="1"/>
    <row r="2" ht="14.25" customHeight="1" spans="4:16">
      <c r="D2" s="1" t="s">
        <v>93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ht="14.25" customHeight="1"/>
    <row r="4" ht="14.25" customHeight="1"/>
    <row r="5" ht="14.25" customHeight="1" spans="2:13">
      <c r="B5" s="37" t="s">
        <v>94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ht="14.25" customHeight="1" spans="2:2">
      <c r="B6" s="43"/>
    </row>
    <row r="7" ht="14.25" customHeight="1" spans="2:2">
      <c r="B7" s="27" t="s">
        <v>95</v>
      </c>
    </row>
    <row r="8" ht="14.25" customHeight="1" spans="2:2">
      <c r="B8" s="27" t="s">
        <v>96</v>
      </c>
    </row>
    <row r="9" ht="14.25" customHeight="1" spans="2:2">
      <c r="B9" s="27" t="s">
        <v>97</v>
      </c>
    </row>
    <row r="10" ht="14.25" customHeight="1" spans="2:2">
      <c r="B10" s="27" t="s">
        <v>98</v>
      </c>
    </row>
    <row r="11" ht="14.25" customHeight="1" spans="2:2">
      <c r="B11" s="27" t="s">
        <v>99</v>
      </c>
    </row>
    <row r="12" ht="14.25" customHeight="1" spans="2:2">
      <c r="B12" s="27" t="s">
        <v>100</v>
      </c>
    </row>
    <row r="13" ht="14.25" customHeight="1" spans="2:2">
      <c r="B13" s="27" t="s">
        <v>101</v>
      </c>
    </row>
    <row r="14" ht="14.25" customHeight="1" spans="2:2">
      <c r="B14" s="27" t="s">
        <v>102</v>
      </c>
    </row>
    <row r="15" ht="14.25" customHeight="1"/>
    <row r="16" ht="14.25" customHeight="1"/>
    <row r="17" ht="14.25" customHeight="1" spans="2:2">
      <c r="B17" s="27" t="s">
        <v>103</v>
      </c>
    </row>
    <row r="18" ht="14.25" customHeight="1"/>
    <row r="19" ht="14.25" customHeight="1" spans="2:3">
      <c r="B19" s="8" t="s">
        <v>104</v>
      </c>
      <c r="C19" s="8">
        <v>1</v>
      </c>
    </row>
    <row r="20" ht="14.25" customHeight="1" spans="2:3">
      <c r="B20" s="8" t="s">
        <v>105</v>
      </c>
      <c r="C20" s="8">
        <v>55</v>
      </c>
    </row>
    <row r="21" ht="14.25" customHeight="1" spans="2:3">
      <c r="B21" s="8" t="s">
        <v>106</v>
      </c>
      <c r="C21" s="8">
        <f>(C19+C20)/2</f>
        <v>28</v>
      </c>
    </row>
    <row r="22" ht="14.25" customHeight="1" spans="2:3">
      <c r="B22" s="44" t="s">
        <v>107</v>
      </c>
      <c r="C22" s="8">
        <f>(C20-C19)/SQRT(12)</f>
        <v>15.5884572681199</v>
      </c>
    </row>
    <row r="23" ht="14.25" customHeight="1" spans="2:4">
      <c r="B23" s="8" t="s">
        <v>41</v>
      </c>
      <c r="C23" s="8">
        <f>1/(C20-C19)</f>
        <v>0.0185185185185185</v>
      </c>
      <c r="D23" s="8" t="s">
        <v>108</v>
      </c>
    </row>
    <row r="24" ht="14.25" customHeight="1" spans="2:4">
      <c r="B24" s="8" t="s">
        <v>109</v>
      </c>
      <c r="C24" s="8">
        <f>(C20-13)/(C20-C19)</f>
        <v>0.777777777777778</v>
      </c>
      <c r="D24" s="8" t="s">
        <v>110</v>
      </c>
    </row>
    <row r="25" ht="14.25" customHeight="1" spans="2:4">
      <c r="B25" s="8" t="s">
        <v>111</v>
      </c>
      <c r="C25" s="8">
        <f>(13-C19)/(C20-C19)</f>
        <v>0.222222222222222</v>
      </c>
      <c r="D25" s="8" t="s">
        <v>112</v>
      </c>
    </row>
    <row r="26" ht="14.25" customHeight="1" spans="2:4">
      <c r="B26" s="8" t="s">
        <v>113</v>
      </c>
      <c r="C26" s="8">
        <f>(40-30)/(C20-30)</f>
        <v>0.4</v>
      </c>
      <c r="D26" s="8" t="s">
        <v>114</v>
      </c>
    </row>
    <row r="27" ht="14.25" customHeight="1" spans="2:4">
      <c r="B27" s="8" t="s">
        <v>115</v>
      </c>
      <c r="C27" s="8">
        <f>(45-15)/(45-C19)</f>
        <v>0.681818181818182</v>
      </c>
      <c r="D27" s="8" t="s">
        <v>116</v>
      </c>
    </row>
    <row r="28" ht="14.25" customHeight="1" spans="2:4">
      <c r="B28" s="8" t="s">
        <v>117</v>
      </c>
      <c r="C28" s="8">
        <f>(15-13)/(C20-C19)</f>
        <v>0.037037037037037</v>
      </c>
      <c r="D28" s="8" t="s">
        <v>118</v>
      </c>
    </row>
    <row r="29" ht="14.25" customHeight="1" spans="2:4">
      <c r="B29" s="8" t="s">
        <v>119</v>
      </c>
      <c r="C29" s="8">
        <f>(35-13)/(C20-C19)</f>
        <v>0.407407407407407</v>
      </c>
      <c r="D29" s="8" t="s">
        <v>120</v>
      </c>
    </row>
    <row r="30" ht="14.25" customHeight="1"/>
    <row r="31" ht="14.25" customHeight="1"/>
    <row r="32" ht="14.25" customHeight="1"/>
    <row r="33" ht="14.25" customHeight="1"/>
    <row r="34" ht="14.25" customHeight="1"/>
    <row r="35" ht="14.25" customHeight="1" spans="2:9">
      <c r="B35" s="37" t="s">
        <v>121</v>
      </c>
      <c r="C35" s="2"/>
      <c r="D35" s="2"/>
      <c r="E35" s="2"/>
      <c r="F35" s="2"/>
      <c r="G35" s="2"/>
      <c r="H35" s="2"/>
      <c r="I35" s="2"/>
    </row>
    <row r="36" ht="14.25" customHeight="1" spans="2:9">
      <c r="B36" s="37" t="s">
        <v>122</v>
      </c>
      <c r="C36" s="2"/>
      <c r="D36" s="2"/>
      <c r="E36" s="2"/>
      <c r="F36" s="2"/>
      <c r="G36" s="2"/>
      <c r="H36" s="2"/>
      <c r="I36" s="2"/>
    </row>
    <row r="37" ht="14.25" customHeight="1"/>
    <row r="38" ht="14.25" customHeight="1"/>
    <row r="39" ht="14.25" customHeight="1" spans="2:3">
      <c r="B39" s="8" t="s">
        <v>104</v>
      </c>
      <c r="C39" s="8">
        <v>120</v>
      </c>
    </row>
    <row r="40" ht="14.25" customHeight="1" spans="2:3">
      <c r="B40" s="8" t="s">
        <v>105</v>
      </c>
      <c r="C40" s="8">
        <v>170</v>
      </c>
    </row>
    <row r="41" ht="14.25" customHeight="1" spans="2:4">
      <c r="B41" s="8" t="s">
        <v>123</v>
      </c>
      <c r="C41" s="8">
        <f>(C40-150)/(C40-C39)</f>
        <v>0.4</v>
      </c>
      <c r="D41" s="8" t="s">
        <v>124</v>
      </c>
    </row>
    <row r="42" ht="14.25" customHeight="1" spans="2:3">
      <c r="B42" s="8"/>
      <c r="C42" s="8"/>
    </row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5">
    <mergeCell ref="D2:P2"/>
    <mergeCell ref="B5:M5"/>
    <mergeCell ref="B6:M6"/>
    <mergeCell ref="B35:I35"/>
    <mergeCell ref="B36:I36"/>
  </mergeCells>
  <pageMargins left="0.7" right="0.7" top="0.75" bottom="0.75" header="0" footer="0"/>
  <pageSetup paperSize="1" orientation="landscape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P1000"/>
  <sheetViews>
    <sheetView workbookViewId="0">
      <selection activeCell="A1" sqref="A1"/>
    </sheetView>
  </sheetViews>
  <sheetFormatPr defaultColWidth="14.4272727272727" defaultRowHeight="15" customHeight="1"/>
  <cols>
    <col min="1" max="2" width="8.70909090909091" customWidth="1"/>
    <col min="3" max="3" width="11.7090909090909" customWidth="1"/>
    <col min="4" max="4" width="18" customWidth="1"/>
    <col min="5" max="5" width="13.2909090909091" customWidth="1"/>
    <col min="6" max="26" width="8.70909090909091" customWidth="1"/>
  </cols>
  <sheetData>
    <row r="1" ht="14.25" customHeight="1"/>
    <row r="2" ht="14.25" customHeight="1" spans="5:16">
      <c r="E2" s="42" t="s">
        <v>125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ht="14.25" customHeight="1"/>
    <row r="4" ht="14.25" customHeight="1"/>
    <row r="5" ht="14.25" customHeight="1" spans="3:13">
      <c r="C5" s="37" t="s">
        <v>126</v>
      </c>
      <c r="D5" s="2"/>
      <c r="E5" s="2"/>
      <c r="F5" s="2"/>
      <c r="G5" s="2"/>
      <c r="H5" s="2"/>
      <c r="I5" s="2"/>
      <c r="J5" s="2"/>
      <c r="K5" s="2"/>
      <c r="L5" s="2"/>
      <c r="M5" s="2"/>
    </row>
    <row r="6" ht="14.25" customHeight="1" spans="3:13">
      <c r="C6" s="37" t="s">
        <v>127</v>
      </c>
      <c r="D6" s="2"/>
      <c r="E6" s="2"/>
      <c r="F6" s="2"/>
      <c r="G6" s="2"/>
      <c r="H6" s="2"/>
      <c r="I6" s="2"/>
      <c r="J6" s="2"/>
      <c r="K6" s="2"/>
      <c r="L6" s="2"/>
      <c r="M6" s="2"/>
    </row>
    <row r="7" ht="14.25" customHeight="1"/>
    <row r="8" ht="14.25" customHeight="1"/>
    <row r="9" ht="14.25" customHeight="1"/>
    <row r="10" ht="14.25" customHeight="1" spans="3:4">
      <c r="C10" s="36" t="s">
        <v>128</v>
      </c>
      <c r="D10" s="34" t="s">
        <v>129</v>
      </c>
    </row>
    <row r="11" ht="14.25" customHeight="1" spans="3:4">
      <c r="C11" s="36" t="s">
        <v>130</v>
      </c>
      <c r="D11" s="34">
        <v>10</v>
      </c>
    </row>
    <row r="12" ht="14.25" customHeight="1" spans="3:4">
      <c r="C12" s="36" t="s">
        <v>131</v>
      </c>
      <c r="D12" s="34">
        <f>D11/100</f>
        <v>0.1</v>
      </c>
    </row>
    <row r="13" ht="14.25" customHeight="1" spans="3:4">
      <c r="C13" s="36" t="s">
        <v>132</v>
      </c>
      <c r="D13" s="34" t="s">
        <v>133</v>
      </c>
    </row>
    <row r="14" ht="14.25" customHeight="1"/>
    <row r="15" ht="14.25" customHeight="1"/>
    <row r="16" ht="14.25" customHeight="1" spans="3:5">
      <c r="C16" s="8" t="s">
        <v>134</v>
      </c>
      <c r="D16" s="8" t="s">
        <v>135</v>
      </c>
      <c r="E16" s="8" t="s">
        <v>42</v>
      </c>
    </row>
    <row r="17" ht="14.25" customHeight="1" spans="3:5">
      <c r="C17" s="8">
        <v>0</v>
      </c>
      <c r="D17" s="8">
        <f t="shared" ref="D17:D23" si="0">$D$12*EXP(-$D$12*C17)</f>
        <v>0.1</v>
      </c>
      <c r="E17" s="8">
        <f t="shared" ref="E17:E18" si="1">EXPONDIST(D17,$D$12,TRUE)</f>
        <v>0.00995016625083195</v>
      </c>
    </row>
    <row r="18" ht="14.25" customHeight="1" spans="3:5">
      <c r="C18" s="8">
        <v>2</v>
      </c>
      <c r="D18" s="8">
        <f t="shared" si="0"/>
        <v>0.0818730753077982</v>
      </c>
      <c r="E18" s="8">
        <f t="shared" si="1"/>
        <v>0.0081538828101698</v>
      </c>
    </row>
    <row r="19" ht="14.25" customHeight="1" spans="3:5">
      <c r="C19" s="8">
        <v>4</v>
      </c>
      <c r="D19" s="8">
        <f t="shared" si="0"/>
        <v>0.0670320046035639</v>
      </c>
      <c r="E19" s="8">
        <f t="shared" ref="E19:E23" si="2">EXPONDIST(D19,$D$12,1)</f>
        <v>0.00668078412717496</v>
      </c>
    </row>
    <row r="20" ht="14.25" customHeight="1" spans="3:5">
      <c r="C20" s="8">
        <v>6</v>
      </c>
      <c r="D20" s="8">
        <f t="shared" si="0"/>
        <v>0.0548811636094026</v>
      </c>
      <c r="E20" s="8">
        <f t="shared" si="2"/>
        <v>0.00547308416240166</v>
      </c>
    </row>
    <row r="21" ht="14.25" customHeight="1" spans="3:5">
      <c r="C21" s="8">
        <v>8</v>
      </c>
      <c r="D21" s="8">
        <f t="shared" si="0"/>
        <v>0.0449328964117222</v>
      </c>
      <c r="E21" s="8">
        <f t="shared" si="2"/>
        <v>0.00448320991796236</v>
      </c>
    </row>
    <row r="22" ht="14.25" customHeight="1" spans="3:5">
      <c r="C22" s="8">
        <v>10</v>
      </c>
      <c r="D22" s="8">
        <f t="shared" si="0"/>
        <v>0.0367879441171442</v>
      </c>
      <c r="E22" s="8">
        <f t="shared" si="2"/>
        <v>0.00367203593777142</v>
      </c>
    </row>
    <row r="23" ht="14.25" customHeight="1" spans="3:5">
      <c r="C23" s="8">
        <v>12</v>
      </c>
      <c r="D23" s="8">
        <f t="shared" si="0"/>
        <v>0.0301194211912202</v>
      </c>
      <c r="E23" s="8">
        <f t="shared" si="2"/>
        <v>0.00300741077198429</v>
      </c>
    </row>
    <row r="24" ht="14.25" customHeight="1" spans="3:3">
      <c r="C24" s="8"/>
    </row>
    <row r="25" ht="14.25" customHeight="1" spans="3:3">
      <c r="C25" s="8"/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E2:P2"/>
    <mergeCell ref="C5:M5"/>
    <mergeCell ref="C6:M6"/>
  </mergeCells>
  <pageMargins left="0.7" right="0.7" top="0.75" bottom="0.75" header="0" footer="0"/>
  <pageSetup paperSize="1" orientation="landscape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1000"/>
  <sheetViews>
    <sheetView workbookViewId="0">
      <selection activeCell="A1" sqref="A1"/>
    </sheetView>
  </sheetViews>
  <sheetFormatPr defaultColWidth="14.4272727272727" defaultRowHeight="15" customHeight="1"/>
  <cols>
    <col min="1" max="1" width="8.70909090909091" customWidth="1"/>
    <col min="2" max="2" width="12.4272727272727" customWidth="1"/>
    <col min="3" max="3" width="14.1363636363636" customWidth="1"/>
    <col min="4" max="4" width="16.1363636363636" customWidth="1"/>
    <col min="5" max="26" width="8.70909090909091" customWidth="1"/>
  </cols>
  <sheetData>
    <row r="1" ht="14.25" customHeight="1"/>
    <row r="2" ht="14.25" customHeight="1" spans="5:15">
      <c r="E2" s="1" t="s">
        <v>136</v>
      </c>
      <c r="F2" s="2"/>
      <c r="G2" s="2"/>
      <c r="H2" s="2"/>
      <c r="I2" s="2"/>
      <c r="J2" s="2"/>
      <c r="K2" s="2"/>
      <c r="L2" s="2"/>
      <c r="M2" s="2"/>
      <c r="N2" s="2"/>
      <c r="O2" s="2"/>
    </row>
    <row r="3" ht="14.25" customHeight="1"/>
    <row r="4" ht="14.25" customHeight="1"/>
    <row r="5" ht="14.25" customHeight="1" spans="2:14">
      <c r="B5" s="37" t="s">
        <v>137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ht="14.25" customHeight="1" spans="2:8">
      <c r="B6" s="37" t="s">
        <v>138</v>
      </c>
      <c r="C6" s="2"/>
      <c r="D6" s="2"/>
      <c r="E6" s="2"/>
      <c r="F6" s="2"/>
      <c r="G6" s="2"/>
      <c r="H6" s="2"/>
    </row>
    <row r="7" ht="14.25" customHeight="1"/>
    <row r="8" ht="14.25" customHeight="1"/>
    <row r="9" ht="14.25" customHeight="1" spans="2:2">
      <c r="B9" s="27" t="s">
        <v>139</v>
      </c>
    </row>
    <row r="10" ht="14.25" customHeight="1"/>
    <row r="11" ht="14.25" customHeight="1" spans="2:6">
      <c r="B11" s="27" t="s">
        <v>140</v>
      </c>
      <c r="D11" s="38" t="s">
        <v>141</v>
      </c>
      <c r="E11" s="8" t="s">
        <v>64</v>
      </c>
      <c r="F11" s="39">
        <v>10</v>
      </c>
    </row>
    <row r="12" ht="14.25" customHeight="1" spans="4:6">
      <c r="D12" s="38" t="s">
        <v>106</v>
      </c>
      <c r="E12" s="8" t="s">
        <v>64</v>
      </c>
      <c r="F12" s="40">
        <v>50</v>
      </c>
    </row>
    <row r="13" ht="14.25" customHeight="1"/>
    <row r="14" ht="14.25" customHeight="1" spans="2:4">
      <c r="B14" s="41" t="s">
        <v>134</v>
      </c>
      <c r="C14" s="41" t="s">
        <v>41</v>
      </c>
      <c r="D14" s="41" t="s">
        <v>42</v>
      </c>
    </row>
    <row r="15" ht="14.25" customHeight="1" spans="2:4">
      <c r="B15" s="8">
        <v>42</v>
      </c>
      <c r="C15" s="8">
        <f t="shared" ref="C15:C16" si="0">_xlfn.NORM.DIST(B15,F12,F11,FALSE)</f>
        <v>0.0289691552761483</v>
      </c>
      <c r="D15" s="8">
        <f t="shared" ref="D15:D16" si="1">_xlfn.NORM.DIST(B15,F12,F11,TRUE)</f>
        <v>0.211855398583397</v>
      </c>
    </row>
    <row r="16" ht="14.25" customHeight="1" spans="2:4">
      <c r="B16" s="8">
        <v>48</v>
      </c>
      <c r="C16" s="8">
        <f t="shared" si="0"/>
        <v>0.00503288682196234</v>
      </c>
      <c r="D16" s="8">
        <f t="shared" si="1"/>
        <v>0.831472392533162</v>
      </c>
    </row>
    <row r="17" ht="14.25" customHeight="1" spans="2:4">
      <c r="B17" s="8">
        <v>55</v>
      </c>
      <c r="C17" s="8">
        <f>_xlfn.NORM.DIST(B17,F12,F11,FALSE)</f>
        <v>0.03520653267643</v>
      </c>
      <c r="D17" s="8">
        <f>_xlfn.NORM.DIST(B17,F12,F11,TRUE)</f>
        <v>0.691462461274013</v>
      </c>
    </row>
    <row r="18" ht="14.25" customHeight="1" spans="2:4">
      <c r="B18" s="8">
        <v>57</v>
      </c>
      <c r="C18" s="8">
        <f>_xlfn.NORM.DIST(B18,F12,F11,FALSE)</f>
        <v>0.0312253933366761</v>
      </c>
      <c r="D18" s="8">
        <f>_xlfn.NORM.DIST(B18,F12,F11,TRUE)</f>
        <v>0.758036347776927</v>
      </c>
    </row>
    <row r="19" ht="14.25" customHeight="1" spans="2:4">
      <c r="B19" s="8">
        <v>63</v>
      </c>
      <c r="C19" s="8">
        <f>_xlfn.NORM.DIST(B19,F12,F11,FALSE)</f>
        <v>0.0171368592047807</v>
      </c>
      <c r="D19" s="8">
        <f>_xlfn.NORM.DIST(B19,F12,F11,TRUE)</f>
        <v>0.90319951541439</v>
      </c>
    </row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">
    <mergeCell ref="E2:O2"/>
    <mergeCell ref="B5:N5"/>
    <mergeCell ref="B6:H6"/>
  </mergeCells>
  <pageMargins left="0.7" right="0.7" top="0.75" bottom="0.75" header="0" footer="0"/>
  <pageSetup paperSize="1" orientation="landscape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O1000"/>
  <sheetViews>
    <sheetView workbookViewId="0">
      <selection activeCell="A1" sqref="A1"/>
    </sheetView>
  </sheetViews>
  <sheetFormatPr defaultColWidth="14.4272727272727" defaultRowHeight="15" customHeight="1"/>
  <cols>
    <col min="1" max="2" width="8.70909090909091" customWidth="1"/>
    <col min="3" max="3" width="12.4272727272727" customWidth="1"/>
    <col min="4" max="4" width="14.1363636363636" customWidth="1"/>
    <col min="5" max="5" width="8.70909090909091" customWidth="1"/>
    <col min="6" max="6" width="24.5727272727273" customWidth="1"/>
    <col min="7" max="26" width="8.70909090909091" customWidth="1"/>
  </cols>
  <sheetData>
    <row r="1" ht="14.25" customHeight="1"/>
    <row r="2" ht="14.25" customHeight="1" spans="5:15">
      <c r="E2" s="1" t="s">
        <v>142</v>
      </c>
      <c r="F2" s="2"/>
      <c r="G2" s="2"/>
      <c r="H2" s="2"/>
      <c r="I2" s="2"/>
      <c r="J2" s="2"/>
      <c r="K2" s="2"/>
      <c r="L2" s="2"/>
      <c r="M2" s="2"/>
      <c r="N2" s="2"/>
      <c r="O2" s="2"/>
    </row>
    <row r="3" ht="14.25" customHeight="1"/>
    <row r="4" ht="14.25" customHeight="1"/>
    <row r="5" ht="14.25" customHeight="1" spans="3:9">
      <c r="C5" s="19" t="s">
        <v>143</v>
      </c>
      <c r="D5" s="2"/>
      <c r="E5" s="2"/>
      <c r="F5" s="2"/>
      <c r="G5" s="2"/>
      <c r="H5" s="2"/>
      <c r="I5" s="2"/>
    </row>
    <row r="6" ht="14.25" customHeight="1" spans="3:9">
      <c r="C6" s="19" t="s">
        <v>144</v>
      </c>
      <c r="D6" s="2"/>
      <c r="E6" s="2"/>
      <c r="F6" s="2"/>
      <c r="G6" s="2"/>
      <c r="H6" s="2"/>
      <c r="I6" s="2"/>
    </row>
    <row r="7" ht="14.25" customHeight="1" spans="3:9">
      <c r="C7" s="19" t="s">
        <v>145</v>
      </c>
      <c r="D7" s="2"/>
      <c r="E7" s="2"/>
      <c r="F7" s="2"/>
      <c r="G7" s="2"/>
      <c r="H7" s="2"/>
      <c r="I7" s="2"/>
    </row>
    <row r="8" ht="14.25" customHeight="1"/>
    <row r="9" ht="14.25" customHeight="1"/>
    <row r="10" ht="14.25" customHeight="1" spans="3:4">
      <c r="C10" s="32" t="s">
        <v>146</v>
      </c>
      <c r="D10" s="33" t="s">
        <v>147</v>
      </c>
    </row>
    <row r="11" ht="14.25" customHeight="1" spans="3:4">
      <c r="C11" s="34">
        <v>22</v>
      </c>
      <c r="D11" s="34">
        <v>30</v>
      </c>
    </row>
    <row r="12" ht="14.25" customHeight="1" spans="3:6">
      <c r="C12" s="34">
        <v>24</v>
      </c>
      <c r="D12" s="34">
        <v>31</v>
      </c>
      <c r="F12" s="35" t="s">
        <v>148</v>
      </c>
    </row>
    <row r="13" ht="14.25" customHeight="1" spans="3:6">
      <c r="C13" s="34">
        <v>26</v>
      </c>
      <c r="D13" s="34">
        <v>21</v>
      </c>
      <c r="F13" s="36">
        <f>CORREL(C11:C20,D11:D20)</f>
        <v>0.515151515151515</v>
      </c>
    </row>
    <row r="14" ht="14.25" customHeight="1" spans="3:6">
      <c r="C14" s="34">
        <v>27</v>
      </c>
      <c r="D14" s="34">
        <v>32</v>
      </c>
      <c r="F14" s="35" t="s">
        <v>149</v>
      </c>
    </row>
    <row r="15" ht="14.25" customHeight="1" spans="3:6">
      <c r="C15" s="34">
        <v>28</v>
      </c>
      <c r="D15" s="34">
        <v>25</v>
      </c>
      <c r="F15" s="36">
        <f>PEARSON(C11:C20,D11:D20)</f>
        <v>0.515151515151515</v>
      </c>
    </row>
    <row r="16" ht="14.25" customHeight="1" spans="3:4">
      <c r="C16" s="34">
        <v>29</v>
      </c>
      <c r="D16" s="34">
        <v>26</v>
      </c>
    </row>
    <row r="17" ht="14.25" customHeight="1" spans="3:4">
      <c r="C17" s="34">
        <v>25</v>
      </c>
      <c r="D17" s="34">
        <v>23</v>
      </c>
    </row>
    <row r="18" ht="14.25" customHeight="1" spans="3:4">
      <c r="C18" s="34">
        <v>35</v>
      </c>
      <c r="D18" s="34">
        <v>31</v>
      </c>
    </row>
    <row r="19" ht="14.25" customHeight="1" spans="3:4">
      <c r="C19" s="34">
        <v>36</v>
      </c>
      <c r="D19" s="34">
        <v>36</v>
      </c>
    </row>
    <row r="20" ht="14.25" customHeight="1" spans="3:4">
      <c r="C20" s="34">
        <v>32</v>
      </c>
      <c r="D20" s="34">
        <v>39</v>
      </c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">
    <mergeCell ref="E2:O2"/>
    <mergeCell ref="C5:I5"/>
    <mergeCell ref="C6:I6"/>
    <mergeCell ref="C7:I7"/>
  </mergeCells>
  <pageMargins left="0.7" right="0.7" top="0.75" bottom="0.75" header="0" footer="0"/>
  <pageSetup paperSize="1" orientation="landscape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O1000"/>
  <sheetViews>
    <sheetView workbookViewId="0">
      <selection activeCell="A1" sqref="A1"/>
    </sheetView>
  </sheetViews>
  <sheetFormatPr defaultColWidth="14.4272727272727" defaultRowHeight="15" customHeight="1"/>
  <cols>
    <col min="1" max="1" width="8.70909090909091" customWidth="1"/>
    <col min="2" max="2" width="12.8636363636364" customWidth="1"/>
    <col min="3" max="3" width="15.8636363636364" customWidth="1"/>
    <col min="4" max="6" width="8.70909090909091" customWidth="1"/>
    <col min="7" max="7" width="15.4272727272727" customWidth="1"/>
    <col min="8" max="26" width="8.70909090909091" customWidth="1"/>
  </cols>
  <sheetData>
    <row r="1" ht="14.25" customHeight="1" spans="3:15">
      <c r="C1" s="1" t="s">
        <v>150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14.25" customHeight="1" spans="3:15">
      <c r="C2" s="18" t="s">
        <v>151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ht="14.25" customHeight="1"/>
    <row r="4" ht="14.25" customHeight="1"/>
    <row r="5" ht="14.25" customHeight="1" spans="3:10">
      <c r="C5" s="19" t="s">
        <v>152</v>
      </c>
      <c r="D5" s="2"/>
      <c r="E5" s="2"/>
      <c r="F5" s="2"/>
      <c r="G5" s="2"/>
      <c r="H5" s="2"/>
      <c r="I5" s="2"/>
      <c r="J5" s="2"/>
    </row>
    <row r="6" ht="14.25" customHeight="1" spans="3:10">
      <c r="C6" s="19" t="s">
        <v>153</v>
      </c>
      <c r="D6" s="2"/>
      <c r="E6" s="2"/>
      <c r="F6" s="2"/>
      <c r="G6" s="2"/>
      <c r="H6" s="2"/>
      <c r="I6" s="2"/>
      <c r="J6" s="2"/>
    </row>
    <row r="7" ht="14.25" customHeight="1" spans="3:10">
      <c r="C7" s="20" t="s">
        <v>154</v>
      </c>
      <c r="D7" s="2"/>
      <c r="E7" s="2"/>
      <c r="F7" s="2"/>
      <c r="G7" s="2"/>
      <c r="H7" s="2"/>
      <c r="I7" s="2"/>
      <c r="J7" s="2"/>
    </row>
    <row r="8" ht="14.25" customHeight="1"/>
    <row r="9" ht="14.25" customHeight="1"/>
    <row r="10" ht="14.25" customHeight="1" spans="2:3">
      <c r="B10" s="21" t="s">
        <v>155</v>
      </c>
      <c r="C10" s="22" t="s">
        <v>156</v>
      </c>
    </row>
    <row r="11" ht="14.25" customHeight="1" spans="2:3">
      <c r="B11" s="23" t="s">
        <v>157</v>
      </c>
      <c r="C11" s="24" t="s">
        <v>158</v>
      </c>
    </row>
    <row r="12" ht="14.25" customHeight="1" spans="2:12">
      <c r="B12" s="25">
        <f ca="1">RANDBETWEEN(40,85)</f>
        <v>42</v>
      </c>
      <c r="C12" s="26">
        <f ca="1">RANDBETWEEN(135,190)</f>
        <v>161</v>
      </c>
      <c r="G12" s="27" t="s">
        <v>159</v>
      </c>
      <c r="L12" s="27" t="s">
        <v>160</v>
      </c>
    </row>
    <row r="13" ht="14.25" customHeight="1" spans="2:12">
      <c r="B13" s="25">
        <f ca="1" t="shared" ref="B13:B31" si="0">RANDBETWEEN(21,60)</f>
        <v>50</v>
      </c>
      <c r="C13" s="26">
        <f ca="1" t="shared" ref="C13:C31" si="1">RANDBETWEEN(18,58)</f>
        <v>26</v>
      </c>
      <c r="G13" s="28">
        <f ca="1">CORREL(B12:B31,C12:C31)</f>
        <v>0.122540077603222</v>
      </c>
      <c r="L13" s="31">
        <f ca="1">_xlfn.COVARIANCE.P(B12:B31,C12:C31)</f>
        <v>38.63</v>
      </c>
    </row>
    <row r="14" ht="14.25" customHeight="1" spans="2:3">
      <c r="B14" s="25">
        <f ca="1" t="shared" si="0"/>
        <v>36</v>
      </c>
      <c r="C14" s="26">
        <f ca="1" t="shared" si="1"/>
        <v>45</v>
      </c>
    </row>
    <row r="15" ht="14.25" customHeight="1" spans="2:7">
      <c r="B15" s="25">
        <f ca="1" t="shared" si="0"/>
        <v>45</v>
      </c>
      <c r="C15" s="26">
        <f ca="1" t="shared" si="1"/>
        <v>34</v>
      </c>
      <c r="G15" s="27" t="s">
        <v>149</v>
      </c>
    </row>
    <row r="16" ht="14.25" customHeight="1" spans="2:7">
      <c r="B16" s="25">
        <f ca="1" t="shared" si="0"/>
        <v>36</v>
      </c>
      <c r="C16" s="26">
        <f ca="1" t="shared" si="1"/>
        <v>58</v>
      </c>
      <c r="G16" s="28">
        <f ca="1">PEARSON(B12:B31,C12:C31)</f>
        <v>0.122540077603222</v>
      </c>
    </row>
    <row r="17" ht="14.25" customHeight="1" spans="2:3">
      <c r="B17" s="25">
        <f ca="1" t="shared" si="0"/>
        <v>57</v>
      </c>
      <c r="C17" s="26">
        <f ca="1" t="shared" si="1"/>
        <v>42</v>
      </c>
    </row>
    <row r="18" ht="14.25" customHeight="1" spans="2:3">
      <c r="B18" s="25">
        <f ca="1" t="shared" si="0"/>
        <v>33</v>
      </c>
      <c r="C18" s="26">
        <f ca="1" t="shared" si="1"/>
        <v>45</v>
      </c>
    </row>
    <row r="19" ht="14.25" customHeight="1" spans="2:3">
      <c r="B19" s="25">
        <f ca="1" t="shared" si="0"/>
        <v>24</v>
      </c>
      <c r="C19" s="26">
        <f ca="1" t="shared" si="1"/>
        <v>38</v>
      </c>
    </row>
    <row r="20" ht="14.25" customHeight="1" spans="2:3">
      <c r="B20" s="25">
        <f ca="1" t="shared" si="0"/>
        <v>60</v>
      </c>
      <c r="C20" s="26">
        <f ca="1" t="shared" si="1"/>
        <v>56</v>
      </c>
    </row>
    <row r="21" ht="14.25" customHeight="1" spans="2:3">
      <c r="B21" s="25">
        <f ca="1" t="shared" si="0"/>
        <v>32</v>
      </c>
      <c r="C21" s="26">
        <f ca="1" t="shared" si="1"/>
        <v>44</v>
      </c>
    </row>
    <row r="22" ht="14.25" customHeight="1" spans="2:3">
      <c r="B22" s="25">
        <f ca="1" t="shared" si="0"/>
        <v>50</v>
      </c>
      <c r="C22" s="26">
        <f ca="1" t="shared" si="1"/>
        <v>40</v>
      </c>
    </row>
    <row r="23" ht="14.25" customHeight="1" spans="2:3">
      <c r="B23" s="25">
        <f ca="1" t="shared" si="0"/>
        <v>23</v>
      </c>
      <c r="C23" s="26">
        <f ca="1" t="shared" si="1"/>
        <v>35</v>
      </c>
    </row>
    <row r="24" ht="14.25" customHeight="1" spans="2:3">
      <c r="B24" s="25">
        <f ca="1" t="shared" si="0"/>
        <v>28</v>
      </c>
      <c r="C24" s="26">
        <f ca="1" t="shared" si="1"/>
        <v>30</v>
      </c>
    </row>
    <row r="25" ht="14.25" customHeight="1" spans="2:3">
      <c r="B25" s="25">
        <f ca="1" t="shared" si="0"/>
        <v>34</v>
      </c>
      <c r="C25" s="26">
        <f ca="1" t="shared" si="1"/>
        <v>43</v>
      </c>
    </row>
    <row r="26" ht="14.25" customHeight="1" spans="2:3">
      <c r="B26" s="25">
        <f ca="1" t="shared" si="0"/>
        <v>29</v>
      </c>
      <c r="C26" s="26">
        <f ca="1" t="shared" si="1"/>
        <v>30</v>
      </c>
    </row>
    <row r="27" ht="14.25" customHeight="1" spans="2:3">
      <c r="B27" s="25">
        <f ca="1" t="shared" si="0"/>
        <v>53</v>
      </c>
      <c r="C27" s="26">
        <f ca="1" t="shared" si="1"/>
        <v>27</v>
      </c>
    </row>
    <row r="28" ht="14.25" customHeight="1" spans="2:3">
      <c r="B28" s="25">
        <f ca="1" t="shared" si="0"/>
        <v>44</v>
      </c>
      <c r="C28" s="26">
        <f ca="1" t="shared" si="1"/>
        <v>51</v>
      </c>
    </row>
    <row r="29" ht="14.25" customHeight="1" spans="2:3">
      <c r="B29" s="25">
        <f ca="1" t="shared" si="0"/>
        <v>59</v>
      </c>
      <c r="C29" s="26">
        <f ca="1" t="shared" si="1"/>
        <v>57</v>
      </c>
    </row>
    <row r="30" ht="14.25" customHeight="1" spans="2:3">
      <c r="B30" s="25">
        <f ca="1" t="shared" si="0"/>
        <v>31</v>
      </c>
      <c r="C30" s="26">
        <f ca="1" t="shared" si="1"/>
        <v>44</v>
      </c>
    </row>
    <row r="31" ht="14.25" customHeight="1" spans="2:3">
      <c r="B31" s="29">
        <f ca="1" t="shared" si="0"/>
        <v>32</v>
      </c>
      <c r="C31" s="30">
        <f ca="1" t="shared" si="1"/>
        <v>40</v>
      </c>
    </row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6">
    <mergeCell ref="C1:O1"/>
    <mergeCell ref="C2:O2"/>
    <mergeCell ref="C5:J5"/>
    <mergeCell ref="C6:J6"/>
    <mergeCell ref="C7:J7"/>
    <mergeCell ref="G12:I12"/>
  </mergeCells>
  <pageMargins left="0.7" right="0.7" top="0.75" bottom="0.75" header="0" footer="0"/>
  <pageSetup paperSize="1" orientation="landscape"/>
  <headerFooter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M1000"/>
  <sheetViews>
    <sheetView workbookViewId="0">
      <selection activeCell="A1" sqref="A1"/>
    </sheetView>
  </sheetViews>
  <sheetFormatPr defaultColWidth="14.4272727272727" defaultRowHeight="15" customHeight="1"/>
  <cols>
    <col min="1" max="3" width="8.70909090909091" customWidth="1"/>
    <col min="4" max="4" width="13.2909090909091" customWidth="1"/>
    <col min="5" max="6" width="14.2909090909091" customWidth="1"/>
    <col min="7" max="26" width="8.70909090909091" customWidth="1"/>
  </cols>
  <sheetData>
    <row r="1" ht="14.25" customHeight="1"/>
    <row r="2" ht="14.25" customHeight="1" spans="4:13">
      <c r="D2" s="1" t="s">
        <v>161</v>
      </c>
      <c r="E2" s="2"/>
      <c r="F2" s="2"/>
      <c r="G2" s="2"/>
      <c r="H2" s="2"/>
      <c r="I2" s="2"/>
      <c r="J2" s="2"/>
      <c r="K2" s="2"/>
      <c r="L2" s="2"/>
      <c r="M2" s="2"/>
    </row>
    <row r="3" ht="14.25" customHeight="1"/>
    <row r="4" ht="14.25" customHeight="1"/>
    <row r="5" ht="14.25" customHeight="1" spans="3:6">
      <c r="C5" s="9" t="s">
        <v>134</v>
      </c>
      <c r="D5" s="10" t="s">
        <v>162</v>
      </c>
      <c r="E5" s="10" t="s">
        <v>163</v>
      </c>
      <c r="F5" s="11" t="s">
        <v>164</v>
      </c>
    </row>
    <row r="6" ht="14.25" customHeight="1" spans="3:6">
      <c r="C6" s="12"/>
      <c r="D6" s="5"/>
      <c r="E6" s="5"/>
      <c r="F6" s="13"/>
    </row>
    <row r="7" ht="14.25" customHeight="1" spans="3:6">
      <c r="C7" s="12">
        <v>1</v>
      </c>
      <c r="D7" s="7">
        <v>13</v>
      </c>
      <c r="E7" s="7">
        <v>1</v>
      </c>
      <c r="F7" s="14">
        <v>9</v>
      </c>
    </row>
    <row r="8" ht="14.25" customHeight="1" spans="3:6">
      <c r="C8" s="12">
        <v>2</v>
      </c>
      <c r="D8" s="7">
        <v>7</v>
      </c>
      <c r="E8" s="7">
        <v>0</v>
      </c>
      <c r="F8" s="14">
        <v>10</v>
      </c>
    </row>
    <row r="9" ht="14.25" customHeight="1" spans="3:6">
      <c r="C9" s="12">
        <v>3</v>
      </c>
      <c r="D9" s="7">
        <v>9</v>
      </c>
      <c r="E9" s="7">
        <v>0</v>
      </c>
      <c r="F9" s="14">
        <v>10</v>
      </c>
    </row>
    <row r="10" ht="14.25" customHeight="1" spans="3:6">
      <c r="C10" s="12">
        <v>4</v>
      </c>
      <c r="D10" s="7">
        <v>10</v>
      </c>
      <c r="E10" s="7">
        <v>1</v>
      </c>
      <c r="F10" s="14">
        <v>11</v>
      </c>
    </row>
    <row r="11" ht="14.25" customHeight="1" spans="3:6">
      <c r="C11" s="12">
        <v>5</v>
      </c>
      <c r="D11" s="7">
        <v>13</v>
      </c>
      <c r="E11" s="7">
        <v>0</v>
      </c>
      <c r="F11" s="14">
        <v>14</v>
      </c>
    </row>
    <row r="12" ht="14.25" customHeight="1" spans="3:6">
      <c r="C12" s="12">
        <v>6</v>
      </c>
      <c r="D12" s="7">
        <v>6</v>
      </c>
      <c r="E12" s="7">
        <v>0</v>
      </c>
      <c r="F12" s="14">
        <v>12</v>
      </c>
    </row>
    <row r="13" ht="14.25" customHeight="1" spans="3:6">
      <c r="C13" s="12">
        <v>7</v>
      </c>
      <c r="D13" s="7">
        <v>6</v>
      </c>
      <c r="E13" s="7">
        <v>1</v>
      </c>
      <c r="F13" s="14">
        <v>9</v>
      </c>
    </row>
    <row r="14" ht="14.25" customHeight="1" spans="3:6">
      <c r="C14" s="12">
        <v>8</v>
      </c>
      <c r="D14" s="7">
        <v>6</v>
      </c>
      <c r="E14" s="7">
        <v>1</v>
      </c>
      <c r="F14" s="14">
        <v>8</v>
      </c>
    </row>
    <row r="15" ht="14.25" customHeight="1" spans="3:6">
      <c r="C15" s="12">
        <v>9</v>
      </c>
      <c r="D15" s="7">
        <v>8</v>
      </c>
      <c r="E15" s="7">
        <v>1</v>
      </c>
      <c r="F15" s="14">
        <v>16</v>
      </c>
    </row>
    <row r="16" ht="14.25" customHeight="1" spans="3:6">
      <c r="C16" s="12">
        <v>10</v>
      </c>
      <c r="D16" s="7">
        <v>9</v>
      </c>
      <c r="E16" s="7">
        <v>0</v>
      </c>
      <c r="F16" s="14">
        <v>12</v>
      </c>
    </row>
    <row r="17" ht="14.25" customHeight="1" spans="3:6">
      <c r="C17" s="12">
        <v>11</v>
      </c>
      <c r="D17" s="7">
        <v>7</v>
      </c>
      <c r="E17" s="7">
        <v>1</v>
      </c>
      <c r="F17" s="14">
        <v>7</v>
      </c>
    </row>
    <row r="18" ht="14.25" customHeight="1" spans="3:6">
      <c r="C18" s="12">
        <v>12</v>
      </c>
      <c r="D18" s="7">
        <v>12</v>
      </c>
      <c r="E18" s="7">
        <v>1</v>
      </c>
      <c r="F18" s="14">
        <v>9</v>
      </c>
    </row>
    <row r="19" ht="14.25" customHeight="1" spans="3:6">
      <c r="C19" s="12">
        <v>13</v>
      </c>
      <c r="D19" s="7">
        <v>11</v>
      </c>
      <c r="E19" s="7">
        <v>1</v>
      </c>
      <c r="F19" s="14">
        <v>11</v>
      </c>
    </row>
    <row r="20" ht="14.25" customHeight="1" spans="3:6">
      <c r="C20" s="12">
        <v>14</v>
      </c>
      <c r="D20" s="7">
        <v>12</v>
      </c>
      <c r="E20" s="7">
        <v>1</v>
      </c>
      <c r="F20" s="14">
        <v>9</v>
      </c>
    </row>
    <row r="21" ht="14.25" customHeight="1" spans="3:6">
      <c r="C21" s="12">
        <v>15</v>
      </c>
      <c r="D21" s="7">
        <v>10</v>
      </c>
      <c r="E21" s="7">
        <v>0</v>
      </c>
      <c r="F21" s="14">
        <v>8</v>
      </c>
    </row>
    <row r="22" ht="14.25" customHeight="1" spans="3:6">
      <c r="C22" s="12">
        <v>16</v>
      </c>
      <c r="D22" s="7">
        <v>7</v>
      </c>
      <c r="E22" s="7">
        <v>0</v>
      </c>
      <c r="F22" s="14">
        <v>5</v>
      </c>
    </row>
    <row r="23" ht="14.25" customHeight="1" spans="3:6">
      <c r="C23" s="12">
        <v>17</v>
      </c>
      <c r="D23" s="7">
        <v>8</v>
      </c>
      <c r="E23" s="7">
        <v>0</v>
      </c>
      <c r="F23" s="14">
        <v>11</v>
      </c>
    </row>
    <row r="24" ht="14.25" customHeight="1" spans="3:6">
      <c r="C24" s="12">
        <v>18</v>
      </c>
      <c r="D24" s="7">
        <v>10</v>
      </c>
      <c r="E24" s="7">
        <v>0</v>
      </c>
      <c r="F24" s="14">
        <v>11</v>
      </c>
    </row>
    <row r="25" ht="14.25" customHeight="1" spans="3:6">
      <c r="C25" s="12">
        <v>19</v>
      </c>
      <c r="D25" s="7">
        <v>8</v>
      </c>
      <c r="E25" s="7">
        <v>0</v>
      </c>
      <c r="F25" s="14">
        <v>12</v>
      </c>
    </row>
    <row r="26" ht="14.25" customHeight="1" spans="3:6">
      <c r="C26" s="15">
        <v>20</v>
      </c>
      <c r="D26" s="16">
        <v>12</v>
      </c>
      <c r="E26" s="16">
        <v>0</v>
      </c>
      <c r="F26" s="17">
        <v>10</v>
      </c>
    </row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D2:M2"/>
  </mergeCells>
  <pageMargins left="0.7" right="0.7" top="0.75" bottom="0.75" header="0" footer="0"/>
  <pageSetup paperSize="1" orientation="landscape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N1000"/>
  <sheetViews>
    <sheetView workbookViewId="0">
      <selection activeCell="A1" sqref="A1"/>
    </sheetView>
  </sheetViews>
  <sheetFormatPr defaultColWidth="14.4272727272727" defaultRowHeight="15" customHeight="1"/>
  <cols>
    <col min="1" max="3" width="8.70909090909091" customWidth="1"/>
    <col min="4" max="4" width="15.2909090909091" customWidth="1"/>
    <col min="5" max="5" width="17.2909090909091" customWidth="1"/>
    <col min="6" max="26" width="8.70909090909091" customWidth="1"/>
  </cols>
  <sheetData>
    <row r="1" ht="14.25" customHeight="1"/>
    <row r="2" ht="14.25" customHeight="1" spans="4:14">
      <c r="D2" s="1" t="s">
        <v>165</v>
      </c>
      <c r="E2" s="2"/>
      <c r="F2" s="2"/>
      <c r="G2" s="2"/>
      <c r="H2" s="2"/>
      <c r="I2" s="2"/>
      <c r="J2" s="2"/>
      <c r="K2" s="2"/>
      <c r="L2" s="2"/>
      <c r="M2" s="2"/>
      <c r="N2" s="2"/>
    </row>
    <row r="3" ht="14.25" customHeight="1"/>
    <row r="4" ht="14.25" customHeight="1"/>
    <row r="5" ht="14.25" customHeight="1"/>
    <row r="6" ht="14.25" customHeight="1" spans="3:5">
      <c r="C6" s="3" t="s">
        <v>134</v>
      </c>
      <c r="D6" s="3" t="s">
        <v>166</v>
      </c>
      <c r="E6" s="4" t="s">
        <v>167</v>
      </c>
    </row>
    <row r="7" ht="14.25" customHeight="1" spans="3:5">
      <c r="C7" s="5"/>
      <c r="D7" s="6"/>
      <c r="E7" s="6"/>
    </row>
    <row r="8" ht="14.25" customHeight="1" spans="3:5">
      <c r="C8" s="7">
        <v>1</v>
      </c>
      <c r="D8" s="7">
        <v>28.2480239265114</v>
      </c>
      <c r="E8" s="7">
        <v>1060.37816471362</v>
      </c>
    </row>
    <row r="9" ht="14.25" customHeight="1" spans="3:5">
      <c r="C9" s="7">
        <v>2</v>
      </c>
      <c r="D9" s="7">
        <v>30.932615131077</v>
      </c>
      <c r="E9" s="7">
        <v>1043.72929576348</v>
      </c>
    </row>
    <row r="10" ht="14.25" customHeight="1" spans="3:5">
      <c r="C10" s="7">
        <v>3</v>
      </c>
      <c r="D10" s="7">
        <v>39.4478286080508</v>
      </c>
      <c r="E10" s="7">
        <v>1312.17904885707</v>
      </c>
    </row>
    <row r="11" ht="14.25" customHeight="1" spans="3:5">
      <c r="C11" s="7">
        <v>4</v>
      </c>
      <c r="D11" s="7">
        <v>17.3234351634266</v>
      </c>
      <c r="E11" s="7">
        <v>1006.45138167456</v>
      </c>
    </row>
    <row r="12" ht="14.25" customHeight="1" spans="3:5">
      <c r="C12" s="7">
        <v>5</v>
      </c>
      <c r="D12" s="7">
        <v>49.0424817651906</v>
      </c>
      <c r="E12" s="7">
        <v>948.688349983422</v>
      </c>
    </row>
    <row r="13" ht="14.25" customHeight="1" spans="3:5">
      <c r="C13" s="7">
        <v>6</v>
      </c>
      <c r="D13" s="7">
        <v>50.0131534775842</v>
      </c>
      <c r="E13" s="7">
        <v>1021.82673066854</v>
      </c>
    </row>
    <row r="14" ht="14.25" customHeight="1" spans="3:5">
      <c r="C14" s="7">
        <v>7</v>
      </c>
      <c r="D14" s="7">
        <v>25.2173528244881</v>
      </c>
      <c r="E14" s="7">
        <v>1164.02543148288</v>
      </c>
    </row>
    <row r="15" ht="14.25" customHeight="1" spans="3:5">
      <c r="C15" s="7">
        <v>8</v>
      </c>
      <c r="D15" s="7">
        <v>40.771172215949</v>
      </c>
      <c r="E15" s="7">
        <v>1042.75352163531</v>
      </c>
    </row>
    <row r="16" ht="14.25" customHeight="1" spans="3:5">
      <c r="C16" s="7">
        <v>9</v>
      </c>
      <c r="D16" s="7">
        <v>31.0463270973846</v>
      </c>
      <c r="E16" s="7">
        <v>1094.43936657262</v>
      </c>
    </row>
    <row r="17" ht="14.25" customHeight="1" spans="3:5">
      <c r="C17" s="7">
        <v>10</v>
      </c>
      <c r="D17" s="7">
        <v>17.0993072298349</v>
      </c>
      <c r="E17" s="7">
        <v>1223.00229754037</v>
      </c>
    </row>
    <row r="18" ht="14.25" customHeight="1" spans="3:5">
      <c r="C18" s="7">
        <v>11</v>
      </c>
      <c r="D18" s="7">
        <v>12.2541886654256</v>
      </c>
      <c r="E18" s="7">
        <v>967.343677932513</v>
      </c>
    </row>
    <row r="19" ht="14.25" customHeight="1" spans="3:5">
      <c r="C19" s="7">
        <v>12</v>
      </c>
      <c r="D19" s="7">
        <v>20.0014343699454</v>
      </c>
      <c r="E19" s="7">
        <v>1209.11601874686</v>
      </c>
    </row>
    <row r="20" ht="14.25" customHeight="1" spans="3:5">
      <c r="C20" s="7">
        <v>13</v>
      </c>
      <c r="D20" s="7">
        <v>52.6483046967986</v>
      </c>
      <c r="E20" s="7">
        <v>1314.83966192027</v>
      </c>
    </row>
    <row r="21" ht="14.25" customHeight="1" spans="3:5">
      <c r="C21" s="7">
        <v>14</v>
      </c>
      <c r="D21" s="7">
        <v>31.4929349650563</v>
      </c>
      <c r="E21" s="7">
        <v>1100.50325196644</v>
      </c>
    </row>
    <row r="22" ht="14.25" customHeight="1" spans="3:5">
      <c r="C22" s="7">
        <v>15</v>
      </c>
      <c r="D22" s="7">
        <v>22.2558977019562</v>
      </c>
      <c r="E22" s="7">
        <v>1539.57296055742</v>
      </c>
    </row>
    <row r="23" ht="14.25" customHeight="1" spans="3:5">
      <c r="C23" s="7">
        <v>16</v>
      </c>
      <c r="D23" s="7">
        <v>38.1244850001526</v>
      </c>
      <c r="E23" s="7">
        <v>1150.87788976089</v>
      </c>
    </row>
    <row r="24" ht="14.25" customHeight="1" spans="3:5">
      <c r="C24" s="7">
        <v>17</v>
      </c>
      <c r="D24" s="7">
        <v>40.8848841822565</v>
      </c>
      <c r="E24" s="7">
        <v>1339.82404981216</v>
      </c>
    </row>
    <row r="25" ht="14.25" customHeight="1" spans="3:5">
      <c r="C25" s="7">
        <v>18</v>
      </c>
      <c r="D25" s="7">
        <v>25.9721366008484</v>
      </c>
      <c r="E25" s="7">
        <v>1067.18709679844</v>
      </c>
    </row>
    <row r="26" ht="14.25" customHeight="1" spans="3:5">
      <c r="C26" s="7">
        <v>19</v>
      </c>
      <c r="D26" s="7">
        <v>8.20670186468093</v>
      </c>
      <c r="E26" s="7">
        <v>1342.4597654579</v>
      </c>
    </row>
    <row r="27" ht="14.25" customHeight="1" spans="3:5">
      <c r="C27" s="7">
        <v>20</v>
      </c>
      <c r="D27" s="7">
        <v>37.198309274575</v>
      </c>
      <c r="E27" s="7">
        <v>1200.95307642478</v>
      </c>
    </row>
    <row r="28" ht="14.25" customHeight="1" spans="3:3">
      <c r="C28" s="8"/>
    </row>
    <row r="29" ht="14.25" customHeight="1" spans="3:3">
      <c r="C29" s="8"/>
    </row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D2:N2"/>
  </mergeCell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STUDENT DATA</vt:lpstr>
      <vt:lpstr>BINOMIAL DISTRIBUTION(Q-1,9)</vt:lpstr>
      <vt:lpstr>MULTINOMIAL</vt:lpstr>
      <vt:lpstr> POISSON(Q-3,10)</vt:lpstr>
      <vt:lpstr>GEOMETRIC</vt:lpstr>
      <vt:lpstr>UNIFORM AND MEAN</vt:lpstr>
      <vt:lpstr>EXPONENTIAL(Q-6,8)</vt:lpstr>
      <vt:lpstr>NORMAL(Q-7,8,11)</vt:lpstr>
      <vt:lpstr>KARL PEARSONS CORRELATION</vt:lpstr>
      <vt:lpstr>CORRELATION(Q-12,14)</vt:lpstr>
      <vt:lpstr>RANDOM NUMBERS(DISCRETE)</vt:lpstr>
      <vt:lpstr>RANDOM NUMBERS(CONTINUOUS)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ANUSHKA</dc:creator>
  <cp:lastModifiedBy>HP</cp:lastModifiedBy>
  <dcterms:created xsi:type="dcterms:W3CDTF">2024-05-02T15:04:00Z</dcterms:created>
  <dcterms:modified xsi:type="dcterms:W3CDTF">2024-05-10T00:30:56Z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7EB7ED7B00A94D2293D0651E04531DB6_12</vt:lpwstr>
  </property>
  <property fmtid="{D5CDD505-2E9C-101B-9397-08002B2CF9AE}" pid="3" name="KSOProductBuildVer">
    <vt:lpwstr>1033-12.2.0.16731</vt:lpwstr>
  </property>
</Properties>
</file>