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Only-My\Bu Account 2023\"/>
    </mc:Choice>
  </mc:AlternateContent>
  <xr:revisionPtr revIDLastSave="0" documentId="13_ncr:1_{86A51436-A84B-4278-89F0-EB9D109C8A73}" xr6:coauthVersionLast="47" xr6:coauthVersionMax="47" xr10:uidLastSave="{00000000-0000-0000-0000-000000000000}"/>
  <bookViews>
    <workbookView xWindow="0" yWindow="840" windowWidth="28800" windowHeight="14010" tabRatio="752" xr2:uid="{2573D83B-F11A-4879-AC74-1152F3DD4E44}"/>
  </bookViews>
  <sheets>
    <sheet name="Journal" sheetId="4" r:id="rId1"/>
    <sheet name="Hospital" sheetId="12" r:id="rId2"/>
    <sheet name="Machine" sheetId="14" r:id="rId3"/>
    <sheet name="Check" sheetId="3" r:id="rId4"/>
    <sheet name="Monthly" sheetId="10" r:id="rId5"/>
    <sheet name="Cal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E525" i="4"/>
  <c r="E526" i="4"/>
  <c r="E527" i="4"/>
  <c r="E528" i="4"/>
  <c r="E529" i="4"/>
  <c r="E530" i="4"/>
  <c r="E531" i="4"/>
  <c r="L525" i="4"/>
  <c r="L526" i="4"/>
  <c r="L527" i="4"/>
  <c r="L528" i="4"/>
  <c r="L529" i="4"/>
  <c r="L530" i="4"/>
  <c r="L531" i="4"/>
  <c r="E509" i="4"/>
  <c r="L509" i="4"/>
  <c r="E517" i="4"/>
  <c r="L517" i="4"/>
  <c r="E515" i="4"/>
  <c r="L515" i="4"/>
  <c r="E510" i="4"/>
  <c r="L510" i="4"/>
  <c r="E504" i="4"/>
  <c r="L504" i="4"/>
  <c r="L490" i="4"/>
  <c r="E490" i="4"/>
  <c r="E511" i="4"/>
  <c r="L511" i="4"/>
  <c r="E518" i="4"/>
  <c r="L518" i="4"/>
  <c r="E513" i="4"/>
  <c r="L513" i="4"/>
  <c r="E512" i="4"/>
  <c r="L512" i="4"/>
  <c r="E505" i="4"/>
  <c r="L505" i="4"/>
  <c r="E522" i="4"/>
  <c r="E523" i="4"/>
  <c r="E524" i="4"/>
  <c r="L522" i="4"/>
  <c r="L523" i="4"/>
  <c r="L524" i="4"/>
  <c r="E519" i="4"/>
  <c r="E520" i="4"/>
  <c r="E521" i="4"/>
  <c r="L519" i="4"/>
  <c r="L520" i="4"/>
  <c r="L52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6" i="4"/>
  <c r="E507" i="4"/>
  <c r="E508" i="4"/>
  <c r="E514" i="4"/>
  <c r="E516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6" i="4"/>
  <c r="L507" i="4"/>
  <c r="L508" i="4"/>
  <c r="L514" i="4"/>
  <c r="L516" i="4"/>
  <c r="E486" i="4"/>
  <c r="E487" i="4"/>
  <c r="E488" i="4"/>
  <c r="E489" i="4"/>
  <c r="E491" i="4"/>
  <c r="L486" i="4"/>
  <c r="L487" i="4"/>
  <c r="L488" i="4"/>
  <c r="L489" i="4"/>
  <c r="L491" i="4"/>
  <c r="H25" i="12"/>
  <c r="E465" i="4"/>
  <c r="L465" i="4"/>
  <c r="E463" i="4"/>
  <c r="L463" i="4"/>
  <c r="E458" i="4"/>
  <c r="L458" i="4"/>
  <c r="E473" i="4"/>
  <c r="L473" i="4"/>
  <c r="E478" i="4"/>
  <c r="L478" i="4"/>
  <c r="E450" i="4"/>
  <c r="L450" i="4"/>
  <c r="E476" i="4"/>
  <c r="L476" i="4"/>
  <c r="E472" i="4"/>
  <c r="L472" i="4"/>
  <c r="E471" i="4"/>
  <c r="L471" i="4"/>
  <c r="E482" i="4"/>
  <c r="E483" i="4"/>
  <c r="E484" i="4"/>
  <c r="E485" i="4"/>
  <c r="L482" i="4"/>
  <c r="L483" i="4"/>
  <c r="L484" i="4"/>
  <c r="L485" i="4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300" i="4"/>
  <c r="L300" i="4"/>
  <c r="E434" i="4"/>
  <c r="L434" i="4"/>
  <c r="E429" i="4"/>
  <c r="L429" i="4"/>
  <c r="E433" i="4"/>
  <c r="L433" i="4"/>
  <c r="E443" i="4"/>
  <c r="E412" i="4"/>
  <c r="L412" i="4"/>
  <c r="E438" i="4"/>
  <c r="L438" i="4"/>
  <c r="E421" i="4"/>
  <c r="L421" i="4"/>
  <c r="E435" i="4"/>
  <c r="L435" i="4"/>
  <c r="E432" i="4"/>
  <c r="L432" i="4"/>
  <c r="E430" i="4"/>
  <c r="L430" i="4"/>
  <c r="E428" i="4"/>
  <c r="L428" i="4"/>
  <c r="E415" i="4"/>
  <c r="L415" i="4"/>
  <c r="E418" i="4"/>
  <c r="L418" i="4"/>
  <c r="E417" i="4"/>
  <c r="L417" i="4"/>
  <c r="E397" i="4"/>
  <c r="L397" i="4"/>
  <c r="C5" i="11"/>
  <c r="C6" i="11"/>
  <c r="C4" i="11"/>
  <c r="K1" i="4"/>
  <c r="J1" i="4"/>
  <c r="E393" i="4"/>
  <c r="L393" i="4"/>
  <c r="E394" i="4"/>
  <c r="L394" i="4"/>
  <c r="E395" i="4"/>
  <c r="L395" i="4"/>
  <c r="E408" i="4"/>
  <c r="L408" i="4"/>
  <c r="E407" i="4"/>
  <c r="L407" i="4"/>
  <c r="E402" i="4"/>
  <c r="L402" i="4"/>
  <c r="E406" i="4"/>
  <c r="E409" i="4"/>
  <c r="E410" i="4"/>
  <c r="E411" i="4"/>
  <c r="E413" i="4"/>
  <c r="E414" i="4"/>
  <c r="E416" i="4"/>
  <c r="E419" i="4"/>
  <c r="E420" i="4"/>
  <c r="E422" i="4"/>
  <c r="E423" i="4"/>
  <c r="E424" i="4"/>
  <c r="E425" i="4"/>
  <c r="E426" i="4"/>
  <c r="E427" i="4"/>
  <c r="E431" i="4"/>
  <c r="E436" i="4"/>
  <c r="E437" i="4"/>
  <c r="E439" i="4"/>
  <c r="E440" i="4"/>
  <c r="E441" i="4"/>
  <c r="E442" i="4"/>
  <c r="E444" i="4"/>
  <c r="E445" i="4"/>
  <c r="E446" i="4"/>
  <c r="E447" i="4"/>
  <c r="E448" i="4"/>
  <c r="E449" i="4"/>
  <c r="E451" i="4"/>
  <c r="E452" i="4"/>
  <c r="E453" i="4"/>
  <c r="E454" i="4"/>
  <c r="E455" i="4"/>
  <c r="E456" i="4"/>
  <c r="E457" i="4"/>
  <c r="E459" i="4"/>
  <c r="E460" i="4"/>
  <c r="E461" i="4"/>
  <c r="E462" i="4"/>
  <c r="E464" i="4"/>
  <c r="E466" i="4"/>
  <c r="E467" i="4"/>
  <c r="E468" i="4"/>
  <c r="E469" i="4"/>
  <c r="E470" i="4"/>
  <c r="E474" i="4"/>
  <c r="E475" i="4"/>
  <c r="E477" i="4"/>
  <c r="E479" i="4"/>
  <c r="E480" i="4"/>
  <c r="E481" i="4"/>
  <c r="L406" i="4"/>
  <c r="L409" i="4"/>
  <c r="L410" i="4"/>
  <c r="L411" i="4"/>
  <c r="L413" i="4"/>
  <c r="L414" i="4"/>
  <c r="L416" i="4"/>
  <c r="L419" i="4"/>
  <c r="L420" i="4"/>
  <c r="L422" i="4"/>
  <c r="L423" i="4"/>
  <c r="L424" i="4"/>
  <c r="L425" i="4"/>
  <c r="L426" i="4"/>
  <c r="L427" i="4"/>
  <c r="L431" i="4"/>
  <c r="L436" i="4"/>
  <c r="L437" i="4"/>
  <c r="L439" i="4"/>
  <c r="L440" i="4"/>
  <c r="L441" i="4"/>
  <c r="L442" i="4"/>
  <c r="L443" i="4"/>
  <c r="L444" i="4"/>
  <c r="L445" i="4"/>
  <c r="L446" i="4"/>
  <c r="L447" i="4"/>
  <c r="L448" i="4"/>
  <c r="L449" i="4"/>
  <c r="L451" i="4"/>
  <c r="L452" i="4"/>
  <c r="L453" i="4"/>
  <c r="L454" i="4"/>
  <c r="L455" i="4"/>
  <c r="L456" i="4"/>
  <c r="L457" i="4"/>
  <c r="L459" i="4"/>
  <c r="L460" i="4"/>
  <c r="L461" i="4"/>
  <c r="L462" i="4"/>
  <c r="L464" i="4"/>
  <c r="L466" i="4"/>
  <c r="L467" i="4"/>
  <c r="L468" i="4"/>
  <c r="L469" i="4"/>
  <c r="L470" i="4"/>
  <c r="L474" i="4"/>
  <c r="L475" i="4"/>
  <c r="L477" i="4"/>
  <c r="L479" i="4"/>
  <c r="L480" i="4"/>
  <c r="L481" i="4"/>
  <c r="E378" i="4"/>
  <c r="L378" i="4"/>
  <c r="E401" i="4"/>
  <c r="E403" i="4"/>
  <c r="E404" i="4"/>
  <c r="E405" i="4"/>
  <c r="L401" i="4"/>
  <c r="L403" i="4"/>
  <c r="L404" i="4"/>
  <c r="L405" i="4"/>
  <c r="E386" i="4"/>
  <c r="L386" i="4"/>
  <c r="L385" i="4"/>
  <c r="L387" i="4"/>
  <c r="L388" i="4"/>
  <c r="L389" i="4"/>
  <c r="L390" i="4"/>
  <c r="L391" i="4"/>
  <c r="L392" i="4"/>
  <c r="L396" i="4"/>
  <c r="L398" i="4"/>
  <c r="L399" i="4"/>
  <c r="L400" i="4"/>
  <c r="L381" i="4"/>
  <c r="L382" i="4"/>
  <c r="L383" i="4"/>
  <c r="L384" i="4"/>
  <c r="E384" i="4"/>
  <c r="E385" i="4"/>
  <c r="E387" i="4"/>
  <c r="E388" i="4"/>
  <c r="E389" i="4"/>
  <c r="E390" i="4"/>
  <c r="E391" i="4"/>
  <c r="E392" i="4"/>
  <c r="E396" i="4"/>
  <c r="E398" i="4"/>
  <c r="E399" i="4"/>
  <c r="E400" i="4"/>
  <c r="E374" i="4"/>
  <c r="L374" i="4"/>
  <c r="E365" i="4"/>
  <c r="E366" i="4"/>
  <c r="E367" i="4"/>
  <c r="E368" i="4"/>
  <c r="E369" i="4"/>
  <c r="E370" i="4"/>
  <c r="E371" i="4"/>
  <c r="E372" i="4"/>
  <c r="E373" i="4"/>
  <c r="E375" i="4"/>
  <c r="E376" i="4"/>
  <c r="E377" i="4"/>
  <c r="E379" i="4"/>
  <c r="E380" i="4"/>
  <c r="E381" i="4"/>
  <c r="E382" i="4"/>
  <c r="E383" i="4"/>
  <c r="L365" i="4"/>
  <c r="L366" i="4"/>
  <c r="L367" i="4"/>
  <c r="L368" i="4"/>
  <c r="L369" i="4"/>
  <c r="L370" i="4"/>
  <c r="L371" i="4"/>
  <c r="L372" i="4"/>
  <c r="L373" i="4"/>
  <c r="L375" i="4"/>
  <c r="L376" i="4"/>
  <c r="L377" i="4"/>
  <c r="L379" i="4"/>
  <c r="L380" i="4"/>
  <c r="L357" i="4"/>
  <c r="L358" i="4"/>
  <c r="L359" i="4"/>
  <c r="L360" i="4"/>
  <c r="L361" i="4"/>
  <c r="E309" i="4"/>
  <c r="L309" i="4"/>
  <c r="E310" i="4"/>
  <c r="L310" i="4"/>
  <c r="E307" i="4"/>
  <c r="L307" i="4"/>
  <c r="E305" i="4"/>
  <c r="L305" i="4"/>
  <c r="E364" i="4"/>
  <c r="L364" i="4"/>
  <c r="E363" i="4"/>
  <c r="L363" i="4"/>
  <c r="E335" i="4"/>
  <c r="L335" i="4"/>
  <c r="E362" i="4"/>
  <c r="L362" i="4"/>
  <c r="E302" i="4"/>
  <c r="L302" i="4"/>
  <c r="E361" i="4"/>
  <c r="E351" i="4"/>
  <c r="E352" i="4"/>
  <c r="E353" i="4"/>
  <c r="E354" i="4"/>
  <c r="E355" i="4"/>
  <c r="E356" i="4"/>
  <c r="E357" i="4"/>
  <c r="E358" i="4"/>
  <c r="E359" i="4"/>
  <c r="E360" i="4"/>
  <c r="L351" i="4"/>
  <c r="L352" i="4"/>
  <c r="L353" i="4"/>
  <c r="L354" i="4"/>
  <c r="L355" i="4"/>
  <c r="L356" i="4"/>
  <c r="E336" i="4"/>
  <c r="E331" i="4"/>
  <c r="L331" i="4"/>
  <c r="E320" i="4"/>
  <c r="L320" i="4"/>
  <c r="E311" i="4"/>
  <c r="L311" i="4"/>
  <c r="E299" i="4"/>
  <c r="L299" i="4"/>
  <c r="E301" i="4"/>
  <c r="L301" i="4"/>
  <c r="E294" i="4"/>
  <c r="L294" i="4"/>
  <c r="E291" i="4"/>
  <c r="L291" i="4"/>
  <c r="E288" i="4"/>
  <c r="L288" i="4"/>
  <c r="E280" i="4"/>
  <c r="L280" i="4"/>
  <c r="E283" i="4"/>
  <c r="L283" i="4"/>
  <c r="E279" i="4"/>
  <c r="L279" i="4"/>
  <c r="E278" i="4"/>
  <c r="L278" i="4"/>
  <c r="E328" i="4"/>
  <c r="L328" i="4"/>
  <c r="E330" i="4"/>
  <c r="L330" i="4"/>
  <c r="E326" i="4"/>
  <c r="L326" i="4"/>
  <c r="E324" i="4"/>
  <c r="L324" i="4"/>
  <c r="E321" i="4"/>
  <c r="L321" i="4"/>
  <c r="E317" i="4"/>
  <c r="E318" i="4"/>
  <c r="E319" i="4"/>
  <c r="E322" i="4"/>
  <c r="E323" i="4"/>
  <c r="E325" i="4"/>
  <c r="E327" i="4"/>
  <c r="E329" i="4"/>
  <c r="E332" i="4"/>
  <c r="E333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L317" i="4"/>
  <c r="L318" i="4"/>
  <c r="L319" i="4"/>
  <c r="L322" i="4"/>
  <c r="L323" i="4"/>
  <c r="L325" i="4"/>
  <c r="L327" i="4"/>
  <c r="L329" i="4"/>
  <c r="L332" i="4"/>
  <c r="L333" i="4"/>
  <c r="L334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E316" i="4"/>
  <c r="L316" i="4"/>
  <c r="E303" i="4"/>
  <c r="L303" i="4"/>
  <c r="E295" i="4"/>
  <c r="L295" i="4"/>
  <c r="E281" i="4" l="1"/>
  <c r="L281" i="4"/>
  <c r="E289" i="4"/>
  <c r="E290" i="4"/>
  <c r="E292" i="4"/>
  <c r="E293" i="4"/>
  <c r="E191" i="4" l="1"/>
  <c r="L191" i="4"/>
  <c r="E250" i="4"/>
  <c r="L250" i="4"/>
  <c r="E284" i="4"/>
  <c r="E285" i="4"/>
  <c r="E286" i="4"/>
  <c r="E287" i="4"/>
  <c r="E296" i="4"/>
  <c r="E297" i="4"/>
  <c r="E298" i="4"/>
  <c r="E304" i="4"/>
  <c r="E306" i="4"/>
  <c r="E308" i="4"/>
  <c r="E313" i="4"/>
  <c r="E314" i="4"/>
  <c r="E315" i="4"/>
  <c r="L284" i="4"/>
  <c r="L285" i="4"/>
  <c r="L286" i="4"/>
  <c r="L287" i="4"/>
  <c r="L289" i="4"/>
  <c r="L290" i="4"/>
  <c r="L292" i="4"/>
  <c r="L293" i="4"/>
  <c r="L296" i="4"/>
  <c r="L297" i="4"/>
  <c r="L298" i="4"/>
  <c r="L304" i="4"/>
  <c r="L306" i="4"/>
  <c r="L308" i="4"/>
  <c r="L312" i="4"/>
  <c r="L313" i="4"/>
  <c r="L314" i="4"/>
  <c r="L315" i="4"/>
  <c r="E255" i="4" l="1"/>
  <c r="L255" i="4"/>
  <c r="E263" i="4"/>
  <c r="L263" i="4"/>
  <c r="E262" i="4"/>
  <c r="L262" i="4"/>
  <c r="E264" i="4"/>
  <c r="E260" i="4"/>
  <c r="L260" i="4"/>
  <c r="E259" i="4"/>
  <c r="L259" i="4"/>
  <c r="E254" i="4"/>
  <c r="L254" i="4"/>
  <c r="E253" i="4"/>
  <c r="L253" i="4"/>
  <c r="E261" i="4"/>
  <c r="L261" i="4"/>
  <c r="E265" i="4"/>
  <c r="L265" i="4"/>
  <c r="E267" i="4"/>
  <c r="L267" i="4"/>
  <c r="I1" i="4"/>
  <c r="E266" i="4"/>
  <c r="E268" i="4"/>
  <c r="E269" i="4"/>
  <c r="E270" i="4"/>
  <c r="E271" i="4"/>
  <c r="E272" i="4"/>
  <c r="E273" i="4"/>
  <c r="E274" i="4"/>
  <c r="E275" i="4"/>
  <c r="E276" i="4"/>
  <c r="E277" i="4"/>
  <c r="E282" i="4"/>
  <c r="L266" i="4"/>
  <c r="L268" i="4"/>
  <c r="L269" i="4"/>
  <c r="L270" i="4"/>
  <c r="L271" i="4"/>
  <c r="L272" i="4"/>
  <c r="L273" i="4"/>
  <c r="L274" i="4"/>
  <c r="L275" i="4"/>
  <c r="L276" i="4"/>
  <c r="L277" i="4"/>
  <c r="L282" i="4"/>
  <c r="E249" i="4"/>
  <c r="L249" i="4"/>
  <c r="E234" i="4"/>
  <c r="L234" i="4"/>
  <c r="E233" i="4"/>
  <c r="L233" i="4"/>
  <c r="E229" i="4"/>
  <c r="L229" i="4"/>
  <c r="E235" i="4"/>
  <c r="L235" i="4"/>
  <c r="E232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51" i="4"/>
  <c r="E252" i="4"/>
  <c r="E256" i="4"/>
  <c r="E257" i="4"/>
  <c r="E258" i="4"/>
  <c r="L232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51" i="4"/>
  <c r="L252" i="4"/>
  <c r="L256" i="4"/>
  <c r="L257" i="4"/>
  <c r="L258" i="4"/>
  <c r="L264" i="4"/>
  <c r="E222" i="4"/>
  <c r="E223" i="4"/>
  <c r="E224" i="4"/>
  <c r="E225" i="4"/>
  <c r="E226" i="4"/>
  <c r="E227" i="4"/>
  <c r="E228" i="4"/>
  <c r="E230" i="4"/>
  <c r="E231" i="4"/>
  <c r="L222" i="4"/>
  <c r="L223" i="4"/>
  <c r="L224" i="4"/>
  <c r="L225" i="4"/>
  <c r="L226" i="4"/>
  <c r="L227" i="4"/>
  <c r="L228" i="4"/>
  <c r="L230" i="4"/>
  <c r="L231" i="4"/>
  <c r="L217" i="4"/>
  <c r="L218" i="4"/>
  <c r="L219" i="4"/>
  <c r="L220" i="4"/>
  <c r="L221" i="4"/>
  <c r="E218" i="4"/>
  <c r="E219" i="4"/>
  <c r="E220" i="4"/>
  <c r="E221" i="4"/>
  <c r="E206" i="4"/>
  <c r="L206" i="4"/>
  <c r="E205" i="4"/>
  <c r="L205" i="4"/>
  <c r="E210" i="4"/>
  <c r="L210" i="4"/>
  <c r="E214" i="4"/>
  <c r="L214" i="4"/>
  <c r="E213" i="4"/>
  <c r="L213" i="4"/>
  <c r="H6" i="11"/>
  <c r="E216" i="4"/>
  <c r="E217" i="4"/>
  <c r="L216" i="4"/>
  <c r="E204" i="4"/>
  <c r="E207" i="4"/>
  <c r="E208" i="4"/>
  <c r="E209" i="4"/>
  <c r="E211" i="4"/>
  <c r="E212" i="4"/>
  <c r="E215" i="4"/>
  <c r="L204" i="4"/>
  <c r="L207" i="4"/>
  <c r="L208" i="4"/>
  <c r="L209" i="4"/>
  <c r="L211" i="4"/>
  <c r="L212" i="4"/>
  <c r="L215" i="4"/>
  <c r="E202" i="4"/>
  <c r="E203" i="4"/>
  <c r="L202" i="4"/>
  <c r="L203" i="4"/>
  <c r="E193" i="4"/>
  <c r="L193" i="4"/>
  <c r="E185" i="4"/>
  <c r="L185" i="4"/>
  <c r="E194" i="4"/>
  <c r="L194" i="4"/>
  <c r="E196" i="4"/>
  <c r="L196" i="4"/>
  <c r="E199" i="4"/>
  <c r="E200" i="4"/>
  <c r="E201" i="4"/>
  <c r="L199" i="4"/>
  <c r="L200" i="4"/>
  <c r="L201" i="4"/>
  <c r="L3" i="11"/>
  <c r="K3" i="11"/>
  <c r="J3" i="11"/>
  <c r="E187" i="4"/>
  <c r="E188" i="4"/>
  <c r="E189" i="4"/>
  <c r="E190" i="4"/>
  <c r="E192" i="4"/>
  <c r="E195" i="4"/>
  <c r="E197" i="4"/>
  <c r="E198" i="4"/>
  <c r="L187" i="4"/>
  <c r="L188" i="4"/>
  <c r="L189" i="4"/>
  <c r="L190" i="4"/>
  <c r="L192" i="4"/>
  <c r="L195" i="4"/>
  <c r="L197" i="4"/>
  <c r="L198" i="4"/>
  <c r="E178" i="4"/>
  <c r="L178" i="4"/>
  <c r="E180" i="4"/>
  <c r="L180" i="4"/>
  <c r="E172" i="4"/>
  <c r="L172" i="4"/>
  <c r="C3" i="11"/>
  <c r="E175" i="4"/>
  <c r="L175" i="4"/>
  <c r="L173" i="4"/>
  <c r="L174" i="4"/>
  <c r="L176" i="4"/>
  <c r="L177" i="4"/>
  <c r="L179" i="4"/>
  <c r="L181" i="4"/>
  <c r="L182" i="4"/>
  <c r="L183" i="4"/>
  <c r="L184" i="4"/>
  <c r="L186" i="4"/>
  <c r="E176" i="4"/>
  <c r="E177" i="4"/>
  <c r="E179" i="4"/>
  <c r="E181" i="4"/>
  <c r="E182" i="4"/>
  <c r="E183" i="4"/>
  <c r="E184" i="4"/>
  <c r="E186" i="4"/>
  <c r="E163" i="4"/>
  <c r="L163" i="4"/>
  <c r="E164" i="4"/>
  <c r="L164" i="4"/>
  <c r="E159" i="4"/>
  <c r="E160" i="4"/>
  <c r="E161" i="4"/>
  <c r="E162" i="4"/>
  <c r="E165" i="4"/>
  <c r="E166" i="4"/>
  <c r="E167" i="4"/>
  <c r="E168" i="4"/>
  <c r="E169" i="4"/>
  <c r="E170" i="4"/>
  <c r="E171" i="4"/>
  <c r="E173" i="4"/>
  <c r="E174" i="4"/>
  <c r="L159" i="4"/>
  <c r="L160" i="4"/>
  <c r="L161" i="4"/>
  <c r="L162" i="4"/>
  <c r="L165" i="4"/>
  <c r="L166" i="4"/>
  <c r="L167" i="4"/>
  <c r="L168" i="4"/>
  <c r="L169" i="4"/>
  <c r="L170" i="4"/>
  <c r="L171" i="4"/>
  <c r="L158" i="4" l="1"/>
  <c r="L156" i="4"/>
  <c r="L157" i="4"/>
  <c r="E156" i="4"/>
  <c r="E157" i="4"/>
  <c r="E158" i="4"/>
  <c r="E145" i="4" l="1"/>
  <c r="L145" i="4"/>
  <c r="E147" i="4"/>
  <c r="L147" i="4"/>
  <c r="E154" i="4"/>
  <c r="E155" i="4"/>
  <c r="L154" i="4"/>
  <c r="L155" i="4"/>
  <c r="E150" i="4"/>
  <c r="L150" i="4"/>
  <c r="E148" i="4"/>
  <c r="E149" i="4"/>
  <c r="E151" i="4"/>
  <c r="E152" i="4"/>
  <c r="E153" i="4"/>
  <c r="L148" i="4"/>
  <c r="L149" i="4"/>
  <c r="L151" i="4"/>
  <c r="L152" i="4"/>
  <c r="L153" i="4"/>
  <c r="L142" i="4"/>
  <c r="L143" i="4"/>
  <c r="L144" i="4"/>
  <c r="L146" i="4"/>
  <c r="E143" i="4"/>
  <c r="E144" i="4"/>
  <c r="E146" i="4"/>
  <c r="E131" i="4"/>
  <c r="L131" i="4"/>
  <c r="E137" i="4"/>
  <c r="L137" i="4"/>
  <c r="E139" i="4"/>
  <c r="E140" i="4"/>
  <c r="E141" i="4"/>
  <c r="E142" i="4"/>
  <c r="L139" i="4"/>
  <c r="L140" i="4"/>
  <c r="L141" i="4"/>
  <c r="E133" i="4"/>
  <c r="L133" i="4"/>
  <c r="E126" i="4"/>
  <c r="L126" i="4"/>
  <c r="E127" i="4"/>
  <c r="L127" i="4"/>
  <c r="E128" i="4"/>
  <c r="L128" i="4"/>
  <c r="E129" i="4"/>
  <c r="L129" i="4"/>
  <c r="E120" i="4"/>
  <c r="L120" i="4"/>
  <c r="E122" i="4"/>
  <c r="L122" i="4"/>
  <c r="E119" i="4"/>
  <c r="L119" i="4"/>
  <c r="E5" i="4"/>
  <c r="E116" i="4"/>
  <c r="E117" i="4"/>
  <c r="E118" i="4"/>
  <c r="E121" i="4"/>
  <c r="E123" i="4"/>
  <c r="E124" i="4"/>
  <c r="E125" i="4"/>
  <c r="E130" i="4"/>
  <c r="E132" i="4"/>
  <c r="E134" i="4"/>
  <c r="E135" i="4"/>
  <c r="E136" i="4"/>
  <c r="E138" i="4"/>
  <c r="L116" i="4"/>
  <c r="L117" i="4"/>
  <c r="L118" i="4"/>
  <c r="L121" i="4"/>
  <c r="L123" i="4"/>
  <c r="L124" i="4"/>
  <c r="L125" i="4"/>
  <c r="L130" i="4"/>
  <c r="L132" i="4"/>
  <c r="L134" i="4"/>
  <c r="L135" i="4"/>
  <c r="L136" i="4"/>
  <c r="L138" i="4"/>
  <c r="E102" i="4"/>
  <c r="L102" i="4"/>
  <c r="E106" i="4"/>
  <c r="L106" i="4"/>
  <c r="E104" i="4"/>
  <c r="L104" i="4"/>
  <c r="E98" i="4"/>
  <c r="E99" i="4"/>
  <c r="E100" i="4"/>
  <c r="E101" i="4"/>
  <c r="E103" i="4"/>
  <c r="E105" i="4"/>
  <c r="E107" i="4"/>
  <c r="E108" i="4"/>
  <c r="E109" i="4"/>
  <c r="E110" i="4"/>
  <c r="E111" i="4"/>
  <c r="E112" i="4"/>
  <c r="E113" i="4"/>
  <c r="E114" i="4"/>
  <c r="E115" i="4"/>
  <c r="L98" i="4"/>
  <c r="L99" i="4"/>
  <c r="L100" i="4"/>
  <c r="L101" i="4"/>
  <c r="L103" i="4"/>
  <c r="L105" i="4"/>
  <c r="L107" i="4"/>
  <c r="L108" i="4"/>
  <c r="L109" i="4"/>
  <c r="L110" i="4"/>
  <c r="L111" i="4"/>
  <c r="L112" i="4"/>
  <c r="L113" i="4"/>
  <c r="L114" i="4"/>
  <c r="L115" i="4"/>
  <c r="E91" i="4"/>
  <c r="L91" i="4"/>
  <c r="E92" i="4"/>
  <c r="E93" i="4"/>
  <c r="E94" i="4"/>
  <c r="E95" i="4"/>
  <c r="E96" i="4"/>
  <c r="E97" i="4"/>
  <c r="L92" i="4"/>
  <c r="L93" i="4"/>
  <c r="L94" i="4"/>
  <c r="L95" i="4"/>
  <c r="L96" i="4"/>
  <c r="L97" i="4"/>
  <c r="E76" i="4"/>
  <c r="L76" i="4"/>
  <c r="E74" i="4"/>
  <c r="L74" i="4"/>
  <c r="E75" i="4"/>
  <c r="L75" i="4"/>
  <c r="E72" i="4"/>
  <c r="L72" i="4"/>
  <c r="E71" i="4"/>
  <c r="L71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E67" i="4"/>
  <c r="E68" i="4"/>
  <c r="E69" i="4"/>
  <c r="E70" i="4"/>
  <c r="E73" i="4"/>
  <c r="L67" i="4"/>
  <c r="L68" i="4"/>
  <c r="L69" i="4"/>
  <c r="L70" i="4"/>
  <c r="L73" i="4"/>
  <c r="E59" i="4"/>
  <c r="L59" i="4"/>
  <c r="L58" i="4"/>
  <c r="L60" i="4"/>
  <c r="E27" i="4"/>
  <c r="L27" i="4"/>
  <c r="E8" i="4"/>
  <c r="L8" i="4"/>
  <c r="E15" i="4"/>
  <c r="L15" i="4"/>
  <c r="L3" i="4"/>
  <c r="L4" i="4"/>
  <c r="L5" i="4"/>
  <c r="L6" i="4"/>
  <c r="L7" i="4"/>
  <c r="L9" i="4"/>
  <c r="L10" i="4"/>
  <c r="L11" i="4"/>
  <c r="L12" i="4"/>
  <c r="L13" i="4"/>
  <c r="L14" i="4"/>
  <c r="L16" i="4"/>
  <c r="L17" i="4"/>
  <c r="L18" i="4"/>
  <c r="L19" i="4"/>
  <c r="L20" i="4"/>
  <c r="L21" i="4"/>
  <c r="L22" i="4"/>
  <c r="L23" i="4"/>
  <c r="L24" i="4"/>
  <c r="L25" i="4"/>
  <c r="L2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61" i="4"/>
  <c r="L62" i="4"/>
  <c r="L63" i="4"/>
  <c r="L64" i="4"/>
  <c r="L65" i="4"/>
  <c r="L66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7" i="4"/>
  <c r="E6" i="4"/>
  <c r="E4" i="4"/>
  <c r="E3" i="4"/>
  <c r="E25" i="4"/>
  <c r="E26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60" i="4"/>
  <c r="E61" i="4"/>
  <c r="E62" i="4"/>
  <c r="E63" i="4"/>
  <c r="E64" i="4"/>
  <c r="E65" i="4"/>
  <c r="E66" i="4"/>
  <c r="E21" i="3" l="1"/>
  <c r="E22" i="3"/>
  <c r="E20" i="3"/>
  <c r="L1" i="4"/>
  <c r="E19" i="3"/>
  <c r="E16" i="3"/>
  <c r="E18" i="3"/>
  <c r="E17" i="3"/>
  <c r="E15" i="3"/>
  <c r="E14" i="3"/>
  <c r="E8" i="3"/>
  <c r="E13" i="3"/>
  <c r="E12" i="3"/>
  <c r="E11" i="3"/>
  <c r="E10" i="3"/>
  <c r="E9" i="3"/>
  <c r="E7" i="3"/>
  <c r="E5" i="3"/>
  <c r="E6" i="3"/>
  <c r="H3" i="11" l="1"/>
  <c r="G3" i="11"/>
  <c r="F3" i="11"/>
  <c r="E312" i="4"/>
</calcChain>
</file>

<file path=xl/sharedStrings.xml><?xml version="1.0" encoding="utf-8"?>
<sst xmlns="http://schemas.openxmlformats.org/spreadsheetml/2006/main" count="1600" uniqueCount="453">
  <si>
    <t>Date</t>
  </si>
  <si>
    <t>SL#</t>
  </si>
  <si>
    <t>User ID</t>
  </si>
  <si>
    <t>User Name</t>
  </si>
  <si>
    <t>Subject</t>
  </si>
  <si>
    <t>Description</t>
  </si>
  <si>
    <t>3rd Party</t>
  </si>
  <si>
    <t>Collection</t>
  </si>
  <si>
    <t>Cost</t>
  </si>
  <si>
    <t>Balance</t>
  </si>
  <si>
    <t>Close</t>
  </si>
  <si>
    <t>Remarks</t>
  </si>
  <si>
    <t>Column1</t>
  </si>
  <si>
    <t>Column2</t>
  </si>
  <si>
    <t>Column3</t>
  </si>
  <si>
    <t>Column32</t>
  </si>
  <si>
    <t>Column4</t>
  </si>
  <si>
    <t>Column5</t>
  </si>
  <si>
    <t>Column6</t>
  </si>
  <si>
    <t>Column7</t>
  </si>
  <si>
    <t>Column8</t>
  </si>
  <si>
    <t>Column9</t>
  </si>
  <si>
    <t>Column10</t>
  </si>
  <si>
    <t>1</t>
  </si>
  <si>
    <t>Office Cost</t>
  </si>
  <si>
    <t>Trade Licence</t>
  </si>
  <si>
    <t>Y</t>
  </si>
  <si>
    <t>Trade licence</t>
  </si>
  <si>
    <t>Customer ID</t>
  </si>
  <si>
    <t>Customer Name</t>
  </si>
  <si>
    <t>Full Name</t>
  </si>
  <si>
    <t>Cell1</t>
  </si>
  <si>
    <t>Cell2</t>
  </si>
  <si>
    <t>Address</t>
  </si>
  <si>
    <t>Domain</t>
  </si>
  <si>
    <t>Hosting</t>
  </si>
  <si>
    <t>Aman Ullah</t>
  </si>
  <si>
    <t>4</t>
  </si>
  <si>
    <t>Machine</t>
  </si>
  <si>
    <t>Elisa</t>
  </si>
  <si>
    <t>2</t>
  </si>
  <si>
    <t>Khaled</t>
  </si>
  <si>
    <t>CBC+Allergen Panel</t>
  </si>
  <si>
    <t>3</t>
  </si>
  <si>
    <t>Roki</t>
  </si>
  <si>
    <t>5</t>
  </si>
  <si>
    <t>December</t>
  </si>
  <si>
    <t>Bio-Aid</t>
  </si>
  <si>
    <t>January+February</t>
  </si>
  <si>
    <t>Bio-Pro</t>
  </si>
  <si>
    <t>6</t>
  </si>
  <si>
    <t>February</t>
  </si>
  <si>
    <t>Bio-Tech</t>
  </si>
  <si>
    <t>7</t>
  </si>
  <si>
    <t>CBC</t>
  </si>
  <si>
    <t>Masud</t>
  </si>
  <si>
    <t>8</t>
  </si>
  <si>
    <t>Service Charge</t>
  </si>
  <si>
    <t>January</t>
  </si>
  <si>
    <t>Cresent Hospital</t>
  </si>
  <si>
    <t>9</t>
  </si>
  <si>
    <t>Bio-Trade</t>
  </si>
  <si>
    <t>10</t>
  </si>
  <si>
    <t xml:space="preserve"> Greeting</t>
  </si>
  <si>
    <t>Jamuna</t>
  </si>
  <si>
    <t>Share Hosting</t>
  </si>
  <si>
    <t>11</t>
  </si>
  <si>
    <t>Kimeya</t>
  </si>
  <si>
    <t>conveyance</t>
  </si>
  <si>
    <t>Cresent Hospital 11 Times</t>
  </si>
  <si>
    <t>80tk*2=160 Per Times</t>
  </si>
  <si>
    <t>12</t>
  </si>
  <si>
    <t>Central B.Baria</t>
  </si>
  <si>
    <t>Pabna to Dinajpur</t>
  </si>
  <si>
    <t>UP-Down</t>
  </si>
  <si>
    <t>13</t>
  </si>
  <si>
    <t>New Square</t>
  </si>
  <si>
    <t>Dhaka To Dinajpur to  Pabna</t>
  </si>
  <si>
    <t>Dhaka to Panchaghar ticket = 1050, Saidpur to Pabna ticket=550, Othes=100</t>
  </si>
  <si>
    <t>14</t>
  </si>
  <si>
    <t xml:space="preserve">Medi Point </t>
  </si>
  <si>
    <t>Medi Point International</t>
  </si>
  <si>
    <t>01842615191</t>
  </si>
  <si>
    <t>Hotel Bill</t>
  </si>
  <si>
    <t>15</t>
  </si>
  <si>
    <t>Medical Solution</t>
  </si>
  <si>
    <t>Pabna to Dhaka</t>
  </si>
  <si>
    <t>Ticket Rajshahi to Dhaka</t>
  </si>
  <si>
    <t>16</t>
  </si>
  <si>
    <t>Bio-Med</t>
  </si>
  <si>
    <t>Profit</t>
  </si>
  <si>
    <t>Up to March 2021</t>
  </si>
  <si>
    <t>17</t>
  </si>
  <si>
    <t>Erba</t>
  </si>
  <si>
    <t>18</t>
  </si>
  <si>
    <t>Tahia</t>
  </si>
  <si>
    <t>19</t>
  </si>
  <si>
    <t>Akhtarunnahar M/H</t>
  </si>
  <si>
    <t>March Bill</t>
  </si>
  <si>
    <t>20</t>
  </si>
  <si>
    <t>Uni Bio life</t>
  </si>
  <si>
    <t>21</t>
  </si>
  <si>
    <t>Mamun Soft Engr</t>
  </si>
  <si>
    <t>Mindray BC-20S</t>
  </si>
  <si>
    <t>22</t>
  </si>
  <si>
    <t>Medicus</t>
  </si>
  <si>
    <t>February+March+Installation</t>
  </si>
  <si>
    <t>23</t>
  </si>
  <si>
    <t>Extra Machine</t>
  </si>
  <si>
    <t>24</t>
  </si>
  <si>
    <t>Ismail</t>
  </si>
  <si>
    <t>bKash</t>
  </si>
  <si>
    <t>bKash Cash out Charge</t>
  </si>
  <si>
    <t>25</t>
  </si>
  <si>
    <t>Buy Domain</t>
  </si>
  <si>
    <t>26</t>
  </si>
  <si>
    <t>April</t>
  </si>
  <si>
    <t>27</t>
  </si>
  <si>
    <t>28</t>
  </si>
  <si>
    <t>SM Memorial</t>
  </si>
  <si>
    <t>30</t>
  </si>
  <si>
    <t>Eleas</t>
  </si>
  <si>
    <t>April Bill</t>
  </si>
  <si>
    <t>31</t>
  </si>
  <si>
    <t>Mondol D/C Pabna</t>
  </si>
  <si>
    <t>32</t>
  </si>
  <si>
    <t>Saiful Vie</t>
  </si>
  <si>
    <t>33</t>
  </si>
  <si>
    <t>Jihad (UI Designer)</t>
  </si>
  <si>
    <t>34</t>
  </si>
  <si>
    <t>Popular</t>
  </si>
  <si>
    <t>35</t>
  </si>
  <si>
    <t>Koloroa</t>
  </si>
  <si>
    <t>36</t>
  </si>
  <si>
    <t>Digital</t>
  </si>
  <si>
    <t>May</t>
  </si>
  <si>
    <t>May Bill</t>
  </si>
  <si>
    <t>Received = 24.07.21</t>
  </si>
  <si>
    <t>Erba Office Up-Down</t>
  </si>
  <si>
    <t>June</t>
  </si>
  <si>
    <t>May+June</t>
  </si>
  <si>
    <t>March+April+May+June</t>
  </si>
  <si>
    <t>Only Receiption</t>
  </si>
  <si>
    <t>3rd Pirty</t>
  </si>
  <si>
    <t>Anower</t>
  </si>
  <si>
    <t>April+May+June+July</t>
  </si>
  <si>
    <t>Switch 5Port+rj45(6Pcs)</t>
  </si>
  <si>
    <t>Switch=450, rj45=25(Per Pcs)</t>
  </si>
  <si>
    <t>Installation Charge</t>
  </si>
  <si>
    <t>Neaz</t>
  </si>
  <si>
    <t>(Up = Train=500+Bus=250)+(Down=Micro=600+Train=300)+(Food=200)</t>
  </si>
  <si>
    <t>June Bill</t>
  </si>
  <si>
    <t>Received = 02.08.21</t>
  </si>
  <si>
    <t>July</t>
  </si>
  <si>
    <t>August</t>
  </si>
  <si>
    <t>July+Installation Charge</t>
  </si>
  <si>
    <t>July Bill</t>
  </si>
  <si>
    <t>UP=(Bike+Train+Cng=1200tk), Down=(CNG+Bus+Train=550tk), Food=400tk 2days</t>
  </si>
  <si>
    <t>Up=(Cng+Bus+Auto=340tk), Down=(Cng=310tk), Hotel Bill=500tk, Food= 500 2days</t>
  </si>
  <si>
    <t>500tk = Anower</t>
  </si>
  <si>
    <t>Gopalgonj, Up=(Train+Bus=480tk), Down = (Bus= 200tk), Food =( 200tk , 1 Day)</t>
  </si>
  <si>
    <t>Collection=28-08-2021</t>
  </si>
  <si>
    <t>Raju=500</t>
  </si>
  <si>
    <t>July+ August</t>
  </si>
  <si>
    <t>Soft</t>
  </si>
  <si>
    <t>Total Conveyance=700, Lunch = 340</t>
  </si>
  <si>
    <t>September</t>
  </si>
  <si>
    <t>September+October</t>
  </si>
  <si>
    <t>Engr. Ferdous</t>
  </si>
  <si>
    <t>Trade License</t>
  </si>
  <si>
    <t>Given = 27500</t>
  </si>
  <si>
    <t>Given = 22773</t>
  </si>
  <si>
    <t>Due 500</t>
  </si>
  <si>
    <t xml:space="preserve">Himanshu </t>
  </si>
  <si>
    <t>Likhon</t>
  </si>
  <si>
    <t>Make Password</t>
  </si>
  <si>
    <t>Replace Shahin vie</t>
  </si>
  <si>
    <t>Re-Install</t>
  </si>
  <si>
    <t>Free</t>
  </si>
  <si>
    <t>Lab Incharge= 2500 + Supplyer = 2000</t>
  </si>
  <si>
    <t>Software</t>
  </si>
  <si>
    <t>Cost Entry Online</t>
  </si>
  <si>
    <t>UI Design</t>
  </si>
  <si>
    <t>2000 = Ashraful</t>
  </si>
  <si>
    <t>Machine-Excel</t>
  </si>
  <si>
    <t>SL</t>
  </si>
  <si>
    <t>ID</t>
  </si>
  <si>
    <t>Amount</t>
  </si>
  <si>
    <t>Renew Domain</t>
  </si>
  <si>
    <t>Due</t>
  </si>
  <si>
    <t>1500 = Jaman, tiffin with bioaid engr = 130</t>
  </si>
  <si>
    <t>tiffin with two person of Medical solution = 750</t>
  </si>
  <si>
    <t>Anower 3rd Party</t>
  </si>
  <si>
    <t>Up = Bus+Motorcycle = 800, Down = Bus+ Rickshow = 880, Food = 600 (3days)</t>
  </si>
  <si>
    <t>Excel Software</t>
  </si>
  <si>
    <t>2 Months</t>
  </si>
  <si>
    <t>500 =  Eid Bonus for Lab Incharge.</t>
  </si>
  <si>
    <t>37</t>
  </si>
  <si>
    <t>38</t>
  </si>
  <si>
    <t>Barisal to Shathkhira</t>
  </si>
  <si>
    <t>Shathkhira to Jhenaidah</t>
  </si>
  <si>
    <t>Ayesha D/C (Jhenaidah)</t>
  </si>
  <si>
    <t>Aman Ullah = 900 (Boat+Motorcycle+Rickshow+Bus) + 700(Food 3days)</t>
  </si>
  <si>
    <t>Aman Ullah = 900(Bus up+Down) +650 (Food with 3rd Party)</t>
  </si>
  <si>
    <t>Marketing</t>
  </si>
  <si>
    <t>Barisal to Lakshmipur</t>
  </si>
  <si>
    <t>Aman Ullah = 1200 Up Down, Hotel Bill = 1000, Food = 400</t>
  </si>
  <si>
    <t>Neaz= Up Down and food</t>
  </si>
  <si>
    <t>Biplop(Bio-tech Engr)</t>
  </si>
  <si>
    <t>PPP</t>
  </si>
  <si>
    <t>D</t>
  </si>
  <si>
    <t>39</t>
  </si>
  <si>
    <t>Medi Point D/C</t>
  </si>
  <si>
    <t>40</t>
  </si>
  <si>
    <t>Q-Math Health Care</t>
  </si>
  <si>
    <t>41</t>
  </si>
  <si>
    <t>Noor Hospital</t>
  </si>
  <si>
    <t>Jan to Jun</t>
  </si>
  <si>
    <t>42</t>
  </si>
  <si>
    <t>Fast Mark Corporation</t>
  </si>
  <si>
    <t xml:space="preserve">Likhon </t>
  </si>
  <si>
    <t>Dhaka to faridpur= (150+350+30) = MotorCycle+Bus+Ric=530tk, Hotel=500,food=450,Ric= 120</t>
  </si>
  <si>
    <t>faridpur to shathkhira=(350+10), food(6Days)= 1900, Digital to Medical College = 120, shath To Dhaka=(700+80+10)</t>
  </si>
  <si>
    <t>Send date = (1/07/22) by DutchBangla</t>
  </si>
  <si>
    <t>Lab Incharge= 500/=</t>
  </si>
  <si>
    <t>Two months</t>
  </si>
  <si>
    <t>43</t>
  </si>
  <si>
    <t>Metro Hospital</t>
  </si>
  <si>
    <t>Dr. Zahir Point</t>
  </si>
  <si>
    <t>50% Installaiton due</t>
  </si>
  <si>
    <t>44</t>
  </si>
  <si>
    <t>Unknown</t>
  </si>
  <si>
    <t>45</t>
  </si>
  <si>
    <t>Asha Diagnostic Jatharabari</t>
  </si>
  <si>
    <t>46</t>
  </si>
  <si>
    <t>Shariatpur</t>
  </si>
  <si>
    <t>Marketing  = 1610 , file + Printing = 80</t>
  </si>
  <si>
    <t>It Engineer = 1000/=</t>
  </si>
  <si>
    <t>3 Days</t>
  </si>
  <si>
    <t>6 Days</t>
  </si>
  <si>
    <t>Dhaka</t>
  </si>
  <si>
    <t>Waliullah Fani</t>
  </si>
  <si>
    <t>Collection=29/07/2022</t>
  </si>
  <si>
    <t>Collection=28-07-2022</t>
  </si>
  <si>
    <t>Collection=06/06/2022</t>
  </si>
  <si>
    <t>Collection=31/07/2022</t>
  </si>
  <si>
    <t>Taqwa hospital</t>
  </si>
  <si>
    <t>2 Month Service Charge</t>
  </si>
  <si>
    <t>47</t>
  </si>
  <si>
    <t>UltraVision (Jhenaidah)</t>
  </si>
  <si>
    <t>Collect By Aman vai</t>
  </si>
  <si>
    <t>Bio-Care (Mizan)</t>
  </si>
  <si>
    <t>t</t>
  </si>
  <si>
    <t xml:space="preserve">Neaz= Up Down and food (01/08/2022 to 03/08/2022) </t>
  </si>
  <si>
    <t>Neaz=Up Down And Food</t>
  </si>
  <si>
    <t xml:space="preserve">3rd Party Complete  </t>
  </si>
  <si>
    <t>TG Hospital</t>
  </si>
  <si>
    <t>Wifi-Reciver, Usb to Lan</t>
  </si>
  <si>
    <t>Chair</t>
  </si>
  <si>
    <t>2Pcs Chair</t>
  </si>
  <si>
    <t>Switch=450, rj45=50(Per Pcs)</t>
  </si>
  <si>
    <t>Multiflag+Light</t>
  </si>
  <si>
    <t>Ceiling Fan</t>
  </si>
  <si>
    <t xml:space="preserve">Computer </t>
  </si>
  <si>
    <t>2Pcs  PC</t>
  </si>
  <si>
    <t>Bkash Charge</t>
  </si>
  <si>
    <t>Table</t>
  </si>
  <si>
    <t>Router</t>
  </si>
  <si>
    <t>Entertainment</t>
  </si>
  <si>
    <t>Flag+Lan Cable+Others</t>
  </si>
  <si>
    <t>Computer</t>
  </si>
  <si>
    <t>Office Tools</t>
  </si>
  <si>
    <t>File+Register Book</t>
  </si>
  <si>
    <t>Medi-Trast</t>
  </si>
  <si>
    <t>48</t>
  </si>
  <si>
    <t>Bio-Vitro</t>
  </si>
  <si>
    <t>Aman Ullah+Neaz</t>
  </si>
  <si>
    <t>Train Ticket collect</t>
  </si>
  <si>
    <t xml:space="preserve"> Aman Ullah (Nagan)</t>
  </si>
  <si>
    <t>Aman Vai= Up &amp; Down</t>
  </si>
  <si>
    <t>Aman vai= Up &amp; Down</t>
  </si>
  <si>
    <t>49</t>
  </si>
  <si>
    <t>Fair D/C (Mohammodpur)</t>
  </si>
  <si>
    <t>Papost+Flax</t>
  </si>
  <si>
    <t>Multiplan for PC (Up/down)</t>
  </si>
  <si>
    <t>Mirpur Up &amp; Down for PC Send</t>
  </si>
  <si>
    <t>Accessories</t>
  </si>
  <si>
    <t>Multiplan Up &amp; Down (For PC)</t>
  </si>
  <si>
    <t>D-Link Router</t>
  </si>
  <si>
    <t>For Customer Support</t>
  </si>
  <si>
    <t>sim=250 + Conveyance=100</t>
  </si>
  <si>
    <t>Food with 5 Person in Office</t>
  </si>
  <si>
    <t>Multiflag = 750 + Light=150</t>
  </si>
  <si>
    <t>Office rental</t>
  </si>
  <si>
    <t>500 Send 3rd party</t>
  </si>
  <si>
    <t>1500 Send 3rd party = 02.10.22</t>
  </si>
  <si>
    <t>2 Month Service Charge//3rd Party send 1500=02.10.22</t>
  </si>
  <si>
    <t>Biozid</t>
  </si>
  <si>
    <t xml:space="preserve">Installation+Service </t>
  </si>
  <si>
    <t>Installation Charge = 5000 + Service Charge = 2000</t>
  </si>
  <si>
    <t>Lab InCharge= 500/=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</si>
  <si>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</si>
  <si>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</si>
  <si>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</si>
  <si>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</si>
  <si>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</si>
  <si>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</si>
  <si>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</si>
  <si>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</si>
  <si>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</si>
  <si>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50</t>
  </si>
  <si>
    <t>Health Care (Ishwardi)</t>
  </si>
  <si>
    <t>House Rent</t>
  </si>
  <si>
    <t>Electricity Bill</t>
  </si>
  <si>
    <t>Office Transfer</t>
  </si>
  <si>
    <t>Up+Down = 1200, Food = 350</t>
  </si>
  <si>
    <t>Up+Down = College Gate Diagnostic</t>
  </si>
  <si>
    <t>Up+Down = Asha Diagnostic Jatharabari (2 Person)</t>
  </si>
  <si>
    <t xml:space="preserve">Up+Down = College Gate Diagnostic </t>
  </si>
  <si>
    <t>Up+Down = Insuf Baraka + Kingfisher (2 Person)</t>
  </si>
  <si>
    <t>Naogaon</t>
  </si>
  <si>
    <t>Up = CNG+Train+Rickshow = 1780, Food= 500, Mamun gift = 3800 (Total 6 days )</t>
  </si>
  <si>
    <t>Up = Naogan to Ishwardi= 320, Food = 700, Down = CNG+Train+Rickshow+laguna=420+1350+80+40=1760</t>
  </si>
  <si>
    <t>Food</t>
  </si>
  <si>
    <t>4 Person Unibio-life engineer.</t>
  </si>
  <si>
    <t>Sofa+Table</t>
  </si>
  <si>
    <t>Sofa=3500,Table = 3500, Carring Cost = 500</t>
  </si>
  <si>
    <t>51</t>
  </si>
  <si>
    <t>Holy Path D/C (Naogaon)</t>
  </si>
  <si>
    <t>Advance Collection</t>
  </si>
  <si>
    <t xml:space="preserve">Bayzid </t>
  </si>
  <si>
    <t>52</t>
  </si>
  <si>
    <t>Arambag Hospital Faridpur</t>
  </si>
  <si>
    <t>Service Charge+Install</t>
  </si>
  <si>
    <t>Service</t>
  </si>
  <si>
    <t>Ferdous</t>
  </si>
  <si>
    <t>Relaince Solution</t>
  </si>
  <si>
    <t>53</t>
  </si>
  <si>
    <t>Colledge Gate</t>
  </si>
  <si>
    <t>2 Person</t>
  </si>
  <si>
    <t>Noakhali</t>
  </si>
  <si>
    <t>Home to Sayedabad = 72 tk, Bus = 500+500 tk (Up-Down), Rickshow = 30+30 tk, Food = 200 tk, Sayedabad to home = 25+40 tk</t>
  </si>
  <si>
    <t>Gopalgonj</t>
  </si>
  <si>
    <t>Home to gulistan = 40 tk, Goplagonj up = 1300+160, down= 700+200, kadamtoli to Home = 20+20+50,  Food bill = 480</t>
  </si>
  <si>
    <t>Uni bio life</t>
  </si>
  <si>
    <t>Send Monitor</t>
  </si>
  <si>
    <t>Tiffin With Customer</t>
  </si>
  <si>
    <t>Web Site</t>
  </si>
  <si>
    <t>Yousuf e-commers site.</t>
  </si>
  <si>
    <t>Rangpur</t>
  </si>
  <si>
    <t>Home to kamlapur= 90, tain = 923, Train station to Hotel = 30+30, tiffin with customer = 350, conveyance = 30+30, Hotel bill = 500,food = 450, rangpur to dhaka = 800+30</t>
  </si>
  <si>
    <t>Wardrobe</t>
  </si>
  <si>
    <t>All Including charge.</t>
  </si>
  <si>
    <t>Internet Bill</t>
  </si>
  <si>
    <t>Buy Monitor+ Ram (2pcs)</t>
  </si>
  <si>
    <t>Jamuna+Seba</t>
  </si>
  <si>
    <t>Faruk</t>
  </si>
  <si>
    <t>Neaz= Up Down and food (With Previous Bill)</t>
  </si>
  <si>
    <t>Up &amp; Down, Food (Ishordi - Health Care)</t>
  </si>
  <si>
    <t>Aman Vai= Up &amp; Down, Food (Ishordi Pabna  - Health care Hospital)</t>
  </si>
  <si>
    <t>01/09/22=300/-, 08/09/22=110/-, 09/09/22=150/- (Up &amp; Down)</t>
  </si>
  <si>
    <t>Neaz=Up Down And Food (Pabna - Ishordi - HealthCare)</t>
  </si>
  <si>
    <t>Aman Vai= Up &amp;  Food (Jabid Vie Medipoint Meeting)</t>
  </si>
  <si>
    <t>For Buy PC</t>
  </si>
  <si>
    <t>Sim+Conveyance</t>
  </si>
  <si>
    <t>54</t>
  </si>
  <si>
    <t>Popular (Nowgong)</t>
  </si>
  <si>
    <t>Area</t>
  </si>
  <si>
    <t>Distric</t>
  </si>
  <si>
    <t>Exp Date</t>
  </si>
  <si>
    <t>Days</t>
  </si>
  <si>
    <t>Amount2</t>
  </si>
  <si>
    <t>Rajshahi</t>
  </si>
  <si>
    <t>Pabna</t>
  </si>
  <si>
    <t>Mondol</t>
  </si>
  <si>
    <t>Crecent Hos</t>
  </si>
  <si>
    <t>Khulna</t>
  </si>
  <si>
    <t>Jhenaidah</t>
  </si>
  <si>
    <t>Aysha D/C</t>
  </si>
  <si>
    <t>UltraVision</t>
  </si>
  <si>
    <t>Barisal</t>
  </si>
  <si>
    <t>Pirijpur (Bandaria)</t>
  </si>
  <si>
    <t>Tangail</t>
  </si>
  <si>
    <t>Metro Hos</t>
  </si>
  <si>
    <t>Jashore</t>
  </si>
  <si>
    <t>Popular D/C</t>
  </si>
  <si>
    <t>Faridpur</t>
  </si>
  <si>
    <t>Nur Specialist</t>
  </si>
  <si>
    <t>Arambug Hos</t>
  </si>
  <si>
    <t>Ranpur</t>
  </si>
  <si>
    <t>Dinajpur</t>
  </si>
  <si>
    <t>Sheba D/C</t>
  </si>
  <si>
    <t>Jamuna D/C</t>
  </si>
  <si>
    <t>Kurigram</t>
  </si>
  <si>
    <t>Aktarunnahar Hos</t>
  </si>
  <si>
    <t>Satkhira</t>
  </si>
  <si>
    <t>Digital Hospital</t>
  </si>
  <si>
    <t>Kalaroa D/C</t>
  </si>
  <si>
    <t>TG Hos</t>
  </si>
  <si>
    <t>Asha D/C</t>
  </si>
  <si>
    <t>College Gat D/C</t>
  </si>
  <si>
    <t>Fair D/C</t>
  </si>
  <si>
    <t>Popular Hospital</t>
  </si>
  <si>
    <t>55</t>
  </si>
  <si>
    <t>Madumoti</t>
  </si>
  <si>
    <t>56</t>
  </si>
  <si>
    <t>Bio Science</t>
  </si>
  <si>
    <t>57</t>
  </si>
  <si>
    <t>Truma (Naogaon)</t>
  </si>
  <si>
    <t xml:space="preserve">UP-Down = 820, Food= 1385 (6 Days) </t>
  </si>
  <si>
    <t>Aminul Pabna</t>
  </si>
  <si>
    <t>Nov+Dec</t>
  </si>
  <si>
    <t>Personal</t>
  </si>
  <si>
    <t>Aman</t>
  </si>
  <si>
    <t xml:space="preserve">Home to Kalanpur = 15+100=115tk, Up = 650tk, Down (Alanga) = 90 tk, Rickshow = 10tk, Food = 230 tk. </t>
  </si>
  <si>
    <t>UP = 400tk , Auto = 50tk, Rickshow = 65tk (6 times),  Down = 60+680+50+15+165=970tk.</t>
  </si>
  <si>
    <t xml:space="preserve">Guest </t>
  </si>
  <si>
    <t>up+down = 1615, food = 1485 (3 days only neaz and  3days 2person)</t>
  </si>
  <si>
    <t>Up-Down = 20km</t>
  </si>
  <si>
    <t>Up-Down = 16 km , 2 person</t>
  </si>
  <si>
    <t>up= 8km</t>
  </si>
  <si>
    <t>Monitor = 14000, Ram 2 pcs = 5600</t>
  </si>
  <si>
    <t xml:space="preserve">Turoma </t>
  </si>
  <si>
    <t>person</t>
  </si>
  <si>
    <t>March</t>
  </si>
  <si>
    <t>Person2</t>
  </si>
  <si>
    <t>Person3</t>
  </si>
  <si>
    <t>Amount3</t>
  </si>
  <si>
    <t>Softtin Technology</t>
  </si>
  <si>
    <t>Monthly Amount</t>
  </si>
  <si>
    <t>M. Amount</t>
  </si>
  <si>
    <t xml:space="preserve">ID </t>
  </si>
  <si>
    <t>Machine Company Name</t>
  </si>
  <si>
    <t>Feb</t>
  </si>
  <si>
    <t>Collceted By</t>
  </si>
  <si>
    <t>Collected By</t>
  </si>
  <si>
    <t>Mar</t>
  </si>
  <si>
    <t>Collected By3</t>
  </si>
  <si>
    <t>Amount4</t>
  </si>
  <si>
    <t>6 Month</t>
  </si>
  <si>
    <t>58</t>
  </si>
  <si>
    <t>Doctors Clinic (Jalokhathi)</t>
  </si>
  <si>
    <t>KingFisher</t>
  </si>
  <si>
    <t>59</t>
  </si>
  <si>
    <t>December+January</t>
  </si>
  <si>
    <t>60</t>
  </si>
  <si>
    <t>SMC</t>
  </si>
  <si>
    <t>Neaz+Aman</t>
  </si>
  <si>
    <t>Neaz(6 Days) = 2090 (up+Down+food), Aman (1day)= 550 (Up+Down+food)</t>
  </si>
  <si>
    <t>Up+down = 1440, Food = 160.</t>
  </si>
  <si>
    <t>Up+Down = 1736,Food Gift 3rd party=700, food= 500</t>
  </si>
  <si>
    <t>Up+Down = 1470, Food = 715.</t>
  </si>
  <si>
    <t>Up+Down = 1665, Food = 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</si>
</sst>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4" fillId="0" borderId="0" xfId="0" applyFont="1"/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14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80">
    <dxf>
      <font>
        <color theme="0"/>
      </font>
    </dxf>
    <dxf>
      <font>
        <color theme="0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" formatCode="0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583E7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BDBDD3-9322-4B87-BDF7-52B7119C6521}" name="Table112" displayName="Table112" ref="B2:N531" totalsRowShown="0" headerRowDxfId="78" dataDxfId="77">
  <autoFilter ref="B2:N531" xr:uid="{C3EA9AF6-F3C7-400E-BA9D-418C7DE32656}"/>
  <tableColumns count="13">
    <tableColumn id="1" xr3:uid="{605A2E63-A19A-419A-9576-780B6DEFB7F2}" name="Date" dataDxfId="76"/>
    <tableColumn id="13" xr3:uid="{F255DD77-1C6A-40BC-BDBF-DB9D7F704E03}" name="SL#" dataDxfId="75"/>
    <tableColumn id="7" xr3:uid="{2F41E740-847A-4DED-90E0-78C4AE05A547}" name="User ID" dataDxfId="74"/>
    <tableColumn id="2" xr3:uid="{956850E4-173B-4AC9-8962-956328C5EFB4}" name="User Name" dataDxfId="73">
      <calculatedColumnFormula>IFERROR(VLOOKUP(Table112[[#This Row],[User ID]],Table7[[Column1]:[Column2]],2,FALSE),"")</calculatedColumnFormula>
    </tableColumn>
    <tableColumn id="11" xr3:uid="{89452262-E9EE-4DD5-966B-F978361A711B}" name="Subject" dataDxfId="72"/>
    <tableColumn id="12" xr3:uid="{D7B18B9D-8D64-4A9A-97E8-7B6CCCC76C0E}" name="Description" dataDxfId="71"/>
    <tableColumn id="8" xr3:uid="{2E7D3A58-0DB3-4DF8-B091-57B461C4E8BE}" name="Column1" dataDxfId="70"/>
    <tableColumn id="9" xr3:uid="{5F21252E-E601-4FE5-80F3-68B039E6D932}" name="3rd Party" dataDxfId="69"/>
    <tableColumn id="3" xr3:uid="{2DBC9C2F-9F2F-4684-8EA9-3B2396738E5E}" name="Collection" dataDxfId="68"/>
    <tableColumn id="4" xr3:uid="{0EB3DA7C-EB75-4D6E-99E8-13D7A6396E0E}" name="Cost" dataDxfId="67"/>
    <tableColumn id="5" xr3:uid="{BD533F0E-891D-42CC-94B9-C4D204322C1A}" name="Balance" dataDxfId="66">
      <calculatedColumnFormula>J3-K3-Table112[[#This Row],[3rd Party]]</calculatedColumnFormula>
    </tableColumn>
    <tableColumn id="10" xr3:uid="{8FE6B27B-95FF-4EB4-8225-19876F313AF5}" name="Close" dataDxfId="65"/>
    <tableColumn id="6" xr3:uid="{F7802688-3E2C-4D09-8CDF-F7F44AE84700}" name="Remarks" dataDxfId="6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D660CE-7C8D-4FBF-B844-4F942A0126BE}" name="Table7" displayName="Table7" ref="R2:AK67" totalsRowShown="0" headerRowDxfId="63" dataDxfId="62">
  <autoFilter ref="R2:AK67" xr:uid="{7D474A21-C85E-49CF-A7F2-6F681185ED25}"/>
  <tableColumns count="20">
    <tableColumn id="1" xr3:uid="{125EB3B8-2ED1-4D7D-8BCD-F51293B75AAB}" name="Column1" dataDxfId="61"/>
    <tableColumn id="2" xr3:uid="{51A38D9B-4BD5-4D0C-9AD6-A8DB31A11C8C}" name="Column2" dataDxfId="60"/>
    <tableColumn id="3" xr3:uid="{4822773B-90AA-45BE-8491-22442303AC78}" name="Column3" dataDxfId="59"/>
    <tableColumn id="11" xr3:uid="{14817EC6-BD9C-4F45-9EA1-6F2835E821C6}" name="Column32" dataDxfId="58"/>
    <tableColumn id="4" xr3:uid="{9191CA77-AC96-4850-B852-AEF19E5AE7F6}" name="Column4" dataDxfId="57"/>
    <tableColumn id="5" xr3:uid="{19C136D9-C56C-4C43-A09B-0611EF259F4A}" name="Column5" dataDxfId="56"/>
    <tableColumn id="6" xr3:uid="{F2D38A70-179C-466A-9C9C-62B0159C9EA4}" name="Column6" dataDxfId="55"/>
    <tableColumn id="7" xr3:uid="{BD6AEF60-959E-40EB-A115-94FCCE30E902}" name="Column7" dataDxfId="54"/>
    <tableColumn id="8" xr3:uid="{690B6EA3-DCE8-4673-9536-DF6C941E91B6}" name="Column8" dataDxfId="53"/>
    <tableColumn id="9" xr3:uid="{D888861D-40D0-4BA1-A82D-3EA2B457E292}" name="Column9" dataDxfId="52"/>
    <tableColumn id="10" xr3:uid="{7C29E81F-F3A6-4F34-920C-97C4F89B548E}" name="Column10" dataDxfId="51"/>
    <tableColumn id="12" xr3:uid="{825E881F-309A-4343-9CA2-94A2FDFFC915}" name="Column11" dataDxfId="50"/>
    <tableColumn id="13" xr3:uid="{0B28E26A-A42A-416D-B69E-CFABB8C710A1}" name="Column12" dataDxfId="49"/>
    <tableColumn id="14" xr3:uid="{A7CF5DDE-ADDE-44B3-885F-45FF3554EFCE}" name="Column13" dataDxfId="48"/>
    <tableColumn id="15" xr3:uid="{4A00E646-D5E1-452F-8F41-5AC7494E8219}" name="Column14" dataDxfId="47"/>
    <tableColumn id="16" xr3:uid="{BAEFC6DC-47D0-4BE7-AC99-EF573187F383}" name="Column15" dataDxfId="46"/>
    <tableColumn id="17" xr3:uid="{2025F4A1-A70F-4DC2-97C6-1C168CA2CFDD}" name="Column16" dataDxfId="45"/>
    <tableColumn id="18" xr3:uid="{F1C553E5-AB99-4FC4-8BE0-F4CCC2B74689}" name="Column17" dataDxfId="44"/>
    <tableColumn id="19" xr3:uid="{EC867F3A-9751-4191-BCCA-47DC8F9595F8}" name="Column18" dataDxfId="43"/>
    <tableColumn id="20" xr3:uid="{2D28FAA0-8F71-482C-8398-98F7561BEB96}" name="Column19" dataDxfId="4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CC22C-EE74-47A5-A933-F82F9E1B75C6}" name="Table3" displayName="Table3" ref="B2:R25" totalsRowShown="0" headerRowDxfId="36" dataDxfId="35" tableBorderDxfId="34">
  <autoFilter ref="B2:R25" xr:uid="{397CC22C-EE74-47A5-A933-F82F9E1B75C6}"/>
  <tableColumns count="17">
    <tableColumn id="1" xr3:uid="{BACCB4E6-9236-4931-A219-119BF9D764C5}" name="SL" dataDxfId="33"/>
    <tableColumn id="2" xr3:uid="{6CFE6797-2BF2-43C5-A8E0-F5204B794420}" name="Area" dataDxfId="32"/>
    <tableColumn id="3" xr3:uid="{5F4347CD-9652-4BEE-9B11-B03258F4E698}" name="Distric" dataDxfId="31"/>
    <tableColumn id="13" xr3:uid="{CD83A13A-F42F-4EE7-9A3C-72575383CAF7}" name="ID " dataDxfId="30"/>
    <tableColumn id="4" xr3:uid="{5ACC8E4B-2154-4336-A1AA-513BA6D9EF4F}" name="Customer Name" dataDxfId="29"/>
    <tableColumn id="5" xr3:uid="{9056A30A-CEBC-4728-9A8E-396EDB648123}" name="Exp Date" dataDxfId="28"/>
    <tableColumn id="6" xr3:uid="{5FB3EE44-5632-4DA1-873F-B0AD1349734B}" name="Days" dataDxfId="27">
      <calculatedColumnFormula>G3-TODAY()</calculatedColumnFormula>
    </tableColumn>
    <tableColumn id="10" xr3:uid="{A898F3B4-3AFE-4A5A-A1A4-76C827C368CE}" name="M. Amount" dataDxfId="26"/>
    <tableColumn id="7" xr3:uid="{3EAA89C6-EEF5-4F13-8BA5-A62BF796BE19}" name="January" dataDxfId="25"/>
    <tableColumn id="8" xr3:uid="{9C912F7F-78F7-43C8-9525-FFD8A923D402}" name="person" dataDxfId="24"/>
    <tableColumn id="9" xr3:uid="{63A3D435-EAD9-47BF-8FCA-71D1310D223F}" name="Amount" dataDxfId="23"/>
    <tableColumn id="11" xr3:uid="{E39FD2BE-8B5B-46EC-8FF5-C70772CAA52A}" name="February" dataDxfId="22"/>
    <tableColumn id="14" xr3:uid="{7082B379-B8D5-4EDE-AF2D-8621FDDDC3BA}" name="Person2" dataDxfId="21"/>
    <tableColumn id="15" xr3:uid="{37A76047-66C5-4253-89D1-397B03218F47}" name="Amount2" dataDxfId="20"/>
    <tableColumn id="17" xr3:uid="{CB40F9F7-7B23-4516-B056-6355490E076A}" name="March" dataDxfId="19"/>
    <tableColumn id="16" xr3:uid="{65DEC709-E0DE-41B2-A0AC-71DE9F28EC90}" name="Person3" dataDxfId="18"/>
    <tableColumn id="12" xr3:uid="{DAFC7AE1-82D9-4EC8-88BB-EF7AACF4E80D}" name="Amount3" dataDxfId="17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AE9E5-9A64-4C6E-912B-99B90F27B548}" name="Table1" displayName="Table1" ref="C2:O19" totalsRowShown="0" headerRowDxfId="16" dataDxfId="15">
  <autoFilter ref="C2:O19" xr:uid="{E46AE9E5-9A64-4C6E-912B-99B90F27B548}"/>
  <tableColumns count="13">
    <tableColumn id="1" xr3:uid="{DFA6A91A-9559-49B2-B00A-051B05C8B149}" name="SL" dataDxfId="14"/>
    <tableColumn id="2" xr3:uid="{6C4B04E3-A274-4B3F-B853-10C98960A220}" name="ID" dataDxfId="13"/>
    <tableColumn id="3" xr3:uid="{B67B8550-EE82-445E-89FF-FF9A6643C892}" name="Machine Company Name" dataDxfId="12"/>
    <tableColumn id="4" xr3:uid="{9B8C3F66-E3CE-4280-A94B-C3644C3E33A2}" name="Monthly Amount" dataDxfId="11"/>
    <tableColumn id="5" xr3:uid="{43B930CB-4850-4DD5-BB1B-0DA14C4DC33B}" name="January" dataDxfId="10"/>
    <tableColumn id="6" xr3:uid="{6F4AC6AB-F4F7-4B4B-A415-0272D676E49F}" name="Collceted By" dataDxfId="9"/>
    <tableColumn id="7" xr3:uid="{6767B80D-0F0D-4CE9-B0C5-67BFC26613D2}" name="Amount" dataDxfId="8"/>
    <tableColumn id="8" xr3:uid="{2A65F675-AE51-4D77-95FB-8110E3415EB5}" name="Feb" dataDxfId="7"/>
    <tableColumn id="9" xr3:uid="{672C7689-CDF5-4104-B79D-825C96DBDE38}" name="Collected By" dataDxfId="6"/>
    <tableColumn id="10" xr3:uid="{32A8D9E3-E379-4C4E-A187-B967ACE35852}" name="Amount2" dataDxfId="5"/>
    <tableColumn id="11" xr3:uid="{EFC80208-5554-4BF0-9C34-60819E614FAF}" name="Mar" dataDxfId="4"/>
    <tableColumn id="12" xr3:uid="{83238C3E-99BA-4A90-AD01-981FB29EC63F}" name="Collected By3" dataDxfId="3"/>
    <tableColumn id="13" xr3:uid="{C3035C12-1BDA-4A69-AF12-A605333AA6BA}" name="Amount4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70A2-5C2B-433D-AF4A-5C24473DABA6}">
  <dimension ref="A1:AK531"/>
  <sheetViews>
    <sheetView tabSelected="1" zoomScaleNormal="100" workbookViewId="0">
      <pane ySplit="2" topLeftCell="A515" activePane="bottomLeft" state="frozen"/>
      <selection pane="bottomLeft" activeCell="E528" sqref="E528"/>
    </sheetView>
  </sheetViews>
  <sheetFormatPr defaultRowHeight="21.95" customHeight="1" x14ac:dyDescent="0.3"/>
  <cols>
    <col min="1" max="1" width="9.140625" style="2"/>
    <col min="2" max="2" width="16.85546875" style="22" customWidth="1"/>
    <col min="3" max="3" width="9.5703125" style="9" bestFit="1" customWidth="1"/>
    <col min="4" max="4" width="9.85546875" style="6" customWidth="1"/>
    <col min="5" max="5" width="33.85546875" style="2" customWidth="1"/>
    <col min="6" max="6" width="29.85546875" style="2" customWidth="1"/>
    <col min="7" max="7" width="33.7109375" style="2" customWidth="1"/>
    <col min="8" max="8" width="7.140625" style="2" customWidth="1"/>
    <col min="9" max="9" width="12.5703125" style="2" customWidth="1"/>
    <col min="10" max="10" width="15" style="40" bestFit="1" customWidth="1"/>
    <col min="11" max="11" width="13.28515625" style="2" customWidth="1"/>
    <col min="12" max="12" width="14.42578125" style="2" customWidth="1"/>
    <col min="13" max="13" width="10.42578125" style="2" customWidth="1"/>
    <col min="14" max="14" width="148" style="2" customWidth="1"/>
    <col min="15" max="17" width="9.140625" style="2"/>
    <col min="18" max="18" width="15" style="6" customWidth="1"/>
    <col min="19" max="19" width="37.28515625" style="2" customWidth="1"/>
    <col min="20" max="20" width="36.28515625" style="2" customWidth="1"/>
    <col min="21" max="21" width="24.140625" style="2" customWidth="1"/>
    <col min="22" max="22" width="31.7109375" style="2" customWidth="1"/>
    <col min="23" max="23" width="26" style="2" customWidth="1"/>
    <col min="24" max="24" width="13" style="2" customWidth="1"/>
    <col min="25" max="25" width="20.5703125" style="2" customWidth="1"/>
    <col min="26" max="26" width="16.28515625" style="2" customWidth="1"/>
    <col min="27" max="27" width="14.42578125" style="2" customWidth="1"/>
    <col min="28" max="16384" width="9.140625" style="2"/>
  </cols>
  <sheetData>
    <row r="1" spans="1:37" ht="21.95" customHeight="1" x14ac:dyDescent="0.3">
      <c r="B1" s="21"/>
      <c r="C1" s="44">
        <f>SUBTOTAL(3,C3:C531)</f>
        <v>523</v>
      </c>
      <c r="D1" s="13"/>
      <c r="E1" s="11"/>
      <c r="F1" s="4"/>
      <c r="G1" s="4"/>
      <c r="H1" s="4"/>
      <c r="I1" s="4">
        <f>SUBTOTAL(9,I3:I406)</f>
        <v>73590</v>
      </c>
      <c r="J1" s="35">
        <f>SUBTOTAL(9,J3:J639)</f>
        <v>2437995</v>
      </c>
      <c r="K1" s="1">
        <f>SUBTOTAL(9,K3:K639)</f>
        <v>2328455</v>
      </c>
      <c r="L1" s="1">
        <f>SUBTOTAL(9,L3:L641)</f>
        <v>0</v>
      </c>
      <c r="M1" s="1"/>
      <c r="N1" s="1"/>
    </row>
    <row r="2" spans="1:37" ht="21.95" customHeight="1" x14ac:dyDescent="0.3">
      <c r="B2" s="22" t="s">
        <v>0</v>
      </c>
      <c r="C2" s="9" t="s">
        <v>1</v>
      </c>
      <c r="D2" s="14" t="s">
        <v>2</v>
      </c>
      <c r="E2" s="3" t="s">
        <v>3</v>
      </c>
      <c r="F2" s="3" t="s">
        <v>4</v>
      </c>
      <c r="G2" s="3" t="s">
        <v>5</v>
      </c>
      <c r="H2" s="3" t="s">
        <v>12</v>
      </c>
      <c r="I2" s="12" t="s">
        <v>6</v>
      </c>
      <c r="J2" s="36" t="s">
        <v>7</v>
      </c>
      <c r="K2" s="12" t="s">
        <v>8</v>
      </c>
      <c r="L2" s="12" t="s">
        <v>9</v>
      </c>
      <c r="M2" s="3" t="s">
        <v>10</v>
      </c>
      <c r="N2" s="3" t="s">
        <v>11</v>
      </c>
      <c r="R2" s="6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301</v>
      </c>
      <c r="AD2" s="5" t="s">
        <v>302</v>
      </c>
      <c r="AE2" s="5" t="s">
        <v>303</v>
      </c>
      <c r="AF2" s="5" t="s">
        <v>304</v>
      </c>
      <c r="AG2" s="5" t="s">
        <v>305</v>
      </c>
      <c r="AH2" s="5" t="s">
        <v>306</v>
      </c>
      <c r="AI2" s="5" t="s">
        <v>307</v>
      </c>
      <c r="AJ2" s="5" t="s">
        <v>308</v>
      </c>
      <c r="AK2" s="5" t="s">
        <v>309</v>
      </c>
    </row>
    <row r="3" spans="1:37" ht="21.95" customHeight="1" x14ac:dyDescent="0.3">
      <c r="B3" s="22">
        <v>44105</v>
      </c>
      <c r="C3" s="9">
        <v>1</v>
      </c>
      <c r="D3" s="10" t="s">
        <v>117</v>
      </c>
      <c r="E3" s="3" t="str">
        <f>IFERROR(VLOOKUP(Table112[[#This Row],[User ID]],Table7[[Column1]:[Column2]],2,FALSE),"")</f>
        <v>Office Cost</v>
      </c>
      <c r="F3" s="3" t="s">
        <v>24</v>
      </c>
      <c r="G3" s="3" t="s">
        <v>25</v>
      </c>
      <c r="H3" s="3"/>
      <c r="I3" s="3"/>
      <c r="J3" s="37"/>
      <c r="K3" s="3">
        <v>7500</v>
      </c>
      <c r="L3" s="3">
        <f>J3-K3-Table112[[#This Row],[3rd Party]]</f>
        <v>-7500</v>
      </c>
      <c r="M3" s="3" t="s">
        <v>26</v>
      </c>
      <c r="N3" s="8" t="s">
        <v>27</v>
      </c>
      <c r="R3" s="6" t="s">
        <v>28</v>
      </c>
      <c r="S3" s="2" t="s">
        <v>29</v>
      </c>
      <c r="T3" s="2" t="s">
        <v>30</v>
      </c>
      <c r="U3" s="6" t="s">
        <v>31</v>
      </c>
      <c r="V3" s="2" t="s">
        <v>32</v>
      </c>
      <c r="W3" s="5" t="s">
        <v>33</v>
      </c>
      <c r="X3" s="5"/>
      <c r="Y3" s="5" t="s">
        <v>11</v>
      </c>
      <c r="Z3" s="5"/>
      <c r="AA3" s="5"/>
      <c r="AB3" s="5"/>
    </row>
    <row r="4" spans="1:37" ht="21.95" customHeight="1" x14ac:dyDescent="0.3">
      <c r="B4" s="22">
        <v>44105</v>
      </c>
      <c r="C4" s="9">
        <v>2</v>
      </c>
      <c r="D4" s="10" t="s">
        <v>117</v>
      </c>
      <c r="E4" s="3" t="str">
        <f>IFERROR(VLOOKUP(Table112[[#This Row],[User ID]],Table7[[Column1]:[Column2]],2,FALSE),"")</f>
        <v>Office Cost</v>
      </c>
      <c r="F4" s="3" t="s">
        <v>34</v>
      </c>
      <c r="G4" s="3" t="s">
        <v>35</v>
      </c>
      <c r="H4" s="3"/>
      <c r="I4" s="3"/>
      <c r="J4" s="37"/>
      <c r="K4" s="3">
        <v>8000</v>
      </c>
      <c r="L4" s="3">
        <f>J4-K4-Table112[[#This Row],[3rd Party]]</f>
        <v>-8000</v>
      </c>
      <c r="M4" s="3" t="s">
        <v>26</v>
      </c>
      <c r="N4" s="8"/>
      <c r="R4" s="6" t="s">
        <v>23</v>
      </c>
      <c r="S4" s="2" t="s">
        <v>36</v>
      </c>
      <c r="U4" s="6"/>
    </row>
    <row r="5" spans="1:37" ht="21.95" customHeight="1" x14ac:dyDescent="0.3">
      <c r="B5" s="22">
        <v>44105</v>
      </c>
      <c r="C5" s="9">
        <v>3</v>
      </c>
      <c r="D5" s="10" t="s">
        <v>37</v>
      </c>
      <c r="E5" s="3" t="str">
        <f>IFERROR(VLOOKUP(Table112[[#This Row],[User ID]],Table7[[Column1]:[Column2]],2,FALSE),"")</f>
        <v>Bio-Aid</v>
      </c>
      <c r="F5" s="3" t="s">
        <v>38</v>
      </c>
      <c r="G5" s="3" t="s">
        <v>39</v>
      </c>
      <c r="H5" s="3"/>
      <c r="I5" s="3"/>
      <c r="J5" s="37">
        <v>10000</v>
      </c>
      <c r="K5" s="3"/>
      <c r="L5" s="3">
        <f>J5-K5-Table112[[#This Row],[3rd Party]]</f>
        <v>10000</v>
      </c>
      <c r="M5" s="3" t="s">
        <v>26</v>
      </c>
      <c r="N5" s="8"/>
      <c r="R5" s="6" t="s">
        <v>40</v>
      </c>
      <c r="S5" s="2" t="s">
        <v>41</v>
      </c>
      <c r="U5" s="6"/>
    </row>
    <row r="6" spans="1:37" ht="21.95" customHeight="1" x14ac:dyDescent="0.3">
      <c r="B6" s="22">
        <v>44244</v>
      </c>
      <c r="C6" s="9">
        <v>4</v>
      </c>
      <c r="D6" s="10" t="s">
        <v>37</v>
      </c>
      <c r="E6" s="3" t="str">
        <f>IFERROR(VLOOKUP(Table112[[#This Row],[User ID]],Table7[[Column1]:[Column2]],2,FALSE),"")</f>
        <v>Bio-Aid</v>
      </c>
      <c r="F6" s="3" t="s">
        <v>38</v>
      </c>
      <c r="G6" s="3" t="s">
        <v>42</v>
      </c>
      <c r="H6" s="3"/>
      <c r="I6" s="3"/>
      <c r="J6" s="37">
        <v>15000</v>
      </c>
      <c r="K6" s="3"/>
      <c r="L6" s="3">
        <f>J6-K6-Table112[[#This Row],[3rd Party]]</f>
        <v>15000</v>
      </c>
      <c r="M6" s="3" t="s">
        <v>26</v>
      </c>
      <c r="N6" s="8"/>
      <c r="R6" s="6" t="s">
        <v>43</v>
      </c>
      <c r="S6" s="2" t="s">
        <v>44</v>
      </c>
      <c r="U6" s="6"/>
    </row>
    <row r="7" spans="1:37" ht="21.95" customHeight="1" x14ac:dyDescent="0.3">
      <c r="B7" s="22">
        <v>44208</v>
      </c>
      <c r="C7" s="9">
        <v>5</v>
      </c>
      <c r="D7" s="10" t="s">
        <v>45</v>
      </c>
      <c r="E7" s="3" t="str">
        <f>IFERROR(VLOOKUP(Table112[[#This Row],[User ID]],Table7[[Column1]:[Column2]],2,FALSE),"")</f>
        <v>Bio-Pro</v>
      </c>
      <c r="F7" s="3" t="s">
        <v>38</v>
      </c>
      <c r="G7" s="3" t="s">
        <v>46</v>
      </c>
      <c r="H7" s="3"/>
      <c r="I7" s="3"/>
      <c r="J7" s="37">
        <v>7000</v>
      </c>
      <c r="K7" s="3"/>
      <c r="L7" s="3">
        <f>J7-K7-Table112[[#This Row],[3rd Party]]</f>
        <v>7000</v>
      </c>
      <c r="M7" s="3" t="s">
        <v>26</v>
      </c>
      <c r="N7" s="8"/>
      <c r="R7" s="6" t="s">
        <v>37</v>
      </c>
      <c r="S7" s="2" t="s">
        <v>47</v>
      </c>
      <c r="U7" s="6"/>
    </row>
    <row r="8" spans="1:37" ht="21.95" customHeight="1" x14ac:dyDescent="0.3">
      <c r="A8" s="2" t="s">
        <v>252</v>
      </c>
      <c r="B8" s="22">
        <v>44243</v>
      </c>
      <c r="C8" s="9">
        <v>6</v>
      </c>
      <c r="D8" s="10" t="s">
        <v>45</v>
      </c>
      <c r="E8" s="3" t="str">
        <f>IFERROR(VLOOKUP(Table112[[#This Row],[User ID]],Table7[[Column1]:[Column2]],2,FALSE),"")</f>
        <v>Bio-Pro</v>
      </c>
      <c r="F8" s="3" t="s">
        <v>38</v>
      </c>
      <c r="G8" s="3" t="s">
        <v>48</v>
      </c>
      <c r="H8" s="3"/>
      <c r="I8" s="3"/>
      <c r="J8" s="37">
        <v>10000</v>
      </c>
      <c r="K8" s="3"/>
      <c r="L8" s="3">
        <f>J8-K8-Table112[[#This Row],[3rd Party]]</f>
        <v>10000</v>
      </c>
      <c r="M8" s="3" t="s">
        <v>26</v>
      </c>
      <c r="N8" s="8"/>
      <c r="R8" s="6" t="s">
        <v>45</v>
      </c>
      <c r="S8" s="2" t="s">
        <v>49</v>
      </c>
      <c r="U8" s="6"/>
    </row>
    <row r="9" spans="1:37" ht="21.95" customHeight="1" x14ac:dyDescent="0.3">
      <c r="B9" s="22">
        <v>44272</v>
      </c>
      <c r="C9" s="9">
        <v>7</v>
      </c>
      <c r="D9" s="10" t="s">
        <v>50</v>
      </c>
      <c r="E9" s="3" t="str">
        <f>IFERROR(VLOOKUP(Table112[[#This Row],[User ID]],Table7[[Column1]:[Column2]],2,FALSE),"")</f>
        <v>Bio-Tech</v>
      </c>
      <c r="F9" s="3" t="s">
        <v>38</v>
      </c>
      <c r="G9" s="3" t="s">
        <v>51</v>
      </c>
      <c r="H9" s="3"/>
      <c r="I9" s="3"/>
      <c r="J9" s="37">
        <v>20000</v>
      </c>
      <c r="K9" s="3"/>
      <c r="L9" s="3">
        <f>J9-K9-Table112[[#This Row],[3rd Party]]</f>
        <v>20000</v>
      </c>
      <c r="M9" s="3" t="s">
        <v>26</v>
      </c>
      <c r="N9" s="8"/>
      <c r="R9" s="6" t="s">
        <v>50</v>
      </c>
      <c r="S9" s="2" t="s">
        <v>52</v>
      </c>
      <c r="U9" s="6"/>
    </row>
    <row r="10" spans="1:37" ht="21.95" customHeight="1" x14ac:dyDescent="0.3">
      <c r="B10" s="22">
        <v>44114</v>
      </c>
      <c r="C10" s="9">
        <v>8</v>
      </c>
      <c r="D10" s="10" t="s">
        <v>53</v>
      </c>
      <c r="E10" s="3" t="str">
        <f>IFERROR(VLOOKUP(Table112[[#This Row],[User ID]],Table7[[Column1]:[Column2]],2,FALSE),"")</f>
        <v>Masud</v>
      </c>
      <c r="F10" s="3" t="s">
        <v>38</v>
      </c>
      <c r="G10" s="3" t="s">
        <v>54</v>
      </c>
      <c r="H10" s="3"/>
      <c r="I10" s="3"/>
      <c r="J10" s="37">
        <v>8000</v>
      </c>
      <c r="K10" s="3"/>
      <c r="L10" s="3">
        <f>J10-K10-Table112[[#This Row],[3rd Party]]</f>
        <v>8000</v>
      </c>
      <c r="M10" s="3" t="s">
        <v>26</v>
      </c>
      <c r="N10" s="8"/>
      <c r="R10" s="6" t="s">
        <v>53</v>
      </c>
      <c r="S10" s="2" t="s">
        <v>55</v>
      </c>
      <c r="U10" s="6"/>
    </row>
    <row r="11" spans="1:37" ht="21.95" customHeight="1" x14ac:dyDescent="0.3">
      <c r="B11" s="22">
        <v>44252</v>
      </c>
      <c r="C11" s="9">
        <v>9</v>
      </c>
      <c r="D11" s="10" t="s">
        <v>56</v>
      </c>
      <c r="E11" s="3" t="str">
        <f>IFERROR(VLOOKUP(Table112[[#This Row],[User ID]],Table7[[Column1]:[Column2]],2,FALSE),"")</f>
        <v>Cresent Hospital</v>
      </c>
      <c r="F11" s="3" t="s">
        <v>57</v>
      </c>
      <c r="G11" s="3" t="s">
        <v>58</v>
      </c>
      <c r="H11" s="3"/>
      <c r="I11" s="3"/>
      <c r="J11" s="37">
        <v>3000</v>
      </c>
      <c r="K11" s="3"/>
      <c r="L11" s="3">
        <f>J11-K11-Table112[[#This Row],[3rd Party]]</f>
        <v>3000</v>
      </c>
      <c r="M11" s="3" t="s">
        <v>26</v>
      </c>
      <c r="N11" s="8"/>
      <c r="R11" s="6" t="s">
        <v>56</v>
      </c>
      <c r="S11" s="2" t="s">
        <v>59</v>
      </c>
      <c r="U11" s="6"/>
    </row>
    <row r="12" spans="1:37" ht="21.95" customHeight="1" x14ac:dyDescent="0.3">
      <c r="B12" s="22">
        <v>44269</v>
      </c>
      <c r="C12" s="9">
        <v>10</v>
      </c>
      <c r="D12" s="10" t="s">
        <v>56</v>
      </c>
      <c r="E12" s="3" t="str">
        <f>IFERROR(VLOOKUP(Table112[[#This Row],[User ID]],Table7[[Column1]:[Column2]],2,FALSE),"")</f>
        <v>Cresent Hospital</v>
      </c>
      <c r="F12" s="3" t="s">
        <v>57</v>
      </c>
      <c r="G12" s="3" t="s">
        <v>51</v>
      </c>
      <c r="H12" s="3"/>
      <c r="I12" s="3"/>
      <c r="J12" s="37">
        <v>3000</v>
      </c>
      <c r="K12" s="3"/>
      <c r="L12" s="3">
        <f>J12-K12-Table112[[#This Row],[3rd Party]]</f>
        <v>3000</v>
      </c>
      <c r="M12" s="3" t="s">
        <v>26</v>
      </c>
      <c r="N12" s="8"/>
      <c r="R12" s="6" t="s">
        <v>60</v>
      </c>
      <c r="S12" s="2" t="s">
        <v>61</v>
      </c>
      <c r="U12" s="6"/>
    </row>
    <row r="13" spans="1:37" ht="21.95" customHeight="1" x14ac:dyDescent="0.3">
      <c r="B13" s="22">
        <v>44240</v>
      </c>
      <c r="C13" s="9">
        <v>11</v>
      </c>
      <c r="D13" s="10" t="s">
        <v>62</v>
      </c>
      <c r="E13" s="3" t="str">
        <f>IFERROR(VLOOKUP(Table112[[#This Row],[User ID]],Table7[[Column1]:[Column2]],2,FALSE),"")</f>
        <v>Jamuna</v>
      </c>
      <c r="F13" s="3" t="s">
        <v>57</v>
      </c>
      <c r="G13" s="3" t="s">
        <v>63</v>
      </c>
      <c r="H13" s="3"/>
      <c r="I13" s="3"/>
      <c r="J13" s="37">
        <v>2000</v>
      </c>
      <c r="K13" s="3"/>
      <c r="L13" s="3">
        <f>J13-K13-Table112[[#This Row],[3rd Party]]</f>
        <v>2000</v>
      </c>
      <c r="M13" s="3" t="s">
        <v>26</v>
      </c>
      <c r="N13" s="8"/>
      <c r="R13" s="6" t="s">
        <v>62</v>
      </c>
      <c r="S13" s="2" t="s">
        <v>64</v>
      </c>
      <c r="U13" s="6"/>
    </row>
    <row r="14" spans="1:37" ht="21.95" customHeight="1" x14ac:dyDescent="0.3">
      <c r="B14" s="22">
        <v>44197</v>
      </c>
      <c r="C14" s="9">
        <v>12</v>
      </c>
      <c r="D14" s="10" t="s">
        <v>60</v>
      </c>
      <c r="E14" s="3" t="str">
        <f>IFERROR(VLOOKUP(Table112[[#This Row],[User ID]],Table7[[Column1]:[Column2]],2,FALSE),"")</f>
        <v>Bio-Trade</v>
      </c>
      <c r="F14" s="3" t="s">
        <v>34</v>
      </c>
      <c r="G14" s="3" t="s">
        <v>65</v>
      </c>
      <c r="H14" s="3"/>
      <c r="I14" s="3"/>
      <c r="J14" s="37">
        <v>1500</v>
      </c>
      <c r="K14" s="3"/>
      <c r="L14" s="3">
        <f>J14-K14-Table112[[#This Row],[3rd Party]]</f>
        <v>1500</v>
      </c>
      <c r="M14" s="3" t="s">
        <v>26</v>
      </c>
      <c r="N14" s="8"/>
      <c r="R14" s="6" t="s">
        <v>66</v>
      </c>
      <c r="S14" s="2" t="s">
        <v>67</v>
      </c>
      <c r="U14" s="6"/>
    </row>
    <row r="15" spans="1:37" ht="21.95" customHeight="1" x14ac:dyDescent="0.3">
      <c r="B15" s="22">
        <v>44197</v>
      </c>
      <c r="C15" s="9">
        <v>13</v>
      </c>
      <c r="D15" s="10" t="s">
        <v>56</v>
      </c>
      <c r="E15" s="3" t="str">
        <f>IFERROR(VLOOKUP(Table112[[#This Row],[User ID]],Table7[[Column1]:[Column2]],2,FALSE),"")</f>
        <v>Cresent Hospital</v>
      </c>
      <c r="F15" s="7" t="s">
        <v>68</v>
      </c>
      <c r="G15" s="3" t="s">
        <v>69</v>
      </c>
      <c r="H15" s="3"/>
      <c r="I15" s="3"/>
      <c r="J15" s="37"/>
      <c r="K15" s="3">
        <v>1760</v>
      </c>
      <c r="L15" s="3">
        <f>J15-K15-Table112[[#This Row],[3rd Party]]</f>
        <v>-1760</v>
      </c>
      <c r="M15" s="3" t="s">
        <v>26</v>
      </c>
      <c r="N15" s="8" t="s">
        <v>70</v>
      </c>
      <c r="R15" s="6" t="s">
        <v>71</v>
      </c>
      <c r="S15" s="2" t="s">
        <v>72</v>
      </c>
      <c r="U15" s="6"/>
    </row>
    <row r="16" spans="1:37" ht="21.95" customHeight="1" x14ac:dyDescent="0.3">
      <c r="B16" s="22">
        <v>44239</v>
      </c>
      <c r="C16" s="9">
        <v>14</v>
      </c>
      <c r="D16" s="10" t="s">
        <v>62</v>
      </c>
      <c r="E16" s="3" t="str">
        <f>IFERROR(VLOOKUP(Table112[[#This Row],[User ID]],Table7[[Column1]:[Column2]],2,FALSE),"")</f>
        <v>Jamuna</v>
      </c>
      <c r="F16" s="7" t="s">
        <v>68</v>
      </c>
      <c r="G16" s="3" t="s">
        <v>73</v>
      </c>
      <c r="H16" s="3"/>
      <c r="I16" s="3"/>
      <c r="J16" s="37"/>
      <c r="K16" s="3">
        <v>800</v>
      </c>
      <c r="L16" s="3">
        <f>J16-K16-Table112[[#This Row],[3rd Party]]</f>
        <v>-800</v>
      </c>
      <c r="M16" s="3" t="s">
        <v>26</v>
      </c>
      <c r="N16" s="8" t="s">
        <v>74</v>
      </c>
      <c r="R16" s="6" t="s">
        <v>75</v>
      </c>
      <c r="S16" s="2" t="s">
        <v>76</v>
      </c>
      <c r="U16" s="6"/>
    </row>
    <row r="17" spans="2:21" ht="21.95" customHeight="1" x14ac:dyDescent="0.3">
      <c r="B17" s="22">
        <v>44240</v>
      </c>
      <c r="C17" s="9">
        <v>15</v>
      </c>
      <c r="D17" s="10" t="s">
        <v>62</v>
      </c>
      <c r="E17" s="3" t="str">
        <f>IFERROR(VLOOKUP(Table112[[#This Row],[User ID]],Table7[[Column1]:[Column2]],2,FALSE),"")</f>
        <v>Jamuna</v>
      </c>
      <c r="F17" s="7" t="s">
        <v>68</v>
      </c>
      <c r="G17" s="3" t="s">
        <v>77</v>
      </c>
      <c r="H17" s="3"/>
      <c r="I17" s="3"/>
      <c r="J17" s="37"/>
      <c r="K17" s="3">
        <v>1700</v>
      </c>
      <c r="L17" s="3">
        <f>J17-K17-Table112[[#This Row],[3rd Party]]</f>
        <v>-1700</v>
      </c>
      <c r="M17" s="3" t="s">
        <v>26</v>
      </c>
      <c r="N17" s="8" t="s">
        <v>78</v>
      </c>
      <c r="R17" s="6" t="s">
        <v>79</v>
      </c>
      <c r="S17" s="2" t="s">
        <v>80</v>
      </c>
      <c r="T17" s="2" t="s">
        <v>81</v>
      </c>
      <c r="U17" s="6" t="s">
        <v>82</v>
      </c>
    </row>
    <row r="18" spans="2:21" ht="21.95" customHeight="1" x14ac:dyDescent="0.3">
      <c r="B18" s="22">
        <v>44240</v>
      </c>
      <c r="C18" s="9">
        <v>16</v>
      </c>
      <c r="D18" s="10" t="s">
        <v>62</v>
      </c>
      <c r="E18" s="3" t="str">
        <f>IFERROR(VLOOKUP(Table112[[#This Row],[User ID]],Table7[[Column1]:[Column2]],2,FALSE),"")</f>
        <v>Jamuna</v>
      </c>
      <c r="F18" s="3" t="s">
        <v>68</v>
      </c>
      <c r="G18" s="3" t="s">
        <v>83</v>
      </c>
      <c r="H18" s="3"/>
      <c r="I18" s="3"/>
      <c r="J18" s="37"/>
      <c r="K18" s="3">
        <v>600</v>
      </c>
      <c r="L18" s="3">
        <f>J18-K18-Table112[[#This Row],[3rd Party]]</f>
        <v>-600</v>
      </c>
      <c r="M18" s="3" t="s">
        <v>26</v>
      </c>
      <c r="N18" s="8"/>
      <c r="R18" s="6" t="s">
        <v>84</v>
      </c>
      <c r="S18" s="2" t="s">
        <v>85</v>
      </c>
      <c r="U18" s="6"/>
    </row>
    <row r="19" spans="2:21" ht="21.95" customHeight="1" x14ac:dyDescent="0.3">
      <c r="B19" s="22">
        <v>44241</v>
      </c>
      <c r="C19" s="9">
        <v>17</v>
      </c>
      <c r="D19" s="10" t="s">
        <v>66</v>
      </c>
      <c r="E19" s="3" t="str">
        <f>IFERROR(VLOOKUP(Table112[[#This Row],[User ID]],Table7[[Column1]:[Column2]],2,FALSE),"")</f>
        <v>Kimeya</v>
      </c>
      <c r="F19" s="3" t="s">
        <v>68</v>
      </c>
      <c r="G19" s="3" t="s">
        <v>86</v>
      </c>
      <c r="H19" s="3"/>
      <c r="I19" s="3"/>
      <c r="J19" s="37"/>
      <c r="K19" s="3">
        <v>340</v>
      </c>
      <c r="L19" s="3">
        <f>J19-K19-Table112[[#This Row],[3rd Party]]</f>
        <v>-340</v>
      </c>
      <c r="M19" s="3" t="s">
        <v>26</v>
      </c>
      <c r="N19" s="8" t="s">
        <v>87</v>
      </c>
      <c r="R19" s="6" t="s">
        <v>88</v>
      </c>
      <c r="S19" s="2" t="s">
        <v>89</v>
      </c>
      <c r="U19" s="6"/>
    </row>
    <row r="20" spans="2:21" ht="21.95" customHeight="1" x14ac:dyDescent="0.3">
      <c r="B20" s="22">
        <v>44289</v>
      </c>
      <c r="C20" s="9">
        <v>18</v>
      </c>
      <c r="D20" s="10" t="s">
        <v>40</v>
      </c>
      <c r="E20" s="3" t="str">
        <f>IFERROR(VLOOKUP(Table112[[#This Row],[User ID]],Table7[[Column1]:[Column2]],2,FALSE),"")</f>
        <v>Khaled</v>
      </c>
      <c r="F20" s="3" t="s">
        <v>90</v>
      </c>
      <c r="G20" s="8" t="s">
        <v>91</v>
      </c>
      <c r="H20" s="3"/>
      <c r="I20" s="3"/>
      <c r="J20" s="37"/>
      <c r="K20" s="3">
        <v>21000</v>
      </c>
      <c r="L20" s="3">
        <f>J20-K20-Table112[[#This Row],[3rd Party]]</f>
        <v>-21000</v>
      </c>
      <c r="M20" s="3"/>
      <c r="N20" s="8"/>
      <c r="R20" s="6" t="s">
        <v>92</v>
      </c>
      <c r="S20" s="2" t="s">
        <v>93</v>
      </c>
      <c r="U20" s="6"/>
    </row>
    <row r="21" spans="2:21" ht="21.95" customHeight="1" x14ac:dyDescent="0.3">
      <c r="B21" s="22">
        <v>44289</v>
      </c>
      <c r="C21" s="9">
        <v>19</v>
      </c>
      <c r="D21" s="10" t="s">
        <v>23</v>
      </c>
      <c r="E21" s="3" t="str">
        <f>IFERROR(VLOOKUP(Table112[[#This Row],[User ID]],Table7[[Column1]:[Column2]],2,FALSE),"")</f>
        <v>Aman Ullah</v>
      </c>
      <c r="F21" s="3" t="s">
        <v>90</v>
      </c>
      <c r="G21" s="8" t="s">
        <v>91</v>
      </c>
      <c r="H21" s="3"/>
      <c r="I21" s="3"/>
      <c r="J21" s="37"/>
      <c r="K21" s="3">
        <v>21000</v>
      </c>
      <c r="L21" s="3">
        <f>J21-K21-Table112[[#This Row],[3rd Party]]</f>
        <v>-21000</v>
      </c>
      <c r="M21" s="3"/>
      <c r="N21" s="8"/>
      <c r="R21" s="6" t="s">
        <v>94</v>
      </c>
      <c r="S21" s="2" t="s">
        <v>95</v>
      </c>
      <c r="U21" s="6"/>
    </row>
    <row r="22" spans="2:21" ht="21.95" customHeight="1" x14ac:dyDescent="0.3">
      <c r="B22" s="22">
        <v>44289</v>
      </c>
      <c r="C22" s="9">
        <v>20</v>
      </c>
      <c r="D22" s="10" t="s">
        <v>43</v>
      </c>
      <c r="E22" s="3" t="str">
        <f>IFERROR(VLOOKUP(Table112[[#This Row],[User ID]],Table7[[Column1]:[Column2]],2,FALSE),"")</f>
        <v>Roki</v>
      </c>
      <c r="F22" s="3" t="s">
        <v>90</v>
      </c>
      <c r="G22" s="8" t="s">
        <v>91</v>
      </c>
      <c r="H22" s="3"/>
      <c r="I22" s="3"/>
      <c r="J22" s="37"/>
      <c r="K22" s="3">
        <v>16800</v>
      </c>
      <c r="L22" s="3">
        <f>J22-K22-Table112[[#This Row],[3rd Party]]</f>
        <v>-16800</v>
      </c>
      <c r="M22" s="3"/>
      <c r="N22" s="8"/>
      <c r="R22" s="6" t="s">
        <v>96</v>
      </c>
      <c r="S22" s="2" t="s">
        <v>97</v>
      </c>
      <c r="U22" s="6"/>
    </row>
    <row r="23" spans="2:21" ht="21.95" customHeight="1" x14ac:dyDescent="0.3">
      <c r="B23" s="22">
        <v>44292</v>
      </c>
      <c r="C23" s="9">
        <v>21</v>
      </c>
      <c r="D23" s="10" t="s">
        <v>56</v>
      </c>
      <c r="E23" s="3" t="str">
        <f>IFERROR(VLOOKUP(Table112[[#This Row],[User ID]],Table7[[Column1]:[Column2]],2,FALSE),"")</f>
        <v>Cresent Hospital</v>
      </c>
      <c r="F23" s="3" t="s">
        <v>57</v>
      </c>
      <c r="G23" s="3" t="s">
        <v>98</v>
      </c>
      <c r="H23" s="3"/>
      <c r="I23" s="3"/>
      <c r="J23" s="37">
        <v>3000</v>
      </c>
      <c r="K23" s="3"/>
      <c r="L23" s="3">
        <f>J23-K23-Table112[[#This Row],[3rd Party]]</f>
        <v>3000</v>
      </c>
      <c r="M23" s="3"/>
      <c r="N23" s="8"/>
      <c r="R23" s="6" t="s">
        <v>99</v>
      </c>
      <c r="S23" s="2" t="s">
        <v>100</v>
      </c>
      <c r="U23" s="6"/>
    </row>
    <row r="24" spans="2:21" ht="21.95" customHeight="1" x14ac:dyDescent="0.3">
      <c r="B24" s="22">
        <v>44297</v>
      </c>
      <c r="C24" s="9">
        <v>22</v>
      </c>
      <c r="D24" s="10" t="s">
        <v>50</v>
      </c>
      <c r="E24" s="3" t="str">
        <f>IFERROR(VLOOKUP(Table112[[#This Row],[User ID]],Table7[[Column1]:[Column2]],2,FALSE),"")</f>
        <v>Bio-Tech</v>
      </c>
      <c r="F24" s="3" t="s">
        <v>38</v>
      </c>
      <c r="G24" s="3" t="s">
        <v>98</v>
      </c>
      <c r="H24" s="3"/>
      <c r="I24" s="3"/>
      <c r="J24" s="37">
        <v>20000</v>
      </c>
      <c r="K24" s="3"/>
      <c r="L24" s="3">
        <f>J24-K24-Table112[[#This Row],[3rd Party]]</f>
        <v>20000</v>
      </c>
      <c r="M24" s="3"/>
      <c r="N24" s="8"/>
      <c r="R24" s="6" t="s">
        <v>101</v>
      </c>
      <c r="S24" s="2" t="s">
        <v>102</v>
      </c>
      <c r="U24" s="6"/>
    </row>
    <row r="25" spans="2:21" ht="21.95" customHeight="1" x14ac:dyDescent="0.3">
      <c r="B25" s="22">
        <v>44308</v>
      </c>
      <c r="C25" s="9">
        <v>23</v>
      </c>
      <c r="D25" s="10" t="s">
        <v>71</v>
      </c>
      <c r="E25" s="3" t="str">
        <f>IFERROR(VLOOKUP(Table112[[#This Row],[User ID]],Table7[[Column1]:[Column2]],2,FALSE),"")</f>
        <v>Central B.Baria</v>
      </c>
      <c r="F25" s="3" t="s">
        <v>38</v>
      </c>
      <c r="G25" s="3" t="s">
        <v>103</v>
      </c>
      <c r="H25" s="3"/>
      <c r="I25" s="3">
        <v>1020</v>
      </c>
      <c r="J25" s="37">
        <v>6000</v>
      </c>
      <c r="K25" s="3"/>
      <c r="L25" s="3">
        <f>J25-K25-Table112[[#This Row],[3rd Party]]</f>
        <v>4980</v>
      </c>
      <c r="M25" s="3"/>
      <c r="N25" s="8"/>
      <c r="R25" s="6" t="s">
        <v>104</v>
      </c>
      <c r="S25" s="2" t="s">
        <v>105</v>
      </c>
      <c r="U25" s="6"/>
    </row>
    <row r="26" spans="2:21" ht="21.95" customHeight="1" x14ac:dyDescent="0.3">
      <c r="B26" s="22">
        <v>44308</v>
      </c>
      <c r="C26" s="9">
        <v>24</v>
      </c>
      <c r="D26" s="10" t="s">
        <v>75</v>
      </c>
      <c r="E26" s="3" t="str">
        <f>IFERROR(VLOOKUP(Table112[[#This Row],[User ID]],Table7[[Column1]:[Column2]],2,FALSE),"")</f>
        <v>New Square</v>
      </c>
      <c r="F26" s="3" t="s">
        <v>57</v>
      </c>
      <c r="G26" s="12" t="s">
        <v>106</v>
      </c>
      <c r="H26" s="3"/>
      <c r="I26" s="3"/>
      <c r="J26" s="37">
        <v>12400</v>
      </c>
      <c r="K26" s="3"/>
      <c r="L26" s="3">
        <f>J26-K26-Table112[[#This Row],[3rd Party]]</f>
        <v>12400</v>
      </c>
      <c r="M26" s="3"/>
      <c r="N26" s="8"/>
      <c r="R26" s="6" t="s">
        <v>107</v>
      </c>
      <c r="S26" s="2" t="s">
        <v>108</v>
      </c>
      <c r="U26" s="6"/>
    </row>
    <row r="27" spans="2:21" ht="21.95" customHeight="1" x14ac:dyDescent="0.3">
      <c r="B27" s="22">
        <v>44311</v>
      </c>
      <c r="C27" s="9">
        <v>25</v>
      </c>
      <c r="D27" s="10" t="s">
        <v>45</v>
      </c>
      <c r="E27" s="3" t="str">
        <f>IFERROR(VLOOKUP(Table112[[#This Row],[User ID]],Table7[[Column1]:[Column2]],2,FALSE),"")</f>
        <v>Bio-Pro</v>
      </c>
      <c r="F27" s="3" t="s">
        <v>38</v>
      </c>
      <c r="G27" s="3" t="s">
        <v>98</v>
      </c>
      <c r="H27" s="3"/>
      <c r="I27" s="3"/>
      <c r="J27" s="37">
        <v>5000</v>
      </c>
      <c r="K27" s="3"/>
      <c r="L27" s="3">
        <f>J27-K27-Table112[[#This Row],[3rd Party]]</f>
        <v>5000</v>
      </c>
      <c r="M27" s="3"/>
      <c r="N27" s="8"/>
      <c r="R27" s="6" t="s">
        <v>109</v>
      </c>
      <c r="S27" s="2" t="s">
        <v>110</v>
      </c>
      <c r="U27" s="6"/>
    </row>
    <row r="28" spans="2:21" ht="21.95" customHeight="1" x14ac:dyDescent="0.3">
      <c r="B28" s="22">
        <v>44312</v>
      </c>
      <c r="C28" s="9">
        <v>26</v>
      </c>
      <c r="D28" s="10" t="s">
        <v>23</v>
      </c>
      <c r="E28" s="3" t="str">
        <f>IFERROR(VLOOKUP(Table112[[#This Row],[User ID]],Table7[[Column1]:[Column2]],2,FALSE),"")</f>
        <v>Aman Ullah</v>
      </c>
      <c r="F28" s="3" t="s">
        <v>111</v>
      </c>
      <c r="G28" s="3" t="s">
        <v>112</v>
      </c>
      <c r="H28" s="3"/>
      <c r="I28" s="3"/>
      <c r="J28" s="37"/>
      <c r="K28" s="3">
        <v>445</v>
      </c>
      <c r="L28" s="3">
        <f>J28-K28-Table112[[#This Row],[3rd Party]]</f>
        <v>-445</v>
      </c>
      <c r="M28" s="3"/>
      <c r="N28" s="8"/>
      <c r="R28" s="6" t="s">
        <v>113</v>
      </c>
      <c r="S28" s="2" t="s">
        <v>251</v>
      </c>
      <c r="U28" s="6"/>
    </row>
    <row r="29" spans="2:21" ht="21.95" customHeight="1" x14ac:dyDescent="0.3">
      <c r="B29" s="22">
        <v>44303</v>
      </c>
      <c r="C29" s="9">
        <v>27</v>
      </c>
      <c r="D29" s="10" t="s">
        <v>23</v>
      </c>
      <c r="E29" s="3" t="str">
        <f>IFERROR(VLOOKUP(Table112[[#This Row],[User ID]],Table7[[Column1]:[Column2]],2,FALSE),"")</f>
        <v>Aman Ullah</v>
      </c>
      <c r="F29" s="3" t="s">
        <v>34</v>
      </c>
      <c r="G29" s="3" t="s">
        <v>114</v>
      </c>
      <c r="H29" s="3"/>
      <c r="I29" s="3"/>
      <c r="J29" s="37"/>
      <c r="K29" s="3">
        <v>1190</v>
      </c>
      <c r="L29" s="3">
        <f>J29-K29-Table112[[#This Row],[3rd Party]]</f>
        <v>-1190</v>
      </c>
      <c r="M29" s="3"/>
      <c r="N29" s="8"/>
      <c r="R29" s="6" t="s">
        <v>115</v>
      </c>
      <c r="S29" s="2" t="s">
        <v>273</v>
      </c>
      <c r="U29" s="6"/>
    </row>
    <row r="30" spans="2:21" ht="21.95" customHeight="1" x14ac:dyDescent="0.3">
      <c r="B30" s="22">
        <v>44313</v>
      </c>
      <c r="C30" s="9">
        <v>28</v>
      </c>
      <c r="D30" s="10" t="s">
        <v>23</v>
      </c>
      <c r="E30" s="3" t="str">
        <f>IFERROR(VLOOKUP(Table112[[#This Row],[User ID]],Table7[[Column1]:[Column2]],2,FALSE),"")</f>
        <v>Aman Ullah</v>
      </c>
      <c r="F30" s="3" t="s">
        <v>90</v>
      </c>
      <c r="G30" s="3" t="s">
        <v>116</v>
      </c>
      <c r="H30" s="3"/>
      <c r="I30" s="3"/>
      <c r="J30" s="37"/>
      <c r="K30" s="3">
        <v>15300</v>
      </c>
      <c r="L30" s="3">
        <f>J30-K30-Table112[[#This Row],[3rd Party]]</f>
        <v>-15300</v>
      </c>
      <c r="M30" s="3"/>
      <c r="N30" s="8"/>
      <c r="R30" s="6" t="s">
        <v>117</v>
      </c>
      <c r="S30" s="2" t="s">
        <v>24</v>
      </c>
      <c r="U30" s="6"/>
    </row>
    <row r="31" spans="2:21" ht="21.95" customHeight="1" x14ac:dyDescent="0.3">
      <c r="B31" s="22">
        <v>44313</v>
      </c>
      <c r="C31" s="9">
        <v>29</v>
      </c>
      <c r="D31" s="10" t="s">
        <v>40</v>
      </c>
      <c r="E31" s="3" t="str">
        <f>IFERROR(VLOOKUP(Table112[[#This Row],[User ID]],Table7[[Column1]:[Column2]],2,FALSE),"")</f>
        <v>Khaled</v>
      </c>
      <c r="F31" s="3" t="s">
        <v>90</v>
      </c>
      <c r="G31" s="3" t="s">
        <v>116</v>
      </c>
      <c r="H31" s="3"/>
      <c r="I31" s="3"/>
      <c r="J31" s="37"/>
      <c r="K31" s="3">
        <v>15300</v>
      </c>
      <c r="L31" s="3">
        <f>J31-K31-Table112[[#This Row],[3rd Party]]</f>
        <v>-15300</v>
      </c>
      <c r="M31" s="3"/>
      <c r="N31" s="8"/>
      <c r="R31" s="6" t="s">
        <v>118</v>
      </c>
      <c r="S31" s="2" t="s">
        <v>119</v>
      </c>
      <c r="U31" s="6"/>
    </row>
    <row r="32" spans="2:21" ht="21.95" customHeight="1" x14ac:dyDescent="0.3">
      <c r="B32" s="22">
        <v>44313</v>
      </c>
      <c r="C32" s="9">
        <v>30</v>
      </c>
      <c r="D32" s="10" t="s">
        <v>43</v>
      </c>
      <c r="E32" s="3" t="str">
        <f>IFERROR(VLOOKUP(Table112[[#This Row],[User ID]],Table7[[Column1]:[Column2]],2,FALSE),"")</f>
        <v>Roki</v>
      </c>
      <c r="F32" s="3" t="s">
        <v>90</v>
      </c>
      <c r="G32" s="3" t="s">
        <v>116</v>
      </c>
      <c r="H32" s="3"/>
      <c r="I32" s="3"/>
      <c r="J32" s="37"/>
      <c r="K32" s="3">
        <v>13145</v>
      </c>
      <c r="L32" s="3">
        <f>J32-K32-Table112[[#This Row],[3rd Party]]</f>
        <v>-13145</v>
      </c>
      <c r="M32" s="3"/>
      <c r="N32" s="8"/>
      <c r="R32" s="6" t="s">
        <v>120</v>
      </c>
      <c r="S32" s="2" t="s">
        <v>121</v>
      </c>
      <c r="U32" s="6"/>
    </row>
    <row r="33" spans="2:21" ht="21.95" customHeight="1" x14ac:dyDescent="0.3">
      <c r="B33" s="22">
        <v>44325</v>
      </c>
      <c r="C33" s="9">
        <v>31</v>
      </c>
      <c r="D33" s="10" t="s">
        <v>50</v>
      </c>
      <c r="E33" s="3" t="str">
        <f>IFERROR(VLOOKUP(Table112[[#This Row],[User ID]],Table7[[Column1]:[Column2]],2,FALSE),"")</f>
        <v>Bio-Tech</v>
      </c>
      <c r="F33" s="3" t="s">
        <v>38</v>
      </c>
      <c r="G33" s="3" t="s">
        <v>122</v>
      </c>
      <c r="H33" s="3"/>
      <c r="I33" s="3"/>
      <c r="J33" s="37">
        <v>20000</v>
      </c>
      <c r="K33" s="3"/>
      <c r="L33" s="3">
        <f>J33-K33-Table112[[#This Row],[3rd Party]]</f>
        <v>20000</v>
      </c>
      <c r="M33" s="3"/>
      <c r="N33" s="8"/>
      <c r="R33" s="6" t="s">
        <v>123</v>
      </c>
      <c r="S33" s="2" t="s">
        <v>124</v>
      </c>
      <c r="U33" s="6"/>
    </row>
    <row r="34" spans="2:21" ht="21.95" customHeight="1" x14ac:dyDescent="0.3">
      <c r="B34" s="22">
        <v>44327</v>
      </c>
      <c r="C34" s="9">
        <v>32</v>
      </c>
      <c r="D34" s="10" t="s">
        <v>37</v>
      </c>
      <c r="E34" s="3" t="str">
        <f>IFERROR(VLOOKUP(Table112[[#This Row],[User ID]],Table7[[Column1]:[Column2]],2,FALSE),"")</f>
        <v>Bio-Aid</v>
      </c>
      <c r="F34" s="3" t="s">
        <v>38</v>
      </c>
      <c r="G34" s="3"/>
      <c r="H34" s="3"/>
      <c r="I34" s="3"/>
      <c r="J34" s="37">
        <v>16000</v>
      </c>
      <c r="K34" s="3"/>
      <c r="L34" s="3">
        <f>J34-K34-Table112[[#This Row],[3rd Party]]</f>
        <v>16000</v>
      </c>
      <c r="M34" s="3"/>
      <c r="N34" s="8"/>
      <c r="R34" s="6" t="s">
        <v>125</v>
      </c>
      <c r="S34" s="2" t="s">
        <v>126</v>
      </c>
      <c r="U34" s="6"/>
    </row>
    <row r="35" spans="2:21" ht="21.95" customHeight="1" x14ac:dyDescent="0.3">
      <c r="B35" s="22">
        <v>44317</v>
      </c>
      <c r="C35" s="9">
        <v>33</v>
      </c>
      <c r="D35" s="10" t="s">
        <v>79</v>
      </c>
      <c r="E35" s="3" t="str">
        <f>IFERROR(VLOOKUP(Table112[[#This Row],[User ID]],Table7[[Column1]:[Column2]],2,FALSE),"")</f>
        <v xml:space="preserve">Medi Point </v>
      </c>
      <c r="F35" s="3" t="s">
        <v>38</v>
      </c>
      <c r="G35" s="3"/>
      <c r="H35" s="3"/>
      <c r="I35" s="3"/>
      <c r="J35" s="37">
        <v>5100</v>
      </c>
      <c r="K35" s="3"/>
      <c r="L35" s="3">
        <f>J35-K35-Table112[[#This Row],[3rd Party]]</f>
        <v>5100</v>
      </c>
      <c r="M35" s="3"/>
      <c r="N35" s="8"/>
      <c r="R35" s="6" t="s">
        <v>127</v>
      </c>
      <c r="S35" s="2" t="s">
        <v>128</v>
      </c>
      <c r="U35" s="6"/>
    </row>
    <row r="36" spans="2:21" ht="21.95" customHeight="1" x14ac:dyDescent="0.3">
      <c r="B36" s="22">
        <v>44327</v>
      </c>
      <c r="C36" s="9">
        <v>34</v>
      </c>
      <c r="D36" s="10" t="s">
        <v>56</v>
      </c>
      <c r="E36" s="3" t="str">
        <f>IFERROR(VLOOKUP(Table112[[#This Row],[User ID]],Table7[[Column1]:[Column2]],2,FALSE),"")</f>
        <v>Cresent Hospital</v>
      </c>
      <c r="F36" s="3" t="s">
        <v>57</v>
      </c>
      <c r="G36" s="3" t="s">
        <v>122</v>
      </c>
      <c r="H36" s="3"/>
      <c r="I36" s="3"/>
      <c r="J36" s="37">
        <v>3000</v>
      </c>
      <c r="K36" s="3"/>
      <c r="L36" s="3">
        <f>J36-K36-Table112[[#This Row],[3rd Party]]</f>
        <v>3000</v>
      </c>
      <c r="M36" s="3"/>
      <c r="N36" s="8"/>
      <c r="R36" s="6" t="s">
        <v>129</v>
      </c>
      <c r="S36" s="2" t="s">
        <v>130</v>
      </c>
      <c r="U36" s="6"/>
    </row>
    <row r="37" spans="2:21" ht="21.95" customHeight="1" x14ac:dyDescent="0.3">
      <c r="B37" s="22">
        <v>44326</v>
      </c>
      <c r="C37" s="9">
        <v>35</v>
      </c>
      <c r="D37" s="10" t="s">
        <v>45</v>
      </c>
      <c r="E37" s="3" t="str">
        <f>IFERROR(VLOOKUP(Table112[[#This Row],[User ID]],Table7[[Column1]:[Column2]],2,FALSE),"")</f>
        <v>Bio-Pro</v>
      </c>
      <c r="F37" s="3" t="s">
        <v>38</v>
      </c>
      <c r="G37" s="3" t="s">
        <v>122</v>
      </c>
      <c r="H37" s="3"/>
      <c r="I37" s="3"/>
      <c r="J37" s="37">
        <v>5000</v>
      </c>
      <c r="K37" s="3"/>
      <c r="L37" s="3">
        <f>J37-K37-Table112[[#This Row],[3rd Party]]</f>
        <v>5000</v>
      </c>
      <c r="M37" s="3"/>
      <c r="N37" s="8"/>
      <c r="R37" s="6" t="s">
        <v>131</v>
      </c>
      <c r="S37" s="2" t="s">
        <v>132</v>
      </c>
      <c r="U37" s="6"/>
    </row>
    <row r="38" spans="2:21" ht="21.95" customHeight="1" x14ac:dyDescent="0.3">
      <c r="B38" s="22">
        <v>44327</v>
      </c>
      <c r="C38" s="9">
        <v>36</v>
      </c>
      <c r="D38" s="10" t="s">
        <v>23</v>
      </c>
      <c r="E38" s="3" t="str">
        <f>IFERROR(VLOOKUP(Table112[[#This Row],[User ID]],Table7[[Column1]:[Column2]],2,FALSE),"")</f>
        <v>Aman Ullah</v>
      </c>
      <c r="F38" s="3" t="s">
        <v>111</v>
      </c>
      <c r="G38" s="3" t="s">
        <v>112</v>
      </c>
      <c r="H38" s="3"/>
      <c r="I38" s="3"/>
      <c r="J38" s="37"/>
      <c r="K38" s="3">
        <v>242</v>
      </c>
      <c r="L38" s="3">
        <f>J38-K38-Table112[[#This Row],[3rd Party]]</f>
        <v>-242</v>
      </c>
      <c r="M38" s="3"/>
      <c r="N38" s="8"/>
      <c r="R38" s="6" t="s">
        <v>133</v>
      </c>
      <c r="S38" s="2" t="s">
        <v>134</v>
      </c>
      <c r="U38" s="6"/>
    </row>
    <row r="39" spans="2:21" ht="21.95" customHeight="1" x14ac:dyDescent="0.3">
      <c r="B39" s="22">
        <v>44327</v>
      </c>
      <c r="C39" s="9">
        <v>37</v>
      </c>
      <c r="D39" s="10" t="s">
        <v>23</v>
      </c>
      <c r="E39" s="3" t="str">
        <f>IFERROR(VLOOKUP(Table112[[#This Row],[User ID]],Table7[[Column1]:[Column2]],2,FALSE),"")</f>
        <v>Aman Ullah</v>
      </c>
      <c r="F39" s="3" t="s">
        <v>90</v>
      </c>
      <c r="G39" s="3" t="s">
        <v>135</v>
      </c>
      <c r="H39" s="3"/>
      <c r="I39" s="3"/>
      <c r="J39" s="37"/>
      <c r="K39" s="3">
        <v>17100</v>
      </c>
      <c r="L39" s="3">
        <f>J39-K39-Table112[[#This Row],[3rd Party]]</f>
        <v>-17100</v>
      </c>
      <c r="M39" s="3"/>
      <c r="N39" s="8"/>
      <c r="R39" s="6" t="s">
        <v>197</v>
      </c>
      <c r="S39" s="2" t="s">
        <v>201</v>
      </c>
      <c r="U39" s="6"/>
    </row>
    <row r="40" spans="2:21" ht="21.95" customHeight="1" x14ac:dyDescent="0.3">
      <c r="B40" s="22">
        <v>44327</v>
      </c>
      <c r="C40" s="9">
        <v>38</v>
      </c>
      <c r="D40" s="10" t="s">
        <v>40</v>
      </c>
      <c r="E40" s="3" t="str">
        <f>IFERROR(VLOOKUP(Table112[[#This Row],[User ID]],Table7[[Column1]:[Column2]],2,FALSE),"")</f>
        <v>Khaled</v>
      </c>
      <c r="F40" s="3" t="s">
        <v>90</v>
      </c>
      <c r="G40" s="3" t="s">
        <v>135</v>
      </c>
      <c r="H40" s="3"/>
      <c r="I40" s="3"/>
      <c r="J40" s="37"/>
      <c r="K40" s="3">
        <v>17100</v>
      </c>
      <c r="L40" s="3">
        <f>J40-K40-Table112[[#This Row],[3rd Party]]</f>
        <v>-17100</v>
      </c>
      <c r="M40" s="3"/>
      <c r="N40" s="8"/>
      <c r="R40" s="6" t="s">
        <v>198</v>
      </c>
      <c r="S40" s="2" t="s">
        <v>228</v>
      </c>
      <c r="U40" s="6"/>
    </row>
    <row r="41" spans="2:21" ht="21.95" customHeight="1" x14ac:dyDescent="0.3">
      <c r="B41" s="22">
        <v>44327</v>
      </c>
      <c r="C41" s="9">
        <v>39</v>
      </c>
      <c r="D41" s="10" t="s">
        <v>43</v>
      </c>
      <c r="E41" s="3" t="str">
        <f>IFERROR(VLOOKUP(Table112[[#This Row],[User ID]],Table7[[Column1]:[Column2]],2,FALSE),"")</f>
        <v>Roki</v>
      </c>
      <c r="F41" s="3" t="s">
        <v>90</v>
      </c>
      <c r="G41" s="3" t="s">
        <v>135</v>
      </c>
      <c r="H41" s="3"/>
      <c r="I41" s="3"/>
      <c r="J41" s="37"/>
      <c r="K41" s="3">
        <v>14658</v>
      </c>
      <c r="L41" s="3">
        <f>J41-K41-Table112[[#This Row],[3rd Party]]</f>
        <v>-14658</v>
      </c>
      <c r="M41" s="3"/>
      <c r="N41" s="8"/>
      <c r="R41" s="6" t="s">
        <v>211</v>
      </c>
      <c r="S41" s="2" t="s">
        <v>212</v>
      </c>
      <c r="U41" s="6"/>
    </row>
    <row r="42" spans="2:21" ht="21.95" customHeight="1" x14ac:dyDescent="0.3">
      <c r="B42" s="22">
        <v>44349</v>
      </c>
      <c r="C42" s="9">
        <v>40</v>
      </c>
      <c r="D42" s="10" t="s">
        <v>84</v>
      </c>
      <c r="E42" s="3" t="str">
        <f>IFERROR(VLOOKUP(Table112[[#This Row],[User ID]],Table7[[Column1]:[Column2]],2,FALSE),"")</f>
        <v>Medical Solution</v>
      </c>
      <c r="F42" s="3" t="s">
        <v>38</v>
      </c>
      <c r="G42" s="3"/>
      <c r="H42" s="3"/>
      <c r="I42" s="3"/>
      <c r="J42" s="37">
        <v>5000</v>
      </c>
      <c r="K42" s="3"/>
      <c r="L42" s="3">
        <f>J42-K42-Table112[[#This Row],[3rd Party]]</f>
        <v>5000</v>
      </c>
      <c r="M42" s="3"/>
      <c r="N42" s="8"/>
      <c r="R42" s="6" t="s">
        <v>213</v>
      </c>
      <c r="S42" s="2" t="s">
        <v>214</v>
      </c>
      <c r="U42" s="6"/>
    </row>
    <row r="43" spans="2:21" ht="21.95" customHeight="1" x14ac:dyDescent="0.3">
      <c r="B43" s="22">
        <v>44354</v>
      </c>
      <c r="C43" s="9">
        <v>41</v>
      </c>
      <c r="D43" s="10" t="s">
        <v>88</v>
      </c>
      <c r="E43" s="3" t="str">
        <f>IFERROR(VLOOKUP(Table112[[#This Row],[User ID]],Table7[[Column1]:[Column2]],2,FALSE),"")</f>
        <v>Bio-Med</v>
      </c>
      <c r="F43" s="3" t="s">
        <v>38</v>
      </c>
      <c r="G43" s="3"/>
      <c r="H43" s="3"/>
      <c r="I43" s="3"/>
      <c r="J43" s="37">
        <v>8000</v>
      </c>
      <c r="K43" s="3"/>
      <c r="L43" s="3">
        <f>J43-K43-Table112[[#This Row],[3rd Party]]</f>
        <v>8000</v>
      </c>
      <c r="M43" s="3"/>
      <c r="N43" s="8"/>
      <c r="R43" s="6" t="s">
        <v>215</v>
      </c>
      <c r="S43" s="2" t="s">
        <v>219</v>
      </c>
      <c r="U43" s="6"/>
    </row>
    <row r="44" spans="2:21" ht="21.95" customHeight="1" x14ac:dyDescent="0.3">
      <c r="B44" s="22">
        <v>44357</v>
      </c>
      <c r="C44" s="9">
        <v>42</v>
      </c>
      <c r="D44" s="10" t="s">
        <v>79</v>
      </c>
      <c r="E44" s="3" t="str">
        <f>IFERROR(VLOOKUP(Table112[[#This Row],[User ID]],Table7[[Column1]:[Column2]],2,FALSE),"")</f>
        <v xml:space="preserve">Medi Point </v>
      </c>
      <c r="F44" s="3" t="s">
        <v>38</v>
      </c>
      <c r="G44" s="3"/>
      <c r="H44" s="3"/>
      <c r="I44" s="3"/>
      <c r="J44" s="37">
        <v>5000</v>
      </c>
      <c r="K44" s="3"/>
      <c r="L44" s="3">
        <f>J44-K44-Table112[[#This Row],[3rd Party]]</f>
        <v>5000</v>
      </c>
      <c r="M44" s="3"/>
      <c r="N44" s="8"/>
      <c r="R44" s="6" t="s">
        <v>218</v>
      </c>
      <c r="S44" s="2" t="s">
        <v>216</v>
      </c>
      <c r="U44" s="6"/>
    </row>
    <row r="45" spans="2:21" ht="21.95" customHeight="1" x14ac:dyDescent="0.3">
      <c r="B45" s="22">
        <v>44335</v>
      </c>
      <c r="C45" s="9">
        <v>43</v>
      </c>
      <c r="D45" s="10" t="s">
        <v>45</v>
      </c>
      <c r="E45" s="3" t="str">
        <f>IFERROR(VLOOKUP(Table112[[#This Row],[User ID]],Table7[[Column1]:[Column2]],2,FALSE),"")</f>
        <v>Bio-Pro</v>
      </c>
      <c r="F45" s="3" t="s">
        <v>38</v>
      </c>
      <c r="G45" s="3" t="s">
        <v>136</v>
      </c>
      <c r="H45" s="3"/>
      <c r="I45" s="3"/>
      <c r="J45" s="37">
        <v>8000</v>
      </c>
      <c r="K45" s="3"/>
      <c r="L45" s="3">
        <f>J45-K45-Table112[[#This Row],[3rd Party]]</f>
        <v>8000</v>
      </c>
      <c r="M45" s="3"/>
      <c r="N45" s="8"/>
      <c r="R45" s="6" t="s">
        <v>226</v>
      </c>
      <c r="S45" s="2" t="s">
        <v>227</v>
      </c>
      <c r="U45" s="6"/>
    </row>
    <row r="46" spans="2:21" ht="21.95" customHeight="1" x14ac:dyDescent="0.3">
      <c r="B46" s="22">
        <v>44366</v>
      </c>
      <c r="C46" s="9">
        <v>44</v>
      </c>
      <c r="D46" s="10" t="s">
        <v>50</v>
      </c>
      <c r="E46" s="3" t="str">
        <f>IFERROR(VLOOKUP(Table112[[#This Row],[User ID]],Table7[[Column1]:[Column2]],2,FALSE),"")</f>
        <v>Bio-Tech</v>
      </c>
      <c r="F46" s="3" t="s">
        <v>38</v>
      </c>
      <c r="G46" s="3" t="s">
        <v>136</v>
      </c>
      <c r="H46" s="3"/>
      <c r="I46" s="3"/>
      <c r="J46" s="37">
        <v>20000</v>
      </c>
      <c r="K46" s="3"/>
      <c r="L46" s="3">
        <f>J46-K46-Table112[[#This Row],[3rd Party]]</f>
        <v>20000</v>
      </c>
      <c r="M46" s="3"/>
      <c r="N46" s="8"/>
      <c r="R46" s="6" t="s">
        <v>230</v>
      </c>
      <c r="S46" s="2" t="s">
        <v>231</v>
      </c>
      <c r="U46" s="6"/>
    </row>
    <row r="47" spans="2:21" ht="21.95" customHeight="1" x14ac:dyDescent="0.3">
      <c r="B47" s="22">
        <v>44368</v>
      </c>
      <c r="C47" s="9">
        <v>45</v>
      </c>
      <c r="D47" s="10" t="s">
        <v>56</v>
      </c>
      <c r="E47" s="3" t="str">
        <f>IFERROR(VLOOKUP(Table112[[#This Row],[User ID]],Table7[[Column1]:[Column2]],2,FALSE),"")</f>
        <v>Cresent Hospital</v>
      </c>
      <c r="F47" s="3" t="s">
        <v>57</v>
      </c>
      <c r="G47" s="3" t="s">
        <v>136</v>
      </c>
      <c r="H47" s="3"/>
      <c r="I47" s="3"/>
      <c r="J47" s="37">
        <v>3000</v>
      </c>
      <c r="K47" s="3"/>
      <c r="L47" s="3">
        <f>J47-K47-Table112[[#This Row],[3rd Party]]</f>
        <v>3000</v>
      </c>
      <c r="M47" s="3"/>
      <c r="N47" s="8"/>
      <c r="R47" s="6" t="s">
        <v>232</v>
      </c>
      <c r="S47" s="2" t="s">
        <v>233</v>
      </c>
      <c r="U47" s="6"/>
    </row>
    <row r="48" spans="2:21" ht="21.95" customHeight="1" x14ac:dyDescent="0.3">
      <c r="B48" s="22">
        <v>44368</v>
      </c>
      <c r="C48" s="9">
        <v>46</v>
      </c>
      <c r="D48" s="10" t="s">
        <v>84</v>
      </c>
      <c r="E48" s="3" t="str">
        <f>IFERROR(VLOOKUP(Table112[[#This Row],[User ID]],Table7[[Column1]:[Column2]],2,FALSE),"")</f>
        <v>Medical Solution</v>
      </c>
      <c r="F48" s="3" t="s">
        <v>38</v>
      </c>
      <c r="G48" s="3"/>
      <c r="H48" s="3"/>
      <c r="I48" s="3"/>
      <c r="J48" s="37">
        <v>5000</v>
      </c>
      <c r="K48" s="3"/>
      <c r="L48" s="3">
        <f>J48-K48-Table112[[#This Row],[3rd Party]]</f>
        <v>5000</v>
      </c>
      <c r="M48" s="3"/>
      <c r="N48" s="8" t="s">
        <v>137</v>
      </c>
      <c r="R48" s="6" t="s">
        <v>234</v>
      </c>
      <c r="S48" s="2" t="s">
        <v>204</v>
      </c>
      <c r="U48" s="6"/>
    </row>
    <row r="49" spans="2:21" ht="21.95" customHeight="1" x14ac:dyDescent="0.3">
      <c r="B49" s="22">
        <v>44368</v>
      </c>
      <c r="C49" s="9">
        <v>47</v>
      </c>
      <c r="D49" s="10" t="s">
        <v>23</v>
      </c>
      <c r="E49" s="3" t="str">
        <f>IFERROR(VLOOKUP(Table112[[#This Row],[User ID]],Table7[[Column1]:[Column2]],2,FALSE),"")</f>
        <v>Aman Ullah</v>
      </c>
      <c r="F49" s="3" t="s">
        <v>111</v>
      </c>
      <c r="G49" s="3" t="s">
        <v>112</v>
      </c>
      <c r="H49" s="3"/>
      <c r="I49" s="3"/>
      <c r="J49" s="37"/>
      <c r="K49" s="3">
        <v>595</v>
      </c>
      <c r="L49" s="3">
        <f>J49-K49-Table112[[#This Row],[3rd Party]]</f>
        <v>-595</v>
      </c>
      <c r="M49" s="3"/>
      <c r="N49" s="8"/>
      <c r="R49" s="6" t="s">
        <v>248</v>
      </c>
      <c r="S49" s="2" t="s">
        <v>249</v>
      </c>
      <c r="U49" s="6"/>
    </row>
    <row r="50" spans="2:21" ht="21.95" customHeight="1" x14ac:dyDescent="0.3">
      <c r="B50" s="22">
        <v>44368</v>
      </c>
      <c r="C50" s="9">
        <v>48</v>
      </c>
      <c r="D50" s="10" t="s">
        <v>23</v>
      </c>
      <c r="E50" s="3" t="str">
        <f>IFERROR(VLOOKUP(Table112[[#This Row],[User ID]],Table7[[Column1]:[Column2]],2,FALSE),"")</f>
        <v>Aman Ullah</v>
      </c>
      <c r="F50" s="3" t="s">
        <v>68</v>
      </c>
      <c r="G50" s="3" t="s">
        <v>138</v>
      </c>
      <c r="H50" s="3"/>
      <c r="I50" s="3"/>
      <c r="J50" s="37"/>
      <c r="K50" s="3">
        <v>300</v>
      </c>
      <c r="L50" s="3">
        <f>J50-K50-Table112[[#This Row],[3rd Party]]</f>
        <v>-300</v>
      </c>
      <c r="M50" s="3"/>
      <c r="N50" s="8"/>
      <c r="R50" s="6" t="s">
        <v>274</v>
      </c>
      <c r="S50" s="2" t="s">
        <v>275</v>
      </c>
      <c r="U50" s="6"/>
    </row>
    <row r="51" spans="2:21" ht="21.95" customHeight="1" x14ac:dyDescent="0.3">
      <c r="B51" s="22">
        <v>44368</v>
      </c>
      <c r="C51" s="9">
        <v>49</v>
      </c>
      <c r="D51" s="10" t="s">
        <v>23</v>
      </c>
      <c r="E51" s="3" t="str">
        <f>IFERROR(VLOOKUP(Table112[[#This Row],[User ID]],Table7[[Column1]:[Column2]],2,FALSE),"")</f>
        <v>Aman Ullah</v>
      </c>
      <c r="F51" s="3" t="s">
        <v>90</v>
      </c>
      <c r="G51" s="3" t="s">
        <v>139</v>
      </c>
      <c r="H51" s="3"/>
      <c r="I51" s="3"/>
      <c r="J51" s="37"/>
      <c r="K51" s="3">
        <v>18600</v>
      </c>
      <c r="L51" s="3">
        <f>J51-K51-Table112[[#This Row],[3rd Party]]</f>
        <v>-18600</v>
      </c>
      <c r="M51" s="3"/>
      <c r="N51" s="8"/>
      <c r="R51" s="6" t="s">
        <v>281</v>
      </c>
      <c r="S51" s="2" t="s">
        <v>282</v>
      </c>
      <c r="U51" s="6"/>
    </row>
    <row r="52" spans="2:21" ht="21.95" customHeight="1" x14ac:dyDescent="0.3">
      <c r="B52" s="22">
        <v>44368</v>
      </c>
      <c r="C52" s="9">
        <v>50</v>
      </c>
      <c r="D52" s="10" t="s">
        <v>40</v>
      </c>
      <c r="E52" s="3" t="str">
        <f>IFERROR(VLOOKUP(Table112[[#This Row],[User ID]],Table7[[Column1]:[Column2]],2,FALSE),"")</f>
        <v>Khaled</v>
      </c>
      <c r="F52" s="3" t="s">
        <v>90</v>
      </c>
      <c r="G52" s="3" t="s">
        <v>139</v>
      </c>
      <c r="H52" s="3"/>
      <c r="I52" s="3"/>
      <c r="J52" s="37"/>
      <c r="K52" s="3">
        <v>18600</v>
      </c>
      <c r="L52" s="3">
        <f>J52-K52-Table112[[#This Row],[3rd Party]]</f>
        <v>-18600</v>
      </c>
      <c r="M52" s="3"/>
      <c r="N52" s="8"/>
      <c r="R52" s="6" t="s">
        <v>310</v>
      </c>
      <c r="S52" s="2" t="s">
        <v>311</v>
      </c>
      <c r="U52" s="6"/>
    </row>
    <row r="53" spans="2:21" ht="21.95" customHeight="1" x14ac:dyDescent="0.3">
      <c r="B53" s="22">
        <v>44368</v>
      </c>
      <c r="C53" s="9">
        <v>51</v>
      </c>
      <c r="D53" s="10" t="s">
        <v>43</v>
      </c>
      <c r="E53" s="3" t="str">
        <f>IFERROR(VLOOKUP(Table112[[#This Row],[User ID]],Table7[[Column1]:[Column2]],2,FALSE),"")</f>
        <v>Roki</v>
      </c>
      <c r="F53" s="3" t="s">
        <v>90</v>
      </c>
      <c r="G53" s="3" t="s">
        <v>139</v>
      </c>
      <c r="H53" s="3"/>
      <c r="I53" s="3"/>
      <c r="J53" s="37"/>
      <c r="K53" s="3">
        <v>15905</v>
      </c>
      <c r="L53" s="3">
        <f>J53-K53-Table112[[#This Row],[3rd Party]]</f>
        <v>-15905</v>
      </c>
      <c r="M53" s="3"/>
      <c r="N53" s="8"/>
      <c r="R53" s="6" t="s">
        <v>327</v>
      </c>
      <c r="S53" s="2" t="s">
        <v>328</v>
      </c>
      <c r="U53" s="6"/>
    </row>
    <row r="54" spans="2:21" ht="21.95" customHeight="1" x14ac:dyDescent="0.3">
      <c r="B54" s="22">
        <v>44382</v>
      </c>
      <c r="C54" s="9">
        <v>52</v>
      </c>
      <c r="D54" s="10" t="s">
        <v>94</v>
      </c>
      <c r="E54" s="3" t="str">
        <f>IFERROR(VLOOKUP(Table112[[#This Row],[User ID]],Table7[[Column1]:[Column2]],2,FALSE),"")</f>
        <v>Tahia</v>
      </c>
      <c r="F54" s="3" t="s">
        <v>57</v>
      </c>
      <c r="G54" s="3" t="s">
        <v>140</v>
      </c>
      <c r="H54" s="3"/>
      <c r="I54" s="3"/>
      <c r="J54" s="37">
        <v>3000</v>
      </c>
      <c r="K54" s="3"/>
      <c r="L54" s="3">
        <f>J54-K54-Table112[[#This Row],[3rd Party]]</f>
        <v>3000</v>
      </c>
      <c r="M54" s="3"/>
      <c r="N54" s="8"/>
      <c r="R54" s="6" t="s">
        <v>331</v>
      </c>
      <c r="S54" s="2" t="s">
        <v>332</v>
      </c>
      <c r="U54" s="6"/>
    </row>
    <row r="55" spans="2:21" ht="21.95" customHeight="1" x14ac:dyDescent="0.3">
      <c r="B55" s="22">
        <v>44385</v>
      </c>
      <c r="C55" s="9">
        <v>53</v>
      </c>
      <c r="D55" s="10" t="s">
        <v>62</v>
      </c>
      <c r="E55" s="3" t="str">
        <f>IFERROR(VLOOKUP(Table112[[#This Row],[User ID]],Table7[[Column1]:[Column2]],2,FALSE),"")</f>
        <v>Jamuna</v>
      </c>
      <c r="F55" s="3" t="s">
        <v>57</v>
      </c>
      <c r="G55" s="3" t="s">
        <v>141</v>
      </c>
      <c r="H55" s="3"/>
      <c r="I55" s="3"/>
      <c r="J55" s="37">
        <v>6000</v>
      </c>
      <c r="K55" s="3"/>
      <c r="L55" s="3">
        <f>J55-K55-Table112[[#This Row],[3rd Party]]</f>
        <v>6000</v>
      </c>
      <c r="M55" s="3"/>
      <c r="N55" s="8" t="s">
        <v>142</v>
      </c>
      <c r="R55" s="6" t="s">
        <v>337</v>
      </c>
      <c r="S55" s="2" t="s">
        <v>338</v>
      </c>
      <c r="U55" s="6"/>
    </row>
    <row r="56" spans="2:21" ht="21.95" customHeight="1" x14ac:dyDescent="0.3">
      <c r="B56" s="22">
        <v>44386</v>
      </c>
      <c r="C56" s="9">
        <v>54</v>
      </c>
      <c r="D56" s="10" t="s">
        <v>62</v>
      </c>
      <c r="E56" s="3" t="str">
        <f>IFERROR(VLOOKUP(Table112[[#This Row],[User ID]],Table7[[Column1]:[Column2]],2,FALSE),"")</f>
        <v>Jamuna</v>
      </c>
      <c r="F56" s="3" t="s">
        <v>143</v>
      </c>
      <c r="G56" s="3" t="s">
        <v>144</v>
      </c>
      <c r="H56" s="3"/>
      <c r="I56" s="3">
        <v>1500</v>
      </c>
      <c r="J56" s="37"/>
      <c r="K56" s="3"/>
      <c r="L56" s="3">
        <f>J56-K56-Table112[[#This Row],[3rd Party]]</f>
        <v>-1500</v>
      </c>
      <c r="M56" s="3"/>
      <c r="N56" s="8"/>
      <c r="R56" s="6" t="s">
        <v>365</v>
      </c>
      <c r="S56" s="2" t="s">
        <v>366</v>
      </c>
      <c r="U56" s="6"/>
    </row>
    <row r="57" spans="2:21" ht="21.95" customHeight="1" x14ac:dyDescent="0.3">
      <c r="B57" s="22">
        <v>44388</v>
      </c>
      <c r="C57" s="9">
        <v>55</v>
      </c>
      <c r="D57" s="10" t="s">
        <v>75</v>
      </c>
      <c r="E57" s="3" t="str">
        <f>IFERROR(VLOOKUP(Table112[[#This Row],[User ID]],Table7[[Column1]:[Column2]],2,FALSE),"")</f>
        <v>New Square</v>
      </c>
      <c r="F57" s="3" t="s">
        <v>57</v>
      </c>
      <c r="G57" s="3" t="s">
        <v>145</v>
      </c>
      <c r="H57" s="3"/>
      <c r="I57" s="3"/>
      <c r="J57" s="37">
        <v>4800</v>
      </c>
      <c r="K57" s="3"/>
      <c r="L57" s="3">
        <f>J57-K57-Table112[[#This Row],[3rd Party]]</f>
        <v>4800</v>
      </c>
      <c r="M57" s="3"/>
      <c r="N57" s="8"/>
      <c r="R57" s="6" t="s">
        <v>403</v>
      </c>
      <c r="S57" s="2" t="s">
        <v>404</v>
      </c>
      <c r="U57" s="6"/>
    </row>
    <row r="58" spans="2:21" ht="21.95" customHeight="1" x14ac:dyDescent="0.3">
      <c r="B58" s="22">
        <v>44392</v>
      </c>
      <c r="C58" s="9">
        <v>56</v>
      </c>
      <c r="D58" s="10" t="s">
        <v>92</v>
      </c>
      <c r="E58" s="3" t="str">
        <f>IFERROR(VLOOKUP(Table112[[#This Row],[User ID]],Table7[[Column1]:[Column2]],2,FALSE),"")</f>
        <v>Erba</v>
      </c>
      <c r="F58" s="3" t="s">
        <v>57</v>
      </c>
      <c r="G58" s="3" t="s">
        <v>139</v>
      </c>
      <c r="H58" s="3"/>
      <c r="I58" s="3"/>
      <c r="J58" s="37">
        <v>15000</v>
      </c>
      <c r="K58" s="3"/>
      <c r="L58" s="3">
        <f>J58-K58-Table112[[#This Row],[3rd Party]]</f>
        <v>15000</v>
      </c>
      <c r="M58" s="3"/>
      <c r="N58" s="8"/>
      <c r="R58" s="6" t="s">
        <v>405</v>
      </c>
      <c r="S58" s="2" t="s">
        <v>406</v>
      </c>
      <c r="U58" s="6"/>
    </row>
    <row r="59" spans="2:21" ht="21.95" customHeight="1" x14ac:dyDescent="0.3">
      <c r="B59" s="22">
        <v>44392</v>
      </c>
      <c r="C59" s="9">
        <v>57</v>
      </c>
      <c r="D59" s="10" t="s">
        <v>23</v>
      </c>
      <c r="E59" s="3" t="str">
        <f>IFERROR(VLOOKUP(Table112[[#This Row],[User ID]],Table7[[Column1]:[Column2]],2,FALSE),"")</f>
        <v>Aman Ullah</v>
      </c>
      <c r="F59" s="3" t="s">
        <v>24</v>
      </c>
      <c r="G59" s="3" t="s">
        <v>146</v>
      </c>
      <c r="H59" s="3"/>
      <c r="I59" s="3"/>
      <c r="J59" s="37"/>
      <c r="K59" s="3">
        <v>600</v>
      </c>
      <c r="L59" s="3">
        <f>J59-K59-Table112[[#This Row],[3rd Party]]</f>
        <v>-600</v>
      </c>
      <c r="M59" s="3"/>
      <c r="N59" s="8" t="s">
        <v>147</v>
      </c>
      <c r="R59" s="6" t="s">
        <v>407</v>
      </c>
      <c r="S59" s="2" t="s">
        <v>408</v>
      </c>
      <c r="U59" s="6"/>
    </row>
    <row r="60" spans="2:21" ht="21.95" customHeight="1" x14ac:dyDescent="0.3">
      <c r="B60" s="22">
        <v>44394</v>
      </c>
      <c r="C60" s="9">
        <v>58</v>
      </c>
      <c r="D60" s="10" t="s">
        <v>56</v>
      </c>
      <c r="E60" s="3" t="str">
        <f>IFERROR(VLOOKUP(Table112[[#This Row],[User ID]],Table7[[Column1]:[Column2]],2,FALSE),"")</f>
        <v>Cresent Hospital</v>
      </c>
      <c r="F60" s="3" t="s">
        <v>57</v>
      </c>
      <c r="G60" s="3" t="s">
        <v>139</v>
      </c>
      <c r="H60" s="3"/>
      <c r="I60" s="3"/>
      <c r="J60" s="37">
        <v>3000</v>
      </c>
      <c r="K60" s="3"/>
      <c r="L60" s="3">
        <f>J60-K60-Table112[[#This Row],[3rd Party]]</f>
        <v>3000</v>
      </c>
      <c r="M60" s="3"/>
      <c r="N60" s="8"/>
      <c r="R60" s="6" t="s">
        <v>440</v>
      </c>
      <c r="S60" s="2" t="s">
        <v>441</v>
      </c>
      <c r="U60" s="6"/>
    </row>
    <row r="61" spans="2:21" ht="21.95" customHeight="1" x14ac:dyDescent="0.3">
      <c r="B61" s="22">
        <v>44395</v>
      </c>
      <c r="C61" s="9">
        <v>59</v>
      </c>
      <c r="D61" s="10" t="s">
        <v>50</v>
      </c>
      <c r="E61" s="3" t="str">
        <f>IFERROR(VLOOKUP(Table112[[#This Row],[User ID]],Table7[[Column1]:[Column2]],2,FALSE),"")</f>
        <v>Bio-Tech</v>
      </c>
      <c r="F61" s="3" t="s">
        <v>57</v>
      </c>
      <c r="G61" s="3" t="s">
        <v>139</v>
      </c>
      <c r="H61" s="3"/>
      <c r="I61" s="3"/>
      <c r="J61" s="37">
        <v>20000</v>
      </c>
      <c r="K61" s="3"/>
      <c r="L61" s="3">
        <f>J61-K61-Table112[[#This Row],[3rd Party]]</f>
        <v>20000</v>
      </c>
      <c r="M61" s="3"/>
      <c r="N61" s="8"/>
      <c r="R61" s="6" t="s">
        <v>443</v>
      </c>
      <c r="S61" s="2" t="s">
        <v>442</v>
      </c>
      <c r="U61" s="6"/>
    </row>
    <row r="62" spans="2:21" ht="21.95" customHeight="1" x14ac:dyDescent="0.3">
      <c r="B62" s="22">
        <v>44396</v>
      </c>
      <c r="C62" s="9">
        <v>60</v>
      </c>
      <c r="D62" s="10" t="s">
        <v>96</v>
      </c>
      <c r="E62" s="3" t="str">
        <f>IFERROR(VLOOKUP(Table112[[#This Row],[User ID]],Table7[[Column1]:[Column2]],2,FALSE),"")</f>
        <v>Akhtarunnahar M/H</v>
      </c>
      <c r="F62" s="3" t="s">
        <v>148</v>
      </c>
      <c r="G62" s="3"/>
      <c r="H62" s="3"/>
      <c r="I62" s="3"/>
      <c r="J62" s="37">
        <v>10000</v>
      </c>
      <c r="K62" s="3"/>
      <c r="L62" s="3">
        <f>J62-K62-Table112[[#This Row],[3rd Party]]</f>
        <v>10000</v>
      </c>
      <c r="M62" s="3"/>
      <c r="N62" s="8"/>
      <c r="R62" s="6" t="s">
        <v>445</v>
      </c>
      <c r="S62" s="2" t="s">
        <v>446</v>
      </c>
      <c r="U62" s="6"/>
    </row>
    <row r="63" spans="2:21" ht="21.95" customHeight="1" x14ac:dyDescent="0.3">
      <c r="B63" s="22">
        <v>44396</v>
      </c>
      <c r="C63" s="9">
        <v>61</v>
      </c>
      <c r="D63" s="10" t="s">
        <v>96</v>
      </c>
      <c r="E63" s="3" t="str">
        <f>IFERROR(VLOOKUP(Table112[[#This Row],[User ID]],Table7[[Column1]:[Column2]],2,FALSE),"")</f>
        <v>Akhtarunnahar M/H</v>
      </c>
      <c r="F63" s="3" t="s">
        <v>68</v>
      </c>
      <c r="G63" s="3" t="s">
        <v>149</v>
      </c>
      <c r="H63" s="3"/>
      <c r="I63" s="3"/>
      <c r="J63" s="37"/>
      <c r="K63" s="3">
        <v>1850</v>
      </c>
      <c r="L63" s="3">
        <f>J63-K63-Table112[[#This Row],[3rd Party]]</f>
        <v>-1850</v>
      </c>
      <c r="M63" s="3"/>
      <c r="N63" s="8" t="s">
        <v>150</v>
      </c>
      <c r="U63" s="6"/>
    </row>
    <row r="64" spans="2:21" ht="21.95" customHeight="1" x14ac:dyDescent="0.3">
      <c r="B64" s="22">
        <v>44396</v>
      </c>
      <c r="C64" s="9">
        <v>62</v>
      </c>
      <c r="D64" s="10" t="s">
        <v>23</v>
      </c>
      <c r="E64" s="3" t="str">
        <f>IFERROR(VLOOKUP(Table112[[#This Row],[User ID]],Table7[[Column1]:[Column2]],2,FALSE),"")</f>
        <v>Aman Ullah</v>
      </c>
      <c r="F64" s="3" t="s">
        <v>111</v>
      </c>
      <c r="G64" s="3" t="s">
        <v>112</v>
      </c>
      <c r="H64" s="3"/>
      <c r="I64" s="3"/>
      <c r="J64" s="37"/>
      <c r="K64" s="3">
        <v>257</v>
      </c>
      <c r="L64" s="3">
        <f>J64-K64-Table112[[#This Row],[3rd Party]]</f>
        <v>-257</v>
      </c>
      <c r="M64" s="3"/>
      <c r="N64" s="8"/>
      <c r="U64" s="6"/>
    </row>
    <row r="65" spans="2:21" ht="21.95" customHeight="1" x14ac:dyDescent="0.3">
      <c r="B65" s="22">
        <v>44396</v>
      </c>
      <c r="C65" s="9">
        <v>63</v>
      </c>
      <c r="D65" s="10" t="s">
        <v>45</v>
      </c>
      <c r="E65" s="3" t="str">
        <f>IFERROR(VLOOKUP(Table112[[#This Row],[User ID]],Table7[[Column1]:[Column2]],2,FALSE),"")</f>
        <v>Bio-Pro</v>
      </c>
      <c r="F65" s="3" t="s">
        <v>57</v>
      </c>
      <c r="G65" s="3" t="s">
        <v>151</v>
      </c>
      <c r="H65" s="3"/>
      <c r="I65" s="3"/>
      <c r="J65" s="37">
        <v>8000</v>
      </c>
      <c r="K65" s="3"/>
      <c r="L65" s="3">
        <f>J65-K65-Table112[[#This Row],[3rd Party]]</f>
        <v>8000</v>
      </c>
      <c r="M65" s="3"/>
      <c r="N65" s="8" t="s">
        <v>152</v>
      </c>
      <c r="U65" s="6"/>
    </row>
    <row r="66" spans="2:21" ht="21.95" customHeight="1" x14ac:dyDescent="0.3">
      <c r="B66" s="23">
        <v>44396</v>
      </c>
      <c r="C66" s="9">
        <v>64</v>
      </c>
      <c r="D66" s="15" t="s">
        <v>23</v>
      </c>
      <c r="E66" s="16" t="str">
        <f>IFERROR(VLOOKUP(Table112[[#This Row],[User ID]],Table7[[Column1]:[Column2]],2,FALSE),"")</f>
        <v>Aman Ullah</v>
      </c>
      <c r="F66" s="16" t="s">
        <v>90</v>
      </c>
      <c r="G66" s="16" t="s">
        <v>153</v>
      </c>
      <c r="H66" s="16"/>
      <c r="I66" s="16"/>
      <c r="J66" s="38"/>
      <c r="K66" s="16">
        <v>22960</v>
      </c>
      <c r="L66" s="16">
        <f>J66-K66-Table112[[#This Row],[3rd Party]]</f>
        <v>-22960</v>
      </c>
      <c r="M66" s="16"/>
      <c r="N66" s="17"/>
      <c r="U66" s="6"/>
    </row>
    <row r="67" spans="2:21" ht="21.95" customHeight="1" x14ac:dyDescent="0.3">
      <c r="B67" s="23">
        <v>44396</v>
      </c>
      <c r="C67" s="9">
        <v>65</v>
      </c>
      <c r="D67" s="15" t="s">
        <v>40</v>
      </c>
      <c r="E67" s="16" t="str">
        <f>IFERROR(VLOOKUP(Table112[[#This Row],[User ID]],Table7[[Column1]:[Column2]],2,FALSE),"")</f>
        <v>Khaled</v>
      </c>
      <c r="F67" s="16" t="s">
        <v>90</v>
      </c>
      <c r="G67" s="16" t="s">
        <v>153</v>
      </c>
      <c r="H67" s="16"/>
      <c r="I67" s="16"/>
      <c r="J67" s="38"/>
      <c r="K67" s="16">
        <v>22960</v>
      </c>
      <c r="L67" s="16">
        <f>J67-K67-Table112[[#This Row],[3rd Party]]</f>
        <v>-22960</v>
      </c>
      <c r="M67" s="16"/>
      <c r="N67" s="17"/>
      <c r="U67" s="6"/>
    </row>
    <row r="68" spans="2:21" ht="21.95" customHeight="1" x14ac:dyDescent="0.3">
      <c r="B68" s="23">
        <v>44396</v>
      </c>
      <c r="C68" s="9">
        <v>66</v>
      </c>
      <c r="D68" s="15" t="s">
        <v>43</v>
      </c>
      <c r="E68" s="16" t="str">
        <f>IFERROR(VLOOKUP(Table112[[#This Row],[User ID]],Table7[[Column1]:[Column2]],2,FALSE),"")</f>
        <v>Roki</v>
      </c>
      <c r="F68" s="16" t="s">
        <v>90</v>
      </c>
      <c r="G68" s="16" t="s">
        <v>153</v>
      </c>
      <c r="H68" s="16"/>
      <c r="I68" s="16"/>
      <c r="J68" s="38"/>
      <c r="K68" s="16">
        <v>19673</v>
      </c>
      <c r="L68" s="16">
        <f>J68-K68-Table112[[#This Row],[3rd Party]]</f>
        <v>-19673</v>
      </c>
      <c r="M68" s="16"/>
      <c r="N68" s="17"/>
    </row>
    <row r="69" spans="2:21" ht="21.95" customHeight="1" x14ac:dyDescent="0.3">
      <c r="B69" s="23">
        <v>44414</v>
      </c>
      <c r="C69" s="9">
        <v>67</v>
      </c>
      <c r="D69" s="15" t="s">
        <v>75</v>
      </c>
      <c r="E69" s="16" t="str">
        <f>IFERROR(VLOOKUP(Table112[[#This Row],[User ID]],Table7[[Column1]:[Column2]],2,FALSE),"")</f>
        <v>New Square</v>
      </c>
      <c r="F69" s="16" t="s">
        <v>57</v>
      </c>
      <c r="G69" s="16" t="s">
        <v>154</v>
      </c>
      <c r="H69" s="16"/>
      <c r="I69" s="16"/>
      <c r="J69" s="38">
        <v>1200</v>
      </c>
      <c r="K69" s="16"/>
      <c r="L69" s="16">
        <f>J69-K69-Table112[[#This Row],[3rd Party]]</f>
        <v>1200</v>
      </c>
      <c r="M69" s="16"/>
      <c r="N69" s="17"/>
    </row>
    <row r="70" spans="2:21" ht="21.95" customHeight="1" x14ac:dyDescent="0.3">
      <c r="B70" s="23">
        <v>44417</v>
      </c>
      <c r="C70" s="9">
        <v>68</v>
      </c>
      <c r="D70" s="15" t="s">
        <v>56</v>
      </c>
      <c r="E70" s="16" t="str">
        <f>IFERROR(VLOOKUP(Table112[[#This Row],[User ID]],Table7[[Column1]:[Column2]],2,FALSE),"")</f>
        <v>Cresent Hospital</v>
      </c>
      <c r="F70" s="16" t="s">
        <v>57</v>
      </c>
      <c r="G70" s="16" t="s">
        <v>155</v>
      </c>
      <c r="H70" s="16"/>
      <c r="I70" s="16">
        <v>5100</v>
      </c>
      <c r="J70" s="38">
        <v>18000</v>
      </c>
      <c r="K70" s="16"/>
      <c r="L70" s="16">
        <f>J70-K70-Table112[[#This Row],[3rd Party]]</f>
        <v>12900</v>
      </c>
      <c r="M70" s="16"/>
      <c r="N70" s="17"/>
    </row>
    <row r="71" spans="2:21" ht="21.95" customHeight="1" x14ac:dyDescent="0.3">
      <c r="B71" s="24">
        <v>44419</v>
      </c>
      <c r="C71" s="9">
        <v>69</v>
      </c>
      <c r="D71" s="19" t="s">
        <v>50</v>
      </c>
      <c r="E71" s="18" t="str">
        <f>IFERROR(VLOOKUP(Table112[[#This Row],[User ID]],Table7[[Column1]:[Column2]],2,FALSE),"")</f>
        <v>Bio-Tech</v>
      </c>
      <c r="F71" s="18" t="s">
        <v>57</v>
      </c>
      <c r="G71" s="18" t="s">
        <v>153</v>
      </c>
      <c r="H71" s="18"/>
      <c r="I71" s="18"/>
      <c r="J71" s="39">
        <v>20000</v>
      </c>
      <c r="K71" s="18"/>
      <c r="L71" s="18">
        <f>J71-K71-Table112[[#This Row],[3rd Party]]</f>
        <v>20000</v>
      </c>
      <c r="M71" s="18"/>
      <c r="N71" s="20"/>
    </row>
    <row r="72" spans="2:21" ht="21.95" customHeight="1" x14ac:dyDescent="0.3">
      <c r="B72" s="24">
        <v>44419</v>
      </c>
      <c r="C72" s="9">
        <v>70</v>
      </c>
      <c r="D72" s="19" t="s">
        <v>92</v>
      </c>
      <c r="E72" s="18" t="str">
        <f>IFERROR(VLOOKUP(Table112[[#This Row],[User ID]],Table7[[Column1]:[Column2]],2,FALSE),"")</f>
        <v>Erba</v>
      </c>
      <c r="F72" s="18" t="s">
        <v>57</v>
      </c>
      <c r="G72" s="18" t="s">
        <v>156</v>
      </c>
      <c r="H72" s="18"/>
      <c r="I72" s="18"/>
      <c r="J72" s="39">
        <v>15000</v>
      </c>
      <c r="K72" s="18"/>
      <c r="L72" s="18">
        <f>J72-K72-Table112[[#This Row],[3rd Party]]</f>
        <v>15000</v>
      </c>
      <c r="M72" s="18"/>
      <c r="N72" s="20"/>
    </row>
    <row r="73" spans="2:21" ht="21.95" customHeight="1" x14ac:dyDescent="0.3">
      <c r="B73" s="24">
        <v>44420</v>
      </c>
      <c r="C73" s="9">
        <v>71</v>
      </c>
      <c r="D73" s="19" t="s">
        <v>45</v>
      </c>
      <c r="E73" s="18" t="str">
        <f>IFERROR(VLOOKUP(Table112[[#This Row],[User ID]],Table7[[Column1]:[Column2]],2,FALSE),"")</f>
        <v>Bio-Pro</v>
      </c>
      <c r="F73" s="18" t="s">
        <v>57</v>
      </c>
      <c r="G73" s="18" t="s">
        <v>156</v>
      </c>
      <c r="H73" s="18"/>
      <c r="I73" s="18"/>
      <c r="J73" s="39">
        <v>5000</v>
      </c>
      <c r="K73" s="18"/>
      <c r="L73" s="18">
        <f>J73-K73-Table112[[#This Row],[3rd Party]]</f>
        <v>5000</v>
      </c>
      <c r="M73" s="18"/>
      <c r="N73" s="20"/>
    </row>
    <row r="74" spans="2:21" ht="21.95" customHeight="1" x14ac:dyDescent="0.3">
      <c r="B74" s="24">
        <v>44421</v>
      </c>
      <c r="C74" s="9">
        <v>72</v>
      </c>
      <c r="D74" s="19" t="s">
        <v>96</v>
      </c>
      <c r="E74" s="18" t="str">
        <f>IFERROR(VLOOKUP(Table112[[#This Row],[User ID]],Table7[[Column1]:[Column2]],2,FALSE),"")</f>
        <v>Akhtarunnahar M/H</v>
      </c>
      <c r="F74" s="18" t="s">
        <v>68</v>
      </c>
      <c r="G74" s="18" t="s">
        <v>149</v>
      </c>
      <c r="H74" s="18"/>
      <c r="I74" s="18"/>
      <c r="J74" s="39"/>
      <c r="K74" s="18">
        <v>2150</v>
      </c>
      <c r="L74" s="18">
        <f>J74-K74-Table112[[#This Row],[3rd Party]]</f>
        <v>-2150</v>
      </c>
      <c r="M74" s="18"/>
      <c r="N74" s="20" t="s">
        <v>157</v>
      </c>
    </row>
    <row r="75" spans="2:21" ht="21.95" customHeight="1" x14ac:dyDescent="0.3">
      <c r="B75" s="24">
        <v>44423</v>
      </c>
      <c r="C75" s="9">
        <v>73</v>
      </c>
      <c r="D75" s="19" t="s">
        <v>96</v>
      </c>
      <c r="E75" s="18" t="str">
        <f>IFERROR(VLOOKUP(Table112[[#This Row],[User ID]],Table7[[Column1]:[Column2]],2,FALSE),"")</f>
        <v>Akhtarunnahar M/H</v>
      </c>
      <c r="F75" s="18" t="s">
        <v>148</v>
      </c>
      <c r="G75" s="18" t="s">
        <v>148</v>
      </c>
      <c r="H75" s="18"/>
      <c r="I75" s="18"/>
      <c r="J75" s="39">
        <v>5000</v>
      </c>
      <c r="K75" s="18"/>
      <c r="L75" s="18">
        <f>J75-K75-Table112[[#This Row],[3rd Party]]</f>
        <v>5000</v>
      </c>
      <c r="M75" s="18"/>
      <c r="N75" s="20"/>
    </row>
    <row r="76" spans="2:21" ht="21.95" customHeight="1" x14ac:dyDescent="0.3">
      <c r="B76" s="24">
        <v>44424</v>
      </c>
      <c r="C76" s="9">
        <v>74</v>
      </c>
      <c r="D76" s="19" t="s">
        <v>94</v>
      </c>
      <c r="E76" s="18" t="str">
        <f>IFERROR(VLOOKUP(Table112[[#This Row],[User ID]],Table7[[Column1]:[Column2]],2,FALSE),"")</f>
        <v>Tahia</v>
      </c>
      <c r="F76" s="18" t="s">
        <v>68</v>
      </c>
      <c r="G76" s="18" t="s">
        <v>149</v>
      </c>
      <c r="H76" s="18"/>
      <c r="I76" s="18"/>
      <c r="J76" s="39"/>
      <c r="K76" s="18">
        <v>1650</v>
      </c>
      <c r="L76" s="18">
        <f>J76-K76-Table112[[#This Row],[3rd Party]]</f>
        <v>-1650</v>
      </c>
      <c r="M76" s="18"/>
      <c r="N76" s="20" t="s">
        <v>158</v>
      </c>
    </row>
    <row r="77" spans="2:21" ht="21.95" customHeight="1" x14ac:dyDescent="0.3">
      <c r="B77" s="23">
        <v>44425</v>
      </c>
      <c r="C77" s="9">
        <v>75</v>
      </c>
      <c r="D77" s="15" t="s">
        <v>94</v>
      </c>
      <c r="E77" s="16" t="str">
        <f>IFERROR(VLOOKUP(Table112[[#This Row],[User ID]],Table7[[Column1]:[Column2]],2,FALSE),"")</f>
        <v>Tahia</v>
      </c>
      <c r="F77" s="16" t="s">
        <v>148</v>
      </c>
      <c r="G77" s="16" t="s">
        <v>148</v>
      </c>
      <c r="H77" s="16"/>
      <c r="I77" s="16"/>
      <c r="J77" s="38">
        <v>10000</v>
      </c>
      <c r="K77" s="16"/>
      <c r="L77" s="16">
        <f>J77-K77-Table112[[#This Row],[3rd Party]]</f>
        <v>10000</v>
      </c>
      <c r="M77" s="16"/>
      <c r="N77" s="17"/>
    </row>
    <row r="78" spans="2:21" ht="21.95" customHeight="1" x14ac:dyDescent="0.3">
      <c r="B78" s="23">
        <v>44425</v>
      </c>
      <c r="C78" s="9">
        <v>76</v>
      </c>
      <c r="D78" s="15" t="s">
        <v>62</v>
      </c>
      <c r="E78" s="16" t="str">
        <f>IFERROR(VLOOKUP(Table112[[#This Row],[User ID]],Table7[[Column1]:[Column2]],2,FALSE),"")</f>
        <v>Jamuna</v>
      </c>
      <c r="F78" s="16" t="s">
        <v>57</v>
      </c>
      <c r="G78" s="16" t="s">
        <v>156</v>
      </c>
      <c r="H78" s="16"/>
      <c r="I78" s="16">
        <v>500</v>
      </c>
      <c r="J78" s="38">
        <v>2000</v>
      </c>
      <c r="K78" s="16"/>
      <c r="L78" s="16">
        <f>J78-K78-Table112[[#This Row],[3rd Party]]</f>
        <v>1500</v>
      </c>
      <c r="M78" s="16"/>
      <c r="N78" s="17" t="s">
        <v>159</v>
      </c>
    </row>
    <row r="79" spans="2:21" ht="21.95" customHeight="1" x14ac:dyDescent="0.3">
      <c r="B79" s="23">
        <v>44426</v>
      </c>
      <c r="C79" s="9">
        <v>77</v>
      </c>
      <c r="D79" s="15" t="s">
        <v>99</v>
      </c>
      <c r="E79" s="16" t="str">
        <f>IFERROR(VLOOKUP(Table112[[#This Row],[User ID]],Table7[[Column1]:[Column2]],2,FALSE),"")</f>
        <v>Uni Bio life</v>
      </c>
      <c r="F79" s="16" t="s">
        <v>68</v>
      </c>
      <c r="G79" s="16" t="s">
        <v>149</v>
      </c>
      <c r="H79" s="16"/>
      <c r="I79" s="16"/>
      <c r="J79" s="38"/>
      <c r="K79" s="16">
        <v>880</v>
      </c>
      <c r="L79" s="16">
        <f>J79-K79-Table112[[#This Row],[3rd Party]]</f>
        <v>-880</v>
      </c>
      <c r="M79" s="16"/>
      <c r="N79" s="17" t="s">
        <v>160</v>
      </c>
    </row>
    <row r="80" spans="2:21" ht="21.95" customHeight="1" x14ac:dyDescent="0.3">
      <c r="B80" s="23">
        <v>44426</v>
      </c>
      <c r="C80" s="9">
        <v>78</v>
      </c>
      <c r="D80" s="15" t="s">
        <v>23</v>
      </c>
      <c r="E80" s="16" t="str">
        <f>IFERROR(VLOOKUP(Table112[[#This Row],[User ID]],Table7[[Column1]:[Column2]],2,FALSE),"")</f>
        <v>Aman Ullah</v>
      </c>
      <c r="F80" s="16" t="s">
        <v>90</v>
      </c>
      <c r="G80" s="16" t="s">
        <v>154</v>
      </c>
      <c r="H80" s="16"/>
      <c r="I80" s="16"/>
      <c r="J80" s="38"/>
      <c r="K80" s="16">
        <v>23100</v>
      </c>
      <c r="L80" s="16">
        <f>J80-K80-Table112[[#This Row],[3rd Party]]</f>
        <v>-23100</v>
      </c>
      <c r="M80" s="16"/>
      <c r="N80" s="17"/>
    </row>
    <row r="81" spans="2:14" ht="21.95" customHeight="1" x14ac:dyDescent="0.3">
      <c r="B81" s="23">
        <v>44426</v>
      </c>
      <c r="C81" s="9">
        <v>79</v>
      </c>
      <c r="D81" s="15" t="s">
        <v>40</v>
      </c>
      <c r="E81" s="16" t="str">
        <f>IFERROR(VLOOKUP(Table112[[#This Row],[User ID]],Table7[[Column1]:[Column2]],2,FALSE),"")</f>
        <v>Khaled</v>
      </c>
      <c r="F81" s="16" t="s">
        <v>90</v>
      </c>
      <c r="G81" s="16" t="s">
        <v>154</v>
      </c>
      <c r="H81" s="16"/>
      <c r="I81" s="16"/>
      <c r="J81" s="38"/>
      <c r="K81" s="16">
        <v>23100</v>
      </c>
      <c r="L81" s="16">
        <f>J81-K81-Table112[[#This Row],[3rd Party]]</f>
        <v>-23100</v>
      </c>
      <c r="M81" s="16"/>
      <c r="N81" s="17"/>
    </row>
    <row r="82" spans="2:14" ht="21.95" customHeight="1" x14ac:dyDescent="0.3">
      <c r="B82" s="23">
        <v>44426</v>
      </c>
      <c r="C82" s="9">
        <v>80</v>
      </c>
      <c r="D82" s="15" t="s">
        <v>43</v>
      </c>
      <c r="E82" s="16" t="str">
        <f>IFERROR(VLOOKUP(Table112[[#This Row],[User ID]],Table7[[Column1]:[Column2]],2,FALSE),"")</f>
        <v>Roki</v>
      </c>
      <c r="F82" s="16" t="s">
        <v>90</v>
      </c>
      <c r="G82" s="16" t="s">
        <v>154</v>
      </c>
      <c r="H82" s="16"/>
      <c r="I82" s="16"/>
      <c r="J82" s="38"/>
      <c r="K82" s="16">
        <v>19720</v>
      </c>
      <c r="L82" s="16">
        <f>J82-K82-Table112[[#This Row],[3rd Party]]</f>
        <v>-19720</v>
      </c>
      <c r="M82" s="16"/>
      <c r="N82" s="17"/>
    </row>
    <row r="83" spans="2:14" ht="21.95" customHeight="1" x14ac:dyDescent="0.3">
      <c r="B83" s="23">
        <v>44440</v>
      </c>
      <c r="C83" s="9">
        <v>81</v>
      </c>
      <c r="D83" s="15" t="s">
        <v>79</v>
      </c>
      <c r="E83" s="16" t="str">
        <f>IFERROR(VLOOKUP(Table112[[#This Row],[User ID]],Table7[[Column1]:[Column2]],2,FALSE),"")</f>
        <v xml:space="preserve">Medi Point </v>
      </c>
      <c r="F83" s="16" t="s">
        <v>38</v>
      </c>
      <c r="G83" s="16"/>
      <c r="H83" s="16"/>
      <c r="I83" s="16"/>
      <c r="J83" s="38">
        <v>5000</v>
      </c>
      <c r="K83" s="16"/>
      <c r="L83" s="16">
        <f>J83-K83-Table112[[#This Row],[3rd Party]]</f>
        <v>5000</v>
      </c>
      <c r="M83" s="16"/>
      <c r="N83" s="17" t="s">
        <v>161</v>
      </c>
    </row>
    <row r="84" spans="2:14" ht="21.95" customHeight="1" x14ac:dyDescent="0.3">
      <c r="B84" s="23">
        <v>44448</v>
      </c>
      <c r="C84" s="9">
        <v>82</v>
      </c>
      <c r="D84" s="15" t="s">
        <v>96</v>
      </c>
      <c r="E84" s="16" t="str">
        <f>IFERROR(VLOOKUP(Table112[[#This Row],[User ID]],Table7[[Column1]:[Column2]],2,FALSE),"")</f>
        <v>Akhtarunnahar M/H</v>
      </c>
      <c r="F84" s="16" t="s">
        <v>148</v>
      </c>
      <c r="G84" s="16"/>
      <c r="H84" s="16"/>
      <c r="I84" s="16">
        <v>500</v>
      </c>
      <c r="J84" s="38">
        <v>5000</v>
      </c>
      <c r="K84" s="16"/>
      <c r="L84" s="16">
        <f>J84-K84-Table112[[#This Row],[3rd Party]]</f>
        <v>4500</v>
      </c>
      <c r="M84" s="16"/>
      <c r="N84" s="17" t="s">
        <v>162</v>
      </c>
    </row>
    <row r="85" spans="2:14" ht="21.95" customHeight="1" x14ac:dyDescent="0.3">
      <c r="B85" s="23">
        <v>44450</v>
      </c>
      <c r="C85" s="9">
        <v>83</v>
      </c>
      <c r="D85" s="15" t="s">
        <v>50</v>
      </c>
      <c r="E85" s="16" t="str">
        <f>IFERROR(VLOOKUP(Table112[[#This Row],[User ID]],Table7[[Column1]:[Column2]],2,FALSE),"")</f>
        <v>Bio-Tech</v>
      </c>
      <c r="F85" s="16" t="s">
        <v>57</v>
      </c>
      <c r="G85" s="16" t="s">
        <v>154</v>
      </c>
      <c r="H85" s="16"/>
      <c r="I85" s="16"/>
      <c r="J85" s="38">
        <v>20000</v>
      </c>
      <c r="K85" s="16"/>
      <c r="L85" s="16">
        <f>J85-K85-Table112[[#This Row],[3rd Party]]</f>
        <v>20000</v>
      </c>
      <c r="M85" s="16"/>
      <c r="N85" s="17"/>
    </row>
    <row r="86" spans="2:14" ht="21.95" customHeight="1" x14ac:dyDescent="0.3">
      <c r="B86" s="23">
        <v>44451</v>
      </c>
      <c r="C86" s="9">
        <v>84</v>
      </c>
      <c r="D86" s="15" t="s">
        <v>45</v>
      </c>
      <c r="E86" s="16" t="str">
        <f>IFERROR(VLOOKUP(Table112[[#This Row],[User ID]],Table7[[Column1]:[Column2]],2,FALSE),"")</f>
        <v>Bio-Pro</v>
      </c>
      <c r="F86" s="16" t="s">
        <v>57</v>
      </c>
      <c r="G86" s="16" t="s">
        <v>154</v>
      </c>
      <c r="H86" s="16"/>
      <c r="I86" s="16"/>
      <c r="J86" s="38">
        <v>8000</v>
      </c>
      <c r="K86" s="16"/>
      <c r="L86" s="16">
        <f>J86-K86-Table112[[#This Row],[3rd Party]]</f>
        <v>8000</v>
      </c>
      <c r="M86" s="16"/>
      <c r="N86" s="17"/>
    </row>
    <row r="87" spans="2:14" ht="21.95" customHeight="1" x14ac:dyDescent="0.3">
      <c r="B87" s="23">
        <v>44453</v>
      </c>
      <c r="C87" s="9">
        <v>85</v>
      </c>
      <c r="D87" s="15" t="s">
        <v>92</v>
      </c>
      <c r="E87" s="16" t="str">
        <f>IFERROR(VLOOKUP(Table112[[#This Row],[User ID]],Table7[[Column1]:[Column2]],2,FALSE),"")</f>
        <v>Erba</v>
      </c>
      <c r="F87" s="16" t="s">
        <v>57</v>
      </c>
      <c r="G87" s="16" t="s">
        <v>154</v>
      </c>
      <c r="H87" s="16"/>
      <c r="I87" s="16"/>
      <c r="J87" s="38">
        <v>15000</v>
      </c>
      <c r="K87" s="16"/>
      <c r="L87" s="16">
        <f>J87-K87-Table112[[#This Row],[3rd Party]]</f>
        <v>15000</v>
      </c>
      <c r="M87" s="16"/>
      <c r="N87" s="17"/>
    </row>
    <row r="88" spans="2:14" ht="21.95" customHeight="1" x14ac:dyDescent="0.3">
      <c r="B88" s="23">
        <v>44454</v>
      </c>
      <c r="C88" s="9">
        <v>86</v>
      </c>
      <c r="D88" s="15" t="s">
        <v>56</v>
      </c>
      <c r="E88" s="16" t="str">
        <f>IFERROR(VLOOKUP(Table112[[#This Row],[User ID]],Table7[[Column1]:[Column2]],2,FALSE),"")</f>
        <v>Cresent Hospital</v>
      </c>
      <c r="F88" s="16" t="s">
        <v>57</v>
      </c>
      <c r="G88" s="16" t="s">
        <v>154</v>
      </c>
      <c r="H88" s="16"/>
      <c r="I88" s="16"/>
      <c r="J88" s="38">
        <v>3000</v>
      </c>
      <c r="K88" s="16"/>
      <c r="L88" s="16">
        <f>J88-K88-Table112[[#This Row],[3rd Party]]</f>
        <v>3000</v>
      </c>
      <c r="M88" s="16"/>
      <c r="N88" s="17"/>
    </row>
    <row r="89" spans="2:14" ht="21.95" customHeight="1" x14ac:dyDescent="0.3">
      <c r="B89" s="22">
        <v>44454</v>
      </c>
      <c r="C89" s="9">
        <v>87</v>
      </c>
      <c r="D89" s="10" t="s">
        <v>88</v>
      </c>
      <c r="E89" s="3" t="str">
        <f>IFERROR(VLOOKUP(Table112[[#This Row],[User ID]],Table7[[Column1]:[Column2]],2,FALSE),"")</f>
        <v>Bio-Med</v>
      </c>
      <c r="F89" s="3" t="s">
        <v>38</v>
      </c>
      <c r="G89" s="3"/>
      <c r="H89" s="3"/>
      <c r="I89" s="3"/>
      <c r="J89" s="37">
        <v>8000</v>
      </c>
      <c r="K89" s="3"/>
      <c r="L89" s="3">
        <f>J89-K89-Table112[[#This Row],[3rd Party]]</f>
        <v>8000</v>
      </c>
      <c r="M89" s="3"/>
      <c r="N89" s="8"/>
    </row>
    <row r="90" spans="2:14" ht="21.95" customHeight="1" x14ac:dyDescent="0.3">
      <c r="B90" s="22">
        <v>44459</v>
      </c>
      <c r="C90" s="9">
        <v>88</v>
      </c>
      <c r="D90" s="10" t="s">
        <v>94</v>
      </c>
      <c r="E90" s="3" t="str">
        <f>IFERROR(VLOOKUP(Table112[[#This Row],[User ID]],Table7[[Column1]:[Column2]],2,FALSE),"")</f>
        <v>Tahia</v>
      </c>
      <c r="F90" s="3" t="s">
        <v>57</v>
      </c>
      <c r="G90" s="3" t="s">
        <v>163</v>
      </c>
      <c r="H90" s="3"/>
      <c r="I90" s="3"/>
      <c r="J90" s="37">
        <v>3000</v>
      </c>
      <c r="K90" s="3"/>
      <c r="L90" s="3">
        <f>J90-K90-Table112[[#This Row],[3rd Party]]</f>
        <v>3000</v>
      </c>
      <c r="M90" s="3"/>
      <c r="N90" s="8"/>
    </row>
    <row r="91" spans="2:14" ht="21.95" customHeight="1" x14ac:dyDescent="0.3">
      <c r="B91" s="22">
        <v>44459</v>
      </c>
      <c r="C91" s="9">
        <v>89</v>
      </c>
      <c r="D91" s="10" t="s">
        <v>84</v>
      </c>
      <c r="E91" s="3" t="str">
        <f>IFERROR(VLOOKUP(Table112[[#This Row],[User ID]],Table7[[Column1]:[Column2]],2,FALSE),"")</f>
        <v>Medical Solution</v>
      </c>
      <c r="F91" s="3" t="s">
        <v>38</v>
      </c>
      <c r="G91" s="3"/>
      <c r="H91" s="3"/>
      <c r="I91" s="3"/>
      <c r="J91" s="37">
        <v>15000</v>
      </c>
      <c r="K91" s="3"/>
      <c r="L91" s="3">
        <f>J91-K91-Table112[[#This Row],[3rd Party]]</f>
        <v>15000</v>
      </c>
      <c r="M91" s="3"/>
      <c r="N91" s="8"/>
    </row>
    <row r="92" spans="2:14" ht="21.95" customHeight="1" x14ac:dyDescent="0.3">
      <c r="B92" s="22">
        <v>44459</v>
      </c>
      <c r="C92" s="9">
        <v>90</v>
      </c>
      <c r="D92" s="10" t="s">
        <v>23</v>
      </c>
      <c r="E92" s="3" t="str">
        <f>IFERROR(VLOOKUP(Table112[[#This Row],[User ID]],Table7[[Column1]:[Column2]],2,FALSE),"")</f>
        <v>Aman Ullah</v>
      </c>
      <c r="F92" s="3" t="s">
        <v>111</v>
      </c>
      <c r="G92" s="3"/>
      <c r="H92" s="3"/>
      <c r="I92" s="3"/>
      <c r="J92" s="37"/>
      <c r="K92" s="3">
        <v>460</v>
      </c>
      <c r="L92" s="3">
        <f>J92-K92-Table112[[#This Row],[3rd Party]]</f>
        <v>-460</v>
      </c>
      <c r="M92" s="3"/>
      <c r="N92" s="8"/>
    </row>
    <row r="93" spans="2:14" ht="21.95" customHeight="1" x14ac:dyDescent="0.3">
      <c r="B93" s="22">
        <v>44459</v>
      </c>
      <c r="C93" s="9">
        <v>91</v>
      </c>
      <c r="D93" s="10" t="s">
        <v>101</v>
      </c>
      <c r="E93" s="3" t="str">
        <f>IFERROR(VLOOKUP(Table112[[#This Row],[User ID]],Table7[[Column1]:[Column2]],2,FALSE),"")</f>
        <v>Mamun Soft Engr</v>
      </c>
      <c r="F93" s="3" t="s">
        <v>164</v>
      </c>
      <c r="G93" s="3"/>
      <c r="H93" s="3"/>
      <c r="I93" s="3"/>
      <c r="J93" s="37"/>
      <c r="K93" s="3">
        <v>5000</v>
      </c>
      <c r="L93" s="3">
        <f>J93-K93-Table112[[#This Row],[3rd Party]]</f>
        <v>-5000</v>
      </c>
      <c r="M93" s="3"/>
      <c r="N93" s="8"/>
    </row>
    <row r="94" spans="2:14" ht="21.95" customHeight="1" x14ac:dyDescent="0.3">
      <c r="B94" s="22">
        <v>44459</v>
      </c>
      <c r="C94" s="9">
        <v>92</v>
      </c>
      <c r="D94" s="10" t="s">
        <v>104</v>
      </c>
      <c r="E94" s="3" t="str">
        <f>IFERROR(VLOOKUP(Table112[[#This Row],[User ID]],Table7[[Column1]:[Column2]],2,FALSE),"")</f>
        <v>Medicus</v>
      </c>
      <c r="F94" s="3" t="s">
        <v>68</v>
      </c>
      <c r="G94" s="3"/>
      <c r="H94" s="3"/>
      <c r="I94" s="3"/>
      <c r="J94" s="37"/>
      <c r="K94" s="3">
        <v>1040</v>
      </c>
      <c r="L94" s="3">
        <f>J94-K94-Table112[[#This Row],[3rd Party]]</f>
        <v>-1040</v>
      </c>
      <c r="M94" s="3"/>
      <c r="N94" s="8" t="s">
        <v>165</v>
      </c>
    </row>
    <row r="95" spans="2:14" ht="21.95" customHeight="1" x14ac:dyDescent="0.3">
      <c r="B95" s="22">
        <v>44459</v>
      </c>
      <c r="C95" s="9">
        <v>93</v>
      </c>
      <c r="D95" s="10" t="s">
        <v>23</v>
      </c>
      <c r="E95" s="3" t="str">
        <f>IFERROR(VLOOKUP(Table112[[#This Row],[User ID]],Table7[[Column1]:[Column2]],2,FALSE),"")</f>
        <v>Aman Ullah</v>
      </c>
      <c r="F95" s="3" t="s">
        <v>90</v>
      </c>
      <c r="G95" s="3"/>
      <c r="H95" s="3"/>
      <c r="I95" s="3"/>
      <c r="J95" s="37"/>
      <c r="K95" s="3">
        <v>26250</v>
      </c>
      <c r="L95" s="3">
        <f>J95-K95-Table112[[#This Row],[3rd Party]]</f>
        <v>-26250</v>
      </c>
      <c r="M95" s="3"/>
      <c r="N95" s="8"/>
    </row>
    <row r="96" spans="2:14" ht="21.95" customHeight="1" x14ac:dyDescent="0.3">
      <c r="B96" s="22">
        <v>44459</v>
      </c>
      <c r="C96" s="9">
        <v>94</v>
      </c>
      <c r="D96" s="10" t="s">
        <v>40</v>
      </c>
      <c r="E96" s="3" t="str">
        <f>IFERROR(VLOOKUP(Table112[[#This Row],[User ID]],Table7[[Column1]:[Column2]],2,FALSE),"")</f>
        <v>Khaled</v>
      </c>
      <c r="F96" s="3" t="s">
        <v>90</v>
      </c>
      <c r="G96" s="3"/>
      <c r="H96" s="3"/>
      <c r="I96" s="3"/>
      <c r="J96" s="37"/>
      <c r="K96" s="3">
        <v>26250</v>
      </c>
      <c r="L96" s="3">
        <f>J96-K96-Table112[[#This Row],[3rd Party]]</f>
        <v>-26250</v>
      </c>
      <c r="M96" s="3"/>
      <c r="N96" s="8"/>
    </row>
    <row r="97" spans="2:14" ht="21.95" customHeight="1" x14ac:dyDescent="0.3">
      <c r="B97" s="22">
        <v>44459</v>
      </c>
      <c r="C97" s="9">
        <v>95</v>
      </c>
      <c r="D97" s="10" t="s">
        <v>43</v>
      </c>
      <c r="E97" s="3" t="str">
        <f>IFERROR(VLOOKUP(Table112[[#This Row],[User ID]],Table7[[Column1]:[Column2]],2,FALSE),"")</f>
        <v>Roki</v>
      </c>
      <c r="F97" s="3" t="s">
        <v>90</v>
      </c>
      <c r="G97" s="3"/>
      <c r="H97" s="3"/>
      <c r="I97" s="3"/>
      <c r="J97" s="37"/>
      <c r="K97" s="3">
        <v>22500</v>
      </c>
      <c r="L97" s="3">
        <f>J97-K97-Table112[[#This Row],[3rd Party]]</f>
        <v>-22500</v>
      </c>
      <c r="M97" s="3"/>
      <c r="N97" s="8"/>
    </row>
    <row r="98" spans="2:14" ht="21.95" customHeight="1" x14ac:dyDescent="0.3">
      <c r="B98" s="22">
        <v>44474</v>
      </c>
      <c r="C98" s="9">
        <v>96</v>
      </c>
      <c r="D98" s="10" t="s">
        <v>79</v>
      </c>
      <c r="E98" s="3" t="str">
        <f>IFERROR(VLOOKUP(Table112[[#This Row],[User ID]],Table7[[Column1]:[Column2]],2,FALSE),"")</f>
        <v xml:space="preserve">Medi Point </v>
      </c>
      <c r="F98" s="3" t="s">
        <v>38</v>
      </c>
      <c r="G98" s="3"/>
      <c r="H98" s="3"/>
      <c r="I98" s="3"/>
      <c r="J98" s="37">
        <v>5000</v>
      </c>
      <c r="K98" s="3"/>
      <c r="L98" s="3">
        <f>J98-K98-Table112[[#This Row],[3rd Party]]</f>
        <v>5000</v>
      </c>
      <c r="M98" s="3"/>
      <c r="N98" s="8"/>
    </row>
    <row r="99" spans="2:14" ht="21.95" customHeight="1" x14ac:dyDescent="0.3">
      <c r="B99" s="22">
        <v>44475</v>
      </c>
      <c r="C99" s="9">
        <v>97</v>
      </c>
      <c r="D99" s="10" t="s">
        <v>45</v>
      </c>
      <c r="E99" s="3" t="str">
        <f>IFERROR(VLOOKUP(Table112[[#This Row],[User ID]],Table7[[Column1]:[Column2]],2,FALSE),"")</f>
        <v>Bio-Pro</v>
      </c>
      <c r="F99" s="3" t="s">
        <v>57</v>
      </c>
      <c r="G99" s="3"/>
      <c r="H99" s="3"/>
      <c r="I99" s="3"/>
      <c r="J99" s="37">
        <v>8000</v>
      </c>
      <c r="K99" s="3"/>
      <c r="L99" s="3">
        <f>J99-K99-Table112[[#This Row],[3rd Party]]</f>
        <v>8000</v>
      </c>
      <c r="M99" s="3"/>
      <c r="N99" s="8"/>
    </row>
    <row r="100" spans="2:14" ht="21.95" customHeight="1" x14ac:dyDescent="0.3">
      <c r="B100" s="22">
        <v>44476</v>
      </c>
      <c r="C100" s="9">
        <v>98</v>
      </c>
      <c r="D100" s="10" t="s">
        <v>96</v>
      </c>
      <c r="E100" s="3" t="str">
        <f>IFERROR(VLOOKUP(Table112[[#This Row],[User ID]],Table7[[Column1]:[Column2]],2,FALSE),"")</f>
        <v>Akhtarunnahar M/H</v>
      </c>
      <c r="F100" s="3" t="s">
        <v>57</v>
      </c>
      <c r="G100" s="3" t="s">
        <v>166</v>
      </c>
      <c r="H100" s="3"/>
      <c r="I100" s="3"/>
      <c r="J100" s="37">
        <v>3000</v>
      </c>
      <c r="K100" s="3"/>
      <c r="L100" s="3">
        <f>J100-K100-Table112[[#This Row],[3rd Party]]</f>
        <v>3000</v>
      </c>
      <c r="M100" s="3"/>
      <c r="N100" s="8"/>
    </row>
    <row r="101" spans="2:14" ht="21.95" customHeight="1" x14ac:dyDescent="0.3">
      <c r="B101" s="22">
        <v>44478</v>
      </c>
      <c r="C101" s="9">
        <v>99</v>
      </c>
      <c r="D101" s="10" t="s">
        <v>94</v>
      </c>
      <c r="E101" s="3" t="str">
        <f>IFERROR(VLOOKUP(Table112[[#This Row],[User ID]],Table7[[Column1]:[Column2]],2,FALSE),"")</f>
        <v>Tahia</v>
      </c>
      <c r="F101" s="3" t="s">
        <v>57</v>
      </c>
      <c r="G101" s="3" t="s">
        <v>167</v>
      </c>
      <c r="H101" s="3"/>
      <c r="I101" s="3"/>
      <c r="J101" s="37">
        <v>3000</v>
      </c>
      <c r="K101" s="3"/>
      <c r="L101" s="3">
        <f>J101-K101-Table112[[#This Row],[3rd Party]]</f>
        <v>3000</v>
      </c>
      <c r="M101" s="3"/>
      <c r="N101" s="8"/>
    </row>
    <row r="102" spans="2:14" ht="21.95" customHeight="1" x14ac:dyDescent="0.3">
      <c r="B102" s="22">
        <v>44482</v>
      </c>
      <c r="C102" s="9">
        <v>100</v>
      </c>
      <c r="D102" s="10" t="s">
        <v>92</v>
      </c>
      <c r="E102" s="3" t="str">
        <f>IFERROR(VLOOKUP(Table112[[#This Row],[User ID]],Table7[[Column1]:[Column2]],2,FALSE),"")</f>
        <v>Erba</v>
      </c>
      <c r="F102" s="3" t="s">
        <v>57</v>
      </c>
      <c r="G102" s="3" t="s">
        <v>166</v>
      </c>
      <c r="H102" s="3"/>
      <c r="I102" s="3"/>
      <c r="J102" s="37">
        <v>15000</v>
      </c>
      <c r="K102" s="3"/>
      <c r="L102" s="3">
        <f>J102-K102-Table112[[#This Row],[3rd Party]]</f>
        <v>15000</v>
      </c>
      <c r="M102" s="3"/>
      <c r="N102" s="8"/>
    </row>
    <row r="103" spans="2:14" ht="21.95" customHeight="1" x14ac:dyDescent="0.3">
      <c r="B103" s="22">
        <v>44483</v>
      </c>
      <c r="C103" s="9">
        <v>101</v>
      </c>
      <c r="D103" s="10" t="s">
        <v>79</v>
      </c>
      <c r="E103" s="3" t="str">
        <f>IFERROR(VLOOKUP(Table112[[#This Row],[User ID]],Table7[[Column1]:[Column2]],2,FALSE),"")</f>
        <v xml:space="preserve">Medi Point </v>
      </c>
      <c r="F103" s="3" t="s">
        <v>38</v>
      </c>
      <c r="G103" s="3"/>
      <c r="H103" s="3"/>
      <c r="I103" s="3"/>
      <c r="J103" s="37">
        <v>5000</v>
      </c>
      <c r="K103" s="3"/>
      <c r="L103" s="3">
        <f>J103-K103-Table112[[#This Row],[3rd Party]]</f>
        <v>5000</v>
      </c>
      <c r="M103" s="3"/>
      <c r="N103" s="8"/>
    </row>
    <row r="104" spans="2:14" ht="21.95" customHeight="1" x14ac:dyDescent="0.3">
      <c r="B104" s="22">
        <v>44486</v>
      </c>
      <c r="C104" s="9">
        <v>102</v>
      </c>
      <c r="D104" s="10" t="s">
        <v>115</v>
      </c>
      <c r="E104" s="3" t="str">
        <f>IFERROR(VLOOKUP(Table112[[#This Row],[User ID]],Table7[[Column1]:[Column2]],2,FALSE),"")</f>
        <v>Medi-Trast</v>
      </c>
      <c r="F104" s="3" t="s">
        <v>38</v>
      </c>
      <c r="G104" s="3"/>
      <c r="H104" s="3"/>
      <c r="I104" s="3">
        <v>6250</v>
      </c>
      <c r="J104" s="37">
        <v>25000</v>
      </c>
      <c r="K104" s="3"/>
      <c r="L104" s="3">
        <f>J104-K104-Table112[[#This Row],[3rd Party]]</f>
        <v>18750</v>
      </c>
      <c r="M104" s="3"/>
      <c r="N104" s="8"/>
    </row>
    <row r="105" spans="2:14" ht="21.95" customHeight="1" x14ac:dyDescent="0.3">
      <c r="B105" s="22">
        <v>44491</v>
      </c>
      <c r="C105" s="9">
        <v>103</v>
      </c>
      <c r="D105" s="10" t="s">
        <v>107</v>
      </c>
      <c r="E105" s="3" t="str">
        <f>IFERROR(VLOOKUP(Table112[[#This Row],[User ID]],Table7[[Column1]:[Column2]],2,FALSE),"")</f>
        <v>Extra Machine</v>
      </c>
      <c r="F105" s="3" t="s">
        <v>38</v>
      </c>
      <c r="G105" s="3" t="s">
        <v>168</v>
      </c>
      <c r="H105" s="3"/>
      <c r="I105" s="3">
        <v>1000</v>
      </c>
      <c r="J105" s="37">
        <v>5000</v>
      </c>
      <c r="K105" s="3"/>
      <c r="L105" s="3">
        <f>J105-K105-Table112[[#This Row],[3rd Party]]</f>
        <v>4000</v>
      </c>
      <c r="M105" s="3"/>
      <c r="N105" s="8"/>
    </row>
    <row r="106" spans="2:14" ht="21.95" customHeight="1" x14ac:dyDescent="0.3">
      <c r="B106" s="22">
        <v>44493</v>
      </c>
      <c r="C106" s="9">
        <v>104</v>
      </c>
      <c r="D106" s="10" t="s">
        <v>37</v>
      </c>
      <c r="E106" s="3" t="str">
        <f>IFERROR(VLOOKUP(Table112[[#This Row],[User ID]],Table7[[Column1]:[Column2]],2,FALSE),"")</f>
        <v>Bio-Aid</v>
      </c>
      <c r="F106" s="3" t="s">
        <v>38</v>
      </c>
      <c r="G106" s="3"/>
      <c r="H106" s="3"/>
      <c r="I106" s="3"/>
      <c r="J106" s="37">
        <v>8000</v>
      </c>
      <c r="K106" s="3"/>
      <c r="L106" s="3">
        <f>J106-K106-Table112[[#This Row],[3rd Party]]</f>
        <v>8000</v>
      </c>
      <c r="M106" s="3"/>
      <c r="N106" s="8"/>
    </row>
    <row r="107" spans="2:14" ht="21.95" customHeight="1" x14ac:dyDescent="0.3">
      <c r="B107" s="22">
        <v>44494</v>
      </c>
      <c r="C107" s="9">
        <v>105</v>
      </c>
      <c r="D107" s="10" t="s">
        <v>113</v>
      </c>
      <c r="E107" s="3" t="str">
        <f>IFERROR(VLOOKUP(Table112[[#This Row],[User ID]],Table7[[Column1]:[Column2]],2,FALSE),"")</f>
        <v>Bio-Care (Mizan)</v>
      </c>
      <c r="F107" s="3" t="s">
        <v>38</v>
      </c>
      <c r="G107" s="3"/>
      <c r="H107" s="3"/>
      <c r="I107" s="3">
        <v>2040</v>
      </c>
      <c r="J107" s="37">
        <v>7140</v>
      </c>
      <c r="K107" s="3"/>
      <c r="L107" s="3">
        <f>J107-K107-Table112[[#This Row],[3rd Party]]</f>
        <v>5100</v>
      </c>
      <c r="M107" s="3"/>
      <c r="N107" s="8"/>
    </row>
    <row r="108" spans="2:14" ht="21.95" customHeight="1" x14ac:dyDescent="0.3">
      <c r="B108" s="22">
        <v>44494</v>
      </c>
      <c r="C108" s="9">
        <v>106</v>
      </c>
      <c r="D108" s="10" t="s">
        <v>50</v>
      </c>
      <c r="E108" s="3" t="str">
        <f>IFERROR(VLOOKUP(Table112[[#This Row],[User ID]],Table7[[Column1]:[Column2]],2,FALSE),"")</f>
        <v>Bio-Tech</v>
      </c>
      <c r="F108" s="3" t="s">
        <v>57</v>
      </c>
      <c r="G108" s="3"/>
      <c r="H108" s="3"/>
      <c r="I108" s="3"/>
      <c r="J108" s="37">
        <v>20000</v>
      </c>
      <c r="K108" s="3"/>
      <c r="L108" s="3">
        <f>J108-K108-Table112[[#This Row],[3rd Party]]</f>
        <v>20000</v>
      </c>
      <c r="M108" s="3"/>
      <c r="N108" s="8"/>
    </row>
    <row r="109" spans="2:14" ht="21.95" customHeight="1" x14ac:dyDescent="0.3">
      <c r="B109" s="22">
        <v>44497</v>
      </c>
      <c r="C109" s="9">
        <v>107</v>
      </c>
      <c r="D109" s="10" t="s">
        <v>56</v>
      </c>
      <c r="E109" s="3" t="str">
        <f>IFERROR(VLOOKUP(Table112[[#This Row],[User ID]],Table7[[Column1]:[Column2]],2,FALSE),"")</f>
        <v>Cresent Hospital</v>
      </c>
      <c r="F109" s="3" t="s">
        <v>57</v>
      </c>
      <c r="G109" s="3"/>
      <c r="H109" s="3"/>
      <c r="I109" s="3"/>
      <c r="J109" s="37">
        <v>3000</v>
      </c>
      <c r="K109" s="3"/>
      <c r="L109" s="3">
        <f>J109-K109-Table112[[#This Row],[3rd Party]]</f>
        <v>3000</v>
      </c>
      <c r="M109" s="3"/>
      <c r="N109" s="8"/>
    </row>
    <row r="110" spans="2:14" ht="21.95" customHeight="1" x14ac:dyDescent="0.3">
      <c r="B110" s="22">
        <v>44497</v>
      </c>
      <c r="C110" s="9">
        <v>108</v>
      </c>
      <c r="D110" s="10" t="s">
        <v>109</v>
      </c>
      <c r="E110" s="3" t="str">
        <f>IFERROR(VLOOKUP(Table112[[#This Row],[User ID]],Table7[[Column1]:[Column2]],2,FALSE),"")</f>
        <v>Ismail</v>
      </c>
      <c r="F110" s="3" t="s">
        <v>38</v>
      </c>
      <c r="G110" s="3"/>
      <c r="H110" s="3"/>
      <c r="I110" s="3">
        <v>2000</v>
      </c>
      <c r="J110" s="37">
        <v>8000</v>
      </c>
      <c r="K110" s="3"/>
      <c r="L110" s="3">
        <f>J110-K110-Table112[[#This Row],[3rd Party]]</f>
        <v>6000</v>
      </c>
      <c r="M110" s="3"/>
      <c r="N110" s="8"/>
    </row>
    <row r="111" spans="2:14" ht="21.95" customHeight="1" x14ac:dyDescent="0.3">
      <c r="B111" s="22">
        <v>44497</v>
      </c>
      <c r="C111" s="9">
        <v>109</v>
      </c>
      <c r="D111" s="10" t="s">
        <v>117</v>
      </c>
      <c r="E111" s="3" t="str">
        <f>IFERROR(VLOOKUP(Table112[[#This Row],[User ID]],Table7[[Column1]:[Column2]],2,FALSE),"")</f>
        <v>Office Cost</v>
      </c>
      <c r="F111" s="3" t="s">
        <v>169</v>
      </c>
      <c r="G111" s="3"/>
      <c r="H111" s="3"/>
      <c r="I111" s="3"/>
      <c r="J111" s="37"/>
      <c r="K111" s="3">
        <v>11077</v>
      </c>
      <c r="L111" s="3">
        <f>J111-K111-Table112[[#This Row],[3rd Party]]</f>
        <v>-11077</v>
      </c>
      <c r="M111" s="3"/>
      <c r="N111" s="8"/>
    </row>
    <row r="112" spans="2:14" ht="21.95" customHeight="1" x14ac:dyDescent="0.3">
      <c r="B112" s="22">
        <v>44500</v>
      </c>
      <c r="C112" s="9">
        <v>110</v>
      </c>
      <c r="D112" s="10" t="s">
        <v>23</v>
      </c>
      <c r="E112" s="3" t="str">
        <f>IFERROR(VLOOKUP(Table112[[#This Row],[User ID]],Table7[[Column1]:[Column2]],2,FALSE),"")</f>
        <v>Aman Ullah</v>
      </c>
      <c r="F112" s="3" t="s">
        <v>90</v>
      </c>
      <c r="G112" s="3"/>
      <c r="H112" s="3"/>
      <c r="I112" s="3"/>
      <c r="J112" s="37"/>
      <c r="K112" s="3">
        <v>32470</v>
      </c>
      <c r="L112" s="3">
        <f>J112-K112-Table112[[#This Row],[3rd Party]]</f>
        <v>-32470</v>
      </c>
      <c r="M112" s="3"/>
      <c r="N112" s="8" t="s">
        <v>170</v>
      </c>
    </row>
    <row r="113" spans="2:14" ht="21.95" customHeight="1" x14ac:dyDescent="0.3">
      <c r="B113" s="22">
        <v>44500</v>
      </c>
      <c r="C113" s="9">
        <v>111</v>
      </c>
      <c r="D113" s="10" t="s">
        <v>40</v>
      </c>
      <c r="E113" s="3" t="str">
        <f>IFERROR(VLOOKUP(Table112[[#This Row],[User ID]],Table7[[Column1]:[Column2]],2,FALSE),"")</f>
        <v>Khaled</v>
      </c>
      <c r="F113" s="3" t="s">
        <v>90</v>
      </c>
      <c r="G113" s="3"/>
      <c r="H113" s="3"/>
      <c r="I113" s="3"/>
      <c r="J113" s="37"/>
      <c r="K113" s="3">
        <v>32470</v>
      </c>
      <c r="L113" s="3">
        <f>J113-K113-Table112[[#This Row],[3rd Party]]</f>
        <v>-32470</v>
      </c>
      <c r="M113" s="3"/>
      <c r="N113" s="8" t="s">
        <v>170</v>
      </c>
    </row>
    <row r="114" spans="2:14" ht="21.95" customHeight="1" x14ac:dyDescent="0.3">
      <c r="B114" s="22">
        <v>44500</v>
      </c>
      <c r="C114" s="9">
        <v>112</v>
      </c>
      <c r="D114" s="10" t="s">
        <v>43</v>
      </c>
      <c r="E114" s="3" t="str">
        <f>IFERROR(VLOOKUP(Table112[[#This Row],[User ID]],Table7[[Column1]:[Column2]],2,FALSE),"")</f>
        <v>Roki</v>
      </c>
      <c r="F114" s="3" t="s">
        <v>90</v>
      </c>
      <c r="G114" s="3"/>
      <c r="H114" s="3"/>
      <c r="I114" s="3"/>
      <c r="J114" s="37"/>
      <c r="K114" s="3">
        <v>27833</v>
      </c>
      <c r="L114" s="3">
        <f>J114-K114-Table112[[#This Row],[3rd Party]]</f>
        <v>-27833</v>
      </c>
      <c r="M114" s="3"/>
      <c r="N114" s="8" t="s">
        <v>171</v>
      </c>
    </row>
    <row r="115" spans="2:14" ht="21.95" customHeight="1" x14ac:dyDescent="0.3">
      <c r="B115" s="22">
        <v>44505</v>
      </c>
      <c r="C115" s="9">
        <v>113</v>
      </c>
      <c r="D115" s="10" t="s">
        <v>96</v>
      </c>
      <c r="E115" s="3" t="str">
        <f>IFERROR(VLOOKUP(Table112[[#This Row],[User ID]],Table7[[Column1]:[Column2]],2,FALSE),"")</f>
        <v>Akhtarunnahar M/H</v>
      </c>
      <c r="F115" s="3" t="s">
        <v>57</v>
      </c>
      <c r="G115" s="3"/>
      <c r="H115" s="3"/>
      <c r="I115" s="3"/>
      <c r="J115" s="37">
        <v>2500</v>
      </c>
      <c r="K115" s="3">
        <v>37</v>
      </c>
      <c r="L115" s="3">
        <f>J115-K115-Table112[[#This Row],[3rd Party]]</f>
        <v>2463</v>
      </c>
      <c r="M115" s="3"/>
      <c r="N115" s="8" t="s">
        <v>172</v>
      </c>
    </row>
    <row r="116" spans="2:14" ht="21.95" customHeight="1" x14ac:dyDescent="0.3">
      <c r="B116" s="22">
        <v>44508</v>
      </c>
      <c r="C116" s="9">
        <v>114</v>
      </c>
      <c r="D116" s="10" t="s">
        <v>94</v>
      </c>
      <c r="E116" s="3" t="str">
        <f>IFERROR(VLOOKUP(Table112[[#This Row],[User ID]],Table7[[Column1]:[Column2]],2,FALSE),"")</f>
        <v>Tahia</v>
      </c>
      <c r="F116" s="3" t="s">
        <v>57</v>
      </c>
      <c r="G116" s="3"/>
      <c r="H116" s="3"/>
      <c r="I116" s="3"/>
      <c r="J116" s="37">
        <v>1500</v>
      </c>
      <c r="K116" s="3">
        <v>22</v>
      </c>
      <c r="L116" s="3">
        <f>J116-K116-Table112[[#This Row],[3rd Party]]</f>
        <v>1478</v>
      </c>
      <c r="M116" s="3"/>
      <c r="N116" s="8"/>
    </row>
    <row r="117" spans="2:14" ht="21.95" customHeight="1" x14ac:dyDescent="0.3">
      <c r="B117" s="22">
        <v>44511</v>
      </c>
      <c r="C117" s="9">
        <v>115</v>
      </c>
      <c r="D117" s="10" t="s">
        <v>75</v>
      </c>
      <c r="E117" s="3" t="str">
        <f>IFERROR(VLOOKUP(Table112[[#This Row],[User ID]],Table7[[Column1]:[Column2]],2,FALSE),"")</f>
        <v>New Square</v>
      </c>
      <c r="F117" s="3" t="s">
        <v>57</v>
      </c>
      <c r="G117" s="3"/>
      <c r="H117" s="3"/>
      <c r="I117" s="3"/>
      <c r="J117" s="37">
        <v>3600</v>
      </c>
      <c r="K117" s="3">
        <v>54</v>
      </c>
      <c r="L117" s="3">
        <f>J117-K117-Table112[[#This Row],[3rd Party]]</f>
        <v>3546</v>
      </c>
      <c r="M117" s="3"/>
      <c r="N117" s="8"/>
    </row>
    <row r="118" spans="2:14" ht="21.95" customHeight="1" x14ac:dyDescent="0.3">
      <c r="B118" s="22">
        <v>44511</v>
      </c>
      <c r="C118" s="9">
        <v>116</v>
      </c>
      <c r="D118" s="10" t="s">
        <v>45</v>
      </c>
      <c r="E118" s="3" t="str">
        <f>IFERROR(VLOOKUP(Table112[[#This Row],[User ID]],Table7[[Column1]:[Column2]],2,FALSE),"")</f>
        <v>Bio-Pro</v>
      </c>
      <c r="F118" s="3" t="s">
        <v>57</v>
      </c>
      <c r="G118" s="3"/>
      <c r="H118" s="3"/>
      <c r="I118" s="3"/>
      <c r="J118" s="37">
        <v>8000</v>
      </c>
      <c r="K118" s="3">
        <v>119</v>
      </c>
      <c r="L118" s="3">
        <f>J118-K118-Table112[[#This Row],[3rd Party]]</f>
        <v>7881</v>
      </c>
      <c r="M118" s="3"/>
      <c r="N118" s="8"/>
    </row>
    <row r="119" spans="2:14" ht="21.95" customHeight="1" x14ac:dyDescent="0.3">
      <c r="B119" s="22">
        <v>44515</v>
      </c>
      <c r="C119" s="9">
        <v>117</v>
      </c>
      <c r="D119" s="10" t="s">
        <v>50</v>
      </c>
      <c r="E119" s="3" t="str">
        <f>IFERROR(VLOOKUP(Table112[[#This Row],[User ID]],Table7[[Column1]:[Column2]],2,FALSE),"")</f>
        <v>Bio-Tech</v>
      </c>
      <c r="F119" s="3" t="s">
        <v>57</v>
      </c>
      <c r="G119" s="3"/>
      <c r="H119" s="3"/>
      <c r="I119" s="3"/>
      <c r="J119" s="37">
        <v>20000</v>
      </c>
      <c r="K119" s="3"/>
      <c r="L119" s="3">
        <f>J119-K119-Table112[[#This Row],[3rd Party]]</f>
        <v>20000</v>
      </c>
      <c r="M119" s="3"/>
      <c r="N119" s="8"/>
    </row>
    <row r="120" spans="2:14" ht="21.95" customHeight="1" x14ac:dyDescent="0.3">
      <c r="B120" s="22">
        <v>44515</v>
      </c>
      <c r="C120" s="9">
        <v>118</v>
      </c>
      <c r="D120" s="10" t="s">
        <v>84</v>
      </c>
      <c r="E120" s="3" t="str">
        <f>IFERROR(VLOOKUP(Table112[[#This Row],[User ID]],Table7[[Column1]:[Column2]],2,FALSE),"")</f>
        <v>Medical Solution</v>
      </c>
      <c r="F120" s="3" t="s">
        <v>38</v>
      </c>
      <c r="G120" s="3"/>
      <c r="H120" s="3"/>
      <c r="I120" s="3"/>
      <c r="J120" s="37">
        <v>15225</v>
      </c>
      <c r="K120" s="3">
        <v>173</v>
      </c>
      <c r="L120" s="3">
        <f>J120-K120-Table112[[#This Row],[3rd Party]]</f>
        <v>15052</v>
      </c>
      <c r="M120" s="3"/>
      <c r="N120" s="8"/>
    </row>
    <row r="121" spans="2:14" ht="21.95" customHeight="1" x14ac:dyDescent="0.3">
      <c r="B121" s="22">
        <v>44521</v>
      </c>
      <c r="C121" s="9">
        <v>119</v>
      </c>
      <c r="D121" s="10" t="s">
        <v>56</v>
      </c>
      <c r="E121" s="3" t="str">
        <f>IFERROR(VLOOKUP(Table112[[#This Row],[User ID]],Table7[[Column1]:[Column2]],2,FALSE),"")</f>
        <v>Cresent Hospital</v>
      </c>
      <c r="F121" s="3" t="s">
        <v>57</v>
      </c>
      <c r="G121" s="3"/>
      <c r="H121" s="3"/>
      <c r="I121" s="3"/>
      <c r="J121" s="37">
        <v>3000</v>
      </c>
      <c r="K121" s="3">
        <v>45</v>
      </c>
      <c r="L121" s="3">
        <f>J121-K121-Table112[[#This Row],[3rd Party]]</f>
        <v>2955</v>
      </c>
      <c r="M121" s="3"/>
      <c r="N121" s="8"/>
    </row>
    <row r="122" spans="2:14" ht="21.95" customHeight="1" x14ac:dyDescent="0.3">
      <c r="B122" s="22">
        <v>44520</v>
      </c>
      <c r="C122" s="9">
        <v>120</v>
      </c>
      <c r="D122" s="10" t="s">
        <v>118</v>
      </c>
      <c r="E122" s="3" t="str">
        <f>IFERROR(VLOOKUP(Table112[[#This Row],[User ID]],Table7[[Column1]:[Column2]],2,FALSE),"")</f>
        <v>SM Memorial</v>
      </c>
      <c r="F122" s="3" t="s">
        <v>148</v>
      </c>
      <c r="G122" s="3"/>
      <c r="H122" s="3"/>
      <c r="I122" s="3"/>
      <c r="J122" s="37">
        <v>20000</v>
      </c>
      <c r="K122" s="3"/>
      <c r="L122" s="3">
        <f>J122-K122-Table112[[#This Row],[3rd Party]]</f>
        <v>20000</v>
      </c>
      <c r="M122" s="3"/>
      <c r="N122" s="8"/>
    </row>
    <row r="123" spans="2:14" ht="21.95" customHeight="1" x14ac:dyDescent="0.3">
      <c r="B123" s="22">
        <v>44521</v>
      </c>
      <c r="C123" s="9">
        <v>121</v>
      </c>
      <c r="D123" s="10" t="s">
        <v>115</v>
      </c>
      <c r="E123" s="3" t="str">
        <f>IFERROR(VLOOKUP(Table112[[#This Row],[User ID]],Table7[[Column1]:[Column2]],2,FALSE),"")</f>
        <v>Medi-Trast</v>
      </c>
      <c r="F123" s="3" t="s">
        <v>57</v>
      </c>
      <c r="G123" s="3"/>
      <c r="H123" s="3"/>
      <c r="I123" s="3">
        <v>1550</v>
      </c>
      <c r="J123" s="37">
        <v>10000</v>
      </c>
      <c r="K123" s="3"/>
      <c r="L123" s="3">
        <f>J123-K123-Table112[[#This Row],[3rd Party]]</f>
        <v>8450</v>
      </c>
      <c r="M123" s="3"/>
      <c r="N123" s="8"/>
    </row>
    <row r="124" spans="2:14" ht="21.95" customHeight="1" x14ac:dyDescent="0.3">
      <c r="B124" s="22">
        <v>44522</v>
      </c>
      <c r="C124" s="9">
        <v>122</v>
      </c>
      <c r="D124" s="10" t="s">
        <v>92</v>
      </c>
      <c r="E124" s="3" t="str">
        <f>IFERROR(VLOOKUP(Table112[[#This Row],[User ID]],Table7[[Column1]:[Column2]],2,FALSE),"")</f>
        <v>Erba</v>
      </c>
      <c r="F124" s="3" t="s">
        <v>38</v>
      </c>
      <c r="G124" s="3"/>
      <c r="H124" s="3"/>
      <c r="I124" s="3"/>
      <c r="J124" s="37">
        <v>15000</v>
      </c>
      <c r="K124" s="3">
        <v>223</v>
      </c>
      <c r="L124" s="3">
        <f>J124-K124-Table112[[#This Row],[3rd Party]]</f>
        <v>14777</v>
      </c>
      <c r="M124" s="3"/>
      <c r="N124" s="8"/>
    </row>
    <row r="125" spans="2:14" ht="21.95" customHeight="1" x14ac:dyDescent="0.3">
      <c r="B125" s="22">
        <v>44524</v>
      </c>
      <c r="C125" s="9">
        <v>123</v>
      </c>
      <c r="D125" s="10" t="s">
        <v>117</v>
      </c>
      <c r="E125" s="3" t="str">
        <f>IFERROR(VLOOKUP(Table112[[#This Row],[User ID]],Table7[[Column1]:[Column2]],2,FALSE),"")</f>
        <v>Office Cost</v>
      </c>
      <c r="F125" s="3" t="s">
        <v>34</v>
      </c>
      <c r="G125" s="3"/>
      <c r="H125" s="3"/>
      <c r="I125" s="3"/>
      <c r="J125" s="37"/>
      <c r="K125" s="3">
        <v>8724</v>
      </c>
      <c r="L125" s="3">
        <f>J125-K125-Table112[[#This Row],[3rd Party]]</f>
        <v>-8724</v>
      </c>
      <c r="M125" s="3"/>
      <c r="N125" s="8"/>
    </row>
    <row r="126" spans="2:14" ht="21.95" customHeight="1" x14ac:dyDescent="0.3">
      <c r="B126" s="22">
        <v>44524</v>
      </c>
      <c r="C126" s="9">
        <v>124</v>
      </c>
      <c r="D126" s="10" t="s">
        <v>23</v>
      </c>
      <c r="E126" s="3" t="str">
        <f>IFERROR(VLOOKUP(Table112[[#This Row],[User ID]],Table7[[Column1]:[Column2]],2,FALSE),"")</f>
        <v>Aman Ullah</v>
      </c>
      <c r="F126" s="3" t="s">
        <v>90</v>
      </c>
      <c r="G126" s="3"/>
      <c r="H126" s="3"/>
      <c r="I126" s="3"/>
      <c r="J126" s="37"/>
      <c r="K126" s="3">
        <v>30757</v>
      </c>
      <c r="L126" s="3">
        <f>J126-K126-Table112[[#This Row],[3rd Party]]</f>
        <v>-30757</v>
      </c>
      <c r="M126" s="3"/>
      <c r="N126" s="8"/>
    </row>
    <row r="127" spans="2:14" ht="21.95" customHeight="1" x14ac:dyDescent="0.3">
      <c r="B127" s="22">
        <v>44524</v>
      </c>
      <c r="C127" s="9">
        <v>125</v>
      </c>
      <c r="D127" s="10" t="s">
        <v>40</v>
      </c>
      <c r="E127" s="3" t="str">
        <f>IFERROR(VLOOKUP(Table112[[#This Row],[User ID]],Table7[[Column1]:[Column2]],2,FALSE),"")</f>
        <v>Khaled</v>
      </c>
      <c r="F127" s="3" t="s">
        <v>90</v>
      </c>
      <c r="G127" s="3"/>
      <c r="H127" s="3"/>
      <c r="I127" s="3"/>
      <c r="J127" s="37"/>
      <c r="K127" s="3">
        <v>30757</v>
      </c>
      <c r="L127" s="3">
        <f>J127-K127-Table112[[#This Row],[3rd Party]]</f>
        <v>-30757</v>
      </c>
      <c r="M127" s="3"/>
      <c r="N127" s="8"/>
    </row>
    <row r="128" spans="2:14" ht="21.95" customHeight="1" x14ac:dyDescent="0.3">
      <c r="B128" s="22">
        <v>44524</v>
      </c>
      <c r="C128" s="9">
        <v>126</v>
      </c>
      <c r="D128" s="10" t="s">
        <v>43</v>
      </c>
      <c r="E128" s="3" t="str">
        <f>IFERROR(VLOOKUP(Table112[[#This Row],[User ID]],Table7[[Column1]:[Column2]],2,FALSE),"")</f>
        <v>Roki</v>
      </c>
      <c r="F128" s="3" t="s">
        <v>90</v>
      </c>
      <c r="G128" s="3"/>
      <c r="H128" s="3"/>
      <c r="I128" s="3"/>
      <c r="J128" s="37"/>
      <c r="K128" s="3">
        <v>26364</v>
      </c>
      <c r="L128" s="3">
        <f>J128-K128-Table112[[#This Row],[3rd Party]]</f>
        <v>-26364</v>
      </c>
      <c r="M128" s="3"/>
      <c r="N128" s="8"/>
    </row>
    <row r="129" spans="2:14" ht="21.95" customHeight="1" x14ac:dyDescent="0.3">
      <c r="B129" s="22">
        <v>44525</v>
      </c>
      <c r="C129" s="9">
        <v>127</v>
      </c>
      <c r="D129" s="10" t="s">
        <v>107</v>
      </c>
      <c r="E129" s="3" t="str">
        <f>IFERROR(VLOOKUP(Table112[[#This Row],[User ID]],Table7[[Column1]:[Column2]],2,FALSE),"")</f>
        <v>Extra Machine</v>
      </c>
      <c r="F129" s="3" t="s">
        <v>173</v>
      </c>
      <c r="G129" s="3"/>
      <c r="H129" s="3"/>
      <c r="I129" s="3"/>
      <c r="J129" s="37">
        <v>15000</v>
      </c>
      <c r="K129" s="3">
        <v>224</v>
      </c>
      <c r="L129" s="3">
        <f>J129-K129-Table112[[#This Row],[3rd Party]]</f>
        <v>14776</v>
      </c>
      <c r="M129" s="3"/>
      <c r="N129" s="8"/>
    </row>
    <row r="130" spans="2:14" ht="21.95" customHeight="1" x14ac:dyDescent="0.3">
      <c r="B130" s="22">
        <v>44525</v>
      </c>
      <c r="C130" s="9">
        <v>128</v>
      </c>
      <c r="D130" s="10" t="s">
        <v>79</v>
      </c>
      <c r="E130" s="3" t="str">
        <f>IFERROR(VLOOKUP(Table112[[#This Row],[User ID]],Table7[[Column1]:[Column2]],2,FALSE),"")</f>
        <v xml:space="preserve">Medi Point </v>
      </c>
      <c r="F130" s="3" t="s">
        <v>38</v>
      </c>
      <c r="G130" s="3"/>
      <c r="H130" s="3"/>
      <c r="I130" s="3"/>
      <c r="J130" s="37">
        <v>5000</v>
      </c>
      <c r="K130" s="3">
        <v>75</v>
      </c>
      <c r="L130" s="3">
        <f>J130-K130-Table112[[#This Row],[3rd Party]]</f>
        <v>4925</v>
      </c>
      <c r="M130" s="3"/>
      <c r="N130" s="8"/>
    </row>
    <row r="131" spans="2:14" ht="21.95" customHeight="1" x14ac:dyDescent="0.3">
      <c r="B131" s="22">
        <v>44525</v>
      </c>
      <c r="C131" s="9">
        <v>129</v>
      </c>
      <c r="D131" s="10" t="s">
        <v>62</v>
      </c>
      <c r="E131" s="3" t="str">
        <f>IFERROR(VLOOKUP(Table112[[#This Row],[User ID]],Table7[[Column1]:[Column2]],2,FALSE),"")</f>
        <v>Jamuna</v>
      </c>
      <c r="F131" s="3" t="s">
        <v>64</v>
      </c>
      <c r="G131" s="3"/>
      <c r="H131" s="3"/>
      <c r="I131" s="3"/>
      <c r="J131" s="37">
        <v>8000</v>
      </c>
      <c r="K131" s="3"/>
      <c r="L131" s="3">
        <f>J131-K131-Table112[[#This Row],[3rd Party]]</f>
        <v>8000</v>
      </c>
      <c r="M131" s="3"/>
      <c r="N131" s="8"/>
    </row>
    <row r="132" spans="2:14" ht="21.95" customHeight="1" x14ac:dyDescent="0.3">
      <c r="B132" s="22">
        <v>44527</v>
      </c>
      <c r="C132" s="9">
        <v>130</v>
      </c>
      <c r="D132" s="10" t="s">
        <v>118</v>
      </c>
      <c r="E132" s="3" t="str">
        <f>IFERROR(VLOOKUP(Table112[[#This Row],[User ID]],Table7[[Column1]:[Column2]],2,FALSE),"")</f>
        <v>SM Memorial</v>
      </c>
      <c r="F132" s="3" t="s">
        <v>148</v>
      </c>
      <c r="G132" s="3"/>
      <c r="H132" s="3"/>
      <c r="I132" s="3"/>
      <c r="J132" s="37">
        <v>7500</v>
      </c>
      <c r="K132" s="3"/>
      <c r="L132" s="3">
        <f>J132-K132-Table112[[#This Row],[3rd Party]]</f>
        <v>7500</v>
      </c>
      <c r="M132" s="3"/>
      <c r="N132" s="8"/>
    </row>
    <row r="133" spans="2:14" ht="21.95" customHeight="1" x14ac:dyDescent="0.3">
      <c r="B133" s="22">
        <v>44540</v>
      </c>
      <c r="C133" s="9">
        <v>131</v>
      </c>
      <c r="D133" s="10" t="s">
        <v>109</v>
      </c>
      <c r="E133" s="3" t="str">
        <f>IFERROR(VLOOKUP(Table112[[#This Row],[User ID]],Table7[[Column1]:[Column2]],2,FALSE),"")</f>
        <v>Ismail</v>
      </c>
      <c r="F133" s="3" t="s">
        <v>38</v>
      </c>
      <c r="G133" s="3"/>
      <c r="H133" s="3"/>
      <c r="I133" s="3"/>
      <c r="J133" s="37">
        <v>18000</v>
      </c>
      <c r="K133" s="3"/>
      <c r="L133" s="3">
        <f>J133-K133-Table112[[#This Row],[3rd Party]]</f>
        <v>18000</v>
      </c>
      <c r="M133" s="3"/>
      <c r="N133" s="8"/>
    </row>
    <row r="134" spans="2:14" ht="21.95" customHeight="1" x14ac:dyDescent="0.3">
      <c r="B134" s="22">
        <v>44543</v>
      </c>
      <c r="C134" s="9">
        <v>132</v>
      </c>
      <c r="D134" s="10" t="s">
        <v>45</v>
      </c>
      <c r="E134" s="3" t="str">
        <f>IFERROR(VLOOKUP(Table112[[#This Row],[User ID]],Table7[[Column1]:[Column2]],2,FALSE),"")</f>
        <v>Bio-Pro</v>
      </c>
      <c r="F134" s="3" t="s">
        <v>57</v>
      </c>
      <c r="G134" s="3"/>
      <c r="H134" s="3"/>
      <c r="I134" s="3"/>
      <c r="J134" s="37">
        <v>8000</v>
      </c>
      <c r="K134" s="3">
        <v>119</v>
      </c>
      <c r="L134" s="3">
        <f>J134-K134-Table112[[#This Row],[3rd Party]]</f>
        <v>7881</v>
      </c>
      <c r="M134" s="3"/>
      <c r="N134" s="8"/>
    </row>
    <row r="135" spans="2:14" ht="21.95" customHeight="1" x14ac:dyDescent="0.3">
      <c r="B135" s="22">
        <v>44546</v>
      </c>
      <c r="C135" s="9">
        <v>133</v>
      </c>
      <c r="D135" s="10" t="s">
        <v>56</v>
      </c>
      <c r="E135" s="3" t="str">
        <f>IFERROR(VLOOKUP(Table112[[#This Row],[User ID]],Table7[[Column1]:[Column2]],2,FALSE),"")</f>
        <v>Cresent Hospital</v>
      </c>
      <c r="F135" s="3" t="s">
        <v>57</v>
      </c>
      <c r="G135" s="3"/>
      <c r="H135" s="3"/>
      <c r="I135" s="3"/>
      <c r="J135" s="37">
        <v>3000</v>
      </c>
      <c r="K135" s="3">
        <v>45</v>
      </c>
      <c r="L135" s="3">
        <f>J135-K135-Table112[[#This Row],[3rd Party]]</f>
        <v>2955</v>
      </c>
      <c r="M135" s="3"/>
      <c r="N135" s="8"/>
    </row>
    <row r="136" spans="2:14" ht="21.95" customHeight="1" x14ac:dyDescent="0.3">
      <c r="B136" s="22">
        <v>44549</v>
      </c>
      <c r="C136" s="9">
        <v>134</v>
      </c>
      <c r="D136" s="10" t="s">
        <v>75</v>
      </c>
      <c r="E136" s="3" t="str">
        <f>IFERROR(VLOOKUP(Table112[[#This Row],[User ID]],Table7[[Column1]:[Column2]],2,FALSE),"")</f>
        <v>New Square</v>
      </c>
      <c r="F136" s="3" t="s">
        <v>57</v>
      </c>
      <c r="G136" s="3"/>
      <c r="H136" s="3"/>
      <c r="I136" s="3"/>
      <c r="J136" s="37">
        <v>1200</v>
      </c>
      <c r="K136" s="3">
        <v>18</v>
      </c>
      <c r="L136" s="3">
        <f>J136-K136-Table112[[#This Row],[3rd Party]]</f>
        <v>1182</v>
      </c>
      <c r="M136" s="3"/>
      <c r="N136" s="8"/>
    </row>
    <row r="137" spans="2:14" ht="21.95" customHeight="1" x14ac:dyDescent="0.3">
      <c r="B137" s="22">
        <v>44549</v>
      </c>
      <c r="C137" s="9">
        <v>135</v>
      </c>
      <c r="D137" s="10" t="s">
        <v>107</v>
      </c>
      <c r="E137" s="3" t="str">
        <f>IFERROR(VLOOKUP(Table112[[#This Row],[User ID]],Table7[[Column1]:[Column2]],2,FALSE),"")</f>
        <v>Extra Machine</v>
      </c>
      <c r="F137" s="3" t="s">
        <v>174</v>
      </c>
      <c r="G137" s="3"/>
      <c r="H137" s="3"/>
      <c r="I137" s="3"/>
      <c r="J137" s="37">
        <v>5000</v>
      </c>
      <c r="K137" s="3">
        <v>75</v>
      </c>
      <c r="L137" s="3">
        <f>J137-K137-Table112[[#This Row],[3rd Party]]</f>
        <v>4925</v>
      </c>
      <c r="M137" s="3"/>
      <c r="N137" s="8"/>
    </row>
    <row r="138" spans="2:14" ht="21.95" customHeight="1" x14ac:dyDescent="0.3">
      <c r="B138" s="22">
        <v>44547</v>
      </c>
      <c r="C138" s="9">
        <v>136</v>
      </c>
      <c r="D138" s="10" t="s">
        <v>94</v>
      </c>
      <c r="E138" s="3" t="str">
        <f>IFERROR(VLOOKUP(Table112[[#This Row],[User ID]],Table7[[Column1]:[Column2]],2,FALSE),"")</f>
        <v>Tahia</v>
      </c>
      <c r="F138" s="3" t="s">
        <v>57</v>
      </c>
      <c r="G138" s="3"/>
      <c r="H138" s="3"/>
      <c r="I138" s="3"/>
      <c r="J138" s="37">
        <v>1500</v>
      </c>
      <c r="K138" s="3">
        <v>22</v>
      </c>
      <c r="L138" s="3">
        <f>J138-K138-Table112[[#This Row],[3rd Party]]</f>
        <v>1478</v>
      </c>
      <c r="M138" s="3"/>
      <c r="N138" s="8"/>
    </row>
    <row r="139" spans="2:14" ht="21.95" customHeight="1" x14ac:dyDescent="0.3">
      <c r="B139" s="22">
        <v>44551</v>
      </c>
      <c r="C139" s="9">
        <v>137</v>
      </c>
      <c r="D139" s="10" t="s">
        <v>50</v>
      </c>
      <c r="E139" s="3" t="str">
        <f>IFERROR(VLOOKUP(Table112[[#This Row],[User ID]],Table7[[Column1]:[Column2]],2,FALSE),"")</f>
        <v>Bio-Tech</v>
      </c>
      <c r="F139" s="3" t="s">
        <v>57</v>
      </c>
      <c r="G139" s="3"/>
      <c r="H139" s="3"/>
      <c r="I139" s="3"/>
      <c r="J139" s="37">
        <v>20000</v>
      </c>
      <c r="K139" s="3"/>
      <c r="L139" s="3">
        <f>J139-K139-Table112[[#This Row],[3rd Party]]</f>
        <v>20000</v>
      </c>
      <c r="M139" s="3"/>
      <c r="N139" s="8"/>
    </row>
    <row r="140" spans="2:14" ht="21.95" customHeight="1" x14ac:dyDescent="0.3">
      <c r="B140" s="22">
        <v>44552</v>
      </c>
      <c r="C140" s="9">
        <v>138</v>
      </c>
      <c r="D140" s="10" t="s">
        <v>92</v>
      </c>
      <c r="E140" s="3" t="str">
        <f>IFERROR(VLOOKUP(Table112[[#This Row],[User ID]],Table7[[Column1]:[Column2]],2,FALSE),"")</f>
        <v>Erba</v>
      </c>
      <c r="F140" s="3" t="s">
        <v>57</v>
      </c>
      <c r="G140" s="3"/>
      <c r="H140" s="3"/>
      <c r="I140" s="3"/>
      <c r="J140" s="37">
        <v>15000</v>
      </c>
      <c r="K140" s="3"/>
      <c r="L140" s="3">
        <f>J140-K140-Table112[[#This Row],[3rd Party]]</f>
        <v>15000</v>
      </c>
      <c r="M140" s="3"/>
      <c r="N140" s="8"/>
    </row>
    <row r="141" spans="2:14" ht="21.95" customHeight="1" x14ac:dyDescent="0.3">
      <c r="B141" s="22">
        <v>44553</v>
      </c>
      <c r="C141" s="9">
        <v>139</v>
      </c>
      <c r="D141" s="10" t="s">
        <v>40</v>
      </c>
      <c r="E141" s="3" t="str">
        <f>IFERROR(VLOOKUP(Table112[[#This Row],[User ID]],Table7[[Column1]:[Column2]],2,FALSE),"")</f>
        <v>Khaled</v>
      </c>
      <c r="F141" s="3" t="s">
        <v>90</v>
      </c>
      <c r="G141" s="3"/>
      <c r="H141" s="3"/>
      <c r="I141" s="3"/>
      <c r="J141" s="37"/>
      <c r="K141" s="3">
        <v>30000</v>
      </c>
      <c r="L141" s="3">
        <f>J141-K141-Table112[[#This Row],[3rd Party]]</f>
        <v>-30000</v>
      </c>
      <c r="M141" s="3"/>
      <c r="N141" s="8"/>
    </row>
    <row r="142" spans="2:14" ht="21.95" customHeight="1" x14ac:dyDescent="0.3">
      <c r="B142" s="22">
        <v>44560</v>
      </c>
      <c r="C142" s="9">
        <v>140</v>
      </c>
      <c r="D142" s="10" t="s">
        <v>40</v>
      </c>
      <c r="E142" s="3" t="str">
        <f>IFERROR(VLOOKUP(Table112[[#This Row],[User ID]],Table7[[Column1]:[Column2]],2,FALSE),"")</f>
        <v>Khaled</v>
      </c>
      <c r="F142" s="3" t="s">
        <v>90</v>
      </c>
      <c r="G142" s="3"/>
      <c r="H142" s="3"/>
      <c r="I142" s="3"/>
      <c r="J142" s="37"/>
      <c r="K142" s="3">
        <v>12300</v>
      </c>
      <c r="L142" s="3">
        <f>J142-K142-Table112[[#This Row],[3rd Party]]</f>
        <v>-12300</v>
      </c>
      <c r="M142" s="3"/>
      <c r="N142" s="8"/>
    </row>
    <row r="143" spans="2:14" ht="21.95" customHeight="1" x14ac:dyDescent="0.3">
      <c r="B143" s="22">
        <v>44560</v>
      </c>
      <c r="C143" s="9">
        <v>141</v>
      </c>
      <c r="D143" s="10" t="s">
        <v>23</v>
      </c>
      <c r="E143" s="3" t="str">
        <f>IFERROR(VLOOKUP(Table112[[#This Row],[User ID]],Table7[[Column1]:[Column2]],2,FALSE),"")</f>
        <v>Aman Ullah</v>
      </c>
      <c r="F143" s="3" t="s">
        <v>90</v>
      </c>
      <c r="G143" s="3"/>
      <c r="H143" s="3"/>
      <c r="I143" s="3"/>
      <c r="J143" s="37"/>
      <c r="K143" s="3">
        <v>42300</v>
      </c>
      <c r="L143" s="3">
        <f>J143-K143-Table112[[#This Row],[3rd Party]]</f>
        <v>-42300</v>
      </c>
      <c r="M143" s="3"/>
      <c r="N143" s="8"/>
    </row>
    <row r="144" spans="2:14" ht="21.95" customHeight="1" x14ac:dyDescent="0.3">
      <c r="B144" s="22">
        <v>44560</v>
      </c>
      <c r="C144" s="9">
        <v>142</v>
      </c>
      <c r="D144" s="10" t="s">
        <v>43</v>
      </c>
      <c r="E144" s="3" t="str">
        <f>IFERROR(VLOOKUP(Table112[[#This Row],[User ID]],Table7[[Column1]:[Column2]],2,FALSE),"")</f>
        <v>Roki</v>
      </c>
      <c r="F144" s="3" t="s">
        <v>90</v>
      </c>
      <c r="G144" s="3"/>
      <c r="H144" s="3"/>
      <c r="I144" s="3"/>
      <c r="J144" s="37"/>
      <c r="K144" s="3">
        <v>22022</v>
      </c>
      <c r="L144" s="3">
        <f>J144-K144-Table112[[#This Row],[3rd Party]]</f>
        <v>-22022</v>
      </c>
      <c r="M144" s="3"/>
      <c r="N144" s="8"/>
    </row>
    <row r="145" spans="2:14" ht="21.95" customHeight="1" x14ac:dyDescent="0.3">
      <c r="B145" s="22">
        <v>44562</v>
      </c>
      <c r="C145" s="9">
        <v>143</v>
      </c>
      <c r="D145" s="10" t="s">
        <v>96</v>
      </c>
      <c r="E145" s="3" t="str">
        <f>IFERROR(VLOOKUP(Table112[[#This Row],[User ID]],Table7[[Column1]:[Column2]],2,FALSE),"")</f>
        <v>Akhtarunnahar M/H</v>
      </c>
      <c r="F145" s="3" t="s">
        <v>57</v>
      </c>
      <c r="G145" s="3"/>
      <c r="H145" s="3"/>
      <c r="I145" s="3"/>
      <c r="J145" s="37">
        <v>2500</v>
      </c>
      <c r="K145" s="3">
        <v>37</v>
      </c>
      <c r="L145" s="3">
        <f>J145-K145-Table112[[#This Row],[3rd Party]]</f>
        <v>2463</v>
      </c>
      <c r="M145" s="3"/>
      <c r="N145" s="8"/>
    </row>
    <row r="146" spans="2:14" ht="21.95" customHeight="1" x14ac:dyDescent="0.3">
      <c r="B146" s="22">
        <v>44563</v>
      </c>
      <c r="C146" s="9">
        <v>144</v>
      </c>
      <c r="D146" s="10" t="s">
        <v>113</v>
      </c>
      <c r="E146" s="3" t="str">
        <f>IFERROR(VLOOKUP(Table112[[#This Row],[User ID]],Table7[[Column1]:[Column2]],2,FALSE),"")</f>
        <v>Bio-Care (Mizan)</v>
      </c>
      <c r="F146" s="3" t="s">
        <v>38</v>
      </c>
      <c r="G146" s="3" t="s">
        <v>175</v>
      </c>
      <c r="H146" s="3"/>
      <c r="I146" s="3"/>
      <c r="J146" s="37">
        <v>1000</v>
      </c>
      <c r="K146" s="3">
        <v>14</v>
      </c>
      <c r="L146" s="3">
        <f>J146-K146-Table112[[#This Row],[3rd Party]]</f>
        <v>986</v>
      </c>
      <c r="M146" s="3"/>
      <c r="N146" s="8"/>
    </row>
    <row r="147" spans="2:14" ht="21.95" customHeight="1" x14ac:dyDescent="0.3">
      <c r="B147" s="22">
        <v>44571</v>
      </c>
      <c r="C147" s="9">
        <v>145</v>
      </c>
      <c r="D147" s="10" t="s">
        <v>96</v>
      </c>
      <c r="E147" s="3" t="str">
        <f>IFERROR(VLOOKUP(Table112[[#This Row],[User ID]],Table7[[Column1]:[Column2]],2,FALSE),"")</f>
        <v>Akhtarunnahar M/H</v>
      </c>
      <c r="F147" s="3" t="s">
        <v>57</v>
      </c>
      <c r="G147" s="3"/>
      <c r="H147" s="3"/>
      <c r="I147" s="3"/>
      <c r="J147" s="37">
        <v>2500</v>
      </c>
      <c r="K147" s="3">
        <v>29</v>
      </c>
      <c r="L147" s="3">
        <f>J147-K147-Table112[[#This Row],[3rd Party]]</f>
        <v>2471</v>
      </c>
      <c r="M147" s="3"/>
      <c r="N147" s="8"/>
    </row>
    <row r="148" spans="2:14" ht="21.95" customHeight="1" x14ac:dyDescent="0.3">
      <c r="B148" s="22">
        <v>44571</v>
      </c>
      <c r="C148" s="9">
        <v>146</v>
      </c>
      <c r="D148" s="10" t="s">
        <v>94</v>
      </c>
      <c r="E148" s="3" t="str">
        <f>IFERROR(VLOOKUP(Table112[[#This Row],[User ID]],Table7[[Column1]:[Column2]],2,FALSE),"")</f>
        <v>Tahia</v>
      </c>
      <c r="F148" s="3" t="s">
        <v>57</v>
      </c>
      <c r="G148" s="3"/>
      <c r="H148" s="3"/>
      <c r="I148" s="3"/>
      <c r="J148" s="37">
        <v>1500</v>
      </c>
      <c r="K148" s="3">
        <v>22</v>
      </c>
      <c r="L148" s="3">
        <f>J148-K148-Table112[[#This Row],[3rd Party]]</f>
        <v>1478</v>
      </c>
      <c r="M148" s="3"/>
      <c r="N148" s="8"/>
    </row>
    <row r="149" spans="2:14" ht="21.95" customHeight="1" x14ac:dyDescent="0.3">
      <c r="B149" s="22">
        <v>44572</v>
      </c>
      <c r="C149" s="9">
        <v>147</v>
      </c>
      <c r="D149" s="10" t="s">
        <v>56</v>
      </c>
      <c r="E149" s="3" t="str">
        <f>IFERROR(VLOOKUP(Table112[[#This Row],[User ID]],Table7[[Column1]:[Column2]],2,FALSE),"")</f>
        <v>Cresent Hospital</v>
      </c>
      <c r="F149" s="3" t="s">
        <v>57</v>
      </c>
      <c r="G149" s="3"/>
      <c r="H149" s="3"/>
      <c r="I149" s="3"/>
      <c r="J149" s="37">
        <v>3000</v>
      </c>
      <c r="K149" s="3">
        <v>45</v>
      </c>
      <c r="L149" s="3">
        <f>J149-K149-Table112[[#This Row],[3rd Party]]</f>
        <v>2955</v>
      </c>
      <c r="M149" s="3"/>
      <c r="N149" s="8"/>
    </row>
    <row r="150" spans="2:14" ht="21.95" customHeight="1" x14ac:dyDescent="0.3">
      <c r="B150" s="22">
        <v>44578</v>
      </c>
      <c r="C150" s="9">
        <v>148</v>
      </c>
      <c r="D150" s="10" t="s">
        <v>50</v>
      </c>
      <c r="E150" s="3" t="str">
        <f>IFERROR(VLOOKUP(Table112[[#This Row],[User ID]],Table7[[Column1]:[Column2]],2,FALSE),"")</f>
        <v>Bio-Tech</v>
      </c>
      <c r="F150" s="3" t="s">
        <v>57</v>
      </c>
      <c r="G150" s="3"/>
      <c r="H150" s="3"/>
      <c r="I150" s="3"/>
      <c r="J150" s="37">
        <v>20000</v>
      </c>
      <c r="K150" s="3"/>
      <c r="L150" s="3">
        <f>J150-K150-Table112[[#This Row],[3rd Party]]</f>
        <v>20000</v>
      </c>
      <c r="M150" s="3"/>
      <c r="N150" s="8"/>
    </row>
    <row r="151" spans="2:14" ht="21.95" customHeight="1" x14ac:dyDescent="0.3">
      <c r="B151" s="22">
        <v>44579</v>
      </c>
      <c r="C151" s="9">
        <v>149</v>
      </c>
      <c r="D151" s="10" t="s">
        <v>75</v>
      </c>
      <c r="E151" s="3" t="str">
        <f>IFERROR(VLOOKUP(Table112[[#This Row],[User ID]],Table7[[Column1]:[Column2]],2,FALSE),"")</f>
        <v>New Square</v>
      </c>
      <c r="F151" s="3" t="s">
        <v>57</v>
      </c>
      <c r="G151" s="3"/>
      <c r="H151" s="3"/>
      <c r="I151" s="3"/>
      <c r="J151" s="37">
        <v>1200</v>
      </c>
      <c r="K151" s="3">
        <v>18</v>
      </c>
      <c r="L151" s="3">
        <f>J151-K151-Table112[[#This Row],[3rd Party]]</f>
        <v>1182</v>
      </c>
      <c r="M151" s="3"/>
      <c r="N151" s="8"/>
    </row>
    <row r="152" spans="2:14" ht="21.95" customHeight="1" x14ac:dyDescent="0.3">
      <c r="B152" s="22">
        <v>44580</v>
      </c>
      <c r="C152" s="9">
        <v>150</v>
      </c>
      <c r="D152" s="10" t="s">
        <v>120</v>
      </c>
      <c r="E152" s="3" t="str">
        <f>IFERROR(VLOOKUP(Table112[[#This Row],[User ID]],Table7[[Column1]:[Column2]],2,FALSE),"")</f>
        <v>Eleas</v>
      </c>
      <c r="F152" s="3" t="s">
        <v>38</v>
      </c>
      <c r="G152" s="3"/>
      <c r="H152" s="3"/>
      <c r="I152" s="3"/>
      <c r="J152" s="37">
        <v>6100</v>
      </c>
      <c r="K152" s="3">
        <v>91</v>
      </c>
      <c r="L152" s="3">
        <f>J152-K152-Table112[[#This Row],[3rd Party]]</f>
        <v>6009</v>
      </c>
      <c r="M152" s="3"/>
      <c r="N152" s="8"/>
    </row>
    <row r="153" spans="2:14" ht="21.95" customHeight="1" x14ac:dyDescent="0.3">
      <c r="B153" s="22">
        <v>44581</v>
      </c>
      <c r="C153" s="9">
        <v>151</v>
      </c>
      <c r="D153" s="10" t="s">
        <v>92</v>
      </c>
      <c r="E153" s="3" t="str">
        <f>IFERROR(VLOOKUP(Table112[[#This Row],[User ID]],Table7[[Column1]:[Column2]],2,FALSE),"")</f>
        <v>Erba</v>
      </c>
      <c r="F153" s="3" t="s">
        <v>57</v>
      </c>
      <c r="G153" s="3"/>
      <c r="H153" s="3"/>
      <c r="I153" s="3"/>
      <c r="J153" s="37">
        <v>15000</v>
      </c>
      <c r="K153" s="3"/>
      <c r="L153" s="3">
        <f>J153-K153-Table112[[#This Row],[3rd Party]]</f>
        <v>15000</v>
      </c>
      <c r="M153" s="3"/>
      <c r="N153" s="8"/>
    </row>
    <row r="154" spans="2:14" ht="21.95" customHeight="1" x14ac:dyDescent="0.3">
      <c r="B154" s="22">
        <v>44581</v>
      </c>
      <c r="C154" s="9">
        <v>152</v>
      </c>
      <c r="D154" s="10" t="s">
        <v>115</v>
      </c>
      <c r="E154" s="3" t="str">
        <f>IFERROR(VLOOKUP(Table112[[#This Row],[User ID]],Table7[[Column1]:[Column2]],2,FALSE),"")</f>
        <v>Medi-Trast</v>
      </c>
      <c r="F154" s="3" t="s">
        <v>38</v>
      </c>
      <c r="G154" s="3"/>
      <c r="H154" s="3"/>
      <c r="I154" s="3">
        <v>5500</v>
      </c>
      <c r="J154" s="37">
        <v>30000</v>
      </c>
      <c r="K154" s="3"/>
      <c r="L154" s="3">
        <f>J154-K154-Table112[[#This Row],[3rd Party]]</f>
        <v>24500</v>
      </c>
      <c r="M154" s="3"/>
      <c r="N154" s="8"/>
    </row>
    <row r="155" spans="2:14" ht="21.95" customHeight="1" x14ac:dyDescent="0.3">
      <c r="B155" s="22">
        <v>44584</v>
      </c>
      <c r="C155" s="9">
        <v>153</v>
      </c>
      <c r="D155" s="10" t="s">
        <v>45</v>
      </c>
      <c r="E155" s="3" t="str">
        <f>IFERROR(VLOOKUP(Table112[[#This Row],[User ID]],Table7[[Column1]:[Column2]],2,FALSE),"")</f>
        <v>Bio-Pro</v>
      </c>
      <c r="F155" s="3" t="s">
        <v>57</v>
      </c>
      <c r="G155" s="3"/>
      <c r="H155" s="3"/>
      <c r="I155" s="3"/>
      <c r="J155" s="37">
        <v>5000</v>
      </c>
      <c r="K155" s="3">
        <v>75</v>
      </c>
      <c r="L155" s="3">
        <f>J155-K155-Table112[[#This Row],[3rd Party]]</f>
        <v>4925</v>
      </c>
      <c r="M155" s="3"/>
      <c r="N155" s="8"/>
    </row>
    <row r="156" spans="2:14" ht="21.95" customHeight="1" x14ac:dyDescent="0.3">
      <c r="B156" s="22">
        <v>44585</v>
      </c>
      <c r="C156" s="9">
        <v>154</v>
      </c>
      <c r="D156" s="10" t="s">
        <v>23</v>
      </c>
      <c r="E156" s="3" t="str">
        <f>IFERROR(VLOOKUP(Table112[[#This Row],[User ID]],Table7[[Column1]:[Column2]],2,FALSE),"")</f>
        <v>Aman Ullah</v>
      </c>
      <c r="F156" s="3" t="s">
        <v>90</v>
      </c>
      <c r="G156" s="3"/>
      <c r="H156" s="3"/>
      <c r="I156" s="3"/>
      <c r="J156" s="37"/>
      <c r="K156" s="3">
        <v>28690</v>
      </c>
      <c r="L156" s="3">
        <f>J156-K156-Table112[[#This Row],[3rd Party]]</f>
        <v>-28690</v>
      </c>
      <c r="M156" s="3"/>
      <c r="N156" s="8"/>
    </row>
    <row r="157" spans="2:14" ht="21.95" customHeight="1" x14ac:dyDescent="0.3">
      <c r="B157" s="22">
        <v>44585</v>
      </c>
      <c r="C157" s="9">
        <v>155</v>
      </c>
      <c r="D157" s="10" t="s">
        <v>40</v>
      </c>
      <c r="E157" s="3" t="str">
        <f>IFERROR(VLOOKUP(Table112[[#This Row],[User ID]],Table7[[Column1]:[Column2]],2,FALSE),"")</f>
        <v>Khaled</v>
      </c>
      <c r="F157" s="3" t="s">
        <v>90</v>
      </c>
      <c r="G157" s="3"/>
      <c r="H157" s="3"/>
      <c r="I157" s="3"/>
      <c r="J157" s="37"/>
      <c r="K157" s="3">
        <v>28690</v>
      </c>
      <c r="L157" s="3">
        <f>J157-K157-Table112[[#This Row],[3rd Party]]</f>
        <v>-28690</v>
      </c>
      <c r="M157" s="3"/>
      <c r="N157" s="8"/>
    </row>
    <row r="158" spans="2:14" ht="21.95" customHeight="1" x14ac:dyDescent="0.3">
      <c r="B158" s="22">
        <v>44585</v>
      </c>
      <c r="C158" s="9">
        <v>156</v>
      </c>
      <c r="D158" s="10" t="s">
        <v>43</v>
      </c>
      <c r="E158" s="3" t="str">
        <f>IFERROR(VLOOKUP(Table112[[#This Row],[User ID]],Table7[[Column1]:[Column2]],2,FALSE),"")</f>
        <v>Roki</v>
      </c>
      <c r="F158" s="3" t="s">
        <v>90</v>
      </c>
      <c r="G158" s="3"/>
      <c r="H158" s="3"/>
      <c r="I158" s="3"/>
      <c r="J158" s="37"/>
      <c r="K158" s="3">
        <v>24589</v>
      </c>
      <c r="L158" s="3">
        <f>J158-K158-Table112[[#This Row],[3rd Party]]</f>
        <v>-24589</v>
      </c>
      <c r="M158" s="3"/>
      <c r="N158" s="8"/>
    </row>
    <row r="159" spans="2:14" ht="21.95" customHeight="1" x14ac:dyDescent="0.3">
      <c r="B159" s="22">
        <v>44600</v>
      </c>
      <c r="C159" s="9">
        <v>157</v>
      </c>
      <c r="D159" s="10" t="s">
        <v>92</v>
      </c>
      <c r="E159" s="3" t="str">
        <f>IFERROR(VLOOKUP(Table112[[#This Row],[User ID]],Table7[[Column1]:[Column2]],2,FALSE),"")</f>
        <v>Erba</v>
      </c>
      <c r="F159" s="3" t="s">
        <v>57</v>
      </c>
      <c r="G159" s="3"/>
      <c r="H159" s="3"/>
      <c r="I159" s="3"/>
      <c r="J159" s="37">
        <v>15000</v>
      </c>
      <c r="K159" s="3"/>
      <c r="L159" s="3">
        <f>J159-K159-Table112[[#This Row],[3rd Party]]</f>
        <v>15000</v>
      </c>
      <c r="M159" s="3"/>
      <c r="N159" s="8"/>
    </row>
    <row r="160" spans="2:14" ht="21.95" customHeight="1" x14ac:dyDescent="0.3">
      <c r="B160" s="22">
        <v>44602</v>
      </c>
      <c r="C160" s="9">
        <v>158</v>
      </c>
      <c r="D160" s="10" t="s">
        <v>94</v>
      </c>
      <c r="E160" s="3" t="str">
        <f>IFERROR(VLOOKUP(Table112[[#This Row],[User ID]],Table7[[Column1]:[Column2]],2,FALSE),"")</f>
        <v>Tahia</v>
      </c>
      <c r="F160" s="3" t="s">
        <v>57</v>
      </c>
      <c r="G160" s="3"/>
      <c r="H160" s="3"/>
      <c r="I160" s="3"/>
      <c r="J160" s="37">
        <v>1500</v>
      </c>
      <c r="K160" s="3"/>
      <c r="L160" s="3">
        <f>J160-K160-Table112[[#This Row],[3rd Party]]</f>
        <v>1500</v>
      </c>
      <c r="M160" s="3"/>
      <c r="N160" s="8"/>
    </row>
    <row r="161" spans="2:14" ht="21.95" customHeight="1" x14ac:dyDescent="0.3">
      <c r="B161" s="22">
        <v>44607</v>
      </c>
      <c r="C161" s="9">
        <v>159</v>
      </c>
      <c r="D161" s="10" t="s">
        <v>56</v>
      </c>
      <c r="E161" s="3" t="str">
        <f>IFERROR(VLOOKUP(Table112[[#This Row],[User ID]],Table7[[Column1]:[Column2]],2,FALSE),"")</f>
        <v>Cresent Hospital</v>
      </c>
      <c r="F161" s="3" t="s">
        <v>57</v>
      </c>
      <c r="G161" s="3"/>
      <c r="H161" s="3"/>
      <c r="I161" s="3"/>
      <c r="J161" s="37">
        <v>3000</v>
      </c>
      <c r="K161" s="3"/>
      <c r="L161" s="3">
        <f>J161-K161-Table112[[#This Row],[3rd Party]]</f>
        <v>3000</v>
      </c>
      <c r="M161" s="3"/>
      <c r="N161" s="8"/>
    </row>
    <row r="162" spans="2:14" ht="21.95" customHeight="1" x14ac:dyDescent="0.3">
      <c r="B162" s="22">
        <v>44607</v>
      </c>
      <c r="C162" s="9">
        <v>160</v>
      </c>
      <c r="D162" s="10" t="s">
        <v>75</v>
      </c>
      <c r="E162" s="3" t="str">
        <f>IFERROR(VLOOKUP(Table112[[#This Row],[User ID]],Table7[[Column1]:[Column2]],2,FALSE),"")</f>
        <v>New Square</v>
      </c>
      <c r="F162" s="3" t="s">
        <v>57</v>
      </c>
      <c r="G162" s="3"/>
      <c r="H162" s="3"/>
      <c r="I162" s="3"/>
      <c r="J162" s="37">
        <v>1200</v>
      </c>
      <c r="K162" s="3"/>
      <c r="L162" s="3">
        <f>J162-K162-Table112[[#This Row],[3rd Party]]</f>
        <v>1200</v>
      </c>
      <c r="M162" s="3"/>
      <c r="N162" s="8"/>
    </row>
    <row r="163" spans="2:14" ht="21.95" customHeight="1" x14ac:dyDescent="0.3">
      <c r="B163" s="22">
        <v>44609</v>
      </c>
      <c r="C163" s="9">
        <v>161</v>
      </c>
      <c r="D163" s="10" t="s">
        <v>50</v>
      </c>
      <c r="E163" s="3" t="str">
        <f>IFERROR(VLOOKUP(Table112[[#This Row],[User ID]],Table7[[Column1]:[Column2]],2,FALSE),"")</f>
        <v>Bio-Tech</v>
      </c>
      <c r="F163" s="3" t="s">
        <v>57</v>
      </c>
      <c r="G163" s="3"/>
      <c r="H163" s="3"/>
      <c r="I163" s="3"/>
      <c r="J163" s="37">
        <v>20000</v>
      </c>
      <c r="K163" s="3"/>
      <c r="L163" s="3">
        <f>J163-K163-Table112[[#This Row],[3rd Party]]</f>
        <v>20000</v>
      </c>
      <c r="M163" s="3"/>
      <c r="N163" s="8"/>
    </row>
    <row r="164" spans="2:14" ht="21.95" customHeight="1" x14ac:dyDescent="0.3">
      <c r="B164" s="22">
        <v>44615</v>
      </c>
      <c r="C164" s="9">
        <v>162</v>
      </c>
      <c r="D164" s="10" t="s">
        <v>123</v>
      </c>
      <c r="E164" s="3" t="str">
        <f>IFERROR(VLOOKUP(Table112[[#This Row],[User ID]],Table7[[Column1]:[Column2]],2,FALSE),"")</f>
        <v>Mondol D/C Pabna</v>
      </c>
      <c r="F164" s="3" t="s">
        <v>148</v>
      </c>
      <c r="G164" s="3"/>
      <c r="H164" s="3"/>
      <c r="I164" s="3"/>
      <c r="J164" s="37">
        <v>15000</v>
      </c>
      <c r="K164" s="3"/>
      <c r="L164" s="3">
        <f>J164-K164-Table112[[#This Row],[3rd Party]]</f>
        <v>15000</v>
      </c>
      <c r="M164" s="3"/>
      <c r="N164" s="8"/>
    </row>
    <row r="165" spans="2:14" ht="21.95" customHeight="1" x14ac:dyDescent="0.3">
      <c r="B165" s="22">
        <v>44616</v>
      </c>
      <c r="C165" s="9">
        <v>163</v>
      </c>
      <c r="D165" s="10" t="s">
        <v>107</v>
      </c>
      <c r="E165" s="3" t="str">
        <f>IFERROR(VLOOKUP(Table112[[#This Row],[User ID]],Table7[[Column1]:[Column2]],2,FALSE),"")</f>
        <v>Extra Machine</v>
      </c>
      <c r="F165" s="3" t="s">
        <v>38</v>
      </c>
      <c r="G165" s="3" t="s">
        <v>176</v>
      </c>
      <c r="H165" s="3"/>
      <c r="I165" s="3"/>
      <c r="J165" s="37">
        <v>4500</v>
      </c>
      <c r="K165" s="3"/>
      <c r="L165" s="3">
        <f>J165-K165-Table112[[#This Row],[3rd Party]]</f>
        <v>4500</v>
      </c>
      <c r="M165" s="3"/>
      <c r="N165" s="8"/>
    </row>
    <row r="166" spans="2:14" ht="21.95" customHeight="1" x14ac:dyDescent="0.3">
      <c r="B166" s="22">
        <v>44616</v>
      </c>
      <c r="C166" s="9">
        <v>164</v>
      </c>
      <c r="D166" s="10" t="s">
        <v>107</v>
      </c>
      <c r="E166" s="3" t="str">
        <f>IFERROR(VLOOKUP(Table112[[#This Row],[User ID]],Table7[[Column1]:[Column2]],2,FALSE),"")</f>
        <v>Extra Machine</v>
      </c>
      <c r="F166" s="3" t="s">
        <v>38</v>
      </c>
      <c r="G166" s="3" t="s">
        <v>177</v>
      </c>
      <c r="H166" s="3"/>
      <c r="I166" s="3"/>
      <c r="J166" s="37">
        <v>1500</v>
      </c>
      <c r="K166" s="3"/>
      <c r="L166" s="3">
        <f>J166-K166-Table112[[#This Row],[3rd Party]]</f>
        <v>1500</v>
      </c>
      <c r="M166" s="3"/>
      <c r="N166" s="8"/>
    </row>
    <row r="167" spans="2:14" ht="21.95" customHeight="1" x14ac:dyDescent="0.3">
      <c r="B167" s="22">
        <v>44620</v>
      </c>
      <c r="C167" s="9">
        <v>165</v>
      </c>
      <c r="D167" s="10" t="s">
        <v>23</v>
      </c>
      <c r="E167" s="3" t="str">
        <f>IFERROR(VLOOKUP(Table112[[#This Row],[User ID]],Table7[[Column1]:[Column2]],2,FALSE),"")</f>
        <v>Aman Ullah</v>
      </c>
      <c r="F167" s="3" t="s">
        <v>90</v>
      </c>
      <c r="G167" s="3"/>
      <c r="H167" s="3"/>
      <c r="I167" s="3"/>
      <c r="J167" s="37"/>
      <c r="K167" s="3">
        <v>21600</v>
      </c>
      <c r="L167" s="3">
        <f>J167-K167-Table112[[#This Row],[3rd Party]]</f>
        <v>-21600</v>
      </c>
      <c r="M167" s="3"/>
      <c r="N167" s="8"/>
    </row>
    <row r="168" spans="2:14" ht="21.95" customHeight="1" x14ac:dyDescent="0.3">
      <c r="B168" s="22">
        <v>44620</v>
      </c>
      <c r="C168" s="9">
        <v>166</v>
      </c>
      <c r="D168" s="10" t="s">
        <v>40</v>
      </c>
      <c r="E168" s="3" t="str">
        <f>IFERROR(VLOOKUP(Table112[[#This Row],[User ID]],Table7[[Column1]:[Column2]],2,FALSE),"")</f>
        <v>Khaled</v>
      </c>
      <c r="F168" s="3" t="s">
        <v>90</v>
      </c>
      <c r="G168" s="3"/>
      <c r="H168" s="3"/>
      <c r="I168" s="3"/>
      <c r="J168" s="37"/>
      <c r="K168" s="3">
        <v>21600</v>
      </c>
      <c r="L168" s="3">
        <f>J168-K168-Table112[[#This Row],[3rd Party]]</f>
        <v>-21600</v>
      </c>
      <c r="M168" s="3"/>
      <c r="N168" s="8"/>
    </row>
    <row r="169" spans="2:14" ht="21.95" customHeight="1" x14ac:dyDescent="0.3">
      <c r="B169" s="22">
        <v>44620</v>
      </c>
      <c r="C169" s="9">
        <v>167</v>
      </c>
      <c r="D169" s="10" t="s">
        <v>43</v>
      </c>
      <c r="E169" s="3" t="str">
        <f>IFERROR(VLOOKUP(Table112[[#This Row],[User ID]],Table7[[Column1]:[Column2]],2,FALSE),"")</f>
        <v>Roki</v>
      </c>
      <c r="F169" s="3" t="s">
        <v>90</v>
      </c>
      <c r="G169" s="3"/>
      <c r="H169" s="3"/>
      <c r="I169" s="3"/>
      <c r="J169" s="37"/>
      <c r="K169" s="3">
        <v>18500</v>
      </c>
      <c r="L169" s="3">
        <f>J169-K169-Table112[[#This Row],[3rd Party]]</f>
        <v>-18500</v>
      </c>
      <c r="M169" s="3"/>
      <c r="N169" s="8"/>
    </row>
    <row r="170" spans="2:14" ht="21.95" customHeight="1" x14ac:dyDescent="0.3">
      <c r="B170" s="22">
        <v>44620</v>
      </c>
      <c r="C170" s="9">
        <v>168</v>
      </c>
      <c r="D170" s="10" t="s">
        <v>115</v>
      </c>
      <c r="E170" s="3" t="str">
        <f>IFERROR(VLOOKUP(Table112[[#This Row],[User ID]],Table7[[Column1]:[Column2]],2,FALSE),"")</f>
        <v>Medi-Trast</v>
      </c>
      <c r="F170" s="3" t="s">
        <v>38</v>
      </c>
      <c r="G170" s="3"/>
      <c r="H170" s="3"/>
      <c r="I170" s="3">
        <v>5000</v>
      </c>
      <c r="J170" s="37">
        <v>20000</v>
      </c>
      <c r="K170" s="3"/>
      <c r="L170" s="3">
        <f>J170-K170-Table112[[#This Row],[3rd Party]]</f>
        <v>15000</v>
      </c>
      <c r="M170" s="3"/>
      <c r="N170" s="8"/>
    </row>
    <row r="171" spans="2:14" ht="21.95" customHeight="1" x14ac:dyDescent="0.3">
      <c r="B171" s="22">
        <v>44628</v>
      </c>
      <c r="C171" s="9">
        <v>169</v>
      </c>
      <c r="D171" s="10" t="s">
        <v>92</v>
      </c>
      <c r="E171" s="3" t="str">
        <f>IFERROR(VLOOKUP(Table112[[#This Row],[User ID]],Table7[[Column1]:[Column2]],2,FALSE),"")</f>
        <v>Erba</v>
      </c>
      <c r="F171" s="3" t="s">
        <v>57</v>
      </c>
      <c r="G171" s="3"/>
      <c r="H171" s="3"/>
      <c r="I171" s="3"/>
      <c r="J171" s="37">
        <v>15000</v>
      </c>
      <c r="K171" s="3"/>
      <c r="L171" s="3">
        <f>J171-K171-Table112[[#This Row],[3rd Party]]</f>
        <v>15000</v>
      </c>
      <c r="M171" s="3"/>
      <c r="N171" s="8"/>
    </row>
    <row r="172" spans="2:14" ht="21.95" customHeight="1" x14ac:dyDescent="0.3">
      <c r="B172" s="22">
        <v>44629</v>
      </c>
      <c r="C172" s="9">
        <v>170</v>
      </c>
      <c r="D172" s="10" t="s">
        <v>125</v>
      </c>
      <c r="E172" s="3" t="str">
        <f>IFERROR(VLOOKUP(Table112[[#This Row],[User ID]],Table7[[Column1]:[Column2]],2,FALSE),"")</f>
        <v>Saiful Vie</v>
      </c>
      <c r="F172" s="3" t="s">
        <v>38</v>
      </c>
      <c r="G172" s="3" t="s">
        <v>178</v>
      </c>
      <c r="H172" s="3"/>
      <c r="I172" s="3"/>
      <c r="J172" s="37">
        <v>0</v>
      </c>
      <c r="K172" s="3"/>
      <c r="L172" s="3">
        <f>J172-K172-Table112[[#This Row],[3rd Party]]</f>
        <v>0</v>
      </c>
      <c r="M172" s="3"/>
      <c r="N172" s="8"/>
    </row>
    <row r="173" spans="2:14" ht="21.95" customHeight="1" x14ac:dyDescent="0.3">
      <c r="B173" s="22">
        <v>44636</v>
      </c>
      <c r="C173" s="9">
        <v>171</v>
      </c>
      <c r="D173" s="10" t="s">
        <v>120</v>
      </c>
      <c r="E173" s="3" t="str">
        <f>IFERROR(VLOOKUP(Table112[[#This Row],[User ID]],Table7[[Column1]:[Column2]],2,FALSE),"")</f>
        <v>Eleas</v>
      </c>
      <c r="F173" s="3" t="s">
        <v>38</v>
      </c>
      <c r="G173" s="3"/>
      <c r="H173" s="3"/>
      <c r="I173" s="3"/>
      <c r="J173" s="37">
        <v>6000</v>
      </c>
      <c r="K173" s="3">
        <v>89</v>
      </c>
      <c r="L173" s="3">
        <f>J173-K173-Table112[[#This Row],[3rd Party]]</f>
        <v>5911</v>
      </c>
      <c r="M173" s="3"/>
      <c r="N173" s="8"/>
    </row>
    <row r="174" spans="2:14" ht="21.95" customHeight="1" x14ac:dyDescent="0.3">
      <c r="B174" s="22">
        <v>44632</v>
      </c>
      <c r="C174" s="9">
        <v>172</v>
      </c>
      <c r="D174" s="10" t="s">
        <v>75</v>
      </c>
      <c r="E174" s="3" t="str">
        <f>IFERROR(VLOOKUP(Table112[[#This Row],[User ID]],Table7[[Column1]:[Column2]],2,FALSE),"")</f>
        <v>New Square</v>
      </c>
      <c r="F174" s="3" t="s">
        <v>57</v>
      </c>
      <c r="G174" s="3"/>
      <c r="H174" s="3"/>
      <c r="I174" s="3"/>
      <c r="J174" s="37">
        <v>1200</v>
      </c>
      <c r="K174" s="3">
        <v>18</v>
      </c>
      <c r="L174" s="3">
        <f>J174-K174-Table112[[#This Row],[3rd Party]]</f>
        <v>1182</v>
      </c>
      <c r="M174" s="3"/>
      <c r="N174" s="8"/>
    </row>
    <row r="175" spans="2:14" ht="21.95" customHeight="1" x14ac:dyDescent="0.3">
      <c r="B175" s="22">
        <v>44633</v>
      </c>
      <c r="C175" s="9">
        <v>173</v>
      </c>
      <c r="D175" s="10" t="s">
        <v>62</v>
      </c>
      <c r="E175" s="3" t="str">
        <f>IFERROR(VLOOKUP(Table112[[#This Row],[User ID]],Table7[[Column1]:[Column2]],2,FALSE),"")</f>
        <v>Jamuna</v>
      </c>
      <c r="F175" s="3" t="s">
        <v>57</v>
      </c>
      <c r="G175" s="3"/>
      <c r="H175" s="3"/>
      <c r="I175" s="3">
        <v>4000</v>
      </c>
      <c r="J175" s="37">
        <v>16000</v>
      </c>
      <c r="K175" s="3">
        <v>238</v>
      </c>
      <c r="L175" s="3">
        <f>J175-K175-Table112[[#This Row],[3rd Party]]</f>
        <v>11762</v>
      </c>
      <c r="M175" s="3"/>
      <c r="N175" s="8"/>
    </row>
    <row r="176" spans="2:14" ht="21.95" customHeight="1" x14ac:dyDescent="0.3">
      <c r="B176" s="22">
        <v>44635</v>
      </c>
      <c r="C176" s="9">
        <v>174</v>
      </c>
      <c r="D176" s="10" t="s">
        <v>56</v>
      </c>
      <c r="E176" s="3" t="str">
        <f>IFERROR(VLOOKUP(Table112[[#This Row],[User ID]],Table7[[Column1]:[Column2]],2,FALSE),"")</f>
        <v>Cresent Hospital</v>
      </c>
      <c r="F176" s="3" t="s">
        <v>57</v>
      </c>
      <c r="G176" s="3"/>
      <c r="H176" s="3"/>
      <c r="I176" s="3"/>
      <c r="J176" s="37">
        <v>3000</v>
      </c>
      <c r="K176" s="3">
        <v>45</v>
      </c>
      <c r="L176" s="3">
        <f>J176-K176-Table112[[#This Row],[3rd Party]]</f>
        <v>2955</v>
      </c>
      <c r="M176" s="3"/>
      <c r="N176" s="8"/>
    </row>
    <row r="177" spans="2:14" ht="21.95" customHeight="1" x14ac:dyDescent="0.3">
      <c r="B177" s="22">
        <v>44635</v>
      </c>
      <c r="C177" s="9">
        <v>175</v>
      </c>
      <c r="D177" s="10" t="s">
        <v>94</v>
      </c>
      <c r="E177" s="3" t="str">
        <f>IFERROR(VLOOKUP(Table112[[#This Row],[User ID]],Table7[[Column1]:[Column2]],2,FALSE),"")</f>
        <v>Tahia</v>
      </c>
      <c r="F177" s="3" t="s">
        <v>57</v>
      </c>
      <c r="G177" s="3"/>
      <c r="H177" s="3"/>
      <c r="I177" s="3"/>
      <c r="J177" s="37">
        <v>1500</v>
      </c>
      <c r="K177" s="3">
        <v>22</v>
      </c>
      <c r="L177" s="3">
        <f>J177-K177-Table112[[#This Row],[3rd Party]]</f>
        <v>1478</v>
      </c>
      <c r="M177" s="3"/>
      <c r="N177" s="8"/>
    </row>
    <row r="178" spans="2:14" ht="21.95" customHeight="1" x14ac:dyDescent="0.3">
      <c r="B178" s="22">
        <v>44642</v>
      </c>
      <c r="C178" s="9">
        <v>176</v>
      </c>
      <c r="D178" s="10" t="s">
        <v>129</v>
      </c>
      <c r="E178" s="3" t="str">
        <f>IFERROR(VLOOKUP(Table112[[#This Row],[User ID]],Table7[[Column1]:[Column2]],2,FALSE),"")</f>
        <v>Popular</v>
      </c>
      <c r="F178" s="3" t="s">
        <v>148</v>
      </c>
      <c r="G178" s="3"/>
      <c r="H178" s="3"/>
      <c r="I178" s="3">
        <v>4500</v>
      </c>
      <c r="J178" s="37">
        <v>10000</v>
      </c>
      <c r="K178" s="3">
        <v>67</v>
      </c>
      <c r="L178" s="3">
        <f>J178-K178-Table112[[#This Row],[3rd Party]]</f>
        <v>5433</v>
      </c>
      <c r="M178" s="3"/>
      <c r="N178" s="8" t="s">
        <v>179</v>
      </c>
    </row>
    <row r="179" spans="2:14" ht="21.95" customHeight="1" x14ac:dyDescent="0.3">
      <c r="B179" s="22">
        <v>44642</v>
      </c>
      <c r="C179" s="9">
        <v>177</v>
      </c>
      <c r="D179" s="10" t="s">
        <v>101</v>
      </c>
      <c r="E179" s="3" t="str">
        <f>IFERROR(VLOOKUP(Table112[[#This Row],[User ID]],Table7[[Column1]:[Column2]],2,FALSE),"")</f>
        <v>Mamun Soft Engr</v>
      </c>
      <c r="F179" s="3" t="s">
        <v>180</v>
      </c>
      <c r="G179" s="3" t="s">
        <v>181</v>
      </c>
      <c r="H179" s="3"/>
      <c r="I179" s="3"/>
      <c r="J179" s="37"/>
      <c r="K179" s="3">
        <v>10000</v>
      </c>
      <c r="L179" s="3">
        <f>J179-K179-Table112[[#This Row],[3rd Party]]</f>
        <v>-10000</v>
      </c>
      <c r="M179" s="3"/>
      <c r="N179" s="8"/>
    </row>
    <row r="180" spans="2:14" ht="21.95" customHeight="1" x14ac:dyDescent="0.3">
      <c r="B180" s="22">
        <v>44645</v>
      </c>
      <c r="C180" s="9">
        <v>178</v>
      </c>
      <c r="D180" s="10" t="s">
        <v>127</v>
      </c>
      <c r="E180" s="3" t="str">
        <f>IFERROR(VLOOKUP(Table112[[#This Row],[User ID]],Table7[[Column1]:[Column2]],2,FALSE),"")</f>
        <v>Jihad (UI Designer)</v>
      </c>
      <c r="F180" s="3" t="s">
        <v>180</v>
      </c>
      <c r="G180" s="3" t="s">
        <v>182</v>
      </c>
      <c r="H180" s="3"/>
      <c r="I180" s="3"/>
      <c r="J180" s="37"/>
      <c r="K180" s="3">
        <v>2040</v>
      </c>
      <c r="L180" s="3">
        <f>J180-K180-Table112[[#This Row],[3rd Party]]</f>
        <v>-2040</v>
      </c>
      <c r="M180" s="3"/>
      <c r="N180" s="8"/>
    </row>
    <row r="181" spans="2:14" ht="21.95" customHeight="1" x14ac:dyDescent="0.3">
      <c r="B181" s="22">
        <v>44647</v>
      </c>
      <c r="C181" s="9">
        <v>179</v>
      </c>
      <c r="D181" s="10" t="s">
        <v>50</v>
      </c>
      <c r="E181" s="3" t="str">
        <f>IFERROR(VLOOKUP(Table112[[#This Row],[User ID]],Table7[[Column1]:[Column2]],2,FALSE),"")</f>
        <v>Bio-Tech</v>
      </c>
      <c r="F181" s="3" t="s">
        <v>57</v>
      </c>
      <c r="G181" s="3"/>
      <c r="H181" s="3"/>
      <c r="I181" s="3"/>
      <c r="J181" s="37">
        <v>20000</v>
      </c>
      <c r="K181" s="3"/>
      <c r="L181" s="3">
        <f>J181-K181-Table112[[#This Row],[3rd Party]]</f>
        <v>20000</v>
      </c>
      <c r="M181" s="3"/>
      <c r="N181" s="8"/>
    </row>
    <row r="182" spans="2:14" ht="21.95" customHeight="1" x14ac:dyDescent="0.3">
      <c r="B182" s="22">
        <v>44645</v>
      </c>
      <c r="C182" s="9">
        <v>180</v>
      </c>
      <c r="D182" s="10" t="s">
        <v>23</v>
      </c>
      <c r="E182" s="3" t="str">
        <f>IFERROR(VLOOKUP(Table112[[#This Row],[User ID]],Table7[[Column1]:[Column2]],2,FALSE),"")</f>
        <v>Aman Ullah</v>
      </c>
      <c r="F182" s="3" t="s">
        <v>90</v>
      </c>
      <c r="G182" s="3"/>
      <c r="H182" s="3"/>
      <c r="I182" s="3"/>
      <c r="J182" s="37"/>
      <c r="K182" s="3">
        <v>23340</v>
      </c>
      <c r="L182" s="3">
        <f>J182-K182-Table112[[#This Row],[3rd Party]]</f>
        <v>-23340</v>
      </c>
      <c r="M182" s="3"/>
      <c r="N182" s="8"/>
    </row>
    <row r="183" spans="2:14" ht="21.95" customHeight="1" x14ac:dyDescent="0.3">
      <c r="B183" s="22">
        <v>44645</v>
      </c>
      <c r="C183" s="9">
        <v>181</v>
      </c>
      <c r="D183" s="10" t="s">
        <v>40</v>
      </c>
      <c r="E183" s="3" t="str">
        <f>IFERROR(VLOOKUP(Table112[[#This Row],[User ID]],Table7[[Column1]:[Column2]],2,FALSE),"")</f>
        <v>Khaled</v>
      </c>
      <c r="F183" s="3" t="s">
        <v>90</v>
      </c>
      <c r="G183" s="3"/>
      <c r="H183" s="3"/>
      <c r="I183" s="3"/>
      <c r="J183" s="37"/>
      <c r="K183" s="3">
        <v>23340</v>
      </c>
      <c r="L183" s="3">
        <f>J183-K183-Table112[[#This Row],[3rd Party]]</f>
        <v>-23340</v>
      </c>
      <c r="M183" s="3"/>
      <c r="N183" s="8"/>
    </row>
    <row r="184" spans="2:14" ht="21.95" customHeight="1" x14ac:dyDescent="0.3">
      <c r="B184" s="22">
        <v>44645</v>
      </c>
      <c r="C184" s="9">
        <v>182</v>
      </c>
      <c r="D184" s="10" t="s">
        <v>43</v>
      </c>
      <c r="E184" s="3" t="str">
        <f>IFERROR(VLOOKUP(Table112[[#This Row],[User ID]],Table7[[Column1]:[Column2]],2,FALSE),"")</f>
        <v>Roki</v>
      </c>
      <c r="F184" s="3" t="s">
        <v>90</v>
      </c>
      <c r="G184" s="3"/>
      <c r="H184" s="3"/>
      <c r="I184" s="3"/>
      <c r="J184" s="37"/>
      <c r="K184" s="3">
        <v>20001</v>
      </c>
      <c r="L184" s="3">
        <f>J184-K184-Table112[[#This Row],[3rd Party]]</f>
        <v>-20001</v>
      </c>
      <c r="M184" s="3"/>
      <c r="N184" s="8"/>
    </row>
    <row r="185" spans="2:14" ht="21.95" customHeight="1" x14ac:dyDescent="0.3">
      <c r="B185" s="22">
        <v>44647</v>
      </c>
      <c r="C185" s="9">
        <v>183</v>
      </c>
      <c r="D185" s="10" t="s">
        <v>133</v>
      </c>
      <c r="E185" s="3" t="str">
        <f>IFERROR(VLOOKUP(Table112[[#This Row],[User ID]],Table7[[Column1]:[Column2]],2,FALSE),"")</f>
        <v>Digital</v>
      </c>
      <c r="F185" s="3" t="s">
        <v>68</v>
      </c>
      <c r="G185" s="3" t="s">
        <v>36</v>
      </c>
      <c r="H185" s="3"/>
      <c r="I185" s="3"/>
      <c r="J185" s="37"/>
      <c r="K185" s="3">
        <v>2280</v>
      </c>
      <c r="L185" s="3">
        <f>J185-K185-Table112[[#This Row],[3rd Party]]</f>
        <v>-2280</v>
      </c>
      <c r="M185" s="3"/>
      <c r="N185" s="8" t="s">
        <v>193</v>
      </c>
    </row>
    <row r="186" spans="2:14" ht="21.95" customHeight="1" x14ac:dyDescent="0.3">
      <c r="B186" s="22">
        <v>44648</v>
      </c>
      <c r="C186" s="9">
        <v>184</v>
      </c>
      <c r="D186" s="10" t="s">
        <v>133</v>
      </c>
      <c r="E186" s="3" t="str">
        <f>IFERROR(VLOOKUP(Table112[[#This Row],[User ID]],Table7[[Column1]:[Column2]],2,FALSE),"")</f>
        <v>Digital</v>
      </c>
      <c r="F186" s="3" t="s">
        <v>148</v>
      </c>
      <c r="G186" s="3"/>
      <c r="H186" s="3"/>
      <c r="I186" s="3"/>
      <c r="J186" s="37">
        <v>50000</v>
      </c>
      <c r="K186" s="3"/>
      <c r="L186" s="3">
        <f>J186-K186-Table112[[#This Row],[3rd Party]]</f>
        <v>50000</v>
      </c>
      <c r="M186" s="3"/>
      <c r="N186" s="8"/>
    </row>
    <row r="187" spans="2:14" ht="21.95" customHeight="1" x14ac:dyDescent="0.3">
      <c r="B187" s="22">
        <v>44649</v>
      </c>
      <c r="C187" s="9">
        <v>185</v>
      </c>
      <c r="D187" s="10" t="s">
        <v>131</v>
      </c>
      <c r="E187" s="3" t="str">
        <f>IFERROR(VLOOKUP(Table112[[#This Row],[User ID]],Table7[[Column1]:[Column2]],2,FALSE),"")</f>
        <v>Koloroa</v>
      </c>
      <c r="F187" s="3" t="s">
        <v>148</v>
      </c>
      <c r="G187" s="3"/>
      <c r="H187" s="3"/>
      <c r="I187" s="3">
        <v>2000</v>
      </c>
      <c r="J187" s="37">
        <v>5000</v>
      </c>
      <c r="K187" s="3"/>
      <c r="L187" s="3">
        <f>J187-K187-Table112[[#This Row],[3rd Party]]</f>
        <v>3000</v>
      </c>
      <c r="M187" s="3"/>
      <c r="N187" s="8" t="s">
        <v>183</v>
      </c>
    </row>
    <row r="188" spans="2:14" ht="21.95" customHeight="1" x14ac:dyDescent="0.3">
      <c r="B188" s="22">
        <v>44651</v>
      </c>
      <c r="C188" s="9">
        <v>186</v>
      </c>
      <c r="D188" s="10" t="s">
        <v>37</v>
      </c>
      <c r="E188" s="3" t="str">
        <f>IFERROR(VLOOKUP(Table112[[#This Row],[User ID]],Table7[[Column1]:[Column2]],2,FALSE),"")</f>
        <v>Bio-Aid</v>
      </c>
      <c r="F188" s="3" t="s">
        <v>184</v>
      </c>
      <c r="G188" s="3" t="s">
        <v>194</v>
      </c>
      <c r="H188" s="3"/>
      <c r="I188" s="3">
        <v>1630</v>
      </c>
      <c r="J188" s="37">
        <v>7500</v>
      </c>
      <c r="K188" s="3"/>
      <c r="L188" s="3">
        <f>J188-K188-Table112[[#This Row],[3rd Party]]</f>
        <v>5870</v>
      </c>
      <c r="M188" s="3"/>
      <c r="N188" s="8" t="s">
        <v>190</v>
      </c>
    </row>
    <row r="189" spans="2:14" ht="21.95" customHeight="1" x14ac:dyDescent="0.3">
      <c r="B189" s="22">
        <v>44651</v>
      </c>
      <c r="C189" s="9">
        <v>187</v>
      </c>
      <c r="D189" s="10" t="s">
        <v>79</v>
      </c>
      <c r="E189" s="3" t="str">
        <f>IFERROR(VLOOKUP(Table112[[#This Row],[User ID]],Table7[[Column1]:[Column2]],2,FALSE),"")</f>
        <v xml:space="preserve">Medi Point </v>
      </c>
      <c r="F189" s="3" t="s">
        <v>38</v>
      </c>
      <c r="G189" s="3"/>
      <c r="H189" s="3"/>
      <c r="I189" s="3"/>
      <c r="J189" s="37">
        <v>5000</v>
      </c>
      <c r="K189" s="3">
        <v>75</v>
      </c>
      <c r="L189" s="3">
        <f>J189-K189-Table112[[#This Row],[3rd Party]]</f>
        <v>4925</v>
      </c>
      <c r="M189" s="3"/>
      <c r="N189" s="8"/>
    </row>
    <row r="190" spans="2:14" ht="21.95" customHeight="1" x14ac:dyDescent="0.3">
      <c r="B190" s="22">
        <v>44653</v>
      </c>
      <c r="C190" s="9">
        <v>188</v>
      </c>
      <c r="D190" s="10" t="s">
        <v>84</v>
      </c>
      <c r="E190" s="3" t="str">
        <f>IFERROR(VLOOKUP(Table112[[#This Row],[User ID]],Table7[[Column1]:[Column2]],2,FALSE),"")</f>
        <v>Medical Solution</v>
      </c>
      <c r="F190" s="3" t="s">
        <v>38</v>
      </c>
      <c r="G190" s="3"/>
      <c r="H190" s="3"/>
      <c r="I190" s="3">
        <v>750</v>
      </c>
      <c r="J190" s="37">
        <v>20000</v>
      </c>
      <c r="K190" s="3"/>
      <c r="L190" s="3">
        <f>J190-K190-Table112[[#This Row],[3rd Party]]</f>
        <v>19250</v>
      </c>
      <c r="M190" s="3"/>
      <c r="N190" s="8" t="s">
        <v>191</v>
      </c>
    </row>
    <row r="191" spans="2:14" ht="21.95" customHeight="1" x14ac:dyDescent="0.3">
      <c r="B191" s="22">
        <v>44660</v>
      </c>
      <c r="C191" s="9">
        <v>189</v>
      </c>
      <c r="D191" s="10" t="s">
        <v>96</v>
      </c>
      <c r="E191" s="3" t="str">
        <f>IFERROR(VLOOKUP(Table112[[#This Row],[User ID]],Table7[[Column1]:[Column2]],2,FALSE),"")</f>
        <v>Akhtarunnahar M/H</v>
      </c>
      <c r="F191" s="3" t="s">
        <v>57</v>
      </c>
      <c r="G191" s="3"/>
      <c r="H191" s="3"/>
      <c r="I191" s="3"/>
      <c r="J191" s="37">
        <v>2500</v>
      </c>
      <c r="K191" s="3">
        <v>37</v>
      </c>
      <c r="L191" s="3">
        <f>J191-K191-Table112[[#This Row],[3rd Party]]</f>
        <v>2463</v>
      </c>
      <c r="M191" s="3"/>
      <c r="N191" s="8"/>
    </row>
    <row r="192" spans="2:14" ht="21.95" customHeight="1" x14ac:dyDescent="0.3">
      <c r="B192" s="22">
        <v>44661</v>
      </c>
      <c r="C192" s="9">
        <v>190</v>
      </c>
      <c r="D192" s="10" t="s">
        <v>94</v>
      </c>
      <c r="E192" s="3" t="str">
        <f>IFERROR(VLOOKUP(Table112[[#This Row],[User ID]],Table7[[Column1]:[Column2]],2,FALSE),"")</f>
        <v>Tahia</v>
      </c>
      <c r="F192" s="3" t="s">
        <v>57</v>
      </c>
      <c r="G192" s="3"/>
      <c r="H192" s="3"/>
      <c r="I192" s="3"/>
      <c r="J192" s="37">
        <v>1500</v>
      </c>
      <c r="K192" s="3">
        <v>22</v>
      </c>
      <c r="L192" s="3">
        <f>J192-K192-Table112[[#This Row],[3rd Party]]</f>
        <v>1478</v>
      </c>
      <c r="M192" s="3"/>
      <c r="N192" s="8"/>
    </row>
    <row r="193" spans="2:14" ht="21.95" customHeight="1" x14ac:dyDescent="0.3">
      <c r="B193" s="22">
        <v>44665</v>
      </c>
      <c r="C193" s="9">
        <v>191</v>
      </c>
      <c r="D193" s="10" t="s">
        <v>56</v>
      </c>
      <c r="E193" s="3" t="str">
        <f>IFERROR(VLOOKUP(Table112[[#This Row],[User ID]],Table7[[Column1]:[Column2]],2,FALSE),"")</f>
        <v>Cresent Hospital</v>
      </c>
      <c r="F193" s="3" t="s">
        <v>57</v>
      </c>
      <c r="G193" s="3"/>
      <c r="H193" s="3"/>
      <c r="I193" s="3"/>
      <c r="J193" s="37">
        <v>3000</v>
      </c>
      <c r="K193" s="3">
        <v>45</v>
      </c>
      <c r="L193" s="3">
        <f>J193-K193-Table112[[#This Row],[3rd Party]]</f>
        <v>2955</v>
      </c>
      <c r="M193" s="3"/>
      <c r="N193" s="8"/>
    </row>
    <row r="194" spans="2:14" ht="21.95" customHeight="1" x14ac:dyDescent="0.3">
      <c r="B194" s="22">
        <v>44667</v>
      </c>
      <c r="C194" s="9">
        <v>192</v>
      </c>
      <c r="D194" s="10" t="s">
        <v>23</v>
      </c>
      <c r="E194" s="3" t="str">
        <f>IFERROR(VLOOKUP(Table112[[#This Row],[User ID]],Table7[[Column1]:[Column2]],2,FALSE),"")</f>
        <v>Aman Ullah</v>
      </c>
      <c r="F194" s="3" t="s">
        <v>34</v>
      </c>
      <c r="G194" s="3" t="s">
        <v>188</v>
      </c>
      <c r="H194" s="3"/>
      <c r="I194" s="3"/>
      <c r="J194" s="37"/>
      <c r="K194" s="3">
        <v>1215</v>
      </c>
      <c r="L194" s="3">
        <f>J194-K194-Table112[[#This Row],[3rd Party]]</f>
        <v>-1215</v>
      </c>
      <c r="M194" s="3"/>
      <c r="N194" s="8"/>
    </row>
    <row r="195" spans="2:14" ht="21.95" customHeight="1" x14ac:dyDescent="0.3">
      <c r="B195" s="22">
        <v>44669</v>
      </c>
      <c r="C195" s="9">
        <v>193</v>
      </c>
      <c r="D195" s="10" t="s">
        <v>115</v>
      </c>
      <c r="E195" s="3" t="str">
        <f>IFERROR(VLOOKUP(Table112[[#This Row],[User ID]],Table7[[Column1]:[Column2]],2,FALSE),"")</f>
        <v>Medi-Trast</v>
      </c>
      <c r="F195" s="3" t="s">
        <v>38</v>
      </c>
      <c r="G195" s="3"/>
      <c r="H195" s="3"/>
      <c r="I195" s="3"/>
      <c r="J195" s="37">
        <v>12750</v>
      </c>
      <c r="K195" s="3"/>
      <c r="L195" s="3">
        <f>J195-K195-Table112[[#This Row],[3rd Party]]</f>
        <v>12750</v>
      </c>
      <c r="M195" s="3"/>
      <c r="N195" s="8"/>
    </row>
    <row r="196" spans="2:14" ht="21.95" customHeight="1" x14ac:dyDescent="0.3">
      <c r="B196" s="22">
        <v>44669</v>
      </c>
      <c r="C196" s="9">
        <v>194</v>
      </c>
      <c r="D196" s="10" t="s">
        <v>50</v>
      </c>
      <c r="E196" s="3" t="str">
        <f>IFERROR(VLOOKUP(Table112[[#This Row],[User ID]],Table7[[Column1]:[Column2]],2,FALSE),"")</f>
        <v>Bio-Tech</v>
      </c>
      <c r="F196" s="3" t="s">
        <v>57</v>
      </c>
      <c r="G196" s="3"/>
      <c r="H196" s="3"/>
      <c r="I196" s="3"/>
      <c r="J196" s="37">
        <v>20000</v>
      </c>
      <c r="K196" s="3"/>
      <c r="L196" s="3">
        <f>J196-K196-Table112[[#This Row],[3rd Party]]</f>
        <v>20000</v>
      </c>
      <c r="M196" s="3"/>
      <c r="N196" s="8"/>
    </row>
    <row r="197" spans="2:14" ht="21.95" customHeight="1" x14ac:dyDescent="0.3">
      <c r="B197" s="22">
        <v>44670</v>
      </c>
      <c r="C197" s="9">
        <v>195</v>
      </c>
      <c r="D197" s="10" t="s">
        <v>123</v>
      </c>
      <c r="E197" s="3" t="str">
        <f>IFERROR(VLOOKUP(Table112[[#This Row],[User ID]],Table7[[Column1]:[Column2]],2,FALSE),"")</f>
        <v>Mondol D/C Pabna</v>
      </c>
      <c r="F197" s="3" t="s">
        <v>57</v>
      </c>
      <c r="G197" s="3"/>
      <c r="H197" s="3"/>
      <c r="I197" s="3"/>
      <c r="J197" s="37">
        <v>2000</v>
      </c>
      <c r="K197" s="3">
        <v>30</v>
      </c>
      <c r="L197" s="3">
        <f>J197-K197-Table112[[#This Row],[3rd Party]]</f>
        <v>1970</v>
      </c>
      <c r="M197" s="3"/>
      <c r="N197" s="8"/>
    </row>
    <row r="198" spans="2:14" ht="21.95" customHeight="1" x14ac:dyDescent="0.3">
      <c r="B198" s="22">
        <v>44671</v>
      </c>
      <c r="C198" s="9">
        <v>196</v>
      </c>
      <c r="D198" s="10" t="s">
        <v>62</v>
      </c>
      <c r="E198" s="3" t="str">
        <f>IFERROR(VLOOKUP(Table112[[#This Row],[User ID]],Table7[[Column1]:[Column2]],2,FALSE),"")</f>
        <v>Jamuna</v>
      </c>
      <c r="F198" s="3" t="s">
        <v>57</v>
      </c>
      <c r="G198" s="3"/>
      <c r="H198" s="3"/>
      <c r="I198" s="3">
        <v>1000</v>
      </c>
      <c r="J198" s="37">
        <v>4000</v>
      </c>
      <c r="K198" s="3">
        <v>60</v>
      </c>
      <c r="L198" s="3">
        <f>J198-K198-Table112[[#This Row],[3rd Party]]</f>
        <v>2940</v>
      </c>
      <c r="M198" s="3"/>
      <c r="N198" s="8" t="s">
        <v>192</v>
      </c>
    </row>
    <row r="199" spans="2:14" ht="21.95" customHeight="1" x14ac:dyDescent="0.3">
      <c r="B199" s="22">
        <v>44679</v>
      </c>
      <c r="C199" s="9">
        <v>197</v>
      </c>
      <c r="D199" s="10" t="s">
        <v>92</v>
      </c>
      <c r="E199" s="3" t="str">
        <f>IFERROR(VLOOKUP(Table112[[#This Row],[User ID]],Table7[[Column1]:[Column2]],2,FALSE),"")</f>
        <v>Erba</v>
      </c>
      <c r="F199" s="3" t="s">
        <v>57</v>
      </c>
      <c r="G199" s="3"/>
      <c r="H199" s="3"/>
      <c r="I199" s="3"/>
      <c r="J199" s="37">
        <v>15000</v>
      </c>
      <c r="K199" s="3"/>
      <c r="L199" s="3">
        <f>J199-K199-Table112[[#This Row],[3rd Party]]</f>
        <v>15000</v>
      </c>
      <c r="M199" s="3"/>
      <c r="N199" s="8" t="s">
        <v>189</v>
      </c>
    </row>
    <row r="200" spans="2:14" ht="21.95" customHeight="1" x14ac:dyDescent="0.3">
      <c r="B200" s="22">
        <v>44679</v>
      </c>
      <c r="C200" s="9">
        <v>198</v>
      </c>
      <c r="D200" s="10" t="s">
        <v>23</v>
      </c>
      <c r="E200" s="3" t="str">
        <f>IFERROR(VLOOKUP(Table112[[#This Row],[User ID]],Table7[[Column1]:[Column2]],2,FALSE),"")</f>
        <v>Aman Ullah</v>
      </c>
      <c r="F200" s="3" t="s">
        <v>90</v>
      </c>
      <c r="G200" s="3"/>
      <c r="H200" s="3"/>
      <c r="I200" s="3"/>
      <c r="J200" s="37"/>
      <c r="K200" s="3">
        <v>48690</v>
      </c>
      <c r="L200" s="3">
        <f>J200-K200-Table112[[#This Row],[3rd Party]]</f>
        <v>-48690</v>
      </c>
      <c r="M200" s="3"/>
      <c r="N200" s="8"/>
    </row>
    <row r="201" spans="2:14" ht="21.95" customHeight="1" x14ac:dyDescent="0.3">
      <c r="B201" s="22">
        <v>44679</v>
      </c>
      <c r="C201" s="9">
        <v>199</v>
      </c>
      <c r="D201" s="10" t="s">
        <v>40</v>
      </c>
      <c r="E201" s="3" t="str">
        <f>IFERROR(VLOOKUP(Table112[[#This Row],[User ID]],Table7[[Column1]:[Column2]],2,FALSE),"")</f>
        <v>Khaled</v>
      </c>
      <c r="F201" s="3" t="s">
        <v>90</v>
      </c>
      <c r="G201" s="3"/>
      <c r="H201" s="3"/>
      <c r="I201" s="3"/>
      <c r="J201" s="37"/>
      <c r="K201" s="3">
        <v>48690</v>
      </c>
      <c r="L201" s="3">
        <f>J201-K201-Table112[[#This Row],[3rd Party]]</f>
        <v>-48690</v>
      </c>
      <c r="M201" s="3"/>
      <c r="N201" s="8"/>
    </row>
    <row r="202" spans="2:14" ht="21.95" customHeight="1" x14ac:dyDescent="0.3">
      <c r="B202" s="22">
        <v>44679</v>
      </c>
      <c r="C202" s="9">
        <v>200</v>
      </c>
      <c r="D202" s="10" t="s">
        <v>43</v>
      </c>
      <c r="E202" s="3" t="str">
        <f>IFERROR(VLOOKUP(Table112[[#This Row],[User ID]],Table7[[Column1]:[Column2]],2,FALSE),"")</f>
        <v>Roki</v>
      </c>
      <c r="F202" s="3" t="s">
        <v>90</v>
      </c>
      <c r="G202" s="3"/>
      <c r="H202" s="3"/>
      <c r="I202" s="3"/>
      <c r="J202" s="37"/>
      <c r="K202" s="3">
        <v>41726</v>
      </c>
      <c r="L202" s="3">
        <f>J202-K202-Table112[[#This Row],[3rd Party]]</f>
        <v>-41726</v>
      </c>
      <c r="M202" s="3"/>
      <c r="N202" s="8"/>
    </row>
    <row r="203" spans="2:14" ht="21.95" customHeight="1" x14ac:dyDescent="0.3">
      <c r="B203" s="22">
        <v>44693</v>
      </c>
      <c r="C203" s="9">
        <v>201</v>
      </c>
      <c r="D203" s="10" t="s">
        <v>94</v>
      </c>
      <c r="E203" s="3" t="str">
        <f>IFERROR(VLOOKUP(Table112[[#This Row],[User ID]],Table7[[Column1]:[Column2]],2,FALSE),"")</f>
        <v>Tahia</v>
      </c>
      <c r="F203" s="3" t="s">
        <v>57</v>
      </c>
      <c r="G203" s="3"/>
      <c r="H203" s="3"/>
      <c r="I203" s="3"/>
      <c r="J203" s="37">
        <v>1500</v>
      </c>
      <c r="K203" s="3">
        <v>22</v>
      </c>
      <c r="L203" s="3">
        <f>J203-K203-Table112[[#This Row],[3rd Party]]</f>
        <v>1478</v>
      </c>
      <c r="M203" s="3"/>
      <c r="N203" s="8"/>
    </row>
    <row r="204" spans="2:14" ht="21.95" customHeight="1" x14ac:dyDescent="0.3">
      <c r="B204" s="22">
        <v>44694</v>
      </c>
      <c r="C204" s="9">
        <v>202</v>
      </c>
      <c r="D204" s="10" t="s">
        <v>129</v>
      </c>
      <c r="E204" s="3" t="str">
        <f>IFERROR(VLOOKUP(Table112[[#This Row],[User ID]],Table7[[Column1]:[Column2]],2,FALSE),"")</f>
        <v>Popular</v>
      </c>
      <c r="F204" s="3" t="s">
        <v>57</v>
      </c>
      <c r="G204" s="3" t="s">
        <v>195</v>
      </c>
      <c r="H204" s="3"/>
      <c r="I204" s="3">
        <v>750</v>
      </c>
      <c r="J204" s="37">
        <v>3000</v>
      </c>
      <c r="K204" s="3">
        <v>45</v>
      </c>
      <c r="L204" s="3">
        <f>J204-K204-Table112[[#This Row],[3rd Party]]</f>
        <v>2205</v>
      </c>
      <c r="M204" s="3"/>
      <c r="N204" s="8"/>
    </row>
    <row r="205" spans="2:14" ht="21.95" customHeight="1" x14ac:dyDescent="0.3">
      <c r="B205" s="22">
        <v>44689</v>
      </c>
      <c r="C205" s="9">
        <v>203</v>
      </c>
      <c r="D205" s="10" t="s">
        <v>133</v>
      </c>
      <c r="E205" s="3" t="str">
        <f>IFERROR(VLOOKUP(Table112[[#This Row],[User ID]],Table7[[Column1]:[Column2]],2,FALSE),"")</f>
        <v>Digital</v>
      </c>
      <c r="F205" s="3" t="s">
        <v>68</v>
      </c>
      <c r="G205" s="3" t="s">
        <v>199</v>
      </c>
      <c r="H205" s="3"/>
      <c r="I205" s="3"/>
      <c r="J205" s="37"/>
      <c r="K205" s="3">
        <v>1600</v>
      </c>
      <c r="L205" s="3">
        <f>J205-K205-Table112[[#This Row],[3rd Party]]</f>
        <v>-1600</v>
      </c>
      <c r="M205" s="3"/>
      <c r="N205" s="8" t="s">
        <v>202</v>
      </c>
    </row>
    <row r="206" spans="2:14" ht="21.95" customHeight="1" x14ac:dyDescent="0.3">
      <c r="B206" s="22">
        <v>44692</v>
      </c>
      <c r="C206" s="9">
        <v>204</v>
      </c>
      <c r="D206" s="10" t="s">
        <v>197</v>
      </c>
      <c r="E206" s="3" t="str">
        <f>IFERROR(VLOOKUP(Table112[[#This Row],[User ID]],Table7[[Column1]:[Column2]],2,FALSE),"")</f>
        <v>Ayesha D/C (Jhenaidah)</v>
      </c>
      <c r="F206" s="3" t="s">
        <v>204</v>
      </c>
      <c r="G206" s="3" t="s">
        <v>200</v>
      </c>
      <c r="H206" s="3"/>
      <c r="I206" s="3"/>
      <c r="J206" s="37"/>
      <c r="K206" s="3">
        <v>1550</v>
      </c>
      <c r="L206" s="3">
        <f>J206-K206-Table112[[#This Row],[3rd Party]]</f>
        <v>-1550</v>
      </c>
      <c r="M206" s="3"/>
      <c r="N206" s="8" t="s">
        <v>203</v>
      </c>
    </row>
    <row r="207" spans="2:14" ht="21.95" customHeight="1" x14ac:dyDescent="0.3">
      <c r="B207" s="22">
        <v>44695</v>
      </c>
      <c r="C207" s="9">
        <v>205</v>
      </c>
      <c r="D207" s="10" t="s">
        <v>56</v>
      </c>
      <c r="E207" s="3" t="str">
        <f>IFERROR(VLOOKUP(Table112[[#This Row],[User ID]],Table7[[Column1]:[Column2]],2,FALSE),"")</f>
        <v>Cresent Hospital</v>
      </c>
      <c r="F207" s="3" t="s">
        <v>57</v>
      </c>
      <c r="G207" s="3"/>
      <c r="H207" s="3"/>
      <c r="I207" s="3">
        <v>500</v>
      </c>
      <c r="J207" s="37">
        <v>2500</v>
      </c>
      <c r="K207" s="3">
        <v>37</v>
      </c>
      <c r="L207" s="3">
        <f>J207-K207-Table112[[#This Row],[3rd Party]]</f>
        <v>1963</v>
      </c>
      <c r="M207" s="3"/>
      <c r="N207" s="8" t="s">
        <v>196</v>
      </c>
    </row>
    <row r="208" spans="2:14" ht="21.95" customHeight="1" x14ac:dyDescent="0.3">
      <c r="B208" s="22">
        <v>44695</v>
      </c>
      <c r="C208" s="9">
        <v>206</v>
      </c>
      <c r="D208" s="10" t="s">
        <v>123</v>
      </c>
      <c r="E208" s="3" t="str">
        <f>IFERROR(VLOOKUP(Table112[[#This Row],[User ID]],Table7[[Column1]:[Column2]],2,FALSE),"")</f>
        <v>Mondol D/C Pabna</v>
      </c>
      <c r="F208" s="3" t="s">
        <v>57</v>
      </c>
      <c r="G208" s="3"/>
      <c r="H208" s="3"/>
      <c r="I208" s="3"/>
      <c r="J208" s="37">
        <v>2000</v>
      </c>
      <c r="K208" s="3">
        <v>30</v>
      </c>
      <c r="L208" s="3">
        <f>J208-K208-Table112[[#This Row],[3rd Party]]</f>
        <v>1970</v>
      </c>
      <c r="M208" s="3"/>
      <c r="N208" s="8"/>
    </row>
    <row r="209" spans="2:14" ht="21.95" customHeight="1" x14ac:dyDescent="0.3">
      <c r="B209" s="22">
        <v>44696</v>
      </c>
      <c r="C209" s="9">
        <v>207</v>
      </c>
      <c r="D209" s="10" t="s">
        <v>96</v>
      </c>
      <c r="E209" s="3" t="str">
        <f>IFERROR(VLOOKUP(Table112[[#This Row],[User ID]],Table7[[Column1]:[Column2]],2,FALSE),"")</f>
        <v>Akhtarunnahar M/H</v>
      </c>
      <c r="F209" s="3" t="s">
        <v>57</v>
      </c>
      <c r="G209" s="3"/>
      <c r="H209" s="3"/>
      <c r="I209" s="3"/>
      <c r="J209" s="37">
        <v>2500</v>
      </c>
      <c r="K209" s="3">
        <v>37</v>
      </c>
      <c r="L209" s="3">
        <f>J209-K209-Table112[[#This Row],[3rd Party]]</f>
        <v>2463</v>
      </c>
      <c r="M209" s="3"/>
      <c r="N209" s="8"/>
    </row>
    <row r="210" spans="2:14" ht="21.95" customHeight="1" x14ac:dyDescent="0.3">
      <c r="B210" s="22">
        <v>44696</v>
      </c>
      <c r="C210" s="9">
        <v>208</v>
      </c>
      <c r="D210" s="10" t="s">
        <v>23</v>
      </c>
      <c r="E210" s="3" t="str">
        <f>IFERROR(VLOOKUP(Table112[[#This Row],[User ID]],Table7[[Column1]:[Column2]],2,FALSE),"")</f>
        <v>Aman Ullah</v>
      </c>
      <c r="F210" s="3" t="s">
        <v>204</v>
      </c>
      <c r="G210" s="3" t="s">
        <v>205</v>
      </c>
      <c r="H210" s="3"/>
      <c r="I210" s="3"/>
      <c r="J210" s="37"/>
      <c r="K210" s="3">
        <v>2600</v>
      </c>
      <c r="L210" s="3">
        <f>J210-K210-Table112[[#This Row],[3rd Party]]</f>
        <v>-2600</v>
      </c>
      <c r="M210" s="3"/>
      <c r="N210" s="8" t="s">
        <v>206</v>
      </c>
    </row>
    <row r="211" spans="2:14" ht="21.95" customHeight="1" x14ac:dyDescent="0.3">
      <c r="B211" s="22">
        <v>44697</v>
      </c>
      <c r="C211" s="9">
        <v>209</v>
      </c>
      <c r="D211" s="10" t="s">
        <v>92</v>
      </c>
      <c r="E211" s="3" t="str">
        <f>IFERROR(VLOOKUP(Table112[[#This Row],[User ID]],Table7[[Column1]:[Column2]],2,FALSE),"")</f>
        <v>Erba</v>
      </c>
      <c r="F211" s="3" t="s">
        <v>57</v>
      </c>
      <c r="G211" s="3"/>
      <c r="H211" s="3"/>
      <c r="I211" s="3"/>
      <c r="J211" s="37">
        <v>15000</v>
      </c>
      <c r="K211" s="3"/>
      <c r="L211" s="3">
        <f>J211-K211-Table112[[#This Row],[3rd Party]]</f>
        <v>15000</v>
      </c>
      <c r="M211" s="3"/>
      <c r="N211" s="8"/>
    </row>
    <row r="212" spans="2:14" ht="21.95" customHeight="1" x14ac:dyDescent="0.3">
      <c r="B212" s="22">
        <v>44699</v>
      </c>
      <c r="C212" s="9">
        <v>210</v>
      </c>
      <c r="D212" s="10" t="s">
        <v>197</v>
      </c>
      <c r="E212" s="3" t="str">
        <f>IFERROR(VLOOKUP(Table112[[#This Row],[User ID]],Table7[[Column1]:[Column2]],2,FALSE),"")</f>
        <v>Ayesha D/C (Jhenaidah)</v>
      </c>
      <c r="F212" s="3" t="s">
        <v>148</v>
      </c>
      <c r="G212" s="3"/>
      <c r="H212" s="3"/>
      <c r="I212" s="3">
        <v>2000</v>
      </c>
      <c r="J212" s="37">
        <v>8000</v>
      </c>
      <c r="K212" s="3"/>
      <c r="L212" s="3">
        <f>J212-K212-Table112[[#This Row],[3rd Party]]</f>
        <v>6000</v>
      </c>
      <c r="M212" s="3"/>
      <c r="N212" s="8"/>
    </row>
    <row r="213" spans="2:14" ht="21.95" customHeight="1" x14ac:dyDescent="0.3">
      <c r="B213" s="22">
        <v>44699</v>
      </c>
      <c r="C213" s="9">
        <v>211</v>
      </c>
      <c r="D213" s="10" t="s">
        <v>197</v>
      </c>
      <c r="E213" s="3" t="str">
        <f>IFERROR(VLOOKUP(Table112[[#This Row],[User ID]],Table7[[Column1]:[Column2]],2,FALSE),"")</f>
        <v>Ayesha D/C (Jhenaidah)</v>
      </c>
      <c r="F213" s="3" t="s">
        <v>68</v>
      </c>
      <c r="G213" s="3"/>
      <c r="H213" s="3"/>
      <c r="I213" s="3"/>
      <c r="J213" s="37"/>
      <c r="K213" s="3">
        <v>1900</v>
      </c>
      <c r="L213" s="3">
        <f>J213-K213-Table112[[#This Row],[3rd Party]]</f>
        <v>-1900</v>
      </c>
      <c r="M213" s="3"/>
      <c r="N213" s="8" t="s">
        <v>207</v>
      </c>
    </row>
    <row r="214" spans="2:14" ht="21.95" customHeight="1" x14ac:dyDescent="0.3">
      <c r="B214" s="22">
        <v>44701</v>
      </c>
      <c r="C214" s="9">
        <v>212</v>
      </c>
      <c r="D214" s="10" t="s">
        <v>198</v>
      </c>
      <c r="E214" s="3" t="str">
        <f>IFERROR(VLOOKUP(Table112[[#This Row],[User ID]],Table7[[Column1]:[Column2]],2,FALSE),"")</f>
        <v>Dr. Zahir Point</v>
      </c>
      <c r="F214" s="3" t="s">
        <v>68</v>
      </c>
      <c r="G214" s="3"/>
      <c r="H214" s="3"/>
      <c r="I214" s="3"/>
      <c r="J214" s="37"/>
      <c r="K214" s="3">
        <v>2800</v>
      </c>
      <c r="L214" s="3">
        <f>J214-K214-Table112[[#This Row],[3rd Party]]</f>
        <v>-2800</v>
      </c>
      <c r="M214" s="3"/>
      <c r="N214" s="8" t="s">
        <v>207</v>
      </c>
    </row>
    <row r="215" spans="2:14" ht="21.95" customHeight="1" x14ac:dyDescent="0.3">
      <c r="B215" s="22">
        <v>44703</v>
      </c>
      <c r="C215" s="9">
        <v>213</v>
      </c>
      <c r="D215" s="10" t="s">
        <v>198</v>
      </c>
      <c r="E215" s="3" t="str">
        <f>IFERROR(VLOOKUP(Table112[[#This Row],[User ID]],Table7[[Column1]:[Column2]],2,FALSE),"")</f>
        <v>Dr. Zahir Point</v>
      </c>
      <c r="F215" s="3" t="s">
        <v>57</v>
      </c>
      <c r="G215" s="3"/>
      <c r="H215" s="3"/>
      <c r="I215" s="3"/>
      <c r="J215" s="37">
        <v>2000</v>
      </c>
      <c r="K215" s="3"/>
      <c r="L215" s="3">
        <f>J215-K215-Table112[[#This Row],[3rd Party]]</f>
        <v>2000</v>
      </c>
      <c r="M215" s="3"/>
      <c r="N215" s="8" t="s">
        <v>294</v>
      </c>
    </row>
    <row r="216" spans="2:14" ht="21.95" customHeight="1" x14ac:dyDescent="0.3">
      <c r="B216" s="22">
        <v>44705</v>
      </c>
      <c r="C216" s="9">
        <v>214</v>
      </c>
      <c r="D216" s="10" t="s">
        <v>50</v>
      </c>
      <c r="E216" s="3" t="str">
        <f>IFERROR(VLOOKUP(Table112[[#This Row],[User ID]],Table7[[Column1]:[Column2]],2,FALSE),"")</f>
        <v>Bio-Tech</v>
      </c>
      <c r="F216" s="3" t="s">
        <v>57</v>
      </c>
      <c r="G216" s="3"/>
      <c r="H216" s="3"/>
      <c r="I216" s="3"/>
      <c r="J216" s="37">
        <v>20000</v>
      </c>
      <c r="K216" s="3"/>
      <c r="L216" s="3">
        <f>J216-K216-Table112[[#This Row],[3rd Party]]</f>
        <v>20000</v>
      </c>
      <c r="M216" s="3"/>
      <c r="N216" s="8"/>
    </row>
    <row r="217" spans="2:14" ht="21.95" customHeight="1" x14ac:dyDescent="0.3">
      <c r="B217" s="22">
        <v>44707</v>
      </c>
      <c r="C217" s="9">
        <v>215</v>
      </c>
      <c r="D217" s="10" t="s">
        <v>84</v>
      </c>
      <c r="E217" s="3" t="str">
        <f>IFERROR(VLOOKUP(Table112[[#This Row],[User ID]],Table7[[Column1]:[Column2]],2,FALSE),"")</f>
        <v>Medical Solution</v>
      </c>
      <c r="F217" s="3" t="s">
        <v>38</v>
      </c>
      <c r="G217" s="3"/>
      <c r="H217" s="3"/>
      <c r="I217" s="3"/>
      <c r="J217" s="37">
        <v>5000</v>
      </c>
      <c r="K217" s="3">
        <v>75</v>
      </c>
      <c r="L217" s="3">
        <f>J217-K217-Table112[[#This Row],[3rd Party]]</f>
        <v>4925</v>
      </c>
      <c r="M217" s="3"/>
      <c r="N217" s="8"/>
    </row>
    <row r="218" spans="2:14" ht="21.95" customHeight="1" x14ac:dyDescent="0.3">
      <c r="B218" s="22">
        <v>44708</v>
      </c>
      <c r="C218" s="9">
        <v>216</v>
      </c>
      <c r="D218" s="10" t="s">
        <v>107</v>
      </c>
      <c r="E218" s="3" t="str">
        <f>IFERROR(VLOOKUP(Table112[[#This Row],[User ID]],Table7[[Column1]:[Column2]],2,FALSE),"")</f>
        <v>Extra Machine</v>
      </c>
      <c r="F218" s="3" t="s">
        <v>38</v>
      </c>
      <c r="G218" s="3" t="s">
        <v>208</v>
      </c>
      <c r="H218" s="3"/>
      <c r="I218" s="3"/>
      <c r="J218" s="37">
        <v>3000</v>
      </c>
      <c r="K218" s="3">
        <v>45</v>
      </c>
      <c r="L218" s="3">
        <f>J218-K218-Table112[[#This Row],[3rd Party]]</f>
        <v>2955</v>
      </c>
      <c r="M218" s="3"/>
      <c r="N218" s="8"/>
    </row>
    <row r="219" spans="2:14" ht="21.95" customHeight="1" x14ac:dyDescent="0.3">
      <c r="B219" s="22">
        <v>44710</v>
      </c>
      <c r="C219" s="9">
        <v>217</v>
      </c>
      <c r="D219" s="10" t="s">
        <v>23</v>
      </c>
      <c r="E219" s="3" t="str">
        <f>IFERROR(VLOOKUP(Table112[[#This Row],[User ID]],Table7[[Column1]:[Column2]],2,FALSE),"")</f>
        <v>Aman Ullah</v>
      </c>
      <c r="F219" s="3" t="s">
        <v>90</v>
      </c>
      <c r="G219" s="3"/>
      <c r="H219" s="3"/>
      <c r="I219" s="3"/>
      <c r="J219" s="37"/>
      <c r="K219" s="3">
        <v>17680</v>
      </c>
      <c r="L219" s="3">
        <f>J219-K219-Table112[[#This Row],[3rd Party]]</f>
        <v>-17680</v>
      </c>
      <c r="M219" s="3"/>
      <c r="N219" s="8"/>
    </row>
    <row r="220" spans="2:14" ht="21.95" customHeight="1" x14ac:dyDescent="0.3">
      <c r="B220" s="22">
        <v>44710</v>
      </c>
      <c r="C220" s="9">
        <v>218</v>
      </c>
      <c r="D220" s="10" t="s">
        <v>40</v>
      </c>
      <c r="E220" s="3" t="str">
        <f>IFERROR(VLOOKUP(Table112[[#This Row],[User ID]],Table7[[Column1]:[Column2]],2,FALSE),"")</f>
        <v>Khaled</v>
      </c>
      <c r="F220" s="3" t="s">
        <v>90</v>
      </c>
      <c r="G220" s="3"/>
      <c r="H220" s="3"/>
      <c r="I220" s="3"/>
      <c r="J220" s="37"/>
      <c r="K220" s="3">
        <v>17680</v>
      </c>
      <c r="L220" s="3">
        <f>J220-K220-Table112[[#This Row],[3rd Party]]</f>
        <v>-17680</v>
      </c>
      <c r="M220" s="3"/>
      <c r="N220" s="8"/>
    </row>
    <row r="221" spans="2:14" ht="21.95" customHeight="1" x14ac:dyDescent="0.3">
      <c r="B221" s="22">
        <v>44710</v>
      </c>
      <c r="C221" s="9">
        <v>219</v>
      </c>
      <c r="D221" s="10" t="s">
        <v>43</v>
      </c>
      <c r="E221" s="3" t="str">
        <f>IFERROR(VLOOKUP(Table112[[#This Row],[User ID]],Table7[[Column1]:[Column2]],2,FALSE),"")</f>
        <v>Roki</v>
      </c>
      <c r="F221" s="3" t="s">
        <v>90</v>
      </c>
      <c r="G221" s="3"/>
      <c r="H221" s="3"/>
      <c r="I221" s="3"/>
      <c r="J221" s="37"/>
      <c r="K221" s="3">
        <v>15149</v>
      </c>
      <c r="L221" s="3">
        <f>J221-K221-Table112[[#This Row],[3rd Party]]</f>
        <v>-15149</v>
      </c>
      <c r="M221" s="3"/>
      <c r="N221" s="8"/>
    </row>
    <row r="222" spans="2:14" ht="21.95" customHeight="1" x14ac:dyDescent="0.3">
      <c r="B222" s="22">
        <v>44710</v>
      </c>
      <c r="C222" s="9">
        <v>220</v>
      </c>
      <c r="D222" s="10" t="s">
        <v>120</v>
      </c>
      <c r="E222" s="3" t="str">
        <f>IFERROR(VLOOKUP(Table112[[#This Row],[User ID]],Table7[[Column1]:[Column2]],2,FALSE),"")</f>
        <v>Eleas</v>
      </c>
      <c r="F222" s="3" t="s">
        <v>38</v>
      </c>
      <c r="G222" s="3"/>
      <c r="H222" s="3"/>
      <c r="I222" s="3"/>
      <c r="J222" s="37">
        <v>5100</v>
      </c>
      <c r="K222" s="3">
        <v>76</v>
      </c>
      <c r="L222" s="3">
        <f>J222-K222-Table112[[#This Row],[3rd Party]]</f>
        <v>5024</v>
      </c>
      <c r="M222" s="3"/>
      <c r="N222" s="8"/>
    </row>
    <row r="223" spans="2:14" ht="21.95" customHeight="1" x14ac:dyDescent="0.3">
      <c r="B223" s="22">
        <v>44716</v>
      </c>
      <c r="C223" s="9">
        <v>221</v>
      </c>
      <c r="D223" s="10" t="s">
        <v>75</v>
      </c>
      <c r="E223" s="3" t="str">
        <f>IFERROR(VLOOKUP(Table112[[#This Row],[User ID]],Table7[[Column1]:[Column2]],2,FALSE),"")</f>
        <v>New Square</v>
      </c>
      <c r="F223" s="3" t="s">
        <v>57</v>
      </c>
      <c r="G223" s="3"/>
      <c r="H223" s="3"/>
      <c r="I223" s="3"/>
      <c r="J223" s="37">
        <v>1200</v>
      </c>
      <c r="K223" s="3">
        <v>18</v>
      </c>
      <c r="L223" s="3">
        <f>J223-K223-Table112[[#This Row],[3rd Party]]</f>
        <v>1182</v>
      </c>
      <c r="M223" s="3"/>
      <c r="N223" s="8"/>
    </row>
    <row r="224" spans="2:14" ht="21.95" customHeight="1" x14ac:dyDescent="0.3">
      <c r="B224" s="22">
        <v>44719</v>
      </c>
      <c r="C224" s="9">
        <v>222</v>
      </c>
      <c r="D224" s="10" t="s">
        <v>123</v>
      </c>
      <c r="E224" s="3" t="str">
        <f>IFERROR(VLOOKUP(Table112[[#This Row],[User ID]],Table7[[Column1]:[Column2]],2,FALSE),"")</f>
        <v>Mondol D/C Pabna</v>
      </c>
      <c r="F224" s="3" t="s">
        <v>57</v>
      </c>
      <c r="G224" s="3"/>
      <c r="H224" s="3"/>
      <c r="I224" s="3"/>
      <c r="J224" s="37">
        <v>2000</v>
      </c>
      <c r="K224" s="3">
        <v>30</v>
      </c>
      <c r="L224" s="3">
        <f>J224-K224-Table112[[#This Row],[3rd Party]]</f>
        <v>1970</v>
      </c>
      <c r="M224" s="3"/>
      <c r="N224" s="8"/>
    </row>
    <row r="225" spans="2:14" ht="21.95" customHeight="1" x14ac:dyDescent="0.3">
      <c r="B225" s="22">
        <v>44721</v>
      </c>
      <c r="C225" s="9">
        <v>223</v>
      </c>
      <c r="D225" s="10" t="s">
        <v>92</v>
      </c>
      <c r="E225" s="3" t="str">
        <f>IFERROR(VLOOKUP(Table112[[#This Row],[User ID]],Table7[[Column1]:[Column2]],2,FALSE),"")</f>
        <v>Erba</v>
      </c>
      <c r="F225" s="3" t="s">
        <v>57</v>
      </c>
      <c r="G225" s="3"/>
      <c r="H225" s="3"/>
      <c r="I225" s="3"/>
      <c r="J225" s="37">
        <v>15000</v>
      </c>
      <c r="K225" s="3"/>
      <c r="L225" s="3">
        <f>J225-K225-Table112[[#This Row],[3rd Party]]</f>
        <v>15000</v>
      </c>
      <c r="M225" s="3"/>
      <c r="N225" s="8"/>
    </row>
    <row r="226" spans="2:14" ht="21.95" customHeight="1" x14ac:dyDescent="0.3">
      <c r="B226" s="22">
        <v>44722</v>
      </c>
      <c r="C226" s="9">
        <v>224</v>
      </c>
      <c r="D226" s="10" t="s">
        <v>115</v>
      </c>
      <c r="E226" s="3" t="str">
        <f>IFERROR(VLOOKUP(Table112[[#This Row],[User ID]],Table7[[Column1]:[Column2]],2,FALSE),"")</f>
        <v>Medi-Trast</v>
      </c>
      <c r="F226" s="3" t="s">
        <v>38</v>
      </c>
      <c r="G226" s="3"/>
      <c r="H226" s="3"/>
      <c r="I226" s="3"/>
      <c r="J226" s="37">
        <v>10200</v>
      </c>
      <c r="K226" s="3"/>
      <c r="L226" s="3">
        <f>J226-K226-Table112[[#This Row],[3rd Party]]</f>
        <v>10200</v>
      </c>
      <c r="M226" s="3"/>
      <c r="N226" s="8"/>
    </row>
    <row r="227" spans="2:14" ht="21.95" customHeight="1" x14ac:dyDescent="0.3">
      <c r="B227" s="22">
        <v>44726</v>
      </c>
      <c r="C227" s="9">
        <v>225</v>
      </c>
      <c r="D227" s="10" t="s">
        <v>211</v>
      </c>
      <c r="E227" s="3" t="str">
        <f>IFERROR(VLOOKUP(Table112[[#This Row],[User ID]],Table7[[Column1]:[Column2]],2,FALSE),"")</f>
        <v>Medi Point D/C</v>
      </c>
      <c r="F227" s="3" t="s">
        <v>38</v>
      </c>
      <c r="G227" s="3"/>
      <c r="H227" s="3"/>
      <c r="I227" s="3"/>
      <c r="J227" s="37">
        <v>1000</v>
      </c>
      <c r="K227" s="3">
        <v>15</v>
      </c>
      <c r="L227" s="3">
        <f>J227-K227-Table112[[#This Row],[3rd Party]]</f>
        <v>985</v>
      </c>
      <c r="M227" s="3"/>
      <c r="N227" s="8"/>
    </row>
    <row r="228" spans="2:14" ht="21.95" customHeight="1" x14ac:dyDescent="0.3">
      <c r="B228" s="22">
        <v>44726</v>
      </c>
      <c r="C228" s="9">
        <v>226</v>
      </c>
      <c r="D228" s="10" t="s">
        <v>96</v>
      </c>
      <c r="E228" s="3" t="str">
        <f>IFERROR(VLOOKUP(Table112[[#This Row],[User ID]],Table7[[Column1]:[Column2]],2,FALSE),"")</f>
        <v>Akhtarunnahar M/H</v>
      </c>
      <c r="F228" s="3" t="s">
        <v>57</v>
      </c>
      <c r="G228" s="3"/>
      <c r="H228" s="3"/>
      <c r="I228" s="3"/>
      <c r="J228" s="37">
        <v>2500</v>
      </c>
      <c r="K228" s="3">
        <v>37</v>
      </c>
      <c r="L228" s="3">
        <f>J228-K228-Table112[[#This Row],[3rd Party]]</f>
        <v>2463</v>
      </c>
      <c r="M228" s="3"/>
      <c r="N228" s="8"/>
    </row>
    <row r="229" spans="2:14" ht="21.95" customHeight="1" x14ac:dyDescent="0.3">
      <c r="B229" s="22">
        <v>44726</v>
      </c>
      <c r="C229" s="9">
        <v>227</v>
      </c>
      <c r="D229" s="10" t="s">
        <v>131</v>
      </c>
      <c r="E229" s="3" t="str">
        <f>IFERROR(VLOOKUP(Table112[[#This Row],[User ID]],Table7[[Column1]:[Column2]],2,FALSE),"")</f>
        <v>Koloroa</v>
      </c>
      <c r="F229" s="3" t="s">
        <v>57</v>
      </c>
      <c r="G229" s="3"/>
      <c r="H229" s="3"/>
      <c r="I229" s="3">
        <v>500</v>
      </c>
      <c r="J229" s="37">
        <v>2000</v>
      </c>
      <c r="K229" s="3">
        <v>30</v>
      </c>
      <c r="L229" s="3">
        <f>J229-K229-Table112[[#This Row],[3rd Party]]</f>
        <v>1470</v>
      </c>
      <c r="M229" s="3"/>
      <c r="N229" s="8"/>
    </row>
    <row r="230" spans="2:14" ht="21.95" customHeight="1" x14ac:dyDescent="0.3">
      <c r="B230" s="22">
        <v>44728</v>
      </c>
      <c r="C230" s="9">
        <v>228</v>
      </c>
      <c r="D230" s="10" t="s">
        <v>84</v>
      </c>
      <c r="E230" s="3" t="str">
        <f>IFERROR(VLOOKUP(Table112[[#This Row],[User ID]],Table7[[Column1]:[Column2]],2,FALSE),"")</f>
        <v>Medical Solution</v>
      </c>
      <c r="F230" s="3" t="s">
        <v>38</v>
      </c>
      <c r="G230" s="3"/>
      <c r="H230" s="3"/>
      <c r="I230" s="3"/>
      <c r="J230" s="37">
        <v>5000</v>
      </c>
      <c r="K230" s="3">
        <v>75</v>
      </c>
      <c r="L230" s="3">
        <f>J230-K230-Table112[[#This Row],[3rd Party]]</f>
        <v>4925</v>
      </c>
      <c r="M230" s="3"/>
      <c r="N230" s="8"/>
    </row>
    <row r="231" spans="2:14" ht="21.95" customHeight="1" x14ac:dyDescent="0.3">
      <c r="B231" s="22">
        <v>44728</v>
      </c>
      <c r="C231" s="9">
        <v>229</v>
      </c>
      <c r="D231" s="10" t="s">
        <v>45</v>
      </c>
      <c r="E231" s="3" t="str">
        <f>IFERROR(VLOOKUP(Table112[[#This Row],[User ID]],Table7[[Column1]:[Column2]],2,FALSE),"")</f>
        <v>Bio-Pro</v>
      </c>
      <c r="F231" s="3" t="s">
        <v>57</v>
      </c>
      <c r="G231" s="3"/>
      <c r="H231" s="3"/>
      <c r="I231" s="3"/>
      <c r="J231" s="37">
        <v>3000</v>
      </c>
      <c r="K231" s="3">
        <v>45</v>
      </c>
      <c r="L231" s="3">
        <f>J231-K231-Table112[[#This Row],[3rd Party]]</f>
        <v>2955</v>
      </c>
      <c r="M231" s="3"/>
      <c r="N231" s="8"/>
    </row>
    <row r="232" spans="2:14" ht="21.95" customHeight="1" x14ac:dyDescent="0.3">
      <c r="B232" s="22">
        <v>44728</v>
      </c>
      <c r="C232" s="9">
        <v>230</v>
      </c>
      <c r="D232" s="10" t="s">
        <v>213</v>
      </c>
      <c r="E232" s="3" t="str">
        <f>IFERROR(VLOOKUP(Table112[[#This Row],[User ID]],Table7[[Column1]:[Column2]],2,FALSE),"")</f>
        <v>Q-Math Health Care</v>
      </c>
      <c r="F232" s="3" t="s">
        <v>57</v>
      </c>
      <c r="G232" s="3"/>
      <c r="H232" s="3"/>
      <c r="I232" s="3"/>
      <c r="J232" s="37">
        <v>5100</v>
      </c>
      <c r="K232" s="3">
        <v>76</v>
      </c>
      <c r="L232" s="3">
        <f>J232-K232-Table112[[#This Row],[3rd Party]]</f>
        <v>5024</v>
      </c>
      <c r="M232" s="3"/>
      <c r="N232" s="8"/>
    </row>
    <row r="233" spans="2:14" ht="21.95" customHeight="1" x14ac:dyDescent="0.3">
      <c r="B233" s="22">
        <v>44729</v>
      </c>
      <c r="C233" s="9">
        <v>231</v>
      </c>
      <c r="D233" s="10" t="s">
        <v>218</v>
      </c>
      <c r="E233" s="3" t="str">
        <f>IFERROR(VLOOKUP(Table112[[#This Row],[User ID]],Table7[[Column1]:[Column2]],2,FALSE),"")</f>
        <v>Noor Hospital</v>
      </c>
      <c r="F233" s="3" t="s">
        <v>68</v>
      </c>
      <c r="G233" s="3" t="s">
        <v>36</v>
      </c>
      <c r="H233" s="3"/>
      <c r="I233" s="3"/>
      <c r="J233" s="37"/>
      <c r="K233" s="3">
        <v>1600</v>
      </c>
      <c r="L233" s="3">
        <f>J233-K233-Table112[[#This Row],[3rd Party]]</f>
        <v>-1600</v>
      </c>
      <c r="M233" s="3"/>
      <c r="N233" s="8" t="s">
        <v>221</v>
      </c>
    </row>
    <row r="234" spans="2:14" ht="21.95" customHeight="1" x14ac:dyDescent="0.3">
      <c r="B234" s="22">
        <v>44730</v>
      </c>
      <c r="C234" s="9">
        <v>232</v>
      </c>
      <c r="D234" s="10" t="s">
        <v>133</v>
      </c>
      <c r="E234" s="3" t="str">
        <f>IFERROR(VLOOKUP(Table112[[#This Row],[User ID]],Table7[[Column1]:[Column2]],2,FALSE),"")</f>
        <v>Digital</v>
      </c>
      <c r="F234" s="3" t="s">
        <v>68</v>
      </c>
      <c r="G234" s="3" t="s">
        <v>36</v>
      </c>
      <c r="H234" s="3"/>
      <c r="I234" s="3"/>
      <c r="J234" s="37"/>
      <c r="K234" s="3">
        <v>3170</v>
      </c>
      <c r="L234" s="3">
        <f>J234-K234-Table112[[#This Row],[3rd Party]]</f>
        <v>-3170</v>
      </c>
      <c r="M234" s="3"/>
      <c r="N234" s="8" t="s">
        <v>222</v>
      </c>
    </row>
    <row r="235" spans="2:14" ht="21.95" customHeight="1" x14ac:dyDescent="0.3">
      <c r="B235" s="22">
        <v>44729</v>
      </c>
      <c r="C235" s="9">
        <v>233</v>
      </c>
      <c r="D235" s="10" t="s">
        <v>218</v>
      </c>
      <c r="E235" s="3" t="str">
        <f>IFERROR(VLOOKUP(Table112[[#This Row],[User ID]],Table7[[Column1]:[Column2]],2,FALSE),"")</f>
        <v>Noor Hospital</v>
      </c>
      <c r="F235" s="3" t="s">
        <v>57</v>
      </c>
      <c r="G235" s="3" t="s">
        <v>217</v>
      </c>
      <c r="H235" s="3"/>
      <c r="I235" s="3"/>
      <c r="J235" s="37">
        <v>15000</v>
      </c>
      <c r="K235" s="3"/>
      <c r="L235" s="3">
        <f>J235-K235-Table112[[#This Row],[3rd Party]]</f>
        <v>15000</v>
      </c>
      <c r="M235" s="3"/>
      <c r="N235" s="8"/>
    </row>
    <row r="236" spans="2:14" ht="21.95" customHeight="1" x14ac:dyDescent="0.3">
      <c r="B236" s="22">
        <v>44699</v>
      </c>
      <c r="C236" s="9">
        <v>234</v>
      </c>
      <c r="D236" s="10" t="s">
        <v>79</v>
      </c>
      <c r="E236" s="3" t="str">
        <f>IFERROR(VLOOKUP(Table112[[#This Row],[User ID]],Table7[[Column1]:[Column2]],2,FALSE),"")</f>
        <v xml:space="preserve">Medi Point </v>
      </c>
      <c r="F236" s="3" t="s">
        <v>38</v>
      </c>
      <c r="G236" s="3"/>
      <c r="H236" s="3"/>
      <c r="I236" s="3"/>
      <c r="J236" s="37">
        <v>10000</v>
      </c>
      <c r="K236" s="3">
        <v>149</v>
      </c>
      <c r="L236" s="3">
        <f>J236-K236-Table112[[#This Row],[3rd Party]]</f>
        <v>9851</v>
      </c>
      <c r="M236" s="3"/>
      <c r="N236" s="8"/>
    </row>
    <row r="237" spans="2:14" ht="21.95" customHeight="1" x14ac:dyDescent="0.3">
      <c r="B237" s="22">
        <v>44731</v>
      </c>
      <c r="C237" s="9">
        <v>235</v>
      </c>
      <c r="D237" s="10" t="s">
        <v>56</v>
      </c>
      <c r="E237" s="3" t="str">
        <f>IFERROR(VLOOKUP(Table112[[#This Row],[User ID]],Table7[[Column1]:[Column2]],2,FALSE),"")</f>
        <v>Cresent Hospital</v>
      </c>
      <c r="F237" s="3" t="s">
        <v>57</v>
      </c>
      <c r="G237" s="3"/>
      <c r="H237" s="3"/>
      <c r="I237" s="3">
        <v>500</v>
      </c>
      <c r="J237" s="37">
        <v>2500</v>
      </c>
      <c r="K237" s="3">
        <v>37</v>
      </c>
      <c r="L237" s="3">
        <f>J237-K237-Table112[[#This Row],[3rd Party]]</f>
        <v>1963</v>
      </c>
      <c r="M237" s="3"/>
      <c r="N237" s="8"/>
    </row>
    <row r="238" spans="2:14" ht="21.95" customHeight="1" x14ac:dyDescent="0.3">
      <c r="B238" s="22">
        <v>44732</v>
      </c>
      <c r="C238" s="9">
        <v>236</v>
      </c>
      <c r="D238" s="10" t="s">
        <v>94</v>
      </c>
      <c r="E238" s="3" t="str">
        <f>IFERROR(VLOOKUP(Table112[[#This Row],[User ID]],Table7[[Column1]:[Column2]],2,FALSE),"")</f>
        <v>Tahia</v>
      </c>
      <c r="F238" s="3" t="s">
        <v>57</v>
      </c>
      <c r="G238" s="3"/>
      <c r="H238" s="3"/>
      <c r="I238" s="3"/>
      <c r="J238" s="37">
        <v>1500</v>
      </c>
      <c r="K238" s="3">
        <v>22</v>
      </c>
      <c r="L238" s="3">
        <f>J238-K238-Table112[[#This Row],[3rd Party]]</f>
        <v>1478</v>
      </c>
      <c r="M238" s="3"/>
      <c r="N238" s="8"/>
    </row>
    <row r="239" spans="2:14" ht="21.95" customHeight="1" x14ac:dyDescent="0.3">
      <c r="B239" s="22">
        <v>44733</v>
      </c>
      <c r="C239" s="9">
        <v>237</v>
      </c>
      <c r="D239" s="10" t="s">
        <v>84</v>
      </c>
      <c r="E239" s="3" t="str">
        <f>IFERROR(VLOOKUP(Table112[[#This Row],[User ID]],Table7[[Column1]:[Column2]],2,FALSE),"")</f>
        <v>Medical Solution</v>
      </c>
      <c r="F239" s="3" t="s">
        <v>38</v>
      </c>
      <c r="G239" s="3"/>
      <c r="H239" s="3"/>
      <c r="I239" s="3"/>
      <c r="J239" s="37">
        <v>5000</v>
      </c>
      <c r="K239" s="3">
        <v>75</v>
      </c>
      <c r="L239" s="3">
        <f>J239-K239-Table112[[#This Row],[3rd Party]]</f>
        <v>4925</v>
      </c>
      <c r="M239" s="3"/>
      <c r="N239" s="8"/>
    </row>
    <row r="240" spans="2:14" ht="21.95" customHeight="1" x14ac:dyDescent="0.3">
      <c r="B240" s="22">
        <v>44733</v>
      </c>
      <c r="C240" s="9">
        <v>238</v>
      </c>
      <c r="D240" s="10" t="s">
        <v>197</v>
      </c>
      <c r="E240" s="3" t="str">
        <f>IFERROR(VLOOKUP(Table112[[#This Row],[User ID]],Table7[[Column1]:[Column2]],2,FALSE),"")</f>
        <v>Ayesha D/C (Jhenaidah)</v>
      </c>
      <c r="F240" s="3" t="s">
        <v>57</v>
      </c>
      <c r="G240" s="3"/>
      <c r="H240" s="3"/>
      <c r="I240" s="3">
        <v>500</v>
      </c>
      <c r="J240" s="37">
        <v>2000</v>
      </c>
      <c r="K240" s="3">
        <v>30</v>
      </c>
      <c r="L240" s="3">
        <f>J240-K240-Table112[[#This Row],[3rd Party]]</f>
        <v>1470</v>
      </c>
      <c r="M240" s="3"/>
      <c r="N240" s="8"/>
    </row>
    <row r="241" spans="2:14" ht="21.95" customHeight="1" x14ac:dyDescent="0.3">
      <c r="B241" s="22">
        <v>44733</v>
      </c>
      <c r="C241" s="9">
        <v>239</v>
      </c>
      <c r="D241" s="10" t="s">
        <v>215</v>
      </c>
      <c r="E241" s="3" t="str">
        <f>IFERROR(VLOOKUP(Table112[[#This Row],[User ID]],Table7[[Column1]:[Column2]],2,FALSE),"")</f>
        <v>Fast Mark Corporation</v>
      </c>
      <c r="F241" s="3" t="s">
        <v>38</v>
      </c>
      <c r="G241" s="3"/>
      <c r="H241" s="3"/>
      <c r="I241" s="3"/>
      <c r="J241" s="37">
        <v>7000</v>
      </c>
      <c r="K241" s="3">
        <v>104</v>
      </c>
      <c r="L241" s="3">
        <f>J241-K241-Table112[[#This Row],[3rd Party]]</f>
        <v>6896</v>
      </c>
      <c r="M241" s="3"/>
      <c r="N241" s="8"/>
    </row>
    <row r="242" spans="2:14" ht="21.95" customHeight="1" x14ac:dyDescent="0.3">
      <c r="B242" s="22">
        <v>44736</v>
      </c>
      <c r="C242" s="9">
        <v>240</v>
      </c>
      <c r="D242" s="10" t="s">
        <v>107</v>
      </c>
      <c r="E242" s="3" t="str">
        <f>IFERROR(VLOOKUP(Table112[[#This Row],[User ID]],Table7[[Column1]:[Column2]],2,FALSE),"")</f>
        <v>Extra Machine</v>
      </c>
      <c r="F242" s="3" t="s">
        <v>38</v>
      </c>
      <c r="G242" s="3" t="s">
        <v>220</v>
      </c>
      <c r="H242" s="3"/>
      <c r="I242" s="3"/>
      <c r="J242" s="37">
        <v>4000</v>
      </c>
      <c r="K242" s="3">
        <v>60</v>
      </c>
      <c r="L242" s="3">
        <f>J242-K242-Table112[[#This Row],[3rd Party]]</f>
        <v>3940</v>
      </c>
      <c r="M242" s="3"/>
      <c r="N242" s="8"/>
    </row>
    <row r="243" spans="2:14" ht="21.95" customHeight="1" x14ac:dyDescent="0.3">
      <c r="B243" s="22">
        <v>44736</v>
      </c>
      <c r="C243" s="9">
        <v>241</v>
      </c>
      <c r="D243" s="10" t="s">
        <v>88</v>
      </c>
      <c r="E243" s="3" t="str">
        <f>IFERROR(VLOOKUP(Table112[[#This Row],[User ID]],Table7[[Column1]:[Column2]],2,FALSE),"")</f>
        <v>Bio-Med</v>
      </c>
      <c r="F243" s="3" t="s">
        <v>38</v>
      </c>
      <c r="G243" s="3"/>
      <c r="H243" s="3"/>
      <c r="I243" s="3"/>
      <c r="J243" s="37">
        <v>7000</v>
      </c>
      <c r="K243" s="3">
        <v>104</v>
      </c>
      <c r="L243" s="3">
        <f>J243-K243-Table112[[#This Row],[3rd Party]]</f>
        <v>6896</v>
      </c>
      <c r="M243" s="3"/>
      <c r="N243" s="8"/>
    </row>
    <row r="244" spans="2:14" ht="21.95" customHeight="1" x14ac:dyDescent="0.3">
      <c r="B244" s="22">
        <v>44738</v>
      </c>
      <c r="C244" s="9">
        <v>242</v>
      </c>
      <c r="D244" s="10" t="s">
        <v>50</v>
      </c>
      <c r="E244" s="3" t="str">
        <f>IFERROR(VLOOKUP(Table112[[#This Row],[User ID]],Table7[[Column1]:[Column2]],2,FALSE),"")</f>
        <v>Bio-Tech</v>
      </c>
      <c r="F244" s="3" t="s">
        <v>57</v>
      </c>
      <c r="G244" s="3"/>
      <c r="H244" s="3"/>
      <c r="I244" s="3"/>
      <c r="J244" s="37">
        <v>20000</v>
      </c>
      <c r="K244" s="3"/>
      <c r="L244" s="3">
        <f>J244-K244-Table112[[#This Row],[3rd Party]]</f>
        <v>20000</v>
      </c>
      <c r="M244" s="3"/>
      <c r="N244" s="8"/>
    </row>
    <row r="245" spans="2:14" ht="21.95" customHeight="1" x14ac:dyDescent="0.3">
      <c r="B245" s="22">
        <v>44742</v>
      </c>
      <c r="C245" s="9">
        <v>243</v>
      </c>
      <c r="D245" s="10" t="s">
        <v>23</v>
      </c>
      <c r="E245" s="3" t="str">
        <f>IFERROR(VLOOKUP(Table112[[#This Row],[User ID]],Table7[[Column1]:[Column2]],2,FALSE),"")</f>
        <v>Aman Ullah</v>
      </c>
      <c r="F245" s="3" t="s">
        <v>90</v>
      </c>
      <c r="G245" s="3"/>
      <c r="H245" s="3"/>
      <c r="I245" s="3"/>
      <c r="J245" s="37"/>
      <c r="K245" s="3">
        <v>41600</v>
      </c>
      <c r="L245" s="3">
        <f>J245-K245-Table112[[#This Row],[3rd Party]]</f>
        <v>-41600</v>
      </c>
      <c r="M245" s="3"/>
      <c r="N245" s="8"/>
    </row>
    <row r="246" spans="2:14" ht="21.95" customHeight="1" x14ac:dyDescent="0.3">
      <c r="B246" s="22">
        <v>44742</v>
      </c>
      <c r="C246" s="9">
        <v>244</v>
      </c>
      <c r="D246" s="10" t="s">
        <v>40</v>
      </c>
      <c r="E246" s="3" t="str">
        <f>IFERROR(VLOOKUP(Table112[[#This Row],[User ID]],Table7[[Column1]:[Column2]],2,FALSE),"")</f>
        <v>Khaled</v>
      </c>
      <c r="F246" s="3" t="s">
        <v>90</v>
      </c>
      <c r="G246" s="3"/>
      <c r="H246" s="3"/>
      <c r="I246" s="3"/>
      <c r="J246" s="37"/>
      <c r="K246" s="3">
        <v>41600</v>
      </c>
      <c r="L246" s="3">
        <f>J246-K246-Table112[[#This Row],[3rd Party]]</f>
        <v>-41600</v>
      </c>
      <c r="M246" s="3"/>
      <c r="N246" s="8" t="s">
        <v>223</v>
      </c>
    </row>
    <row r="247" spans="2:14" ht="21.95" customHeight="1" x14ac:dyDescent="0.3">
      <c r="B247" s="22">
        <v>44742</v>
      </c>
      <c r="C247" s="9">
        <v>245</v>
      </c>
      <c r="D247" s="10" t="s">
        <v>43</v>
      </c>
      <c r="E247" s="3" t="str">
        <f>IFERROR(VLOOKUP(Table112[[#This Row],[User ID]],Table7[[Column1]:[Column2]],2,FALSE),"")</f>
        <v>Roki</v>
      </c>
      <c r="F247" s="3" t="s">
        <v>90</v>
      </c>
      <c r="G247" s="3"/>
      <c r="H247" s="3"/>
      <c r="I247" s="3"/>
      <c r="J247" s="37"/>
      <c r="K247" s="3">
        <v>35647</v>
      </c>
      <c r="L247" s="3">
        <f>J247-K247-Table112[[#This Row],[3rd Party]]</f>
        <v>-35647</v>
      </c>
      <c r="M247" s="3"/>
      <c r="N247" s="8"/>
    </row>
    <row r="248" spans="2:14" ht="21.95" customHeight="1" x14ac:dyDescent="0.3">
      <c r="B248" s="22">
        <v>44744</v>
      </c>
      <c r="C248" s="9">
        <v>246</v>
      </c>
      <c r="D248" s="10" t="s">
        <v>84</v>
      </c>
      <c r="E248" s="3" t="str">
        <f>IFERROR(VLOOKUP(Table112[[#This Row],[User ID]],Table7[[Column1]:[Column2]],2,FALSE),"")</f>
        <v>Medical Solution</v>
      </c>
      <c r="F248" s="3" t="s">
        <v>38</v>
      </c>
      <c r="G248" s="3"/>
      <c r="H248" s="3">
        <v>2</v>
      </c>
      <c r="I248" s="3"/>
      <c r="J248" s="37">
        <v>25000</v>
      </c>
      <c r="K248" s="3">
        <v>372</v>
      </c>
      <c r="L248" s="3">
        <f>J248-K248-Table112[[#This Row],[3rd Party]]</f>
        <v>24628</v>
      </c>
      <c r="M248" s="3"/>
      <c r="N248" s="8"/>
    </row>
    <row r="249" spans="2:14" ht="21.95" customHeight="1" x14ac:dyDescent="0.3">
      <c r="B249" s="22">
        <v>44746</v>
      </c>
      <c r="C249" s="9">
        <v>247</v>
      </c>
      <c r="D249" s="10" t="s">
        <v>131</v>
      </c>
      <c r="E249" s="3" t="str">
        <f>IFERROR(VLOOKUP(Table112[[#This Row],[User ID]],Table7[[Column1]:[Column2]],2,FALSE),"")</f>
        <v>Koloroa</v>
      </c>
      <c r="F249" s="3" t="s">
        <v>57</v>
      </c>
      <c r="G249" s="3"/>
      <c r="H249" s="3">
        <v>2</v>
      </c>
      <c r="I249" s="3"/>
      <c r="J249" s="37">
        <v>2000</v>
      </c>
      <c r="K249" s="3">
        <v>30</v>
      </c>
      <c r="L249" s="3">
        <f>J249-K249-Table112[[#This Row],[3rd Party]]</f>
        <v>1970</v>
      </c>
      <c r="M249" s="3"/>
      <c r="N249" s="8"/>
    </row>
    <row r="250" spans="2:14" ht="21.95" customHeight="1" x14ac:dyDescent="0.3">
      <c r="B250" s="22">
        <v>44747</v>
      </c>
      <c r="C250" s="9">
        <v>248</v>
      </c>
      <c r="D250" s="10" t="s">
        <v>94</v>
      </c>
      <c r="E250" s="3" t="str">
        <f>IFERROR(VLOOKUP(Table112[[#This Row],[User ID]],Table7[[Column1]:[Column2]],2,FALSE),"")</f>
        <v>Tahia</v>
      </c>
      <c r="F250" s="3" t="s">
        <v>57</v>
      </c>
      <c r="G250" s="3"/>
      <c r="H250" s="3">
        <v>2</v>
      </c>
      <c r="I250" s="3"/>
      <c r="J250" s="37">
        <v>1500</v>
      </c>
      <c r="K250" s="3">
        <v>22</v>
      </c>
      <c r="L250" s="3">
        <f>J250-K250-Table112[[#This Row],[3rd Party]]</f>
        <v>1478</v>
      </c>
      <c r="M250" s="3"/>
      <c r="N250" s="8"/>
    </row>
    <row r="251" spans="2:14" ht="21.95" customHeight="1" x14ac:dyDescent="0.3">
      <c r="B251" s="22">
        <v>44748</v>
      </c>
      <c r="C251" s="9">
        <v>249</v>
      </c>
      <c r="D251" s="10" t="s">
        <v>123</v>
      </c>
      <c r="E251" s="3" t="str">
        <f>IFERROR(VLOOKUP(Table112[[#This Row],[User ID]],Table7[[Column1]:[Column2]],2,FALSE),"")</f>
        <v>Mondol D/C Pabna</v>
      </c>
      <c r="F251" s="3" t="s">
        <v>57</v>
      </c>
      <c r="G251" s="3"/>
      <c r="H251" s="3">
        <v>2</v>
      </c>
      <c r="I251" s="3"/>
      <c r="J251" s="37">
        <v>2000</v>
      </c>
      <c r="K251" s="3">
        <v>30</v>
      </c>
      <c r="L251" s="3">
        <f>J251-K251-Table112[[#This Row],[3rd Party]]</f>
        <v>1970</v>
      </c>
      <c r="M251" s="3"/>
      <c r="N251" s="8"/>
    </row>
    <row r="252" spans="2:14" ht="21.95" customHeight="1" x14ac:dyDescent="0.3">
      <c r="B252" s="22">
        <v>44749</v>
      </c>
      <c r="C252" s="9">
        <v>250</v>
      </c>
      <c r="D252" s="10" t="s">
        <v>198</v>
      </c>
      <c r="E252" s="3" t="str">
        <f>IFERROR(VLOOKUP(Table112[[#This Row],[User ID]],Table7[[Column1]:[Column2]],2,FALSE),"")</f>
        <v>Dr. Zahir Point</v>
      </c>
      <c r="F252" s="3" t="s">
        <v>57</v>
      </c>
      <c r="G252" s="3"/>
      <c r="H252" s="3">
        <v>2</v>
      </c>
      <c r="I252" s="3">
        <v>500</v>
      </c>
      <c r="J252" s="37">
        <v>2000</v>
      </c>
      <c r="K252" s="3">
        <v>30</v>
      </c>
      <c r="L252" s="3">
        <f>J252-K252-Table112[[#This Row],[3rd Party]]</f>
        <v>1470</v>
      </c>
      <c r="M252" s="3"/>
      <c r="N252" s="8"/>
    </row>
    <row r="253" spans="2:14" ht="21.95" customHeight="1" x14ac:dyDescent="0.3">
      <c r="B253" s="22">
        <v>44749</v>
      </c>
      <c r="C253" s="9">
        <v>251</v>
      </c>
      <c r="D253" s="10" t="s">
        <v>230</v>
      </c>
      <c r="E253" s="3" t="str">
        <f>IFERROR(VLOOKUP(Table112[[#This Row],[User ID]],Table7[[Column1]:[Column2]],2,FALSE),"")</f>
        <v>Unknown</v>
      </c>
      <c r="F253" s="3" t="s">
        <v>38</v>
      </c>
      <c r="G253" s="3"/>
      <c r="H253" s="3">
        <v>1</v>
      </c>
      <c r="I253" s="3"/>
      <c r="J253" s="37">
        <v>5000</v>
      </c>
      <c r="K253" s="3"/>
      <c r="L253" s="3">
        <f>J253-K253-Table112[[#This Row],[3rd Party]]</f>
        <v>5000</v>
      </c>
      <c r="M253" s="3"/>
      <c r="N253" s="8"/>
    </row>
    <row r="254" spans="2:14" ht="21.95" customHeight="1" x14ac:dyDescent="0.3">
      <c r="B254" s="22">
        <v>44750</v>
      </c>
      <c r="C254" s="9">
        <v>252</v>
      </c>
      <c r="D254" s="10" t="s">
        <v>133</v>
      </c>
      <c r="E254" s="3" t="str">
        <f>IFERROR(VLOOKUP(Table112[[#This Row],[User ID]],Table7[[Column1]:[Column2]],2,FALSE),"")</f>
        <v>Digital</v>
      </c>
      <c r="F254" s="3" t="s">
        <v>68</v>
      </c>
      <c r="G254" s="3" t="s">
        <v>149</v>
      </c>
      <c r="H254" s="3">
        <v>2</v>
      </c>
      <c r="I254" s="3"/>
      <c r="J254" s="37"/>
      <c r="K254" s="3">
        <v>2670</v>
      </c>
      <c r="L254" s="3">
        <f>J254-K254-Table112[[#This Row],[3rd Party]]</f>
        <v>-2670</v>
      </c>
      <c r="M254" s="3"/>
      <c r="N254" s="8"/>
    </row>
    <row r="255" spans="2:14" ht="21.95" customHeight="1" x14ac:dyDescent="0.3">
      <c r="B255" s="22">
        <v>44752</v>
      </c>
      <c r="C255" s="9">
        <v>253</v>
      </c>
      <c r="D255" s="10" t="s">
        <v>234</v>
      </c>
      <c r="E255" s="3" t="str">
        <f>IFERROR(VLOOKUP(Table112[[#This Row],[User ID]],Table7[[Column1]:[Column2]],2,FALSE),"")</f>
        <v>Marketing</v>
      </c>
      <c r="F255" s="3" t="s">
        <v>36</v>
      </c>
      <c r="G255" s="3" t="s">
        <v>240</v>
      </c>
      <c r="H255" s="3">
        <v>1</v>
      </c>
      <c r="I255" s="3"/>
      <c r="J255" s="37"/>
      <c r="K255" s="3">
        <v>450</v>
      </c>
      <c r="L255" s="3">
        <f>J255-K255-Table112[[#This Row],[3rd Party]]</f>
        <v>-450</v>
      </c>
      <c r="M255" s="3"/>
      <c r="N255" s="8" t="s">
        <v>241</v>
      </c>
    </row>
    <row r="256" spans="2:14" ht="21.95" customHeight="1" x14ac:dyDescent="0.3">
      <c r="B256" s="22">
        <v>44752</v>
      </c>
      <c r="C256" s="9">
        <v>254</v>
      </c>
      <c r="D256" s="10" t="s">
        <v>56</v>
      </c>
      <c r="E256" s="3" t="str">
        <f>IFERROR(VLOOKUP(Table112[[#This Row],[User ID]],Table7[[Column1]:[Column2]],2,FALSE),"")</f>
        <v>Cresent Hospital</v>
      </c>
      <c r="F256" s="3" t="s">
        <v>57</v>
      </c>
      <c r="G256" s="3"/>
      <c r="H256" s="3">
        <v>2</v>
      </c>
      <c r="I256" s="3">
        <v>500</v>
      </c>
      <c r="J256" s="37">
        <v>2500</v>
      </c>
      <c r="K256" s="3">
        <v>42</v>
      </c>
      <c r="L256" s="3">
        <f>J256-K256-Table112[[#This Row],[3rd Party]]</f>
        <v>1958</v>
      </c>
      <c r="M256" s="3"/>
      <c r="N256" s="8" t="s">
        <v>224</v>
      </c>
    </row>
    <row r="257" spans="2:14" ht="21.95" customHeight="1" x14ac:dyDescent="0.3">
      <c r="B257" s="22">
        <v>44752</v>
      </c>
      <c r="C257" s="9">
        <v>255</v>
      </c>
      <c r="D257" s="10" t="s">
        <v>96</v>
      </c>
      <c r="E257" s="3" t="str">
        <f>IFERROR(VLOOKUP(Table112[[#This Row],[User ID]],Table7[[Column1]:[Column2]],2,FALSE),"")</f>
        <v>Akhtarunnahar M/H</v>
      </c>
      <c r="F257" s="3" t="s">
        <v>57</v>
      </c>
      <c r="G257" s="3"/>
      <c r="H257" s="3">
        <v>2</v>
      </c>
      <c r="I257" s="3">
        <v>1000</v>
      </c>
      <c r="J257" s="37">
        <v>3000</v>
      </c>
      <c r="K257" s="3">
        <v>30</v>
      </c>
      <c r="L257" s="3">
        <f>J257-K257-Table112[[#This Row],[3rd Party]]</f>
        <v>1970</v>
      </c>
      <c r="M257" s="3"/>
      <c r="N257" s="8" t="s">
        <v>237</v>
      </c>
    </row>
    <row r="258" spans="2:14" ht="21.95" customHeight="1" x14ac:dyDescent="0.3">
      <c r="B258" s="22">
        <v>44757</v>
      </c>
      <c r="C258" s="9">
        <v>256</v>
      </c>
      <c r="D258" s="10" t="s">
        <v>75</v>
      </c>
      <c r="E258" s="3" t="str">
        <f>IFERROR(VLOOKUP(Table112[[#This Row],[User ID]],Table7[[Column1]:[Column2]],2,FALSE),"")</f>
        <v>New Square</v>
      </c>
      <c r="F258" s="3" t="s">
        <v>57</v>
      </c>
      <c r="G258" s="3"/>
      <c r="H258" s="3">
        <v>2</v>
      </c>
      <c r="I258" s="3"/>
      <c r="J258" s="37">
        <v>2000</v>
      </c>
      <c r="K258" s="3">
        <v>30</v>
      </c>
      <c r="L258" s="3">
        <f>J258-K258-Table112[[#This Row],[3rd Party]]</f>
        <v>1970</v>
      </c>
      <c r="M258" s="3"/>
      <c r="N258" s="8" t="s">
        <v>225</v>
      </c>
    </row>
    <row r="259" spans="2:14" ht="21.95" customHeight="1" x14ac:dyDescent="0.3">
      <c r="B259" s="22">
        <v>44758</v>
      </c>
      <c r="C259" s="9">
        <v>257</v>
      </c>
      <c r="D259" s="10" t="s">
        <v>234</v>
      </c>
      <c r="E259" s="3" t="str">
        <f>IFERROR(VLOOKUP(Table112[[#This Row],[User ID]],Table7[[Column1]:[Column2]],2,FALSE),"")</f>
        <v>Marketing</v>
      </c>
      <c r="F259" s="3" t="s">
        <v>36</v>
      </c>
      <c r="G259" s="3" t="s">
        <v>235</v>
      </c>
      <c r="H259" s="3">
        <v>1</v>
      </c>
      <c r="I259" s="3"/>
      <c r="J259" s="37"/>
      <c r="K259" s="3">
        <v>1690</v>
      </c>
      <c r="L259" s="3">
        <f>J259-K259-Table112[[#This Row],[3rd Party]]</f>
        <v>-1690</v>
      </c>
      <c r="M259" s="3"/>
      <c r="N259" s="8" t="s">
        <v>236</v>
      </c>
    </row>
    <row r="260" spans="2:14" ht="21.95" customHeight="1" x14ac:dyDescent="0.3">
      <c r="B260" s="22">
        <v>44758</v>
      </c>
      <c r="C260" s="9">
        <v>258</v>
      </c>
      <c r="D260" s="10" t="s">
        <v>234</v>
      </c>
      <c r="E260" s="3" t="str">
        <f>IFERROR(VLOOKUP(Table112[[#This Row],[User ID]],Table7[[Column1]:[Column2]],2,FALSE),"")</f>
        <v>Marketing</v>
      </c>
      <c r="F260" s="3" t="s">
        <v>149</v>
      </c>
      <c r="G260" s="3" t="s">
        <v>235</v>
      </c>
      <c r="H260" s="3">
        <v>2</v>
      </c>
      <c r="I260" s="3"/>
      <c r="J260" s="37"/>
      <c r="K260" s="3">
        <v>300</v>
      </c>
      <c r="L260" s="3">
        <f>J260-K260-Table112[[#This Row],[3rd Party]]</f>
        <v>-300</v>
      </c>
      <c r="M260" s="3"/>
      <c r="N260" s="8"/>
    </row>
    <row r="261" spans="2:14" ht="21.95" customHeight="1" x14ac:dyDescent="0.3">
      <c r="B261" s="22">
        <v>44762</v>
      </c>
      <c r="C261" s="9">
        <v>259</v>
      </c>
      <c r="D261" s="10" t="s">
        <v>62</v>
      </c>
      <c r="E261" s="3" t="str">
        <f>IFERROR(VLOOKUP(Table112[[#This Row],[User ID]],Table7[[Column1]:[Column2]],2,FALSE),"")</f>
        <v>Jamuna</v>
      </c>
      <c r="F261" s="3" t="s">
        <v>57</v>
      </c>
      <c r="G261" s="3"/>
      <c r="H261" s="3">
        <v>1</v>
      </c>
      <c r="I261" s="3">
        <v>2000</v>
      </c>
      <c r="J261" s="37">
        <v>8000</v>
      </c>
      <c r="K261" s="3">
        <v>124</v>
      </c>
      <c r="L261" s="3">
        <f>J261-K261-Table112[[#This Row],[3rd Party]]</f>
        <v>5876</v>
      </c>
      <c r="M261" s="3"/>
      <c r="N261" s="8"/>
    </row>
    <row r="262" spans="2:14" ht="21.95" customHeight="1" x14ac:dyDescent="0.3">
      <c r="B262" s="22">
        <v>44764</v>
      </c>
      <c r="C262" s="9">
        <v>260</v>
      </c>
      <c r="D262" s="10" t="s">
        <v>226</v>
      </c>
      <c r="E262" s="3" t="str">
        <f>IFERROR(VLOOKUP(Table112[[#This Row],[User ID]],Table7[[Column1]:[Column2]],2,FALSE),"")</f>
        <v>Metro Hospital</v>
      </c>
      <c r="F262" s="3" t="s">
        <v>68</v>
      </c>
      <c r="G262" s="3" t="s">
        <v>36</v>
      </c>
      <c r="H262" s="3">
        <v>1</v>
      </c>
      <c r="I262" s="3"/>
      <c r="J262" s="37"/>
      <c r="K262" s="3">
        <v>1250</v>
      </c>
      <c r="L262" s="3">
        <f>J262-K262-Table112[[#This Row],[3rd Party]]</f>
        <v>-1250</v>
      </c>
      <c r="M262" s="3"/>
      <c r="N262" s="8" t="s">
        <v>238</v>
      </c>
    </row>
    <row r="263" spans="2:14" ht="21.95" customHeight="1" x14ac:dyDescent="0.3">
      <c r="B263" s="22">
        <v>44765</v>
      </c>
      <c r="C263" s="9">
        <v>261</v>
      </c>
      <c r="D263" s="10" t="s">
        <v>226</v>
      </c>
      <c r="E263" s="3" t="str">
        <f>IFERROR(VLOOKUP(Table112[[#This Row],[User ID]],Table7[[Column1]:[Column2]],2,FALSE),"")</f>
        <v>Metro Hospital</v>
      </c>
      <c r="F263" s="3" t="s">
        <v>68</v>
      </c>
      <c r="G263" s="3" t="s">
        <v>149</v>
      </c>
      <c r="H263" s="3">
        <v>2</v>
      </c>
      <c r="I263" s="3"/>
      <c r="J263" s="37"/>
      <c r="K263" s="3">
        <v>1300</v>
      </c>
      <c r="L263" s="3">
        <f>J263-K263-Table112[[#This Row],[3rd Party]]</f>
        <v>-1300</v>
      </c>
      <c r="M263" s="3"/>
      <c r="N263" s="8" t="s">
        <v>239</v>
      </c>
    </row>
    <row r="264" spans="2:14" ht="21.95" customHeight="1" x14ac:dyDescent="0.3">
      <c r="B264" s="22">
        <v>44765</v>
      </c>
      <c r="C264" s="9">
        <v>262</v>
      </c>
      <c r="D264" s="10" t="s">
        <v>211</v>
      </c>
      <c r="E264" s="3" t="str">
        <f>IFERROR(VLOOKUP(Table112[[#This Row],[User ID]],Table7[[Column1]:[Column2]],2,FALSE),"")</f>
        <v>Medi Point D/C</v>
      </c>
      <c r="F264" s="3" t="s">
        <v>57</v>
      </c>
      <c r="G264" s="3"/>
      <c r="H264" s="3">
        <v>2</v>
      </c>
      <c r="I264" s="3"/>
      <c r="J264" s="37">
        <v>1000</v>
      </c>
      <c r="K264" s="3">
        <v>15</v>
      </c>
      <c r="L264" s="3">
        <f>J264-K264-Table112[[#This Row],[3rd Party]]</f>
        <v>985</v>
      </c>
      <c r="M264" s="3"/>
      <c r="N264" s="8"/>
    </row>
    <row r="265" spans="2:14" ht="21.95" customHeight="1" x14ac:dyDescent="0.3">
      <c r="B265" s="22">
        <v>44765</v>
      </c>
      <c r="C265" s="9">
        <v>263</v>
      </c>
      <c r="D265" s="10" t="s">
        <v>226</v>
      </c>
      <c r="E265" s="3" t="str">
        <f>IFERROR(VLOOKUP(Table112[[#This Row],[User ID]],Table7[[Column1]:[Column2]],2,FALSE),"")</f>
        <v>Metro Hospital</v>
      </c>
      <c r="F265" s="3" t="s">
        <v>148</v>
      </c>
      <c r="G265" s="3"/>
      <c r="H265" s="3">
        <v>2</v>
      </c>
      <c r="I265" s="3"/>
      <c r="J265" s="37">
        <v>15000</v>
      </c>
      <c r="K265" s="3"/>
      <c r="L265" s="3">
        <f>J265-K265-Table112[[#This Row],[3rd Party]]</f>
        <v>15000</v>
      </c>
      <c r="M265" s="3"/>
      <c r="N265" s="8" t="s">
        <v>229</v>
      </c>
    </row>
    <row r="266" spans="2:14" ht="21.95" customHeight="1" x14ac:dyDescent="0.3">
      <c r="B266" s="22">
        <v>44766</v>
      </c>
      <c r="C266" s="9">
        <v>264</v>
      </c>
      <c r="D266" s="10" t="s">
        <v>120</v>
      </c>
      <c r="E266" s="3" t="str">
        <f>IFERROR(VLOOKUP(Table112[[#This Row],[User ID]],Table7[[Column1]:[Column2]],2,FALSE),"")</f>
        <v>Eleas</v>
      </c>
      <c r="F266" s="3" t="s">
        <v>38</v>
      </c>
      <c r="G266" s="3"/>
      <c r="H266" s="3">
        <v>2</v>
      </c>
      <c r="I266" s="3"/>
      <c r="J266" s="37">
        <v>10000</v>
      </c>
      <c r="K266" s="3">
        <v>149</v>
      </c>
      <c r="L266" s="3">
        <f>J266-K266-Table112[[#This Row],[3rd Party]]</f>
        <v>9851</v>
      </c>
      <c r="M266" s="3"/>
      <c r="N266" s="8"/>
    </row>
    <row r="267" spans="2:14" ht="21.95" customHeight="1" x14ac:dyDescent="0.3">
      <c r="B267" s="22">
        <v>44767</v>
      </c>
      <c r="C267" s="9">
        <v>265</v>
      </c>
      <c r="D267" s="10" t="s">
        <v>50</v>
      </c>
      <c r="E267" s="3" t="str">
        <f>IFERROR(VLOOKUP(Table112[[#This Row],[User ID]],Table7[[Column1]:[Column2]],2,FALSE),"")</f>
        <v>Bio-Tech</v>
      </c>
      <c r="F267" s="3" t="s">
        <v>57</v>
      </c>
      <c r="G267" s="3"/>
      <c r="H267" s="3">
        <v>1</v>
      </c>
      <c r="I267" s="3"/>
      <c r="J267" s="37">
        <v>20000</v>
      </c>
      <c r="K267" s="3"/>
      <c r="L267" s="3">
        <f>J267-K267-Table112[[#This Row],[3rd Party]]</f>
        <v>20000</v>
      </c>
      <c r="M267" s="3"/>
      <c r="N267" s="8"/>
    </row>
    <row r="268" spans="2:14" ht="21.95" customHeight="1" x14ac:dyDescent="0.3">
      <c r="B268" s="22">
        <v>44773</v>
      </c>
      <c r="C268" s="9">
        <v>266</v>
      </c>
      <c r="D268" s="10" t="s">
        <v>92</v>
      </c>
      <c r="E268" s="3" t="str">
        <f>IFERROR(VLOOKUP(Table112[[#This Row],[User ID]],Table7[[Column1]:[Column2]],2,FALSE),"")</f>
        <v>Erba</v>
      </c>
      <c r="F268" s="3" t="s">
        <v>57</v>
      </c>
      <c r="G268" s="3"/>
      <c r="H268" s="3">
        <v>2</v>
      </c>
      <c r="I268" s="3"/>
      <c r="J268" s="37">
        <v>15000</v>
      </c>
      <c r="K268" s="3"/>
      <c r="L268" s="3">
        <f>J268-K268-Table112[[#This Row],[3rd Party]]</f>
        <v>15000</v>
      </c>
      <c r="M268" s="3"/>
      <c r="N268" s="8"/>
    </row>
    <row r="269" spans="2:14" ht="21.95" customHeight="1" x14ac:dyDescent="0.3">
      <c r="B269" s="22">
        <v>44773</v>
      </c>
      <c r="C269" s="9">
        <v>267</v>
      </c>
      <c r="D269" s="10" t="s">
        <v>23</v>
      </c>
      <c r="E269" s="3" t="str">
        <f>IFERROR(VLOOKUP(Table112[[#This Row],[User ID]],Table7[[Column1]:[Column2]],2,FALSE),"")</f>
        <v>Aman Ullah</v>
      </c>
      <c r="F269" s="3" t="s">
        <v>90</v>
      </c>
      <c r="G269" s="3"/>
      <c r="H269" s="3"/>
      <c r="I269" s="3"/>
      <c r="J269" s="37"/>
      <c r="K269" s="3">
        <v>35513</v>
      </c>
      <c r="L269" s="3">
        <f>J269-K269-Table112[[#This Row],[3rd Party]]</f>
        <v>-35513</v>
      </c>
      <c r="M269" s="3"/>
      <c r="N269" s="8"/>
    </row>
    <row r="270" spans="2:14" ht="21.95" customHeight="1" x14ac:dyDescent="0.3">
      <c r="B270" s="22">
        <v>44773</v>
      </c>
      <c r="C270" s="9">
        <v>268</v>
      </c>
      <c r="D270" s="10" t="s">
        <v>40</v>
      </c>
      <c r="E270" s="3" t="str">
        <f>IFERROR(VLOOKUP(Table112[[#This Row],[User ID]],Table7[[Column1]:[Column2]],2,FALSE),"")</f>
        <v>Khaled</v>
      </c>
      <c r="F270" s="3" t="s">
        <v>90</v>
      </c>
      <c r="G270" s="3"/>
      <c r="H270" s="3"/>
      <c r="I270" s="3"/>
      <c r="J270" s="37"/>
      <c r="K270" s="3">
        <v>35513</v>
      </c>
      <c r="L270" s="3">
        <f>J270-K270-Table112[[#This Row],[3rd Party]]</f>
        <v>-35513</v>
      </c>
      <c r="M270" s="3"/>
      <c r="N270" s="8"/>
    </row>
    <row r="271" spans="2:14" ht="21.95" customHeight="1" x14ac:dyDescent="0.3">
      <c r="B271" s="22">
        <v>44773</v>
      </c>
      <c r="C271" s="9">
        <v>269</v>
      </c>
      <c r="D271" s="10" t="s">
        <v>43</v>
      </c>
      <c r="E271" s="3" t="str">
        <f>IFERROR(VLOOKUP(Table112[[#This Row],[User ID]],Table7[[Column1]:[Column2]],2,FALSE),"")</f>
        <v>Roki</v>
      </c>
      <c r="F271" s="3" t="s">
        <v>90</v>
      </c>
      <c r="G271" s="3"/>
      <c r="H271" s="3"/>
      <c r="I271" s="3"/>
      <c r="J271" s="37"/>
      <c r="K271" s="3">
        <v>30440</v>
      </c>
      <c r="L271" s="3">
        <f>J271-K271-Table112[[#This Row],[3rd Party]]</f>
        <v>-30440</v>
      </c>
      <c r="M271" s="3"/>
      <c r="N271" s="8"/>
    </row>
    <row r="272" spans="2:14" ht="21.95" customHeight="1" x14ac:dyDescent="0.3">
      <c r="B272" s="22">
        <v>44774</v>
      </c>
      <c r="C272" s="9">
        <v>270</v>
      </c>
      <c r="D272" s="10" t="s">
        <v>197</v>
      </c>
      <c r="E272" s="3" t="str">
        <f>IFERROR(VLOOKUP(Table112[[#This Row],[User ID]],Table7[[Column1]:[Column2]],2,FALSE),"")</f>
        <v>Ayesha D/C (Jhenaidah)</v>
      </c>
      <c r="F272" s="3" t="s">
        <v>57</v>
      </c>
      <c r="G272" s="3"/>
      <c r="H272" s="3">
        <v>2</v>
      </c>
      <c r="I272" s="3">
        <v>500</v>
      </c>
      <c r="J272" s="41">
        <v>2000</v>
      </c>
      <c r="K272" s="3"/>
      <c r="L272" s="3">
        <f>J272-K272-Table112[[#This Row],[3rd Party]]</f>
        <v>1500</v>
      </c>
      <c r="M272" s="3"/>
      <c r="N272" s="8" t="s">
        <v>243</v>
      </c>
    </row>
    <row r="273" spans="2:14" ht="21.95" customHeight="1" x14ac:dyDescent="0.3">
      <c r="B273" s="22">
        <v>44774</v>
      </c>
      <c r="C273" s="9">
        <v>271</v>
      </c>
      <c r="D273" s="10" t="s">
        <v>215</v>
      </c>
      <c r="E273" s="3" t="str">
        <f>IFERROR(VLOOKUP(Table112[[#This Row],[User ID]],Table7[[Column1]:[Column2]],2,FALSE),"")</f>
        <v>Fast Mark Corporation</v>
      </c>
      <c r="F273" s="3" t="s">
        <v>38</v>
      </c>
      <c r="G273" s="3"/>
      <c r="H273" s="3">
        <v>2</v>
      </c>
      <c r="I273" s="3"/>
      <c r="J273" s="41">
        <v>7000</v>
      </c>
      <c r="K273" s="3"/>
      <c r="L273" s="3">
        <f>J273-K273-Table112[[#This Row],[3rd Party]]</f>
        <v>7000</v>
      </c>
      <c r="M273" s="3"/>
      <c r="N273" s="8" t="s">
        <v>242</v>
      </c>
    </row>
    <row r="274" spans="2:14" ht="21.95" customHeight="1" x14ac:dyDescent="0.3">
      <c r="B274" s="22">
        <v>44774</v>
      </c>
      <c r="C274" s="9">
        <v>272</v>
      </c>
      <c r="D274" s="10" t="s">
        <v>84</v>
      </c>
      <c r="E274" s="3" t="str">
        <f>IFERROR(VLOOKUP(Table112[[#This Row],[User ID]],Table7[[Column1]:[Column2]],2,FALSE),"")</f>
        <v>Medical Solution</v>
      </c>
      <c r="F274" s="3" t="s">
        <v>38</v>
      </c>
      <c r="G274" s="3"/>
      <c r="H274" s="3">
        <v>2</v>
      </c>
      <c r="I274" s="3"/>
      <c r="J274" s="41">
        <v>5000</v>
      </c>
      <c r="K274" s="3"/>
      <c r="L274" s="3">
        <f>J274-K274-Table112[[#This Row],[3rd Party]]</f>
        <v>5000</v>
      </c>
      <c r="M274" s="3"/>
      <c r="N274" s="8" t="s">
        <v>244</v>
      </c>
    </row>
    <row r="275" spans="2:14" ht="21.95" customHeight="1" x14ac:dyDescent="0.3">
      <c r="B275" s="22">
        <v>44774</v>
      </c>
      <c r="C275" s="9">
        <v>273</v>
      </c>
      <c r="D275" s="10" t="s">
        <v>109</v>
      </c>
      <c r="E275" s="3" t="str">
        <f>IFERROR(VLOOKUP(Table112[[#This Row],[User ID]],Table7[[Column1]:[Column2]],2,FALSE),"")</f>
        <v>Ismail</v>
      </c>
      <c r="F275" s="3" t="s">
        <v>38</v>
      </c>
      <c r="G275" s="3"/>
      <c r="H275" s="3">
        <v>2</v>
      </c>
      <c r="I275" s="3"/>
      <c r="J275" s="41">
        <v>30000</v>
      </c>
      <c r="K275" s="3"/>
      <c r="L275" s="3">
        <f>J275-K275-Table112[[#This Row],[3rd Party]]</f>
        <v>30000</v>
      </c>
      <c r="M275" s="3"/>
      <c r="N275" s="8" t="s">
        <v>245</v>
      </c>
    </row>
    <row r="276" spans="2:14" ht="21.95" customHeight="1" x14ac:dyDescent="0.3">
      <c r="B276" s="22">
        <v>44774</v>
      </c>
      <c r="C276" s="9">
        <v>274</v>
      </c>
      <c r="D276" s="10" t="s">
        <v>232</v>
      </c>
      <c r="E276" s="3" t="str">
        <f>IFERROR(VLOOKUP(Table112[[#This Row],[User ID]],Table7[[Column1]:[Column2]],2,FALSE),"")</f>
        <v>Asha Diagnostic Jatharabari</v>
      </c>
      <c r="F276" s="3" t="s">
        <v>148</v>
      </c>
      <c r="G276" s="3"/>
      <c r="H276" s="3">
        <v>2</v>
      </c>
      <c r="I276" s="3"/>
      <c r="J276" s="41">
        <v>5000</v>
      </c>
      <c r="K276" s="3"/>
      <c r="L276" s="3">
        <f>J276-K276-Table112[[#This Row],[3rd Party]]</f>
        <v>5000</v>
      </c>
      <c r="M276" s="3"/>
      <c r="N276" s="8" t="s">
        <v>245</v>
      </c>
    </row>
    <row r="277" spans="2:14" ht="21.95" customHeight="1" x14ac:dyDescent="0.3">
      <c r="B277" s="22">
        <v>44774</v>
      </c>
      <c r="C277" s="9">
        <v>275</v>
      </c>
      <c r="D277" s="10" t="s">
        <v>232</v>
      </c>
      <c r="E277" s="3" t="str">
        <f>IFERROR(VLOOKUP(Table112[[#This Row],[User ID]],Table7[[Column1]:[Column2]],2,FALSE),"")</f>
        <v>Asha Diagnostic Jatharabari</v>
      </c>
      <c r="F277" s="3" t="s">
        <v>57</v>
      </c>
      <c r="G277" s="3"/>
      <c r="H277" s="3">
        <v>2</v>
      </c>
      <c r="I277" s="3"/>
      <c r="J277" s="41">
        <v>2500</v>
      </c>
      <c r="K277" s="3"/>
      <c r="L277" s="3">
        <f>J277-K277-Table112[[#This Row],[3rd Party]]</f>
        <v>2500</v>
      </c>
      <c r="M277" s="3"/>
      <c r="N277" s="8"/>
    </row>
    <row r="278" spans="2:14" ht="21.95" customHeight="1" x14ac:dyDescent="0.3">
      <c r="B278" s="22">
        <v>44774</v>
      </c>
      <c r="C278" s="9">
        <v>276</v>
      </c>
      <c r="D278" s="10" t="s">
        <v>232</v>
      </c>
      <c r="E278" s="3" t="str">
        <f>IFERROR(VLOOKUP(Table112[[#This Row],[User ID]],Table7[[Column1]:[Column2]],2,FALSE),"")</f>
        <v>Asha Diagnostic Jatharabari</v>
      </c>
      <c r="F278" s="3" t="s">
        <v>68</v>
      </c>
      <c r="G278" s="3" t="s">
        <v>149</v>
      </c>
      <c r="H278" s="3"/>
      <c r="I278" s="3"/>
      <c r="J278" s="41"/>
      <c r="K278" s="3">
        <v>1570</v>
      </c>
      <c r="L278" s="3">
        <f>J278-K278-Table112[[#This Row],[3rd Party]]</f>
        <v>-1570</v>
      </c>
      <c r="M278" s="3"/>
      <c r="N278" s="8" t="s">
        <v>357</v>
      </c>
    </row>
    <row r="279" spans="2:14" ht="21.95" customHeight="1" x14ac:dyDescent="0.3">
      <c r="B279" s="22">
        <v>44774</v>
      </c>
      <c r="C279" s="9">
        <v>277</v>
      </c>
      <c r="D279" s="10" t="s">
        <v>226</v>
      </c>
      <c r="E279" s="3" t="str">
        <f>IFERROR(VLOOKUP(Table112[[#This Row],[User ID]],Table7[[Column1]:[Column2]],2,FALSE),"")</f>
        <v>Metro Hospital</v>
      </c>
      <c r="F279" s="3" t="s">
        <v>68</v>
      </c>
      <c r="G279" s="3" t="s">
        <v>149</v>
      </c>
      <c r="H279" s="3"/>
      <c r="I279" s="3"/>
      <c r="J279" s="41"/>
      <c r="K279" s="3">
        <v>2050</v>
      </c>
      <c r="L279" s="3">
        <f>J279-K279-Table112[[#This Row],[3rd Party]]</f>
        <v>-2050</v>
      </c>
      <c r="M279" s="3"/>
      <c r="N279" s="8" t="s">
        <v>253</v>
      </c>
    </row>
    <row r="280" spans="2:14" ht="21.95" customHeight="1" x14ac:dyDescent="0.3">
      <c r="B280" s="22">
        <v>44777</v>
      </c>
      <c r="C280" s="9">
        <v>278</v>
      </c>
      <c r="D280" s="10" t="s">
        <v>56</v>
      </c>
      <c r="E280" s="3" t="str">
        <f>IFERROR(VLOOKUP(Table112[[#This Row],[User ID]],Table7[[Column1]:[Column2]],2,FALSE),"")</f>
        <v>Cresent Hospital</v>
      </c>
      <c r="F280" s="3" t="s">
        <v>68</v>
      </c>
      <c r="G280" s="3" t="s">
        <v>149</v>
      </c>
      <c r="H280" s="3"/>
      <c r="I280" s="3"/>
      <c r="J280" s="41"/>
      <c r="K280" s="3">
        <v>1050</v>
      </c>
      <c r="L280" s="3">
        <f>J280-K280-Table112[[#This Row],[3rd Party]]</f>
        <v>-1050</v>
      </c>
      <c r="M280" s="3"/>
      <c r="N280" s="8" t="s">
        <v>254</v>
      </c>
    </row>
    <row r="281" spans="2:14" ht="21.95" customHeight="1" x14ac:dyDescent="0.3">
      <c r="B281" s="22">
        <v>44779</v>
      </c>
      <c r="C281" s="9">
        <v>279</v>
      </c>
      <c r="D281" s="10" t="s">
        <v>123</v>
      </c>
      <c r="E281" s="3" t="str">
        <f>IFERROR(VLOOKUP(Table112[[#This Row],[User ID]],Table7[[Column1]:[Column2]],2,FALSE),"")</f>
        <v>Mondol D/C Pabna</v>
      </c>
      <c r="F281" s="3" t="s">
        <v>57</v>
      </c>
      <c r="G281" s="3"/>
      <c r="H281" s="3">
        <v>2</v>
      </c>
      <c r="I281" s="3"/>
      <c r="J281" s="41">
        <v>2000</v>
      </c>
      <c r="K281" s="3"/>
      <c r="L281" s="3">
        <f>J281-K281-Table112[[#This Row],[3rd Party]]</f>
        <v>2000</v>
      </c>
      <c r="M281" s="3"/>
      <c r="N281" s="8"/>
    </row>
    <row r="282" spans="2:14" ht="21.95" customHeight="1" x14ac:dyDescent="0.3">
      <c r="B282" s="22">
        <v>44782</v>
      </c>
      <c r="C282" s="9">
        <v>280</v>
      </c>
      <c r="D282" s="10" t="s">
        <v>107</v>
      </c>
      <c r="E282" s="3" t="str">
        <f>IFERROR(VLOOKUP(Table112[[#This Row],[User ID]],Table7[[Column1]:[Column2]],2,FALSE),"")</f>
        <v>Extra Machine</v>
      </c>
      <c r="F282" s="3" t="s">
        <v>38</v>
      </c>
      <c r="G282" s="3"/>
      <c r="H282" s="3">
        <v>2</v>
      </c>
      <c r="I282" s="3"/>
      <c r="J282" s="41">
        <v>5000</v>
      </c>
      <c r="K282" s="3"/>
      <c r="L282" s="3">
        <f>J282-K282-Table112[[#This Row],[3rd Party]]</f>
        <v>5000</v>
      </c>
      <c r="M282" s="3"/>
      <c r="N282" s="8" t="s">
        <v>246</v>
      </c>
    </row>
    <row r="283" spans="2:14" ht="21.95" customHeight="1" x14ac:dyDescent="0.3">
      <c r="B283" s="22">
        <v>44783</v>
      </c>
      <c r="C283" s="9">
        <v>281</v>
      </c>
      <c r="D283" s="10" t="s">
        <v>234</v>
      </c>
      <c r="E283" s="3" t="str">
        <f>IFERROR(VLOOKUP(Table112[[#This Row],[User ID]],Table7[[Column1]:[Column2]],2,FALSE),"")</f>
        <v>Marketing</v>
      </c>
      <c r="F283" s="3" t="s">
        <v>68</v>
      </c>
      <c r="G283" s="3" t="s">
        <v>276</v>
      </c>
      <c r="H283" s="3"/>
      <c r="I283" s="3"/>
      <c r="J283" s="41"/>
      <c r="K283" s="3">
        <v>3350</v>
      </c>
      <c r="L283" s="3">
        <f>J283-K283-Table112[[#This Row],[3rd Party]]</f>
        <v>-3350</v>
      </c>
      <c r="M283" s="3"/>
      <c r="N283" s="8" t="s">
        <v>358</v>
      </c>
    </row>
    <row r="284" spans="2:14" ht="21.95" customHeight="1" x14ac:dyDescent="0.3">
      <c r="B284" s="22">
        <v>44784</v>
      </c>
      <c r="C284" s="9">
        <v>282</v>
      </c>
      <c r="D284" s="10" t="s">
        <v>115</v>
      </c>
      <c r="E284" s="3" t="str">
        <f>IFERROR(VLOOKUP(Table112[[#This Row],[User ID]],Table7[[Column1]:[Column2]],2,FALSE),"")</f>
        <v>Medi-Trast</v>
      </c>
      <c r="F284" s="3" t="s">
        <v>38</v>
      </c>
      <c r="G284" s="3"/>
      <c r="H284" s="3">
        <v>2</v>
      </c>
      <c r="I284" s="3"/>
      <c r="J284" s="41">
        <v>12750</v>
      </c>
      <c r="K284" s="3"/>
      <c r="L284" s="3">
        <f>J284-K284-Table112[[#This Row],[3rd Party]]</f>
        <v>12750</v>
      </c>
      <c r="M284" s="3"/>
      <c r="N284" s="8"/>
    </row>
    <row r="285" spans="2:14" ht="21.95" customHeight="1" x14ac:dyDescent="0.3">
      <c r="B285" s="22">
        <v>44784</v>
      </c>
      <c r="C285" s="9">
        <v>283</v>
      </c>
      <c r="D285" s="10" t="s">
        <v>92</v>
      </c>
      <c r="E285" s="3" t="str">
        <f>IFERROR(VLOOKUP(Table112[[#This Row],[User ID]],Table7[[Column1]:[Column2]],2,FALSE),"")</f>
        <v>Erba</v>
      </c>
      <c r="F285" s="3" t="s">
        <v>57</v>
      </c>
      <c r="G285" s="3"/>
      <c r="H285" s="3">
        <v>2</v>
      </c>
      <c r="I285" s="3"/>
      <c r="J285" s="41">
        <v>15000</v>
      </c>
      <c r="K285" s="3"/>
      <c r="L285" s="3">
        <f>J285-K285-Table112[[#This Row],[3rd Party]]</f>
        <v>15000</v>
      </c>
      <c r="M285" s="3"/>
      <c r="N285" s="8"/>
    </row>
    <row r="286" spans="2:14" ht="21.95" customHeight="1" x14ac:dyDescent="0.3">
      <c r="B286" s="22">
        <v>44784</v>
      </c>
      <c r="C286" s="9">
        <v>284</v>
      </c>
      <c r="D286" s="10" t="s">
        <v>211</v>
      </c>
      <c r="E286" s="3" t="str">
        <f>IFERROR(VLOOKUP(Table112[[#This Row],[User ID]],Table7[[Column1]:[Column2]],2,FALSE),"")</f>
        <v>Medi Point D/C</v>
      </c>
      <c r="F286" s="3" t="s">
        <v>57</v>
      </c>
      <c r="G286" s="3"/>
      <c r="H286" s="3">
        <v>2</v>
      </c>
      <c r="I286" s="3"/>
      <c r="J286" s="41">
        <v>1000</v>
      </c>
      <c r="K286" s="3"/>
      <c r="L286" s="3">
        <f>J286-K286-Table112[[#This Row],[3rd Party]]</f>
        <v>1000</v>
      </c>
      <c r="M286" s="3"/>
      <c r="N286" s="8"/>
    </row>
    <row r="287" spans="2:14" ht="21.95" customHeight="1" x14ac:dyDescent="0.3">
      <c r="B287" s="22">
        <v>44786</v>
      </c>
      <c r="C287" s="9">
        <v>285</v>
      </c>
      <c r="D287" s="10" t="s">
        <v>215</v>
      </c>
      <c r="E287" s="3" t="str">
        <f>IFERROR(VLOOKUP(Table112[[#This Row],[User ID]],Table7[[Column1]:[Column2]],2,FALSE),"")</f>
        <v>Fast Mark Corporation</v>
      </c>
      <c r="F287" s="3" t="s">
        <v>38</v>
      </c>
      <c r="G287" s="3"/>
      <c r="H287" s="3">
        <v>2</v>
      </c>
      <c r="I287" s="3"/>
      <c r="J287" s="41">
        <v>7000</v>
      </c>
      <c r="K287" s="3"/>
      <c r="L287" s="3">
        <f>J287-K287-Table112[[#This Row],[3rd Party]]</f>
        <v>7000</v>
      </c>
      <c r="M287" s="3"/>
      <c r="N287" s="8"/>
    </row>
    <row r="288" spans="2:14" ht="21.95" customHeight="1" x14ac:dyDescent="0.3">
      <c r="B288" s="22">
        <v>44787</v>
      </c>
      <c r="C288" s="9">
        <v>286</v>
      </c>
      <c r="D288" s="10" t="s">
        <v>56</v>
      </c>
      <c r="E288" s="3" t="str">
        <f>IFERROR(VLOOKUP(Table112[[#This Row],[User ID]],Table7[[Column1]:[Column2]],2,FALSE),"")</f>
        <v>Cresent Hospital</v>
      </c>
      <c r="F288" s="3" t="s">
        <v>68</v>
      </c>
      <c r="G288" s="3" t="s">
        <v>149</v>
      </c>
      <c r="H288" s="3"/>
      <c r="I288" s="3"/>
      <c r="J288" s="41"/>
      <c r="K288" s="3">
        <v>1500</v>
      </c>
      <c r="L288" s="3">
        <f>J288-K288-Table112[[#This Row],[3rd Party]]</f>
        <v>-1500</v>
      </c>
      <c r="M288" s="3"/>
      <c r="N288" s="8" t="s">
        <v>254</v>
      </c>
    </row>
    <row r="289" spans="2:14" ht="21.95" customHeight="1" x14ac:dyDescent="0.3">
      <c r="B289" s="22">
        <v>44787</v>
      </c>
      <c r="C289" s="9">
        <v>287</v>
      </c>
      <c r="D289" s="10" t="s">
        <v>198</v>
      </c>
      <c r="E289" s="3" t="str">
        <f>IFERROR(VLOOKUP(Table112[[#This Row],[User ID]],Table7[[Column1]:[Column2]],2,FALSE),"")</f>
        <v>Dr. Zahir Point</v>
      </c>
      <c r="F289" s="3" t="s">
        <v>57</v>
      </c>
      <c r="G289" s="3"/>
      <c r="H289" s="3">
        <v>2</v>
      </c>
      <c r="I289" s="3">
        <v>500</v>
      </c>
      <c r="J289" s="41">
        <v>2000</v>
      </c>
      <c r="K289" s="3"/>
      <c r="L289" s="3">
        <f>J289-K289-Table112[[#This Row],[3rd Party]]</f>
        <v>1500</v>
      </c>
      <c r="M289" s="3"/>
      <c r="N289" s="8"/>
    </row>
    <row r="290" spans="2:14" ht="21.95" customHeight="1" x14ac:dyDescent="0.3">
      <c r="B290" s="22">
        <v>44790</v>
      </c>
      <c r="C290" s="9">
        <v>288</v>
      </c>
      <c r="D290" s="10" t="s">
        <v>56</v>
      </c>
      <c r="E290" s="3" t="str">
        <f>IFERROR(VLOOKUP(Table112[[#This Row],[User ID]],Table7[[Column1]:[Column2]],2,FALSE),"")</f>
        <v>Cresent Hospital</v>
      </c>
      <c r="F290" s="3" t="s">
        <v>57</v>
      </c>
      <c r="G290" s="3"/>
      <c r="H290" s="3">
        <v>2</v>
      </c>
      <c r="I290" s="3">
        <v>500</v>
      </c>
      <c r="J290" s="41">
        <v>2500</v>
      </c>
      <c r="K290" s="3"/>
      <c r="L290" s="3">
        <f>J290-K290-Table112[[#This Row],[3rd Party]]</f>
        <v>2000</v>
      </c>
      <c r="M290" s="3"/>
      <c r="N290" s="8"/>
    </row>
    <row r="291" spans="2:14" ht="21.95" customHeight="1" x14ac:dyDescent="0.3">
      <c r="B291" s="22">
        <v>44791</v>
      </c>
      <c r="C291" s="9">
        <v>289</v>
      </c>
      <c r="D291" s="10" t="s">
        <v>226</v>
      </c>
      <c r="E291" s="3" t="str">
        <f>IFERROR(VLOOKUP(Table112[[#This Row],[User ID]],Table7[[Column1]:[Column2]],2,FALSE),"")</f>
        <v>Metro Hospital</v>
      </c>
      <c r="F291" s="3" t="s">
        <v>68</v>
      </c>
      <c r="G291" s="3" t="s">
        <v>149</v>
      </c>
      <c r="H291" s="3"/>
      <c r="I291" s="3"/>
      <c r="J291" s="41"/>
      <c r="K291" s="3">
        <v>1200</v>
      </c>
      <c r="L291" s="3">
        <f>J291-K291-Table112[[#This Row],[3rd Party]]</f>
        <v>-1200</v>
      </c>
      <c r="M291" s="3"/>
      <c r="N291" s="8" t="s">
        <v>254</v>
      </c>
    </row>
    <row r="292" spans="2:14" ht="21.95" customHeight="1" x14ac:dyDescent="0.3">
      <c r="B292" s="22">
        <v>44792</v>
      </c>
      <c r="C292" s="9">
        <v>290</v>
      </c>
      <c r="D292" s="10" t="s">
        <v>75</v>
      </c>
      <c r="E292" s="3" t="str">
        <f>IFERROR(VLOOKUP(Table112[[#This Row],[User ID]],Table7[[Column1]:[Column2]],2,FALSE),"")</f>
        <v>New Square</v>
      </c>
      <c r="F292" s="3" t="s">
        <v>57</v>
      </c>
      <c r="G292" s="3"/>
      <c r="H292" s="3">
        <v>2</v>
      </c>
      <c r="I292" s="3"/>
      <c r="J292" s="41">
        <v>1000</v>
      </c>
      <c r="K292" s="3"/>
      <c r="L292" s="3">
        <f>J292-K292-Table112[[#This Row],[3rd Party]]</f>
        <v>1000</v>
      </c>
      <c r="M292" s="3"/>
      <c r="N292" s="8"/>
    </row>
    <row r="293" spans="2:14" ht="21.95" customHeight="1" x14ac:dyDescent="0.3">
      <c r="B293" s="22">
        <v>44793</v>
      </c>
      <c r="C293" s="9">
        <v>291</v>
      </c>
      <c r="D293" s="10" t="s">
        <v>226</v>
      </c>
      <c r="E293" s="3" t="str">
        <f>IFERROR(VLOOKUP(Table112[[#This Row],[User ID]],Table7[[Column1]:[Column2]],2,FALSE),"")</f>
        <v>Metro Hospital</v>
      </c>
      <c r="F293" s="3" t="s">
        <v>148</v>
      </c>
      <c r="G293" s="3"/>
      <c r="H293" s="3">
        <v>2</v>
      </c>
      <c r="I293" s="3"/>
      <c r="J293" s="41">
        <v>15000</v>
      </c>
      <c r="K293" s="3"/>
      <c r="L293" s="3">
        <f>J293-K293-Table112[[#This Row],[3rd Party]]</f>
        <v>15000</v>
      </c>
      <c r="M293" s="3"/>
      <c r="N293" s="8"/>
    </row>
    <row r="294" spans="2:14" ht="21.95" customHeight="1" x14ac:dyDescent="0.3">
      <c r="B294" s="22">
        <v>44793</v>
      </c>
      <c r="C294" s="9">
        <v>292</v>
      </c>
      <c r="D294" s="10" t="s">
        <v>234</v>
      </c>
      <c r="E294" s="3" t="str">
        <f>IFERROR(VLOOKUP(Table112[[#This Row],[User ID]],Table7[[Column1]:[Column2]],2,FALSE),"")</f>
        <v>Marketing</v>
      </c>
      <c r="F294" s="3" t="s">
        <v>68</v>
      </c>
      <c r="G294" s="3" t="s">
        <v>278</v>
      </c>
      <c r="H294" s="3"/>
      <c r="I294" s="3"/>
      <c r="J294" s="41"/>
      <c r="K294" s="3">
        <v>2150</v>
      </c>
      <c r="L294" s="3">
        <f>J294-K294-Table112[[#This Row],[3rd Party]]</f>
        <v>-2150</v>
      </c>
      <c r="M294" s="3"/>
      <c r="N294" s="8"/>
    </row>
    <row r="295" spans="2:14" ht="21.95" customHeight="1" x14ac:dyDescent="0.3">
      <c r="B295" s="22">
        <v>44794</v>
      </c>
      <c r="C295" s="9">
        <v>293</v>
      </c>
      <c r="D295" s="10" t="s">
        <v>107</v>
      </c>
      <c r="E295" s="3" t="str">
        <f>IFERROR(VLOOKUP(Table112[[#This Row],[User ID]],Table7[[Column1]:[Column2]],2,FALSE),"")</f>
        <v>Extra Machine</v>
      </c>
      <c r="F295" s="3" t="s">
        <v>38</v>
      </c>
      <c r="G295" s="3"/>
      <c r="H295" s="3">
        <v>1</v>
      </c>
      <c r="I295" s="3"/>
      <c r="J295" s="41">
        <v>3000</v>
      </c>
      <c r="K295" s="3">
        <v>45</v>
      </c>
      <c r="L295" s="3">
        <f>J295-K295-Table112[[#This Row],[3rd Party]]</f>
        <v>2955</v>
      </c>
      <c r="M295" s="3"/>
      <c r="N295" s="43" t="s">
        <v>250</v>
      </c>
    </row>
    <row r="296" spans="2:14" ht="21.95" customHeight="1" x14ac:dyDescent="0.3">
      <c r="B296" s="22">
        <v>44795</v>
      </c>
      <c r="C296" s="9">
        <v>294</v>
      </c>
      <c r="D296" s="10" t="s">
        <v>197</v>
      </c>
      <c r="E296" s="3" t="str">
        <f>IFERROR(VLOOKUP(Table112[[#This Row],[User ID]],Table7[[Column1]:[Column2]],2,FALSE),"")</f>
        <v>Ayesha D/C (Jhenaidah)</v>
      </c>
      <c r="F296" s="3" t="s">
        <v>57</v>
      </c>
      <c r="G296" s="3"/>
      <c r="H296" s="3">
        <v>2</v>
      </c>
      <c r="I296" s="3"/>
      <c r="J296" s="41">
        <v>2000</v>
      </c>
      <c r="K296" s="3"/>
      <c r="L296" s="3">
        <f>J296-K296-Table112[[#This Row],[3rd Party]]</f>
        <v>2000</v>
      </c>
      <c r="M296" s="3"/>
      <c r="N296" s="8"/>
    </row>
    <row r="297" spans="2:14" ht="21.95" customHeight="1" x14ac:dyDescent="0.3">
      <c r="B297" s="22">
        <v>44795</v>
      </c>
      <c r="C297" s="9">
        <v>295</v>
      </c>
      <c r="D297" s="10" t="s">
        <v>120</v>
      </c>
      <c r="E297" s="3" t="str">
        <f>IFERROR(VLOOKUP(Table112[[#This Row],[User ID]],Table7[[Column1]:[Column2]],2,FALSE),"")</f>
        <v>Eleas</v>
      </c>
      <c r="F297" s="3" t="s">
        <v>38</v>
      </c>
      <c r="G297" s="3"/>
      <c r="H297" s="3">
        <v>2</v>
      </c>
      <c r="I297" s="3"/>
      <c r="J297" s="41">
        <v>5000</v>
      </c>
      <c r="K297" s="3"/>
      <c r="L297" s="3">
        <f>J297-K297-Table112[[#This Row],[3rd Party]]</f>
        <v>5000</v>
      </c>
      <c r="M297" s="3"/>
      <c r="N297" s="8"/>
    </row>
    <row r="298" spans="2:14" ht="21.95" customHeight="1" x14ac:dyDescent="0.3">
      <c r="B298" s="22">
        <v>44795</v>
      </c>
      <c r="C298" s="9">
        <v>296</v>
      </c>
      <c r="D298" s="10" t="s">
        <v>45</v>
      </c>
      <c r="E298" s="3" t="str">
        <f>IFERROR(VLOOKUP(Table112[[#This Row],[User ID]],Table7[[Column1]:[Column2]],2,FALSE),"")</f>
        <v>Bio-Pro</v>
      </c>
      <c r="F298" s="3" t="s">
        <v>57</v>
      </c>
      <c r="G298" s="3"/>
      <c r="H298" s="3">
        <v>2</v>
      </c>
      <c r="I298" s="3"/>
      <c r="J298" s="41">
        <v>6000</v>
      </c>
      <c r="K298" s="3"/>
      <c r="L298" s="3">
        <f>J298-K298-Table112[[#This Row],[3rd Party]]</f>
        <v>6000</v>
      </c>
      <c r="M298" s="3"/>
      <c r="N298" s="8" t="s">
        <v>247</v>
      </c>
    </row>
    <row r="299" spans="2:14" ht="21.95" customHeight="1" x14ac:dyDescent="0.3">
      <c r="B299" s="22">
        <v>44797</v>
      </c>
      <c r="C299" s="9">
        <v>297</v>
      </c>
      <c r="D299" s="10" t="s">
        <v>248</v>
      </c>
      <c r="E299" s="3" t="str">
        <f>IFERROR(VLOOKUP(Table112[[#This Row],[User ID]],Table7[[Column1]:[Column2]],2,FALSE),"")</f>
        <v>UltraVision (Jhenaidah)</v>
      </c>
      <c r="F299" s="3" t="s">
        <v>68</v>
      </c>
      <c r="G299" s="3" t="s">
        <v>149</v>
      </c>
      <c r="H299" s="3"/>
      <c r="I299" s="3"/>
      <c r="J299" s="41"/>
      <c r="K299" s="3">
        <v>2250</v>
      </c>
      <c r="L299" s="3">
        <f>J299-K299-Table112[[#This Row],[3rd Party]]</f>
        <v>-2250</v>
      </c>
      <c r="M299" s="3"/>
      <c r="N299" s="8" t="s">
        <v>254</v>
      </c>
    </row>
    <row r="300" spans="2:14" ht="21.95" customHeight="1" x14ac:dyDescent="0.3">
      <c r="B300" s="22">
        <v>44800</v>
      </c>
      <c r="C300" s="9">
        <v>298</v>
      </c>
      <c r="D300" s="10" t="s">
        <v>234</v>
      </c>
      <c r="E300" s="3" t="str">
        <f>IFERROR(VLOOKUP(Table112[[#This Row],[User ID]],Table7[[Column1]:[Column2]],2,FALSE),"")</f>
        <v>Marketing</v>
      </c>
      <c r="F300" s="3" t="s">
        <v>68</v>
      </c>
      <c r="G300" s="3" t="s">
        <v>149</v>
      </c>
      <c r="H300" s="3"/>
      <c r="I300" s="3"/>
      <c r="J300" s="41"/>
      <c r="K300" s="3">
        <v>310</v>
      </c>
      <c r="L300" s="3">
        <f>J300-K300-Table112[[#This Row],[3rd Party]]</f>
        <v>-310</v>
      </c>
      <c r="M300" s="3"/>
      <c r="N300" s="8" t="s">
        <v>277</v>
      </c>
    </row>
    <row r="301" spans="2:14" ht="21.95" customHeight="1" x14ac:dyDescent="0.3">
      <c r="B301" s="22">
        <v>44800</v>
      </c>
      <c r="C301" s="9">
        <v>299</v>
      </c>
      <c r="D301" s="10" t="s">
        <v>234</v>
      </c>
      <c r="E301" s="3" t="str">
        <f>IFERROR(VLOOKUP(Table112[[#This Row],[User ID]],Table7[[Column1]:[Column2]],2,FALSE),"")</f>
        <v>Marketing</v>
      </c>
      <c r="F301" s="3" t="s">
        <v>68</v>
      </c>
      <c r="G301" s="3" t="s">
        <v>36</v>
      </c>
      <c r="H301" s="3">
        <v>1</v>
      </c>
      <c r="I301" s="3"/>
      <c r="J301" s="41"/>
      <c r="K301" s="3">
        <v>1275</v>
      </c>
      <c r="L301" s="3">
        <f>J301-K301-Table112[[#This Row],[3rd Party]]</f>
        <v>-1275</v>
      </c>
      <c r="M301" s="3"/>
      <c r="N301" s="8" t="s">
        <v>359</v>
      </c>
    </row>
    <row r="302" spans="2:14" ht="21.95" customHeight="1" x14ac:dyDescent="0.3">
      <c r="B302" s="22">
        <v>44801</v>
      </c>
      <c r="C302" s="9">
        <v>300</v>
      </c>
      <c r="D302" s="10" t="s">
        <v>274</v>
      </c>
      <c r="E302" s="3" t="str">
        <f>IFERROR(VLOOKUP(Table112[[#This Row],[User ID]],Table7[[Column1]:[Column2]],2,FALSE),"")</f>
        <v>Bio-Vitro</v>
      </c>
      <c r="F302" s="3" t="s">
        <v>68</v>
      </c>
      <c r="G302" s="3" t="s">
        <v>36</v>
      </c>
      <c r="H302" s="3"/>
      <c r="I302" s="3"/>
      <c r="J302" s="41"/>
      <c r="K302" s="3">
        <v>150</v>
      </c>
      <c r="L302" s="3">
        <f>J302-K302-Table112[[#This Row],[3rd Party]]</f>
        <v>-150</v>
      </c>
      <c r="M302" s="3"/>
      <c r="N302" s="8" t="s">
        <v>279</v>
      </c>
    </row>
    <row r="303" spans="2:14" ht="21.95" customHeight="1" x14ac:dyDescent="0.3">
      <c r="B303" s="22">
        <v>44801</v>
      </c>
      <c r="C303" s="9">
        <v>301</v>
      </c>
      <c r="D303" s="10" t="s">
        <v>50</v>
      </c>
      <c r="E303" s="3" t="str">
        <f>IFERROR(VLOOKUP(Table112[[#This Row],[User ID]],Table7[[Column1]:[Column2]],2,FALSE),"")</f>
        <v>Bio-Tech</v>
      </c>
      <c r="F303" s="3" t="s">
        <v>57</v>
      </c>
      <c r="G303" s="3"/>
      <c r="H303" s="3">
        <v>1</v>
      </c>
      <c r="I303" s="3"/>
      <c r="J303" s="41">
        <v>20000</v>
      </c>
      <c r="K303" s="3"/>
      <c r="L303" s="3">
        <f>J303-K303-Table112[[#This Row],[3rd Party]]</f>
        <v>20000</v>
      </c>
      <c r="M303" s="3"/>
      <c r="N303" s="43"/>
    </row>
    <row r="304" spans="2:14" ht="21.95" customHeight="1" x14ac:dyDescent="0.3">
      <c r="B304" s="22">
        <v>44802</v>
      </c>
      <c r="C304" s="9">
        <v>302</v>
      </c>
      <c r="D304" s="10" t="s">
        <v>248</v>
      </c>
      <c r="E304" s="3" t="str">
        <f>IFERROR(VLOOKUP(Table112[[#This Row],[User ID]],Table7[[Column1]:[Column2]],2,FALSE),"")</f>
        <v>UltraVision (Jhenaidah)</v>
      </c>
      <c r="F304" s="3" t="s">
        <v>148</v>
      </c>
      <c r="G304" s="3"/>
      <c r="H304" s="3">
        <v>2</v>
      </c>
      <c r="I304" s="42">
        <v>2000</v>
      </c>
      <c r="J304" s="41">
        <v>8000</v>
      </c>
      <c r="K304" s="3"/>
      <c r="L304" s="3">
        <f>J304-K304-Table112[[#This Row],[3rd Party]]</f>
        <v>6000</v>
      </c>
      <c r="M304" s="3"/>
      <c r="N304" s="8"/>
    </row>
    <row r="305" spans="2:14" ht="21.95" customHeight="1" x14ac:dyDescent="0.3">
      <c r="B305" s="22">
        <v>44803</v>
      </c>
      <c r="C305" s="9">
        <v>303</v>
      </c>
      <c r="D305" s="10" t="s">
        <v>37</v>
      </c>
      <c r="E305" s="3" t="str">
        <f>IFERROR(VLOOKUP(Table112[[#This Row],[User ID]],Table7[[Column1]:[Column2]],2,FALSE),"")</f>
        <v>Bio-Aid</v>
      </c>
      <c r="F305" s="3" t="s">
        <v>68</v>
      </c>
      <c r="G305" s="3" t="s">
        <v>36</v>
      </c>
      <c r="H305" s="3"/>
      <c r="I305" s="42"/>
      <c r="J305" s="41"/>
      <c r="K305" s="3">
        <v>120</v>
      </c>
      <c r="L305" s="3">
        <f>J305-K305-Table112[[#This Row],[3rd Party]]</f>
        <v>-120</v>
      </c>
      <c r="M305" s="3"/>
      <c r="N305" s="8" t="s">
        <v>280</v>
      </c>
    </row>
    <row r="306" spans="2:14" ht="21.95" customHeight="1" x14ac:dyDescent="0.3">
      <c r="B306" s="22">
        <v>44803</v>
      </c>
      <c r="C306" s="9">
        <v>304</v>
      </c>
      <c r="D306" s="10" t="s">
        <v>84</v>
      </c>
      <c r="E306" s="3" t="str">
        <f>IFERROR(VLOOKUP(Table112[[#This Row],[User ID]],Table7[[Column1]:[Column2]],2,FALSE),"")</f>
        <v>Medical Solution</v>
      </c>
      <c r="F306" s="3" t="s">
        <v>38</v>
      </c>
      <c r="G306" s="3"/>
      <c r="H306" s="3">
        <v>2</v>
      </c>
      <c r="I306" s="3"/>
      <c r="J306" s="41">
        <v>10000</v>
      </c>
      <c r="K306" s="3"/>
      <c r="L306" s="3">
        <f>J306-K306-Table112[[#This Row],[3rd Party]]</f>
        <v>10000</v>
      </c>
      <c r="M306" s="3"/>
      <c r="N306" s="8"/>
    </row>
    <row r="307" spans="2:14" ht="21.95" customHeight="1" x14ac:dyDescent="0.3">
      <c r="B307" s="22">
        <v>44804</v>
      </c>
      <c r="C307" s="9">
        <v>305</v>
      </c>
      <c r="D307" s="10" t="s">
        <v>37</v>
      </c>
      <c r="E307" s="3" t="str">
        <f>IFERROR(VLOOKUP(Table112[[#This Row],[User ID]],Table7[[Column1]:[Column2]],2,FALSE),"")</f>
        <v>Bio-Aid</v>
      </c>
      <c r="F307" s="3" t="s">
        <v>68</v>
      </c>
      <c r="G307" s="3" t="s">
        <v>36</v>
      </c>
      <c r="H307" s="3"/>
      <c r="I307" s="3"/>
      <c r="J307" s="41"/>
      <c r="K307" s="3">
        <v>180</v>
      </c>
      <c r="L307" s="3">
        <f>J307-K307-Table112[[#This Row],[3rd Party]]</f>
        <v>-180</v>
      </c>
      <c r="M307" s="3"/>
      <c r="N307" s="8"/>
    </row>
    <row r="308" spans="2:14" ht="21.95" customHeight="1" x14ac:dyDescent="0.3">
      <c r="B308" s="22">
        <v>44804</v>
      </c>
      <c r="C308" s="9">
        <v>306</v>
      </c>
      <c r="D308" s="10" t="s">
        <v>232</v>
      </c>
      <c r="E308" s="3" t="str">
        <f>IFERROR(VLOOKUP(Table112[[#This Row],[User ID]],Table7[[Column1]:[Column2]],2,FALSE),"")</f>
        <v>Asha Diagnostic Jatharabari</v>
      </c>
      <c r="F308" s="3" t="s">
        <v>57</v>
      </c>
      <c r="G308" s="3"/>
      <c r="H308" s="3">
        <v>2</v>
      </c>
      <c r="I308" s="3"/>
      <c r="J308" s="41">
        <v>2500</v>
      </c>
      <c r="K308" s="3"/>
      <c r="L308" s="3">
        <f>J308-K308-Table112[[#This Row],[3rd Party]]</f>
        <v>2500</v>
      </c>
      <c r="M308" s="3"/>
      <c r="N308" s="8"/>
    </row>
    <row r="309" spans="2:14" ht="21.95" customHeight="1" x14ac:dyDescent="0.3">
      <c r="B309" s="22">
        <v>44805</v>
      </c>
      <c r="C309" s="9">
        <v>307</v>
      </c>
      <c r="D309" s="10" t="s">
        <v>281</v>
      </c>
      <c r="E309" s="3" t="str">
        <f>IFERROR(VLOOKUP(Table112[[#This Row],[User ID]],Table7[[Column1]:[Column2]],2,FALSE),"")</f>
        <v>Fair D/C (Mohammodpur)</v>
      </c>
      <c r="F309" s="3" t="s">
        <v>148</v>
      </c>
      <c r="G309" s="3"/>
      <c r="H309" s="3">
        <v>1</v>
      </c>
      <c r="I309" s="3"/>
      <c r="J309" s="41">
        <v>5000</v>
      </c>
      <c r="K309" s="3"/>
      <c r="L309" s="3">
        <f>J309-K309-Table112[[#This Row],[3rd Party]]</f>
        <v>5000</v>
      </c>
      <c r="M309" s="3"/>
      <c r="N309" s="43"/>
    </row>
    <row r="310" spans="2:14" ht="21.95" customHeight="1" x14ac:dyDescent="0.3">
      <c r="B310" s="22">
        <v>44805</v>
      </c>
      <c r="C310" s="9">
        <v>308</v>
      </c>
      <c r="D310" s="10" t="s">
        <v>281</v>
      </c>
      <c r="E310" s="3" t="str">
        <f>IFERROR(VLOOKUP(Table112[[#This Row],[User ID]],Table7[[Column1]:[Column2]],2,FALSE),"")</f>
        <v>Fair D/C (Mohammodpur)</v>
      </c>
      <c r="F310" s="3" t="s">
        <v>68</v>
      </c>
      <c r="G310" s="3" t="s">
        <v>36</v>
      </c>
      <c r="H310" s="3"/>
      <c r="I310" s="3"/>
      <c r="J310" s="41"/>
      <c r="K310" s="3">
        <v>560</v>
      </c>
      <c r="L310" s="3">
        <f>J310-K310-Table112[[#This Row],[3rd Party]]</f>
        <v>-560</v>
      </c>
      <c r="M310" s="3"/>
      <c r="N310" s="8" t="s">
        <v>360</v>
      </c>
    </row>
    <row r="311" spans="2:14" ht="21.95" customHeight="1" x14ac:dyDescent="0.3">
      <c r="B311" s="22">
        <v>44805</v>
      </c>
      <c r="C311" s="9">
        <v>309</v>
      </c>
      <c r="D311" s="10" t="s">
        <v>234</v>
      </c>
      <c r="E311" s="3" t="str">
        <f>IFERROR(VLOOKUP(Table112[[#This Row],[User ID]],Table7[[Column1]:[Column2]],2,FALSE),"")</f>
        <v>Marketing</v>
      </c>
      <c r="F311" s="3" t="s">
        <v>68</v>
      </c>
      <c r="G311" s="3" t="s">
        <v>256</v>
      </c>
      <c r="H311" s="3"/>
      <c r="I311" s="3"/>
      <c r="J311" s="41"/>
      <c r="K311" s="3">
        <v>900</v>
      </c>
      <c r="L311" s="3">
        <f>J311-K311-Table112[[#This Row],[3rd Party]]</f>
        <v>-900</v>
      </c>
      <c r="M311" s="3"/>
      <c r="N311" s="8" t="s">
        <v>254</v>
      </c>
    </row>
    <row r="312" spans="2:14" ht="21.95" customHeight="1" x14ac:dyDescent="0.3">
      <c r="B312" s="22">
        <v>44807</v>
      </c>
      <c r="C312" s="9">
        <v>310</v>
      </c>
      <c r="D312" s="10" t="s">
        <v>215</v>
      </c>
      <c r="E312" s="3" t="str">
        <f>IFERROR(VLOOKUP(Table112[[#This Row],[User ID]],Table7[[Column1]:[Column2]],2,FALSE),"")</f>
        <v>Fast Mark Corporation</v>
      </c>
      <c r="F312" s="3" t="s">
        <v>38</v>
      </c>
      <c r="G312" s="3"/>
      <c r="H312" s="3">
        <v>2</v>
      </c>
      <c r="I312" s="3"/>
      <c r="J312" s="41">
        <v>7000</v>
      </c>
      <c r="K312" s="3"/>
      <c r="L312" s="3">
        <f>J312-K312-Table112[[#This Row],[3rd Party]]</f>
        <v>7000</v>
      </c>
      <c r="M312" s="3"/>
      <c r="N312" s="8"/>
    </row>
    <row r="313" spans="2:14" ht="21.95" customHeight="1" x14ac:dyDescent="0.3">
      <c r="B313" s="22">
        <v>44809</v>
      </c>
      <c r="C313" s="9">
        <v>311</v>
      </c>
      <c r="D313" s="10" t="s">
        <v>131</v>
      </c>
      <c r="E313" s="3" t="str">
        <f>IFERROR(VLOOKUP(Table112[[#This Row],[User ID]],Table7[[Column1]:[Column2]],2,FALSE),"")</f>
        <v>Koloroa</v>
      </c>
      <c r="F313" s="3" t="s">
        <v>57</v>
      </c>
      <c r="G313" s="3"/>
      <c r="H313" s="3">
        <v>2</v>
      </c>
      <c r="I313" s="42">
        <v>1000</v>
      </c>
      <c r="J313" s="41">
        <v>4000</v>
      </c>
      <c r="K313" s="3"/>
      <c r="L313" s="3">
        <f>J313-K313-Table112[[#This Row],[3rd Party]]</f>
        <v>3000</v>
      </c>
      <c r="M313" s="3"/>
      <c r="N313" s="8" t="s">
        <v>296</v>
      </c>
    </row>
    <row r="314" spans="2:14" ht="21.95" customHeight="1" x14ac:dyDescent="0.3">
      <c r="B314" s="22">
        <v>44811</v>
      </c>
      <c r="C314" s="9">
        <v>312</v>
      </c>
      <c r="D314" s="10" t="s">
        <v>84</v>
      </c>
      <c r="E314" s="3" t="str">
        <f>IFERROR(VLOOKUP(Table112[[#This Row],[User ID]],Table7[[Column1]:[Column2]],2,FALSE),"")</f>
        <v>Medical Solution</v>
      </c>
      <c r="F314" s="3" t="s">
        <v>38</v>
      </c>
      <c r="G314" s="3"/>
      <c r="H314" s="3">
        <v>2</v>
      </c>
      <c r="I314" s="3"/>
      <c r="J314" s="41">
        <v>10000</v>
      </c>
      <c r="K314" s="3"/>
      <c r="L314" s="3">
        <f>J314-K314-Table112[[#This Row],[3rd Party]]</f>
        <v>10000</v>
      </c>
      <c r="M314" s="3"/>
      <c r="N314" s="8"/>
    </row>
    <row r="315" spans="2:14" ht="21.95" customHeight="1" x14ac:dyDescent="0.3">
      <c r="B315" s="22">
        <v>44812</v>
      </c>
      <c r="C315" s="9">
        <v>313</v>
      </c>
      <c r="D315" s="10" t="s">
        <v>123</v>
      </c>
      <c r="E315" s="3" t="str">
        <f>IFERROR(VLOOKUP(Table112[[#This Row],[User ID]],Table7[[Column1]:[Column2]],2,FALSE),"")</f>
        <v>Mondol D/C Pabna</v>
      </c>
      <c r="F315" s="3" t="s">
        <v>57</v>
      </c>
      <c r="G315" s="3"/>
      <c r="H315" s="3">
        <v>2</v>
      </c>
      <c r="I315" s="3"/>
      <c r="J315" s="41">
        <v>2000</v>
      </c>
      <c r="K315" s="3"/>
      <c r="L315" s="3">
        <f>J315-K315-Table112[[#This Row],[3rd Party]]</f>
        <v>2000</v>
      </c>
      <c r="M315" s="3"/>
      <c r="N315" s="8"/>
    </row>
    <row r="316" spans="2:14" ht="21.95" customHeight="1" x14ac:dyDescent="0.3">
      <c r="B316" s="22">
        <v>44812</v>
      </c>
      <c r="C316" s="9">
        <v>314</v>
      </c>
      <c r="D316" s="10" t="s">
        <v>92</v>
      </c>
      <c r="E316" s="3" t="str">
        <f>IFERROR(VLOOKUP(Table112[[#This Row],[User ID]],Table7[[Column1]:[Column2]],2,FALSE),"")</f>
        <v>Erba</v>
      </c>
      <c r="F316" s="3" t="s">
        <v>57</v>
      </c>
      <c r="G316" s="3"/>
      <c r="H316" s="3">
        <v>2</v>
      </c>
      <c r="I316" s="3"/>
      <c r="J316" s="41">
        <v>15000</v>
      </c>
      <c r="K316" s="3"/>
      <c r="L316" s="3">
        <f>J316-K316-Table112[[#This Row],[3rd Party]]</f>
        <v>15000</v>
      </c>
      <c r="M316" s="3"/>
      <c r="N316" s="8"/>
    </row>
    <row r="317" spans="2:14" ht="21.95" customHeight="1" x14ac:dyDescent="0.3">
      <c r="B317" s="22">
        <v>44813</v>
      </c>
      <c r="C317" s="9">
        <v>315</v>
      </c>
      <c r="D317" s="10" t="s">
        <v>198</v>
      </c>
      <c r="E317" s="3" t="str">
        <f>IFERROR(VLOOKUP(Table112[[#This Row],[User ID]],Table7[[Column1]:[Column2]],2,FALSE),"")</f>
        <v>Dr. Zahir Point</v>
      </c>
      <c r="F317" s="3" t="s">
        <v>57</v>
      </c>
      <c r="G317" s="3"/>
      <c r="H317" s="3">
        <v>2</v>
      </c>
      <c r="I317" s="3">
        <v>1000</v>
      </c>
      <c r="J317" s="41">
        <v>2000</v>
      </c>
      <c r="K317" s="3"/>
      <c r="L317" s="3">
        <f>J317-K317-Table112[[#This Row],[3rd Party]]</f>
        <v>1000</v>
      </c>
      <c r="M317" s="3"/>
      <c r="N317" s="8" t="s">
        <v>295</v>
      </c>
    </row>
    <row r="318" spans="2:14" ht="21.95" customHeight="1" x14ac:dyDescent="0.3">
      <c r="B318" s="22">
        <v>44814</v>
      </c>
      <c r="C318" s="9">
        <v>316</v>
      </c>
      <c r="D318" s="10" t="s">
        <v>84</v>
      </c>
      <c r="E318" s="3" t="str">
        <f>IFERROR(VLOOKUP(Table112[[#This Row],[User ID]],Table7[[Column1]:[Column2]],2,FALSE),"")</f>
        <v>Medical Solution</v>
      </c>
      <c r="F318" s="3" t="s">
        <v>38</v>
      </c>
      <c r="G318" s="3"/>
      <c r="H318" s="3">
        <v>2</v>
      </c>
      <c r="I318" s="3"/>
      <c r="J318" s="41">
        <v>5000</v>
      </c>
      <c r="K318" s="3"/>
      <c r="L318" s="3">
        <f>J318-K318-Table112[[#This Row],[3rd Party]]</f>
        <v>5000</v>
      </c>
      <c r="M318" s="3"/>
      <c r="N318" s="8"/>
    </row>
    <row r="319" spans="2:14" ht="21.95" customHeight="1" x14ac:dyDescent="0.3">
      <c r="B319" s="22">
        <v>44816</v>
      </c>
      <c r="C319" s="9">
        <v>317</v>
      </c>
      <c r="D319" s="10" t="s">
        <v>215</v>
      </c>
      <c r="E319" s="3" t="str">
        <f>IFERROR(VLOOKUP(Table112[[#This Row],[User ID]],Table7[[Column1]:[Column2]],2,FALSE),"")</f>
        <v>Fast Mark Corporation</v>
      </c>
      <c r="F319" s="3" t="s">
        <v>38</v>
      </c>
      <c r="G319" s="3"/>
      <c r="H319" s="3">
        <v>2</v>
      </c>
      <c r="I319" s="3"/>
      <c r="J319" s="41">
        <v>7000</v>
      </c>
      <c r="K319" s="3"/>
      <c r="L319" s="3">
        <f>J319-K319-Table112[[#This Row],[3rd Party]]</f>
        <v>7000</v>
      </c>
      <c r="M319" s="3"/>
      <c r="N319" s="8"/>
    </row>
    <row r="320" spans="2:14" ht="21.95" customHeight="1" x14ac:dyDescent="0.3">
      <c r="B320" s="22">
        <v>44817</v>
      </c>
      <c r="C320" s="9">
        <v>318</v>
      </c>
      <c r="D320" s="10" t="s">
        <v>234</v>
      </c>
      <c r="E320" s="3" t="str">
        <f>IFERROR(VLOOKUP(Table112[[#This Row],[User ID]],Table7[[Column1]:[Column2]],2,FALSE),"")</f>
        <v>Marketing</v>
      </c>
      <c r="F320" s="3" t="s">
        <v>68</v>
      </c>
      <c r="G320" s="3" t="s">
        <v>149</v>
      </c>
      <c r="H320" s="3"/>
      <c r="I320" s="3"/>
      <c r="J320" s="41"/>
      <c r="K320" s="3">
        <v>1800</v>
      </c>
      <c r="L320" s="3">
        <f>J320-K320-Table112[[#This Row],[3rd Party]]</f>
        <v>-1800</v>
      </c>
      <c r="M320" s="3"/>
      <c r="N320" s="8" t="s">
        <v>361</v>
      </c>
    </row>
    <row r="321" spans="2:14" ht="21.95" customHeight="1" x14ac:dyDescent="0.3">
      <c r="B321" s="22">
        <v>44820</v>
      </c>
      <c r="C321" s="9">
        <v>319</v>
      </c>
      <c r="D321" s="10" t="s">
        <v>75</v>
      </c>
      <c r="E321" s="3" t="str">
        <f>IFERROR(VLOOKUP(Table112[[#This Row],[User ID]],Table7[[Column1]:[Column2]],2,FALSE),"")</f>
        <v>New Square</v>
      </c>
      <c r="F321" s="3" t="s">
        <v>57</v>
      </c>
      <c r="G321" s="3"/>
      <c r="H321" s="3">
        <v>2</v>
      </c>
      <c r="I321" s="3"/>
      <c r="J321" s="41">
        <v>1000</v>
      </c>
      <c r="K321" s="3"/>
      <c r="L321" s="3">
        <f>J321-K321-Table112[[#This Row],[3rd Party]]</f>
        <v>1000</v>
      </c>
      <c r="M321" s="3"/>
      <c r="N321" s="8"/>
    </row>
    <row r="322" spans="2:14" ht="21.95" customHeight="1" x14ac:dyDescent="0.3">
      <c r="B322" s="22">
        <v>44820</v>
      </c>
      <c r="C322" s="9">
        <v>320</v>
      </c>
      <c r="D322" s="10" t="s">
        <v>211</v>
      </c>
      <c r="E322" s="3" t="str">
        <f>IFERROR(VLOOKUP(Table112[[#This Row],[User ID]],Table7[[Column1]:[Column2]],2,FALSE),"")</f>
        <v>Medi Point D/C</v>
      </c>
      <c r="F322" s="3" t="s">
        <v>57</v>
      </c>
      <c r="G322" s="3"/>
      <c r="H322" s="3">
        <v>2</v>
      </c>
      <c r="I322" s="3"/>
      <c r="J322" s="41">
        <v>1000</v>
      </c>
      <c r="K322" s="3"/>
      <c r="L322" s="3">
        <f>J322-K322-Table112[[#This Row],[3rd Party]]</f>
        <v>1000</v>
      </c>
      <c r="M322" s="3"/>
      <c r="N322" s="8"/>
    </row>
    <row r="323" spans="2:14" ht="21.95" customHeight="1" x14ac:dyDescent="0.3">
      <c r="B323" s="22">
        <v>44821</v>
      </c>
      <c r="C323" s="9">
        <v>321</v>
      </c>
      <c r="D323" s="10" t="s">
        <v>62</v>
      </c>
      <c r="E323" s="3" t="str">
        <f>IFERROR(VLOOKUP(Table112[[#This Row],[User ID]],Table7[[Column1]:[Column2]],2,FALSE),"")</f>
        <v>Jamuna</v>
      </c>
      <c r="F323" s="3" t="s">
        <v>57</v>
      </c>
      <c r="G323" s="3"/>
      <c r="H323" s="3">
        <v>1</v>
      </c>
      <c r="I323" s="42">
        <v>2000</v>
      </c>
      <c r="J323" s="41">
        <v>8000</v>
      </c>
      <c r="K323" s="3">
        <v>119</v>
      </c>
      <c r="L323" s="3">
        <f>J323-K323-Table112[[#This Row],[3rd Party]]</f>
        <v>5881</v>
      </c>
      <c r="M323" s="3"/>
      <c r="N323" s="8"/>
    </row>
    <row r="324" spans="2:14" ht="21.95" customHeight="1" x14ac:dyDescent="0.3">
      <c r="B324" s="22">
        <v>44821</v>
      </c>
      <c r="C324" s="9">
        <v>322</v>
      </c>
      <c r="D324" s="10" t="s">
        <v>113</v>
      </c>
      <c r="E324" s="3" t="str">
        <f>IFERROR(VLOOKUP(Table112[[#This Row],[User ID]],Table7[[Column1]:[Column2]],2,FALSE),"")</f>
        <v>Bio-Care (Mizan)</v>
      </c>
      <c r="F324" s="3" t="s">
        <v>38</v>
      </c>
      <c r="G324" s="3"/>
      <c r="H324" s="3">
        <v>1</v>
      </c>
      <c r="I324" s="3"/>
      <c r="J324" s="41">
        <v>6000</v>
      </c>
      <c r="K324" s="3">
        <v>89</v>
      </c>
      <c r="L324" s="3">
        <f>J324-K324-Table112[[#This Row],[3rd Party]]</f>
        <v>5911</v>
      </c>
      <c r="M324" s="3"/>
      <c r="N324" s="8"/>
    </row>
    <row r="325" spans="2:14" ht="21.95" customHeight="1" x14ac:dyDescent="0.3">
      <c r="B325" s="22">
        <v>44821</v>
      </c>
      <c r="C325" s="9">
        <v>323</v>
      </c>
      <c r="D325" s="10" t="s">
        <v>215</v>
      </c>
      <c r="E325" s="3" t="str">
        <f>IFERROR(VLOOKUP(Table112[[#This Row],[User ID]],Table7[[Column1]:[Column2]],2,FALSE),"")</f>
        <v>Fast Mark Corporation</v>
      </c>
      <c r="F325" s="3" t="s">
        <v>38</v>
      </c>
      <c r="G325" s="3"/>
      <c r="H325" s="3">
        <v>2</v>
      </c>
      <c r="I325" s="3"/>
      <c r="J325" s="41">
        <v>6800</v>
      </c>
      <c r="K325" s="3"/>
      <c r="L325" s="3">
        <f>J325-K325-Table112[[#This Row],[3rd Party]]</f>
        <v>6800</v>
      </c>
      <c r="M325" s="3"/>
      <c r="N325" s="8"/>
    </row>
    <row r="326" spans="2:14" ht="21.95" customHeight="1" x14ac:dyDescent="0.3">
      <c r="B326" s="22">
        <v>44822</v>
      </c>
      <c r="C326" s="9">
        <v>324</v>
      </c>
      <c r="D326" s="10" t="s">
        <v>56</v>
      </c>
      <c r="E326" s="3" t="str">
        <f>IFERROR(VLOOKUP(Table112[[#This Row],[User ID]],Table7[[Column1]:[Column2]],2,FALSE),"")</f>
        <v>Cresent Hospital</v>
      </c>
      <c r="F326" s="3" t="s">
        <v>57</v>
      </c>
      <c r="G326" s="3"/>
      <c r="H326" s="3">
        <v>2</v>
      </c>
      <c r="I326" s="3">
        <v>500</v>
      </c>
      <c r="J326" s="41">
        <v>2500</v>
      </c>
      <c r="K326" s="3"/>
      <c r="L326" s="3">
        <f>J326-K326-Table112[[#This Row],[3rd Party]]</f>
        <v>2000</v>
      </c>
      <c r="M326" s="3"/>
      <c r="N326" s="8"/>
    </row>
    <row r="327" spans="2:14" ht="21.95" customHeight="1" x14ac:dyDescent="0.3">
      <c r="B327" s="22">
        <v>44822</v>
      </c>
      <c r="C327" s="9">
        <v>325</v>
      </c>
      <c r="D327" s="10" t="s">
        <v>45</v>
      </c>
      <c r="E327" s="3" t="str">
        <f>IFERROR(VLOOKUP(Table112[[#This Row],[User ID]],Table7[[Column1]:[Column2]],2,FALSE),"")</f>
        <v>Bio-Pro</v>
      </c>
      <c r="F327" s="3" t="s">
        <v>38</v>
      </c>
      <c r="G327" s="3"/>
      <c r="H327" s="3">
        <v>1</v>
      </c>
      <c r="I327" s="3"/>
      <c r="J327" s="41">
        <v>3000</v>
      </c>
      <c r="K327" s="3">
        <v>45</v>
      </c>
      <c r="L327" s="3">
        <f>J327-K327-Table112[[#This Row],[3rd Party]]</f>
        <v>2955</v>
      </c>
      <c r="M327" s="3"/>
      <c r="N327" s="8"/>
    </row>
    <row r="328" spans="2:14" ht="21.95" customHeight="1" x14ac:dyDescent="0.3">
      <c r="B328" s="22">
        <v>44823</v>
      </c>
      <c r="C328" s="9">
        <v>326</v>
      </c>
      <c r="D328" s="10" t="s">
        <v>50</v>
      </c>
      <c r="E328" s="3" t="str">
        <f>IFERROR(VLOOKUP(Table112[[#This Row],[User ID]],Table7[[Column1]:[Column2]],2,FALSE),"")</f>
        <v>Bio-Tech</v>
      </c>
      <c r="F328" s="3" t="s">
        <v>38</v>
      </c>
      <c r="G328" s="3"/>
      <c r="H328" s="3">
        <v>1</v>
      </c>
      <c r="I328" s="3"/>
      <c r="J328" s="41">
        <v>20000</v>
      </c>
      <c r="K328" s="3"/>
      <c r="L328" s="3">
        <f>J328-K328-Table112[[#This Row],[3rd Party]]</f>
        <v>20000</v>
      </c>
      <c r="M328" s="3"/>
      <c r="N328" s="8"/>
    </row>
    <row r="329" spans="2:14" ht="21.95" customHeight="1" x14ac:dyDescent="0.3">
      <c r="B329" s="22">
        <v>44826</v>
      </c>
      <c r="C329" s="9">
        <v>327</v>
      </c>
      <c r="D329" s="10" t="s">
        <v>94</v>
      </c>
      <c r="E329" s="3" t="str">
        <f>IFERROR(VLOOKUP(Table112[[#This Row],[User ID]],Table7[[Column1]:[Column2]],2,FALSE),"")</f>
        <v>Tahia</v>
      </c>
      <c r="F329" s="3" t="s">
        <v>57</v>
      </c>
      <c r="G329" s="3"/>
      <c r="H329" s="3">
        <v>1</v>
      </c>
      <c r="I329" s="3"/>
      <c r="J329" s="41">
        <v>3000</v>
      </c>
      <c r="K329" s="3">
        <v>45</v>
      </c>
      <c r="L329" s="3">
        <f>J329-K329-Table112[[#This Row],[3rd Party]]</f>
        <v>2955</v>
      </c>
      <c r="M329" s="3"/>
      <c r="N329" s="8"/>
    </row>
    <row r="330" spans="2:14" ht="21.95" customHeight="1" x14ac:dyDescent="0.3">
      <c r="B330" s="22">
        <v>44828</v>
      </c>
      <c r="C330" s="9">
        <v>328</v>
      </c>
      <c r="D330" s="10" t="s">
        <v>129</v>
      </c>
      <c r="E330" s="3" t="str">
        <f>IFERROR(VLOOKUP(Table112[[#This Row],[User ID]],Table7[[Column1]:[Column2]],2,FALSE),"")</f>
        <v>Popular</v>
      </c>
      <c r="F330" s="3" t="s">
        <v>57</v>
      </c>
      <c r="G330" s="3"/>
      <c r="H330" s="3">
        <v>1</v>
      </c>
      <c r="I330" s="3"/>
      <c r="J330" s="41">
        <v>3300</v>
      </c>
      <c r="K330" s="3">
        <v>49</v>
      </c>
      <c r="L330" s="3">
        <f>J330-K330-Table112[[#This Row],[3rd Party]]</f>
        <v>3251</v>
      </c>
      <c r="M330" s="3"/>
      <c r="N330" s="8" t="s">
        <v>255</v>
      </c>
    </row>
    <row r="331" spans="2:14" ht="21.95" customHeight="1" x14ac:dyDescent="0.3">
      <c r="B331" s="22">
        <v>44829</v>
      </c>
      <c r="C331" s="9">
        <v>329</v>
      </c>
      <c r="D331" s="10" t="s">
        <v>234</v>
      </c>
      <c r="E331" s="3" t="str">
        <f>IFERROR(VLOOKUP(Table112[[#This Row],[User ID]],Table7[[Column1]:[Column2]],2,FALSE),"")</f>
        <v>Marketing</v>
      </c>
      <c r="F331" s="3" t="s">
        <v>68</v>
      </c>
      <c r="G331" s="3" t="s">
        <v>36</v>
      </c>
      <c r="H331" s="3"/>
      <c r="I331" s="3"/>
      <c r="J331" s="41"/>
      <c r="K331" s="3">
        <v>800</v>
      </c>
      <c r="L331" s="3">
        <f>J331-K331-Table112[[#This Row],[3rd Party]]</f>
        <v>-800</v>
      </c>
      <c r="M331" s="3"/>
      <c r="N331" s="8" t="s">
        <v>362</v>
      </c>
    </row>
    <row r="332" spans="2:14" ht="21.95" customHeight="1" x14ac:dyDescent="0.3">
      <c r="B332" s="22">
        <v>44829</v>
      </c>
      <c r="C332" s="9">
        <v>330</v>
      </c>
      <c r="D332" s="10" t="s">
        <v>84</v>
      </c>
      <c r="E332" s="3" t="str">
        <f>IFERROR(VLOOKUP(Table112[[#This Row],[User ID]],Table7[[Column1]:[Column2]],2,FALSE),"")</f>
        <v>Medical Solution</v>
      </c>
      <c r="F332" s="3" t="s">
        <v>57</v>
      </c>
      <c r="G332" s="3"/>
      <c r="H332" s="3">
        <v>2</v>
      </c>
      <c r="I332" s="3"/>
      <c r="J332" s="41">
        <v>10000</v>
      </c>
      <c r="K332" s="3"/>
      <c r="L332" s="3">
        <f>J332-K332-Table112[[#This Row],[3rd Party]]</f>
        <v>10000</v>
      </c>
      <c r="M332" s="3"/>
      <c r="N332" s="8"/>
    </row>
    <row r="333" spans="2:14" ht="21.95" customHeight="1" x14ac:dyDescent="0.3">
      <c r="B333" s="22">
        <v>44830</v>
      </c>
      <c r="C333" s="9">
        <v>331</v>
      </c>
      <c r="D333" s="10" t="s">
        <v>107</v>
      </c>
      <c r="E333" s="3" t="str">
        <f>IFERROR(VLOOKUP(Table112[[#This Row],[User ID]],Table7[[Column1]:[Column2]],2,FALSE),"")</f>
        <v>Extra Machine</v>
      </c>
      <c r="F333" s="3" t="s">
        <v>38</v>
      </c>
      <c r="G333" s="3"/>
      <c r="H333" s="3">
        <v>2</v>
      </c>
      <c r="I333" s="3"/>
      <c r="J333" s="41">
        <v>4080</v>
      </c>
      <c r="K333" s="3"/>
      <c r="L333" s="3">
        <f>J333-K333-Table112[[#This Row],[3rd Party]]</f>
        <v>4080</v>
      </c>
      <c r="M333" s="3"/>
      <c r="N333" s="8"/>
    </row>
    <row r="334" spans="2:14" ht="21.95" customHeight="1" x14ac:dyDescent="0.3">
      <c r="B334" s="22">
        <v>44805</v>
      </c>
      <c r="C334" s="9">
        <v>332</v>
      </c>
      <c r="D334" s="10" t="s">
        <v>117</v>
      </c>
      <c r="E334" s="3" t="s">
        <v>24</v>
      </c>
      <c r="F334" s="3" t="s">
        <v>293</v>
      </c>
      <c r="G334" s="3" t="s">
        <v>166</v>
      </c>
      <c r="H334" s="3">
        <v>2</v>
      </c>
      <c r="I334" s="3"/>
      <c r="J334" s="41"/>
      <c r="K334" s="3">
        <v>4000</v>
      </c>
      <c r="L334" s="3">
        <f>J334-K334-Table112[[#This Row],[3rd Party]]</f>
        <v>-4000</v>
      </c>
      <c r="M334" s="3"/>
      <c r="N334" s="8"/>
    </row>
    <row r="335" spans="2:14" ht="21.95" customHeight="1" x14ac:dyDescent="0.3">
      <c r="B335" s="22">
        <v>44805</v>
      </c>
      <c r="C335" s="9">
        <v>333</v>
      </c>
      <c r="D335" s="10" t="s">
        <v>117</v>
      </c>
      <c r="E335" s="3" t="str">
        <f>IFERROR(VLOOKUP(Table112[[#This Row],[User ID]],Table7[[Column1]:[Column2]],2,FALSE),"")</f>
        <v>Office Cost</v>
      </c>
      <c r="F335" s="3" t="s">
        <v>169</v>
      </c>
      <c r="G335" s="3"/>
      <c r="H335" s="3">
        <v>2</v>
      </c>
      <c r="I335" s="3"/>
      <c r="J335" s="41"/>
      <c r="K335" s="42">
        <v>9500</v>
      </c>
      <c r="L335" s="3">
        <f>J335-K335-Table112[[#This Row],[3rd Party]]</f>
        <v>-9500</v>
      </c>
      <c r="M335" s="3"/>
      <c r="N335" s="8"/>
    </row>
    <row r="336" spans="2:14" ht="21.95" customHeight="1" x14ac:dyDescent="0.3">
      <c r="B336" s="22">
        <v>44805</v>
      </c>
      <c r="C336" s="9">
        <v>334</v>
      </c>
      <c r="D336" s="10" t="s">
        <v>117</v>
      </c>
      <c r="E336" s="3" t="str">
        <f>IFERROR(VLOOKUP(Table112[[#This Row],[User ID]],Table7[[Column1]:[Column2]],2,FALSE),"")</f>
        <v>Office Cost</v>
      </c>
      <c r="F336" s="3" t="s">
        <v>286</v>
      </c>
      <c r="G336" s="3"/>
      <c r="H336" s="3">
        <v>2</v>
      </c>
      <c r="I336" s="3"/>
      <c r="J336" s="37"/>
      <c r="K336" s="3">
        <v>900</v>
      </c>
      <c r="L336" s="3">
        <f>J336-K336-Table112[[#This Row],[3rd Party]]</f>
        <v>-900</v>
      </c>
      <c r="M336" s="3"/>
      <c r="N336" s="8" t="s">
        <v>257</v>
      </c>
    </row>
    <row r="337" spans="2:14" ht="21.95" customHeight="1" x14ac:dyDescent="0.3">
      <c r="B337" s="22">
        <v>44807</v>
      </c>
      <c r="C337" s="9">
        <v>335</v>
      </c>
      <c r="D337" s="10" t="s">
        <v>117</v>
      </c>
      <c r="E337" s="3" t="str">
        <f>IFERROR(VLOOKUP(Table112[[#This Row],[User ID]],Table7[[Column1]:[Column2]],2,FALSE),"")</f>
        <v>Office Cost</v>
      </c>
      <c r="F337" s="3" t="s">
        <v>286</v>
      </c>
      <c r="G337" s="3" t="s">
        <v>258</v>
      </c>
      <c r="H337" s="3">
        <v>2</v>
      </c>
      <c r="I337" s="3"/>
      <c r="J337" s="37"/>
      <c r="K337" s="3">
        <v>6500</v>
      </c>
      <c r="L337" s="3">
        <f>J337-K337-Table112[[#This Row],[3rd Party]]</f>
        <v>-6500</v>
      </c>
      <c r="M337" s="3"/>
      <c r="N337" s="8" t="s">
        <v>259</v>
      </c>
    </row>
    <row r="338" spans="2:14" ht="21.95" customHeight="1" x14ac:dyDescent="0.3">
      <c r="B338" s="22">
        <v>44807</v>
      </c>
      <c r="C338" s="9">
        <v>336</v>
      </c>
      <c r="D338" s="10" t="s">
        <v>117</v>
      </c>
      <c r="E338" s="3" t="str">
        <f>IFERROR(VLOOKUP(Table112[[#This Row],[User ID]],Table7[[Column1]:[Column2]],2,FALSE),"")</f>
        <v>Office Cost</v>
      </c>
      <c r="F338" s="3" t="s">
        <v>286</v>
      </c>
      <c r="G338" s="3" t="s">
        <v>289</v>
      </c>
      <c r="H338" s="3">
        <v>2</v>
      </c>
      <c r="I338" s="3"/>
      <c r="J338" s="37"/>
      <c r="K338" s="3">
        <v>2050</v>
      </c>
      <c r="L338" s="3">
        <f>J338-K338-Table112[[#This Row],[3rd Party]]</f>
        <v>-2050</v>
      </c>
      <c r="M338" s="3"/>
      <c r="N338" s="8" t="s">
        <v>260</v>
      </c>
    </row>
    <row r="339" spans="2:14" ht="21.95" customHeight="1" x14ac:dyDescent="0.3">
      <c r="B339" s="22">
        <v>44807</v>
      </c>
      <c r="C339" s="9">
        <v>337</v>
      </c>
      <c r="D339" s="10" t="s">
        <v>117</v>
      </c>
      <c r="E339" s="3" t="str">
        <f>IFERROR(VLOOKUP(Table112[[#This Row],[User ID]],Table7[[Column1]:[Column2]],2,FALSE),"")</f>
        <v>Office Cost</v>
      </c>
      <c r="F339" s="3" t="s">
        <v>286</v>
      </c>
      <c r="G339" s="3" t="s">
        <v>261</v>
      </c>
      <c r="H339" s="3">
        <v>2</v>
      </c>
      <c r="I339" s="3"/>
      <c r="J339" s="37"/>
      <c r="K339" s="3">
        <v>900</v>
      </c>
      <c r="L339" s="3">
        <f>J339-K339-Table112[[#This Row],[3rd Party]]</f>
        <v>-900</v>
      </c>
      <c r="M339" s="3"/>
      <c r="N339" s="8" t="s">
        <v>292</v>
      </c>
    </row>
    <row r="340" spans="2:14" ht="21.95" customHeight="1" x14ac:dyDescent="0.3">
      <c r="B340" s="22">
        <v>44807</v>
      </c>
      <c r="C340" s="9">
        <v>338</v>
      </c>
      <c r="D340" s="10" t="s">
        <v>117</v>
      </c>
      <c r="E340" s="3" t="str">
        <f>IFERROR(VLOOKUP(Table112[[#This Row],[User ID]],Table7[[Column1]:[Column2]],2,FALSE),"")</f>
        <v>Office Cost</v>
      </c>
      <c r="F340" s="3" t="s">
        <v>286</v>
      </c>
      <c r="G340" s="3" t="s">
        <v>262</v>
      </c>
      <c r="H340" s="3">
        <v>1</v>
      </c>
      <c r="I340" s="3"/>
      <c r="J340" s="37"/>
      <c r="K340" s="3">
        <v>2950</v>
      </c>
      <c r="L340" s="3">
        <f>J340-K340-Table112[[#This Row],[3rd Party]]</f>
        <v>-2950</v>
      </c>
      <c r="M340" s="3"/>
      <c r="N340" s="8"/>
    </row>
    <row r="341" spans="2:14" ht="21.95" customHeight="1" x14ac:dyDescent="0.3">
      <c r="B341" s="22">
        <v>44807</v>
      </c>
      <c r="C341" s="9">
        <v>339</v>
      </c>
      <c r="D341" s="10" t="s">
        <v>117</v>
      </c>
      <c r="E341" s="3" t="str">
        <f>IFERROR(VLOOKUP(Table112[[#This Row],[User ID]],Table7[[Column1]:[Column2]],2,FALSE),"")</f>
        <v>Office Cost</v>
      </c>
      <c r="F341" s="3" t="s">
        <v>68</v>
      </c>
      <c r="G341" s="3" t="s">
        <v>284</v>
      </c>
      <c r="H341" s="3">
        <v>2</v>
      </c>
      <c r="I341" s="3"/>
      <c r="J341" s="37"/>
      <c r="K341" s="3">
        <v>300</v>
      </c>
      <c r="L341" s="3">
        <f>J341-K341-Table112[[#This Row],[3rd Party]]</f>
        <v>-300</v>
      </c>
      <c r="M341" s="3"/>
      <c r="N341" s="8"/>
    </row>
    <row r="342" spans="2:14" ht="21.95" customHeight="1" x14ac:dyDescent="0.3">
      <c r="B342" s="22">
        <v>44808</v>
      </c>
      <c r="C342" s="9">
        <v>340</v>
      </c>
      <c r="D342" s="10" t="s">
        <v>117</v>
      </c>
      <c r="E342" s="3" t="str">
        <f>IFERROR(VLOOKUP(Table112[[#This Row],[User ID]],Table7[[Column1]:[Column2]],2,FALSE),"")</f>
        <v>Office Cost</v>
      </c>
      <c r="F342" s="3" t="s">
        <v>263</v>
      </c>
      <c r="G342" s="3"/>
      <c r="H342" s="3">
        <v>2</v>
      </c>
      <c r="I342" s="3"/>
      <c r="J342" s="41"/>
      <c r="K342" s="3">
        <v>86200</v>
      </c>
      <c r="L342" s="3">
        <f>J342-K342-Table112[[#This Row],[3rd Party]]</f>
        <v>-86200</v>
      </c>
      <c r="M342" s="3"/>
      <c r="N342" s="8" t="s">
        <v>264</v>
      </c>
    </row>
    <row r="343" spans="2:14" ht="21.95" customHeight="1" x14ac:dyDescent="0.3">
      <c r="B343" s="22">
        <v>44808</v>
      </c>
      <c r="C343" s="9">
        <v>341</v>
      </c>
      <c r="D343" s="10" t="s">
        <v>117</v>
      </c>
      <c r="E343" s="3" t="str">
        <f>IFERROR(VLOOKUP(Table112[[#This Row],[User ID]],Table7[[Column1]:[Column2]],2,FALSE),"")</f>
        <v>Office Cost</v>
      </c>
      <c r="F343" s="3" t="s">
        <v>265</v>
      </c>
      <c r="G343" s="3"/>
      <c r="H343" s="3">
        <v>2</v>
      </c>
      <c r="I343" s="3"/>
      <c r="J343" s="37"/>
      <c r="K343" s="3">
        <v>637</v>
      </c>
      <c r="L343" s="3">
        <f>J343-K343-Table112[[#This Row],[3rd Party]]</f>
        <v>-637</v>
      </c>
      <c r="M343" s="3"/>
      <c r="N343" s="8" t="s">
        <v>363</v>
      </c>
    </row>
    <row r="344" spans="2:14" ht="21.95" customHeight="1" x14ac:dyDescent="0.3">
      <c r="B344" s="22">
        <v>44808</v>
      </c>
      <c r="C344" s="9">
        <v>342</v>
      </c>
      <c r="D344" s="10" t="s">
        <v>117</v>
      </c>
      <c r="E344" s="3" t="str">
        <f>IFERROR(VLOOKUP(Table112[[#This Row],[User ID]],Table7[[Column1]:[Column2]],2,FALSE),"")</f>
        <v>Office Cost</v>
      </c>
      <c r="F344" s="3" t="s">
        <v>286</v>
      </c>
      <c r="G344" s="3" t="s">
        <v>266</v>
      </c>
      <c r="H344" s="3">
        <v>1</v>
      </c>
      <c r="I344" s="3"/>
      <c r="J344" s="37"/>
      <c r="K344" s="3">
        <v>6750</v>
      </c>
      <c r="L344" s="3">
        <f>J344-K344-Table112[[#This Row],[3rd Party]]</f>
        <v>-6750</v>
      </c>
      <c r="M344" s="3"/>
      <c r="N344" s="8"/>
    </row>
    <row r="345" spans="2:14" ht="21.95" customHeight="1" x14ac:dyDescent="0.3">
      <c r="B345" s="22">
        <v>44809</v>
      </c>
      <c r="C345" s="9">
        <v>343</v>
      </c>
      <c r="D345" s="10" t="s">
        <v>117</v>
      </c>
      <c r="E345" s="3" t="str">
        <f>IFERROR(VLOOKUP(Table112[[#This Row],[User ID]],Table7[[Column1]:[Column2]],2,FALSE),"")</f>
        <v>Office Cost</v>
      </c>
      <c r="F345" s="3" t="s">
        <v>286</v>
      </c>
      <c r="G345" s="3" t="s">
        <v>267</v>
      </c>
      <c r="H345" s="3">
        <v>2</v>
      </c>
      <c r="I345" s="3"/>
      <c r="J345" s="37"/>
      <c r="K345" s="3">
        <v>4500</v>
      </c>
      <c r="L345" s="3">
        <f>J345-K345-Table112[[#This Row],[3rd Party]]</f>
        <v>-4500</v>
      </c>
      <c r="M345" s="3"/>
      <c r="N345" s="8" t="s">
        <v>288</v>
      </c>
    </row>
    <row r="346" spans="2:14" ht="21.95" customHeight="1" x14ac:dyDescent="0.3">
      <c r="B346" s="22">
        <v>44810</v>
      </c>
      <c r="C346" s="9">
        <v>344</v>
      </c>
      <c r="D346" s="10" t="s">
        <v>117</v>
      </c>
      <c r="E346" s="3" t="str">
        <f>IFERROR(VLOOKUP(Table112[[#This Row],[User ID]],Table7[[Column1]:[Column2]],2,FALSE),"")</f>
        <v>Office Cost</v>
      </c>
      <c r="F346" s="3" t="s">
        <v>286</v>
      </c>
      <c r="G346" s="3" t="s">
        <v>364</v>
      </c>
      <c r="H346" s="3">
        <v>2</v>
      </c>
      <c r="I346" s="3"/>
      <c r="J346" s="37"/>
      <c r="K346" s="3">
        <v>350</v>
      </c>
      <c r="L346" s="3">
        <f>J346-K346-Table112[[#This Row],[3rd Party]]</f>
        <v>-350</v>
      </c>
      <c r="M346" s="3"/>
      <c r="N346" s="8" t="s">
        <v>290</v>
      </c>
    </row>
    <row r="347" spans="2:14" ht="21.95" customHeight="1" x14ac:dyDescent="0.3">
      <c r="B347" s="22">
        <v>44819</v>
      </c>
      <c r="C347" s="9">
        <v>345</v>
      </c>
      <c r="D347" s="10" t="s">
        <v>117</v>
      </c>
      <c r="E347" s="3" t="str">
        <f>IFERROR(VLOOKUP(Table112[[#This Row],[User ID]],Table7[[Column1]:[Column2]],2,FALSE),"")</f>
        <v>Office Cost</v>
      </c>
      <c r="F347" s="3" t="s">
        <v>268</v>
      </c>
      <c r="G347" s="3"/>
      <c r="H347" s="3">
        <v>2</v>
      </c>
      <c r="I347" s="3"/>
      <c r="J347" s="37"/>
      <c r="K347" s="3">
        <v>1430</v>
      </c>
      <c r="L347" s="3">
        <f>J347-K347-Table112[[#This Row],[3rd Party]]</f>
        <v>-1430</v>
      </c>
      <c r="M347" s="3"/>
      <c r="N347" s="8" t="s">
        <v>291</v>
      </c>
    </row>
    <row r="348" spans="2:14" ht="21.95" customHeight="1" x14ac:dyDescent="0.3">
      <c r="B348" s="22">
        <v>44821</v>
      </c>
      <c r="C348" s="9">
        <v>346</v>
      </c>
      <c r="D348" s="10" t="s">
        <v>117</v>
      </c>
      <c r="E348" s="3" t="str">
        <f>IFERROR(VLOOKUP(Table112[[#This Row],[User ID]],Table7[[Column1]:[Column2]],2,FALSE),"")</f>
        <v>Office Cost</v>
      </c>
      <c r="F348" s="3" t="s">
        <v>286</v>
      </c>
      <c r="G348" s="3"/>
      <c r="H348" s="3">
        <v>2</v>
      </c>
      <c r="I348" s="3"/>
      <c r="J348" s="37"/>
      <c r="K348" s="3">
        <v>330</v>
      </c>
      <c r="L348" s="3">
        <f>J348-K348-Table112[[#This Row],[3rd Party]]</f>
        <v>-330</v>
      </c>
      <c r="M348" s="3"/>
      <c r="N348" s="8" t="s">
        <v>269</v>
      </c>
    </row>
    <row r="349" spans="2:14" ht="21.95" customHeight="1" x14ac:dyDescent="0.3">
      <c r="B349" s="22">
        <v>44823</v>
      </c>
      <c r="C349" s="9">
        <v>347</v>
      </c>
      <c r="D349" s="10" t="s">
        <v>117</v>
      </c>
      <c r="E349" s="3" t="str">
        <f>IFERROR(VLOOKUP(Table112[[#This Row],[User ID]],Table7[[Column1]:[Column2]],2,FALSE),"")</f>
        <v>Office Cost</v>
      </c>
      <c r="F349" s="3" t="s">
        <v>270</v>
      </c>
      <c r="G349" s="3"/>
      <c r="H349" s="3">
        <v>2</v>
      </c>
      <c r="I349" s="3"/>
      <c r="J349" s="41"/>
      <c r="K349" s="3">
        <v>49700</v>
      </c>
      <c r="L349" s="3">
        <f>J349-K349-Table112[[#This Row],[3rd Party]]</f>
        <v>-49700</v>
      </c>
      <c r="M349" s="3"/>
      <c r="N349" s="8"/>
    </row>
    <row r="350" spans="2:14" ht="21.95" customHeight="1" x14ac:dyDescent="0.3">
      <c r="B350" s="22">
        <v>44823</v>
      </c>
      <c r="C350" s="9">
        <v>348</v>
      </c>
      <c r="D350" s="10" t="s">
        <v>117</v>
      </c>
      <c r="E350" s="3" t="str">
        <f>IFERROR(VLOOKUP(Table112[[#This Row],[User ID]],Table7[[Column1]:[Column2]],2,FALSE),"")</f>
        <v>Office Cost</v>
      </c>
      <c r="F350" s="3" t="s">
        <v>68</v>
      </c>
      <c r="G350" s="3"/>
      <c r="H350" s="3">
        <v>2</v>
      </c>
      <c r="I350" s="3"/>
      <c r="J350" s="37"/>
      <c r="K350" s="3">
        <v>180</v>
      </c>
      <c r="L350" s="3">
        <f>J350-K350-Table112[[#This Row],[3rd Party]]</f>
        <v>-180</v>
      </c>
      <c r="M350" s="3"/>
      <c r="N350" s="8" t="s">
        <v>287</v>
      </c>
    </row>
    <row r="351" spans="2:14" ht="21.95" customHeight="1" x14ac:dyDescent="0.3">
      <c r="B351" s="22">
        <v>44826</v>
      </c>
      <c r="C351" s="9">
        <v>349</v>
      </c>
      <c r="D351" s="10" t="s">
        <v>117</v>
      </c>
      <c r="E351" s="3" t="str">
        <f>IFERROR(VLOOKUP(Table112[[#This Row],[User ID]],Table7[[Column1]:[Column2]],2,FALSE),"")</f>
        <v>Office Cost</v>
      </c>
      <c r="F351" s="3" t="s">
        <v>271</v>
      </c>
      <c r="G351" s="3"/>
      <c r="H351" s="3">
        <v>2</v>
      </c>
      <c r="I351" s="3"/>
      <c r="J351" s="37"/>
      <c r="K351" s="3">
        <v>200</v>
      </c>
      <c r="L351" s="3">
        <f>J351-K351-Table112[[#This Row],[3rd Party]]</f>
        <v>-200</v>
      </c>
      <c r="M351" s="3"/>
      <c r="N351" s="8" t="s">
        <v>272</v>
      </c>
    </row>
    <row r="352" spans="2:14" ht="21.95" customHeight="1" x14ac:dyDescent="0.3">
      <c r="B352" s="22">
        <v>44826</v>
      </c>
      <c r="C352" s="9">
        <v>350</v>
      </c>
      <c r="D352" s="10" t="s">
        <v>117</v>
      </c>
      <c r="E352" s="3" t="str">
        <f>IFERROR(VLOOKUP(Table112[[#This Row],[User ID]],Table7[[Column1]:[Column2]],2,FALSE),"")</f>
        <v>Office Cost</v>
      </c>
      <c r="F352" s="3" t="s">
        <v>68</v>
      </c>
      <c r="G352" s="3"/>
      <c r="H352" s="3">
        <v>2</v>
      </c>
      <c r="I352" s="3"/>
      <c r="J352" s="37"/>
      <c r="K352" s="3">
        <v>400</v>
      </c>
      <c r="L352" s="3">
        <f>J352-K352-Table112[[#This Row],[3rd Party]]</f>
        <v>-400</v>
      </c>
      <c r="M352" s="3"/>
      <c r="N352" s="8" t="s">
        <v>285</v>
      </c>
    </row>
    <row r="353" spans="2:14" ht="21.95" customHeight="1" x14ac:dyDescent="0.3">
      <c r="B353" s="22">
        <v>44832</v>
      </c>
      <c r="C353" s="9">
        <v>351</v>
      </c>
      <c r="D353" s="10" t="s">
        <v>117</v>
      </c>
      <c r="E353" s="3" t="str">
        <f>IFERROR(VLOOKUP(Table112[[#This Row],[User ID]],Table7[[Column1]:[Column2]],2,FALSE),"")</f>
        <v>Office Cost</v>
      </c>
      <c r="F353" s="3" t="s">
        <v>286</v>
      </c>
      <c r="G353" s="3"/>
      <c r="H353" s="3">
        <v>2</v>
      </c>
      <c r="I353" s="3"/>
      <c r="J353" s="37"/>
      <c r="K353" s="3">
        <v>600</v>
      </c>
      <c r="L353" s="3">
        <f>J353-K353-Table112[[#This Row],[3rd Party]]</f>
        <v>-600</v>
      </c>
      <c r="M353" s="3"/>
      <c r="N353" s="8" t="s">
        <v>283</v>
      </c>
    </row>
    <row r="354" spans="2:14" ht="21.95" customHeight="1" x14ac:dyDescent="0.3">
      <c r="B354" s="22">
        <v>44834</v>
      </c>
      <c r="C354" s="9">
        <v>352</v>
      </c>
      <c r="D354" s="10" t="s">
        <v>23</v>
      </c>
      <c r="E354" s="3" t="str">
        <f>IFERROR(VLOOKUP(Table112[[#This Row],[User ID]],Table7[[Column1]:[Column2]],2,FALSE),"")</f>
        <v>Aman Ullah</v>
      </c>
      <c r="F354" s="3" t="s">
        <v>90</v>
      </c>
      <c r="G354" s="3"/>
      <c r="H354" s="3"/>
      <c r="I354" s="3"/>
      <c r="J354" s="37"/>
      <c r="K354" s="3">
        <v>31131</v>
      </c>
      <c r="L354" s="3">
        <f>J354-K354-Table112[[#This Row],[3rd Party]]</f>
        <v>-31131</v>
      </c>
      <c r="M354" s="3"/>
      <c r="N354" s="8"/>
    </row>
    <row r="355" spans="2:14" ht="21.95" customHeight="1" x14ac:dyDescent="0.3">
      <c r="B355" s="22">
        <v>44834</v>
      </c>
      <c r="C355" s="9">
        <v>353</v>
      </c>
      <c r="D355" s="10" t="s">
        <v>40</v>
      </c>
      <c r="E355" s="3" t="str">
        <f>IFERROR(VLOOKUP(Table112[[#This Row],[User ID]],Table7[[Column1]:[Column2]],2,FALSE),"")</f>
        <v>Khaled</v>
      </c>
      <c r="F355" s="3" t="s">
        <v>90</v>
      </c>
      <c r="G355" s="3"/>
      <c r="H355" s="3"/>
      <c r="I355" s="3"/>
      <c r="J355" s="37"/>
      <c r="K355" s="3">
        <v>31131</v>
      </c>
      <c r="L355" s="3">
        <f>J355-K355-Table112[[#This Row],[3rd Party]]</f>
        <v>-31131</v>
      </c>
      <c r="M355" s="3"/>
      <c r="N355" s="8"/>
    </row>
    <row r="356" spans="2:14" ht="21.95" customHeight="1" x14ac:dyDescent="0.3">
      <c r="B356" s="22">
        <v>44834</v>
      </c>
      <c r="C356" s="9">
        <v>354</v>
      </c>
      <c r="D356" s="10" t="s">
        <v>43</v>
      </c>
      <c r="E356" s="3" t="str">
        <f>IFERROR(VLOOKUP(Table112[[#This Row],[User ID]],Table7[[Column1]:[Column2]],2,FALSE),"")</f>
        <v>Roki</v>
      </c>
      <c r="F356" s="3" t="s">
        <v>90</v>
      </c>
      <c r="G356" s="3"/>
      <c r="H356" s="3"/>
      <c r="I356" s="3"/>
      <c r="J356" s="37"/>
      <c r="K356" s="3">
        <v>26684</v>
      </c>
      <c r="L356" s="3">
        <f>J356-K356-Table112[[#This Row],[3rd Party]]</f>
        <v>-26684</v>
      </c>
      <c r="M356" s="3"/>
      <c r="N356" s="8"/>
    </row>
    <row r="357" spans="2:14" ht="21.95" customHeight="1" x14ac:dyDescent="0.3">
      <c r="B357" s="22">
        <v>44837</v>
      </c>
      <c r="C357" s="9">
        <v>355</v>
      </c>
      <c r="D357" s="10" t="s">
        <v>107</v>
      </c>
      <c r="E357" s="3" t="str">
        <f>IFERROR(VLOOKUP(Table112[[#This Row],[User ID]],Table7[[Column1]:[Column2]],2,FALSE),"")</f>
        <v>Extra Machine</v>
      </c>
      <c r="F357" s="3" t="s">
        <v>297</v>
      </c>
      <c r="G357" s="3"/>
      <c r="H357" s="3"/>
      <c r="I357" s="3"/>
      <c r="J357" s="3">
        <v>4000</v>
      </c>
      <c r="K357" s="3">
        <v>60</v>
      </c>
      <c r="L357" s="3">
        <f>J357-K357-Table112[[#This Row],[3rd Party]]</f>
        <v>3940</v>
      </c>
      <c r="M357" s="3"/>
      <c r="N357" s="8"/>
    </row>
    <row r="358" spans="2:14" ht="21.95" customHeight="1" x14ac:dyDescent="0.3">
      <c r="B358" s="22">
        <v>44841</v>
      </c>
      <c r="C358" s="9">
        <v>356</v>
      </c>
      <c r="D358" s="10" t="s">
        <v>115</v>
      </c>
      <c r="E358" s="3" t="str">
        <f>IFERROR(VLOOKUP(Table112[[#This Row],[User ID]],Table7[[Column1]:[Column2]],2,FALSE),"")</f>
        <v>Medi-Trast</v>
      </c>
      <c r="F358" s="3" t="s">
        <v>38</v>
      </c>
      <c r="G358" s="3"/>
      <c r="H358" s="3"/>
      <c r="I358" s="3"/>
      <c r="J358" s="3">
        <v>12750</v>
      </c>
      <c r="K358" s="3"/>
      <c r="L358" s="3">
        <f>J358-K358-Table112[[#This Row],[3rd Party]]</f>
        <v>12750</v>
      </c>
      <c r="M358" s="3"/>
      <c r="N358" s="8"/>
    </row>
    <row r="359" spans="2:14" ht="21.95" customHeight="1" x14ac:dyDescent="0.3">
      <c r="B359" s="22">
        <v>44841</v>
      </c>
      <c r="C359" s="9">
        <v>357</v>
      </c>
      <c r="D359" s="10" t="s">
        <v>198</v>
      </c>
      <c r="E359" s="3" t="str">
        <f>IFERROR(VLOOKUP(Table112[[#This Row],[User ID]],Table7[[Column1]:[Column2]],2,FALSE),"")</f>
        <v>Dr. Zahir Point</v>
      </c>
      <c r="F359" s="3" t="s">
        <v>57</v>
      </c>
      <c r="G359" s="3" t="s">
        <v>298</v>
      </c>
      <c r="H359" s="3"/>
      <c r="I359" s="3">
        <v>1750</v>
      </c>
      <c r="J359" s="3">
        <v>7000</v>
      </c>
      <c r="K359" s="3">
        <v>104</v>
      </c>
      <c r="L359" s="3">
        <f>J359-K359-Table112[[#This Row],[3rd Party]]</f>
        <v>5146</v>
      </c>
      <c r="M359" s="3"/>
      <c r="N359" s="8" t="s">
        <v>299</v>
      </c>
    </row>
    <row r="360" spans="2:14" ht="21.95" customHeight="1" x14ac:dyDescent="0.3">
      <c r="B360" s="22">
        <v>44842</v>
      </c>
      <c r="C360" s="9">
        <v>358</v>
      </c>
      <c r="D360" s="10" t="s">
        <v>123</v>
      </c>
      <c r="E360" s="3" t="str">
        <f>IFERROR(VLOOKUP(Table112[[#This Row],[User ID]],Table7[[Column1]:[Column2]],2,FALSE),"")</f>
        <v>Mondol D/C Pabna</v>
      </c>
      <c r="F360" s="3" t="s">
        <v>57</v>
      </c>
      <c r="G360" s="3"/>
      <c r="H360" s="3"/>
      <c r="I360" s="3"/>
      <c r="J360" s="3">
        <v>2000</v>
      </c>
      <c r="K360" s="3">
        <v>30</v>
      </c>
      <c r="L360" s="3">
        <f>J360-K360-Table112[[#This Row],[3rd Party]]</f>
        <v>1970</v>
      </c>
      <c r="M360" s="3"/>
      <c r="N360" s="8"/>
    </row>
    <row r="361" spans="2:14" ht="21.95" customHeight="1" x14ac:dyDescent="0.3">
      <c r="B361" s="22">
        <v>44842</v>
      </c>
      <c r="C361" s="9">
        <v>359</v>
      </c>
      <c r="D361" s="10" t="s">
        <v>211</v>
      </c>
      <c r="E361" s="3" t="str">
        <f>IFERROR(VLOOKUP(Table112[[#This Row],[User ID]],Table7[[Column1]:[Column2]],2,FALSE),"")</f>
        <v>Medi Point D/C</v>
      </c>
      <c r="F361" s="3" t="s">
        <v>57</v>
      </c>
      <c r="G361" s="3"/>
      <c r="H361" s="3"/>
      <c r="I361" s="3"/>
      <c r="J361" s="37">
        <v>1000</v>
      </c>
      <c r="K361" s="3">
        <v>12</v>
      </c>
      <c r="L361" s="3">
        <f>J361-K361-Table112[[#This Row],[3rd Party]]</f>
        <v>988</v>
      </c>
      <c r="M361" s="3"/>
      <c r="N361" s="8"/>
    </row>
    <row r="362" spans="2:14" ht="21.95" customHeight="1" x14ac:dyDescent="0.3">
      <c r="B362" s="22">
        <v>44842</v>
      </c>
      <c r="C362" s="9">
        <v>360</v>
      </c>
      <c r="D362" s="10" t="s">
        <v>56</v>
      </c>
      <c r="E362" s="3" t="str">
        <f>IFERROR(VLOOKUP(Table112[[#This Row],[User ID]],Table7[[Column1]:[Column2]],2,FALSE),"")</f>
        <v>Cresent Hospital</v>
      </c>
      <c r="F362" s="3" t="s">
        <v>57</v>
      </c>
      <c r="G362" s="3"/>
      <c r="H362" s="3"/>
      <c r="I362" s="3">
        <v>500</v>
      </c>
      <c r="J362" s="37">
        <v>2500</v>
      </c>
      <c r="K362" s="3">
        <v>37</v>
      </c>
      <c r="L362" s="3">
        <f>J362-K362-Table112[[#This Row],[3rd Party]]</f>
        <v>1963</v>
      </c>
      <c r="M362" s="3"/>
      <c r="N362" s="8" t="s">
        <v>300</v>
      </c>
    </row>
    <row r="363" spans="2:14" ht="21.95" customHeight="1" x14ac:dyDescent="0.3">
      <c r="B363" s="22">
        <v>44844</v>
      </c>
      <c r="C363" s="9">
        <v>361</v>
      </c>
      <c r="D363" s="10" t="s">
        <v>107</v>
      </c>
      <c r="E363" s="3" t="str">
        <f>IFERROR(VLOOKUP(Table112[[#This Row],[User ID]],Table7[[Column1]:[Column2]],2,FALSE),"")</f>
        <v>Extra Machine</v>
      </c>
      <c r="F363" s="3" t="s">
        <v>297</v>
      </c>
      <c r="G363" s="3"/>
      <c r="H363" s="3"/>
      <c r="I363" s="3"/>
      <c r="J363" s="37">
        <v>5000</v>
      </c>
      <c r="K363" s="3">
        <v>75</v>
      </c>
      <c r="L363" s="3">
        <f>J363-K363-Table112[[#This Row],[3rd Party]]</f>
        <v>4925</v>
      </c>
      <c r="M363" s="3"/>
      <c r="N363" s="8"/>
    </row>
    <row r="364" spans="2:14" ht="21.95" customHeight="1" x14ac:dyDescent="0.3">
      <c r="B364" s="22">
        <v>44845</v>
      </c>
      <c r="C364" s="9">
        <v>362</v>
      </c>
      <c r="D364" s="10" t="s">
        <v>198</v>
      </c>
      <c r="E364" s="3" t="str">
        <f>IFERROR(VLOOKUP(Table112[[#This Row],[User ID]],Table7[[Column1]:[Column2]],2,FALSE),"")</f>
        <v>Dr. Zahir Point</v>
      </c>
      <c r="F364" s="3" t="s">
        <v>148</v>
      </c>
      <c r="G364" s="3"/>
      <c r="H364" s="3"/>
      <c r="I364" s="3">
        <v>1250</v>
      </c>
      <c r="J364" s="37">
        <v>5000</v>
      </c>
      <c r="K364" s="3">
        <v>75</v>
      </c>
      <c r="L364" s="3">
        <f>J364-K364-Table112[[#This Row],[3rd Party]]</f>
        <v>3675</v>
      </c>
      <c r="M364" s="3"/>
      <c r="N364" s="8"/>
    </row>
    <row r="365" spans="2:14" ht="21.95" customHeight="1" x14ac:dyDescent="0.3">
      <c r="B365" s="22">
        <v>44845</v>
      </c>
      <c r="C365" s="9">
        <v>363</v>
      </c>
      <c r="D365" s="10" t="s">
        <v>215</v>
      </c>
      <c r="E365" s="3" t="str">
        <f>IFERROR(VLOOKUP(Table112[[#This Row],[User ID]],Table7[[Column1]:[Column2]],2,FALSE),"")</f>
        <v>Fast Mark Corporation</v>
      </c>
      <c r="F365" s="3" t="s">
        <v>38</v>
      </c>
      <c r="G365" s="3"/>
      <c r="H365" s="3"/>
      <c r="I365" s="3"/>
      <c r="J365" s="37">
        <v>7000</v>
      </c>
      <c r="K365" s="3">
        <v>84</v>
      </c>
      <c r="L365" s="3">
        <f>J365-K365-Table112[[#This Row],[3rd Party]]</f>
        <v>6916</v>
      </c>
      <c r="M365" s="3"/>
      <c r="N365" s="8"/>
    </row>
    <row r="366" spans="2:14" ht="21.95" customHeight="1" x14ac:dyDescent="0.3">
      <c r="B366" s="22">
        <v>44845</v>
      </c>
      <c r="C366" s="9">
        <v>364</v>
      </c>
      <c r="D366" s="10" t="s">
        <v>45</v>
      </c>
      <c r="E366" s="3" t="str">
        <f>IFERROR(VLOOKUP(Table112[[#This Row],[User ID]],Table7[[Column1]:[Column2]],2,FALSE),"")</f>
        <v>Bio-Pro</v>
      </c>
      <c r="F366" s="3" t="s">
        <v>57</v>
      </c>
      <c r="G366" s="3"/>
      <c r="H366" s="3"/>
      <c r="I366" s="3"/>
      <c r="J366" s="37">
        <v>3000</v>
      </c>
      <c r="K366" s="3">
        <v>45</v>
      </c>
      <c r="L366" s="3">
        <f>J366-K366-Table112[[#This Row],[3rd Party]]</f>
        <v>2955</v>
      </c>
      <c r="M366" s="3"/>
      <c r="N366" s="8"/>
    </row>
    <row r="367" spans="2:14" ht="21.95" customHeight="1" x14ac:dyDescent="0.3">
      <c r="B367" s="22">
        <v>44845</v>
      </c>
      <c r="C367" s="9">
        <v>365</v>
      </c>
      <c r="D367" s="10" t="s">
        <v>96</v>
      </c>
      <c r="E367" s="3" t="str">
        <f>IFERROR(VLOOKUP(Table112[[#This Row],[User ID]],Table7[[Column1]:[Column2]],2,FALSE),"")</f>
        <v>Akhtarunnahar M/H</v>
      </c>
      <c r="F367" s="3" t="s">
        <v>57</v>
      </c>
      <c r="G367" s="3"/>
      <c r="H367" s="3"/>
      <c r="I367" s="3"/>
      <c r="J367" s="37">
        <v>2500</v>
      </c>
      <c r="K367" s="3">
        <v>37</v>
      </c>
      <c r="L367" s="3">
        <f>J367-K367-Table112[[#This Row],[3rd Party]]</f>
        <v>2463</v>
      </c>
      <c r="M367" s="3"/>
      <c r="N367" s="8"/>
    </row>
    <row r="368" spans="2:14" ht="21.95" customHeight="1" x14ac:dyDescent="0.3">
      <c r="B368" s="22">
        <v>44847</v>
      </c>
      <c r="C368" s="9">
        <v>366</v>
      </c>
      <c r="D368" s="10" t="s">
        <v>197</v>
      </c>
      <c r="E368" s="3" t="str">
        <f>IFERROR(VLOOKUP(Table112[[#This Row],[User ID]],Table7[[Column1]:[Column2]],2,FALSE),"")</f>
        <v>Ayesha D/C (Jhenaidah)</v>
      </c>
      <c r="F368" s="3" t="s">
        <v>57</v>
      </c>
      <c r="G368" s="3"/>
      <c r="H368" s="3"/>
      <c r="I368" s="3"/>
      <c r="J368" s="37">
        <v>2000</v>
      </c>
      <c r="K368" s="3">
        <v>30</v>
      </c>
      <c r="L368" s="3">
        <f>J368-K368-Table112[[#This Row],[3rd Party]]</f>
        <v>1970</v>
      </c>
      <c r="M368" s="3"/>
      <c r="N368" s="8"/>
    </row>
    <row r="369" spans="2:14" ht="21.95" customHeight="1" x14ac:dyDescent="0.3">
      <c r="B369" s="22">
        <v>44849</v>
      </c>
      <c r="C369" s="9">
        <v>367</v>
      </c>
      <c r="D369" s="10" t="s">
        <v>274</v>
      </c>
      <c r="E369" s="3" t="str">
        <f>IFERROR(VLOOKUP(Table112[[#This Row],[User ID]],Table7[[Column1]:[Column2]],2,FALSE),"")</f>
        <v>Bio-Vitro</v>
      </c>
      <c r="F369" s="3" t="s">
        <v>57</v>
      </c>
      <c r="G369" s="3"/>
      <c r="H369" s="3"/>
      <c r="I369" s="3"/>
      <c r="J369" s="37">
        <v>7100</v>
      </c>
      <c r="K369" s="3">
        <v>85</v>
      </c>
      <c r="L369" s="3">
        <f>J369-K369-Table112[[#This Row],[3rd Party]]</f>
        <v>7015</v>
      </c>
      <c r="M369" s="3"/>
      <c r="N369" s="8"/>
    </row>
    <row r="370" spans="2:14" ht="21.95" customHeight="1" x14ac:dyDescent="0.3">
      <c r="B370" s="22">
        <v>44849</v>
      </c>
      <c r="C370" s="9">
        <v>368</v>
      </c>
      <c r="D370" s="10" t="s">
        <v>198</v>
      </c>
      <c r="E370" s="3" t="str">
        <f>IFERROR(VLOOKUP(Table112[[#This Row],[User ID]],Table7[[Column1]:[Column2]],2,FALSE),"")</f>
        <v>Dr. Zahir Point</v>
      </c>
      <c r="F370" s="3" t="s">
        <v>148</v>
      </c>
      <c r="G370" s="3"/>
      <c r="H370" s="3"/>
      <c r="I370" s="3">
        <v>1250</v>
      </c>
      <c r="J370" s="37">
        <v>5000</v>
      </c>
      <c r="K370" s="3">
        <v>75</v>
      </c>
      <c r="L370" s="3">
        <f>J370-K370-Table112[[#This Row],[3rd Party]]</f>
        <v>3675</v>
      </c>
      <c r="M370" s="3"/>
      <c r="N370" s="8"/>
    </row>
    <row r="371" spans="2:14" ht="21.95" customHeight="1" x14ac:dyDescent="0.3">
      <c r="B371" s="22">
        <v>44849</v>
      </c>
      <c r="C371" s="9">
        <v>369</v>
      </c>
      <c r="D371" s="10" t="s">
        <v>75</v>
      </c>
      <c r="E371" s="3" t="str">
        <f>IFERROR(VLOOKUP(Table112[[#This Row],[User ID]],Table7[[Column1]:[Column2]],2,FALSE),"")</f>
        <v>New Square</v>
      </c>
      <c r="F371" s="3" t="s">
        <v>57</v>
      </c>
      <c r="G371" s="3"/>
      <c r="H371" s="3"/>
      <c r="I371" s="3"/>
      <c r="J371" s="37">
        <v>1000</v>
      </c>
      <c r="K371" s="3">
        <v>15</v>
      </c>
      <c r="L371" s="3">
        <f>J371-K371-Table112[[#This Row],[3rd Party]]</f>
        <v>985</v>
      </c>
      <c r="M371" s="3"/>
      <c r="N371" s="8"/>
    </row>
    <row r="372" spans="2:14" ht="21.95" customHeight="1" x14ac:dyDescent="0.3">
      <c r="B372" s="22">
        <v>44853</v>
      </c>
      <c r="C372" s="9">
        <v>370</v>
      </c>
      <c r="D372" s="10" t="s">
        <v>131</v>
      </c>
      <c r="E372" s="3" t="str">
        <f>IFERROR(VLOOKUP(Table112[[#This Row],[User ID]],Table7[[Column1]:[Column2]],2,FALSE),"")</f>
        <v>Koloroa</v>
      </c>
      <c r="F372" s="3" t="s">
        <v>57</v>
      </c>
      <c r="G372" s="3"/>
      <c r="H372" s="3"/>
      <c r="I372" s="3">
        <v>500</v>
      </c>
      <c r="J372" s="37">
        <v>2000</v>
      </c>
      <c r="K372" s="3">
        <v>30</v>
      </c>
      <c r="L372" s="3">
        <f>J372-K372-Table112[[#This Row],[3rd Party]]</f>
        <v>1470</v>
      </c>
      <c r="M372" s="3"/>
      <c r="N372" s="8"/>
    </row>
    <row r="373" spans="2:14" ht="21.95" customHeight="1" x14ac:dyDescent="0.3">
      <c r="B373" s="22">
        <v>44853</v>
      </c>
      <c r="C373" s="9">
        <v>371</v>
      </c>
      <c r="D373" s="10" t="s">
        <v>248</v>
      </c>
      <c r="E373" s="3" t="str">
        <f>IFERROR(VLOOKUP(Table112[[#This Row],[User ID]],Table7[[Column1]:[Column2]],2,FALSE),"")</f>
        <v>UltraVision (Jhenaidah)</v>
      </c>
      <c r="F373" s="3" t="s">
        <v>57</v>
      </c>
      <c r="G373" s="3"/>
      <c r="H373" s="3"/>
      <c r="I373" s="3">
        <v>500</v>
      </c>
      <c r="J373" s="37">
        <v>2000</v>
      </c>
      <c r="K373" s="3">
        <v>30</v>
      </c>
      <c r="L373" s="3">
        <f>J373-K373-Table112[[#This Row],[3rd Party]]</f>
        <v>1470</v>
      </c>
      <c r="M373" s="3"/>
      <c r="N373" s="8"/>
    </row>
    <row r="374" spans="2:14" ht="21.95" customHeight="1" x14ac:dyDescent="0.3">
      <c r="B374" s="22">
        <v>44853</v>
      </c>
      <c r="C374" s="9">
        <v>372</v>
      </c>
      <c r="D374" s="10" t="s">
        <v>62</v>
      </c>
      <c r="E374" s="3" t="str">
        <f>IFERROR(VLOOKUP(Table112[[#This Row],[User ID]],Table7[[Column1]:[Column2]],2,FALSE),"")</f>
        <v>Jamuna</v>
      </c>
      <c r="F374" s="3" t="s">
        <v>57</v>
      </c>
      <c r="G374" s="3"/>
      <c r="H374" s="3"/>
      <c r="I374" s="3">
        <v>2000</v>
      </c>
      <c r="J374" s="37">
        <v>8000</v>
      </c>
      <c r="K374" s="3">
        <v>119</v>
      </c>
      <c r="L374" s="3">
        <f>J374-K374-Table112[[#This Row],[3rd Party]]</f>
        <v>5881</v>
      </c>
      <c r="M374" s="3"/>
      <c r="N374" s="8"/>
    </row>
    <row r="375" spans="2:14" ht="21.95" customHeight="1" x14ac:dyDescent="0.3">
      <c r="B375" s="22">
        <v>44855</v>
      </c>
      <c r="C375" s="9">
        <v>373</v>
      </c>
      <c r="D375" s="10" t="s">
        <v>79</v>
      </c>
      <c r="E375" s="3" t="str">
        <f>IFERROR(VLOOKUP(Table112[[#This Row],[User ID]],Table7[[Column1]:[Column2]],2,FALSE),"")</f>
        <v xml:space="preserve">Medi Point </v>
      </c>
      <c r="F375" s="3" t="s">
        <v>38</v>
      </c>
      <c r="G375" s="3"/>
      <c r="H375" s="3"/>
      <c r="I375" s="3"/>
      <c r="J375" s="37">
        <v>10000</v>
      </c>
      <c r="K375" s="3"/>
      <c r="L375" s="3">
        <f>J375-K375-Table112[[#This Row],[3rd Party]]</f>
        <v>10000</v>
      </c>
      <c r="M375" s="3"/>
      <c r="N375" s="8"/>
    </row>
    <row r="376" spans="2:14" ht="21.95" customHeight="1" x14ac:dyDescent="0.3">
      <c r="B376" s="22">
        <v>44855</v>
      </c>
      <c r="C376" s="9">
        <v>374</v>
      </c>
      <c r="D376" s="10" t="s">
        <v>94</v>
      </c>
      <c r="E376" s="3" t="str">
        <f>IFERROR(VLOOKUP(Table112[[#This Row],[User ID]],Table7[[Column1]:[Column2]],2,FALSE),"")</f>
        <v>Tahia</v>
      </c>
      <c r="F376" s="3" t="s">
        <v>57</v>
      </c>
      <c r="G376" s="3"/>
      <c r="H376" s="3"/>
      <c r="I376" s="3"/>
      <c r="J376" s="37">
        <v>1500</v>
      </c>
      <c r="K376" s="3"/>
      <c r="L376" s="3">
        <f>J376-K376-Table112[[#This Row],[3rd Party]]</f>
        <v>1500</v>
      </c>
      <c r="M376" s="3"/>
      <c r="N376" s="8"/>
    </row>
    <row r="377" spans="2:14" ht="21.95" customHeight="1" x14ac:dyDescent="0.3">
      <c r="B377" s="22">
        <v>44857</v>
      </c>
      <c r="C377" s="9">
        <v>375</v>
      </c>
      <c r="D377" s="10" t="s">
        <v>92</v>
      </c>
      <c r="E377" s="3" t="str">
        <f>IFERROR(VLOOKUP(Table112[[#This Row],[User ID]],Table7[[Column1]:[Column2]],2,FALSE),"")</f>
        <v>Erba</v>
      </c>
      <c r="F377" s="3" t="s">
        <v>57</v>
      </c>
      <c r="G377" s="3"/>
      <c r="H377" s="3"/>
      <c r="I377" s="3"/>
      <c r="J377" s="37">
        <v>15000</v>
      </c>
      <c r="K377" s="3"/>
      <c r="L377" s="3">
        <f>J377-K377-Table112[[#This Row],[3rd Party]]</f>
        <v>15000</v>
      </c>
      <c r="M377" s="3"/>
      <c r="N377" s="8"/>
    </row>
    <row r="378" spans="2:14" ht="21.95" customHeight="1" x14ac:dyDescent="0.3">
      <c r="B378" s="22">
        <v>44857</v>
      </c>
      <c r="C378" s="9">
        <v>376</v>
      </c>
      <c r="D378" s="10" t="s">
        <v>327</v>
      </c>
      <c r="E378" s="3" t="str">
        <f>IFERROR(VLOOKUP(Table112[[#This Row],[User ID]],Table7[[Column1]:[Column2]],2,FALSE),"")</f>
        <v>Holy Path D/C (Naogaon)</v>
      </c>
      <c r="F378" s="3" t="s">
        <v>148</v>
      </c>
      <c r="G378" s="3"/>
      <c r="H378" s="3"/>
      <c r="I378" s="3">
        <v>1250</v>
      </c>
      <c r="J378" s="37">
        <v>5000</v>
      </c>
      <c r="K378" s="3"/>
      <c r="L378" s="3">
        <f>J378-K378-Table112[[#This Row],[3rd Party]]</f>
        <v>3750</v>
      </c>
      <c r="M378" s="3"/>
      <c r="N378" s="8" t="s">
        <v>329</v>
      </c>
    </row>
    <row r="379" spans="2:14" ht="21.95" customHeight="1" x14ac:dyDescent="0.3">
      <c r="B379" s="22">
        <v>44860</v>
      </c>
      <c r="C379" s="9">
        <v>377</v>
      </c>
      <c r="D379" s="10" t="s">
        <v>310</v>
      </c>
      <c r="E379" s="3" t="str">
        <f>IFERROR(VLOOKUP(Table112[[#This Row],[User ID]],Table7[[Column1]:[Column2]],2,FALSE),"")</f>
        <v>Health Care (Ishwardi)</v>
      </c>
      <c r="F379" s="3" t="s">
        <v>148</v>
      </c>
      <c r="G379" s="3"/>
      <c r="H379" s="3"/>
      <c r="I379" s="3"/>
      <c r="J379" s="37">
        <v>5000</v>
      </c>
      <c r="K379" s="3"/>
      <c r="L379" s="3">
        <f>J379-K379-Table112[[#This Row],[3rd Party]]</f>
        <v>5000</v>
      </c>
      <c r="M379" s="3"/>
      <c r="N379" s="8"/>
    </row>
    <row r="380" spans="2:14" ht="21.95" customHeight="1" x14ac:dyDescent="0.3">
      <c r="B380" s="22">
        <v>44862</v>
      </c>
      <c r="C380" s="9">
        <v>378</v>
      </c>
      <c r="D380" s="10" t="s">
        <v>50</v>
      </c>
      <c r="E380" s="3" t="str">
        <f>IFERROR(VLOOKUP(Table112[[#This Row],[User ID]],Table7[[Column1]:[Column2]],2,FALSE),"")</f>
        <v>Bio-Tech</v>
      </c>
      <c r="F380" s="3" t="s">
        <v>57</v>
      </c>
      <c r="G380" s="3"/>
      <c r="H380" s="3"/>
      <c r="I380" s="3"/>
      <c r="J380" s="37">
        <v>20000</v>
      </c>
      <c r="K380" s="3"/>
      <c r="L380" s="3">
        <f>J380-K380-Table112[[#This Row],[3rd Party]]</f>
        <v>20000</v>
      </c>
      <c r="M380" s="3"/>
      <c r="N380" s="8"/>
    </row>
    <row r="381" spans="2:14" ht="21.95" customHeight="1" x14ac:dyDescent="0.3">
      <c r="B381" s="22">
        <v>44835</v>
      </c>
      <c r="C381" s="9">
        <v>379</v>
      </c>
      <c r="D381" s="10" t="s">
        <v>117</v>
      </c>
      <c r="E381" s="3" t="str">
        <f>IFERROR(VLOOKUP(Table112[[#This Row],[User ID]],Table7[[Column1]:[Column2]],2,FALSE),"")</f>
        <v>Office Cost</v>
      </c>
      <c r="F381" s="3" t="s">
        <v>312</v>
      </c>
      <c r="G381" s="3"/>
      <c r="H381" s="3"/>
      <c r="I381" s="3"/>
      <c r="J381" s="37"/>
      <c r="K381" s="37">
        <v>4200</v>
      </c>
      <c r="L381" s="3">
        <f>J381-K381-Table112[[#This Row],[3rd Party]]</f>
        <v>-4200</v>
      </c>
      <c r="M381" s="3"/>
      <c r="N381" s="8"/>
    </row>
    <row r="382" spans="2:14" ht="21.95" customHeight="1" x14ac:dyDescent="0.3">
      <c r="B382" s="22">
        <v>44835</v>
      </c>
      <c r="C382" s="9">
        <v>380</v>
      </c>
      <c r="D382" s="10" t="s">
        <v>117</v>
      </c>
      <c r="E382" s="3" t="str">
        <f>IFERROR(VLOOKUP(Table112[[#This Row],[User ID]],Table7[[Column1]:[Column2]],2,FALSE),"")</f>
        <v>Office Cost</v>
      </c>
      <c r="F382" s="3" t="s">
        <v>313</v>
      </c>
      <c r="G382" s="3" t="s">
        <v>195</v>
      </c>
      <c r="H382" s="3"/>
      <c r="I382" s="3"/>
      <c r="J382" s="37"/>
      <c r="K382" s="37">
        <v>1200</v>
      </c>
      <c r="L382" s="3">
        <f>J382-K382-Table112[[#This Row],[3rd Party]]</f>
        <v>-1200</v>
      </c>
      <c r="M382" s="3"/>
      <c r="N382" s="8"/>
    </row>
    <row r="383" spans="2:14" ht="21.95" customHeight="1" x14ac:dyDescent="0.3">
      <c r="B383" s="22">
        <v>44864</v>
      </c>
      <c r="C383" s="9">
        <v>381</v>
      </c>
      <c r="D383" s="10" t="s">
        <v>117</v>
      </c>
      <c r="E383" s="3" t="str">
        <f>IFERROR(VLOOKUP(Table112[[#This Row],[User ID]],Table7[[Column1]:[Column2]],2,FALSE),"")</f>
        <v>Office Cost</v>
      </c>
      <c r="F383" s="3" t="s">
        <v>314</v>
      </c>
      <c r="G383" s="3"/>
      <c r="H383" s="3"/>
      <c r="I383" s="3"/>
      <c r="J383" s="37"/>
      <c r="K383" s="3">
        <v>500</v>
      </c>
      <c r="L383" s="3">
        <f>J383-K383-Table112[[#This Row],[3rd Party]]</f>
        <v>-500</v>
      </c>
      <c r="M383" s="3"/>
      <c r="N383" s="8"/>
    </row>
    <row r="384" spans="2:14" ht="21.95" customHeight="1" x14ac:dyDescent="0.3">
      <c r="B384" s="22">
        <v>44843</v>
      </c>
      <c r="C384" s="9">
        <v>382</v>
      </c>
      <c r="D384" s="10" t="s">
        <v>310</v>
      </c>
      <c r="E384" s="3" t="str">
        <f>IFERROR(VLOOKUP(Table112[[#This Row],[User ID]],Table7[[Column1]:[Column2]],2,FALSE),"")</f>
        <v>Health Care (Ishwardi)</v>
      </c>
      <c r="F384" s="3" t="s">
        <v>68</v>
      </c>
      <c r="G384" s="3"/>
      <c r="H384" s="3"/>
      <c r="I384" s="3"/>
      <c r="J384" s="37"/>
      <c r="K384" s="3">
        <v>1550</v>
      </c>
      <c r="L384" s="3">
        <f>J384-K384-Table112[[#This Row],[3rd Party]]</f>
        <v>-1550</v>
      </c>
      <c r="M384" s="3"/>
      <c r="N384" s="8" t="s">
        <v>315</v>
      </c>
    </row>
    <row r="385" spans="2:14" ht="21.95" customHeight="1" x14ac:dyDescent="0.3">
      <c r="B385" s="22">
        <v>44848</v>
      </c>
      <c r="C385" s="9">
        <v>383</v>
      </c>
      <c r="D385" s="10" t="s">
        <v>234</v>
      </c>
      <c r="E385" s="3" t="str">
        <f>IFERROR(VLOOKUP(Table112[[#This Row],[User ID]],Table7[[Column1]:[Column2]],2,FALSE),"")</f>
        <v>Marketing</v>
      </c>
      <c r="F385" s="3" t="s">
        <v>68</v>
      </c>
      <c r="G385" s="3"/>
      <c r="H385" s="3"/>
      <c r="I385" s="3"/>
      <c r="J385" s="37"/>
      <c r="K385" s="3">
        <v>52</v>
      </c>
      <c r="L385" s="3">
        <f>J385-K385-Table112[[#This Row],[3rd Party]]</f>
        <v>-52</v>
      </c>
      <c r="M385" s="3"/>
      <c r="N385" s="8" t="s">
        <v>316</v>
      </c>
    </row>
    <row r="386" spans="2:14" ht="21.95" customHeight="1" x14ac:dyDescent="0.3">
      <c r="B386" s="22">
        <v>44849</v>
      </c>
      <c r="C386" s="9">
        <v>384</v>
      </c>
      <c r="D386" s="10" t="s">
        <v>234</v>
      </c>
      <c r="E386" s="3" t="str">
        <f>IFERROR(VLOOKUP(Table112[[#This Row],[User ID]],Table7[[Column1]:[Column2]],2,FALSE),"")</f>
        <v>Marketing</v>
      </c>
      <c r="F386" s="3" t="s">
        <v>68</v>
      </c>
      <c r="G386" s="3"/>
      <c r="H386" s="3"/>
      <c r="I386" s="3"/>
      <c r="J386" s="37"/>
      <c r="K386" s="3">
        <v>123</v>
      </c>
      <c r="L386" s="3">
        <f>J386-K386-Table112[[#This Row],[3rd Party]]</f>
        <v>-123</v>
      </c>
      <c r="M386" s="3"/>
      <c r="N386" s="8" t="s">
        <v>319</v>
      </c>
    </row>
    <row r="387" spans="2:14" ht="21.95" customHeight="1" x14ac:dyDescent="0.3">
      <c r="B387" s="22">
        <v>44850</v>
      </c>
      <c r="C387" s="9">
        <v>385</v>
      </c>
      <c r="D387" s="10" t="s">
        <v>234</v>
      </c>
      <c r="E387" s="3" t="str">
        <f>IFERROR(VLOOKUP(Table112[[#This Row],[User ID]],Table7[[Column1]:[Column2]],2,FALSE),"")</f>
        <v>Marketing</v>
      </c>
      <c r="F387" s="3" t="s">
        <v>68</v>
      </c>
      <c r="G387" s="3"/>
      <c r="H387" s="3"/>
      <c r="I387" s="3"/>
      <c r="J387" s="37"/>
      <c r="K387" s="3">
        <v>52</v>
      </c>
      <c r="L387" s="3">
        <f>J387-K387-Table112[[#This Row],[3rd Party]]</f>
        <v>-52</v>
      </c>
      <c r="M387" s="3"/>
      <c r="N387" s="8" t="s">
        <v>318</v>
      </c>
    </row>
    <row r="388" spans="2:14" ht="21.95" customHeight="1" x14ac:dyDescent="0.3">
      <c r="B388" s="22">
        <v>44852</v>
      </c>
      <c r="C388" s="9">
        <v>386</v>
      </c>
      <c r="D388" s="10" t="s">
        <v>232</v>
      </c>
      <c r="E388" s="3" t="str">
        <f>IFERROR(VLOOKUP(Table112[[#This Row],[User ID]],Table7[[Column1]:[Column2]],2,FALSE),"")</f>
        <v>Asha Diagnostic Jatharabari</v>
      </c>
      <c r="F388" s="3" t="s">
        <v>68</v>
      </c>
      <c r="G388" s="3"/>
      <c r="H388" s="3"/>
      <c r="I388" s="3"/>
      <c r="J388" s="37"/>
      <c r="K388" s="3">
        <v>81</v>
      </c>
      <c r="L388" s="3">
        <f>J388-K388-Table112[[#This Row],[3rd Party]]</f>
        <v>-81</v>
      </c>
      <c r="M388" s="3"/>
      <c r="N388" s="8" t="s">
        <v>317</v>
      </c>
    </row>
    <row r="389" spans="2:14" ht="21.95" customHeight="1" x14ac:dyDescent="0.3">
      <c r="B389" s="22">
        <v>44852</v>
      </c>
      <c r="C389" s="9">
        <v>387</v>
      </c>
      <c r="D389" s="10" t="s">
        <v>234</v>
      </c>
      <c r="E389" s="3" t="str">
        <f>IFERROR(VLOOKUP(Table112[[#This Row],[User ID]],Table7[[Column1]:[Column2]],2,FALSE),"")</f>
        <v>Marketing</v>
      </c>
      <c r="F389" s="3" t="s">
        <v>68</v>
      </c>
      <c r="G389" s="3" t="s">
        <v>320</v>
      </c>
      <c r="H389" s="3"/>
      <c r="I389" s="3"/>
      <c r="J389" s="37"/>
      <c r="K389" s="3">
        <v>6080</v>
      </c>
      <c r="L389" s="3">
        <f>J389-K389-Table112[[#This Row],[3rd Party]]</f>
        <v>-6080</v>
      </c>
      <c r="M389" s="3"/>
      <c r="N389" s="8" t="s">
        <v>321</v>
      </c>
    </row>
    <row r="390" spans="2:14" ht="21.95" customHeight="1" x14ac:dyDescent="0.3">
      <c r="B390" s="22">
        <v>44858</v>
      </c>
      <c r="C390" s="9">
        <v>388</v>
      </c>
      <c r="D390" s="10" t="s">
        <v>310</v>
      </c>
      <c r="E390" s="3" t="str">
        <f>IFERROR(VLOOKUP(Table112[[#This Row],[User ID]],Table7[[Column1]:[Column2]],2,FALSE),"")</f>
        <v>Health Care (Ishwardi)</v>
      </c>
      <c r="F390" s="3" t="s">
        <v>68</v>
      </c>
      <c r="G390" s="3"/>
      <c r="H390" s="3"/>
      <c r="I390" s="3"/>
      <c r="J390" s="37"/>
      <c r="K390" s="3">
        <v>2910</v>
      </c>
      <c r="L390" s="3">
        <f>J390-K390-Table112[[#This Row],[3rd Party]]</f>
        <v>-2910</v>
      </c>
      <c r="M390" s="3"/>
      <c r="N390" s="8" t="s">
        <v>322</v>
      </c>
    </row>
    <row r="391" spans="2:14" ht="21.95" customHeight="1" x14ac:dyDescent="0.3">
      <c r="B391" s="22">
        <v>44864</v>
      </c>
      <c r="C391" s="9">
        <v>389</v>
      </c>
      <c r="D391" s="10" t="s">
        <v>234</v>
      </c>
      <c r="E391" s="3" t="str">
        <f>IFERROR(VLOOKUP(Table112[[#This Row],[User ID]],Table7[[Column1]:[Column2]],2,FALSE),"")</f>
        <v>Marketing</v>
      </c>
      <c r="F391" s="3" t="s">
        <v>323</v>
      </c>
      <c r="G391" s="3"/>
      <c r="H391" s="3"/>
      <c r="I391" s="3"/>
      <c r="J391" s="37"/>
      <c r="K391" s="3">
        <v>432</v>
      </c>
      <c r="L391" s="3">
        <f>J391-K391-Table112[[#This Row],[3rd Party]]</f>
        <v>-432</v>
      </c>
      <c r="M391" s="3"/>
      <c r="N391" s="8" t="s">
        <v>324</v>
      </c>
    </row>
    <row r="392" spans="2:14" ht="21.95" customHeight="1" x14ac:dyDescent="0.3">
      <c r="B392" s="22">
        <v>44864</v>
      </c>
      <c r="C392" s="9">
        <v>390</v>
      </c>
      <c r="D392" s="10" t="s">
        <v>117</v>
      </c>
      <c r="E392" s="3" t="str">
        <f>IFERROR(VLOOKUP(Table112[[#This Row],[User ID]],Table7[[Column1]:[Column2]],2,FALSE),"")</f>
        <v>Office Cost</v>
      </c>
      <c r="F392" s="3" t="s">
        <v>325</v>
      </c>
      <c r="G392" s="3"/>
      <c r="H392" s="3"/>
      <c r="I392" s="3"/>
      <c r="J392" s="37"/>
      <c r="K392" s="3">
        <v>7500</v>
      </c>
      <c r="L392" s="3">
        <f>J392-K392-Table112[[#This Row],[3rd Party]]</f>
        <v>-7500</v>
      </c>
      <c r="M392" s="3"/>
      <c r="N392" s="8" t="s">
        <v>326</v>
      </c>
    </row>
    <row r="393" spans="2:14" ht="21.95" customHeight="1" x14ac:dyDescent="0.3">
      <c r="B393" s="22">
        <v>44865</v>
      </c>
      <c r="C393" s="9">
        <v>391</v>
      </c>
      <c r="D393" s="10" t="s">
        <v>23</v>
      </c>
      <c r="E393" s="3" t="str">
        <f>IFERROR(VLOOKUP(Table112[[#This Row],[User ID]],Table7[[Column1]:[Column2]],2,FALSE),"")</f>
        <v>Aman Ullah</v>
      </c>
      <c r="F393" s="3" t="s">
        <v>90</v>
      </c>
      <c r="G393" s="3"/>
      <c r="H393" s="3"/>
      <c r="I393" s="3"/>
      <c r="J393" s="37"/>
      <c r="K393" s="3">
        <v>35255</v>
      </c>
      <c r="L393" s="3">
        <f>J393-K393-Table112[[#This Row],[3rd Party]]</f>
        <v>-35255</v>
      </c>
      <c r="M393" s="3"/>
      <c r="N393" s="8"/>
    </row>
    <row r="394" spans="2:14" ht="21.95" customHeight="1" x14ac:dyDescent="0.3">
      <c r="B394" s="22">
        <v>44865</v>
      </c>
      <c r="C394" s="9">
        <v>392</v>
      </c>
      <c r="D394" s="10" t="s">
        <v>40</v>
      </c>
      <c r="E394" s="3" t="str">
        <f>IFERROR(VLOOKUP(Table112[[#This Row],[User ID]],Table7[[Column1]:[Column2]],2,FALSE),"")</f>
        <v>Khaled</v>
      </c>
      <c r="F394" s="3" t="s">
        <v>90</v>
      </c>
      <c r="G394" s="3"/>
      <c r="H394" s="3"/>
      <c r="I394" s="3"/>
      <c r="J394" s="37"/>
      <c r="K394" s="3">
        <v>35255</v>
      </c>
      <c r="L394" s="3">
        <f>J394-K394-Table112[[#This Row],[3rd Party]]</f>
        <v>-35255</v>
      </c>
      <c r="M394" s="3"/>
      <c r="N394" s="8"/>
    </row>
    <row r="395" spans="2:14" ht="21.95" customHeight="1" x14ac:dyDescent="0.3">
      <c r="B395" s="22">
        <v>44865</v>
      </c>
      <c r="C395" s="9">
        <v>393</v>
      </c>
      <c r="D395" s="10" t="s">
        <v>43</v>
      </c>
      <c r="E395" s="3" t="str">
        <f>IFERROR(VLOOKUP(Table112[[#This Row],[User ID]],Table7[[Column1]:[Column2]],2,FALSE),"")</f>
        <v>Roki</v>
      </c>
      <c r="F395" s="3" t="s">
        <v>90</v>
      </c>
      <c r="G395" s="3"/>
      <c r="H395" s="3"/>
      <c r="I395" s="3"/>
      <c r="J395" s="37"/>
      <c r="K395" s="3">
        <v>30217</v>
      </c>
      <c r="L395" s="3">
        <f>J395-K395-Table112[[#This Row],[3rd Party]]</f>
        <v>-30217</v>
      </c>
      <c r="M395" s="3"/>
      <c r="N395" s="8"/>
    </row>
    <row r="396" spans="2:14" ht="21.95" customHeight="1" x14ac:dyDescent="0.3">
      <c r="B396" s="22">
        <v>44866</v>
      </c>
      <c r="C396" s="9">
        <v>394</v>
      </c>
      <c r="D396" s="10" t="s">
        <v>232</v>
      </c>
      <c r="E396" s="3" t="str">
        <f>IFERROR(VLOOKUP(Table112[[#This Row],[User ID]],Table7[[Column1]:[Column2]],2,FALSE),"")</f>
        <v>Asha Diagnostic Jatharabari</v>
      </c>
      <c r="F396" s="3" t="s">
        <v>57</v>
      </c>
      <c r="G396" s="3"/>
      <c r="H396" s="3"/>
      <c r="I396" s="3"/>
      <c r="J396" s="37">
        <v>2500</v>
      </c>
      <c r="K396" s="3"/>
      <c r="L396" s="3">
        <f>J396-K396-Table112[[#This Row],[3rd Party]]</f>
        <v>2500</v>
      </c>
      <c r="M396" s="3"/>
      <c r="N396" s="8"/>
    </row>
    <row r="397" spans="2:14" ht="21.95" customHeight="1" x14ac:dyDescent="0.3">
      <c r="B397" s="22">
        <v>44866</v>
      </c>
      <c r="C397" s="9">
        <v>395</v>
      </c>
      <c r="D397" s="10" t="s">
        <v>232</v>
      </c>
      <c r="E397" s="3" t="str">
        <f>IFERROR(VLOOKUP(Table112[[#This Row],[User ID]],Table7[[Column1]:[Column2]],2,FALSE),"")</f>
        <v>Asha Diagnostic Jatharabari</v>
      </c>
      <c r="F397" s="3" t="s">
        <v>68</v>
      </c>
      <c r="G397" s="3" t="s">
        <v>339</v>
      </c>
      <c r="H397" s="3"/>
      <c r="I397" s="3"/>
      <c r="J397" s="37"/>
      <c r="K397" s="3">
        <v>108</v>
      </c>
      <c r="L397" s="3">
        <f>J397-K397-Table112[[#This Row],[3rd Party]]</f>
        <v>-108</v>
      </c>
      <c r="M397" s="3"/>
      <c r="N397" s="8"/>
    </row>
    <row r="398" spans="2:14" ht="21.95" customHeight="1" x14ac:dyDescent="0.3">
      <c r="B398" s="22">
        <v>44867</v>
      </c>
      <c r="C398" s="9">
        <v>396</v>
      </c>
      <c r="D398" s="10" t="s">
        <v>107</v>
      </c>
      <c r="E398" s="3" t="str">
        <f>IFERROR(VLOOKUP(Table112[[#This Row],[User ID]],Table7[[Column1]:[Column2]],2,FALSE),"")</f>
        <v>Extra Machine</v>
      </c>
      <c r="F398" s="3" t="s">
        <v>174</v>
      </c>
      <c r="G398" s="3"/>
      <c r="H398" s="3"/>
      <c r="I398" s="3"/>
      <c r="J398" s="37">
        <v>4000</v>
      </c>
      <c r="K398" s="3">
        <v>60</v>
      </c>
      <c r="L398" s="3">
        <f>J398-K398-Table112[[#This Row],[3rd Party]]</f>
        <v>3940</v>
      </c>
      <c r="M398" s="3"/>
      <c r="N398" s="8"/>
    </row>
    <row r="399" spans="2:14" ht="21.95" customHeight="1" x14ac:dyDescent="0.3">
      <c r="B399" s="22">
        <v>44871</v>
      </c>
      <c r="C399" s="9">
        <v>397</v>
      </c>
      <c r="D399" s="10" t="s">
        <v>123</v>
      </c>
      <c r="E399" s="3" t="str">
        <f>IFERROR(VLOOKUP(Table112[[#This Row],[User ID]],Table7[[Column1]:[Column2]],2,FALSE),"")</f>
        <v>Mondol D/C Pabna</v>
      </c>
      <c r="F399" s="3" t="s">
        <v>57</v>
      </c>
      <c r="G399" s="3"/>
      <c r="H399" s="3"/>
      <c r="I399" s="3"/>
      <c r="J399" s="37">
        <v>2000</v>
      </c>
      <c r="K399" s="3">
        <v>30</v>
      </c>
      <c r="L399" s="3">
        <f>J399-K399-Table112[[#This Row],[3rd Party]]</f>
        <v>1970</v>
      </c>
      <c r="M399" s="3"/>
      <c r="N399" s="8"/>
    </row>
    <row r="400" spans="2:14" ht="21.95" customHeight="1" x14ac:dyDescent="0.3">
      <c r="B400" s="22">
        <v>44872</v>
      </c>
      <c r="C400" s="9">
        <v>398</v>
      </c>
      <c r="D400" s="10" t="s">
        <v>94</v>
      </c>
      <c r="E400" s="3" t="str">
        <f>IFERROR(VLOOKUP(Table112[[#This Row],[User ID]],Table7[[Column1]:[Column2]],2,FALSE),"")</f>
        <v>Tahia</v>
      </c>
      <c r="F400" s="3" t="s">
        <v>57</v>
      </c>
      <c r="G400" s="3"/>
      <c r="H400" s="3"/>
      <c r="I400" s="3"/>
      <c r="J400" s="37">
        <v>1500</v>
      </c>
      <c r="K400" s="3">
        <v>22</v>
      </c>
      <c r="L400" s="3">
        <f>J400-K400-Table112[[#This Row],[3rd Party]]</f>
        <v>1478</v>
      </c>
      <c r="M400" s="3"/>
      <c r="N400" s="8"/>
    </row>
    <row r="401" spans="2:14" ht="21.95" customHeight="1" x14ac:dyDescent="0.3">
      <c r="B401" s="22">
        <v>44872</v>
      </c>
      <c r="C401" s="9">
        <v>399</v>
      </c>
      <c r="D401" s="10" t="s">
        <v>56</v>
      </c>
      <c r="E401" s="3" t="str">
        <f>IFERROR(VLOOKUP(Table112[[#This Row],[User ID]],Table7[[Column1]:[Column2]],2,FALSE),"")</f>
        <v>Cresent Hospital</v>
      </c>
      <c r="F401" s="3" t="s">
        <v>57</v>
      </c>
      <c r="G401" s="3"/>
      <c r="H401" s="3"/>
      <c r="I401" s="3">
        <v>500</v>
      </c>
      <c r="J401" s="37">
        <v>2500</v>
      </c>
      <c r="K401" s="3">
        <v>37</v>
      </c>
      <c r="L401" s="3">
        <f>J401-K401-Table112[[#This Row],[3rd Party]]</f>
        <v>1963</v>
      </c>
      <c r="M401" s="3"/>
      <c r="N401" s="8"/>
    </row>
    <row r="402" spans="2:14" ht="21.95" customHeight="1" x14ac:dyDescent="0.3">
      <c r="B402" s="22">
        <v>44872</v>
      </c>
      <c r="C402" s="9">
        <v>400</v>
      </c>
      <c r="D402" s="10" t="s">
        <v>107</v>
      </c>
      <c r="E402" s="3" t="str">
        <f>IFERROR(VLOOKUP(Table112[[#This Row],[User ID]],Table7[[Column1]:[Column2]],2,FALSE),"")</f>
        <v>Extra Machine</v>
      </c>
      <c r="F402" s="3" t="s">
        <v>330</v>
      </c>
      <c r="G402" s="3"/>
      <c r="H402" s="3"/>
      <c r="I402" s="3"/>
      <c r="J402" s="37">
        <v>4000</v>
      </c>
      <c r="K402" s="3">
        <v>60</v>
      </c>
      <c r="L402" s="3">
        <f>J402-K402-Table112[[#This Row],[3rd Party]]</f>
        <v>3940</v>
      </c>
      <c r="M402" s="3"/>
      <c r="N402" s="8"/>
    </row>
    <row r="403" spans="2:14" ht="21.95" customHeight="1" x14ac:dyDescent="0.3">
      <c r="B403" s="22">
        <v>44873</v>
      </c>
      <c r="C403" s="9">
        <v>401</v>
      </c>
      <c r="D403" s="10" t="s">
        <v>198</v>
      </c>
      <c r="E403" s="3" t="str">
        <f>IFERROR(VLOOKUP(Table112[[#This Row],[User ID]],Table7[[Column1]:[Column2]],2,FALSE),"")</f>
        <v>Dr. Zahir Point</v>
      </c>
      <c r="F403" s="3" t="s">
        <v>57</v>
      </c>
      <c r="G403" s="3"/>
      <c r="H403" s="3"/>
      <c r="I403" s="3">
        <v>500</v>
      </c>
      <c r="J403" s="37">
        <v>2000</v>
      </c>
      <c r="K403" s="3">
        <v>30</v>
      </c>
      <c r="L403" s="3">
        <f>J403-K403-Table112[[#This Row],[3rd Party]]</f>
        <v>1470</v>
      </c>
      <c r="M403" s="3"/>
      <c r="N403" s="8"/>
    </row>
    <row r="404" spans="2:14" ht="21.95" customHeight="1" x14ac:dyDescent="0.3">
      <c r="B404" s="22">
        <v>44873</v>
      </c>
      <c r="C404" s="9">
        <v>402</v>
      </c>
      <c r="D404" s="10" t="s">
        <v>45</v>
      </c>
      <c r="E404" s="3" t="str">
        <f>IFERROR(VLOOKUP(Table112[[#This Row],[User ID]],Table7[[Column1]:[Column2]],2,FALSE),"")</f>
        <v>Bio-Pro</v>
      </c>
      <c r="F404" s="3" t="s">
        <v>57</v>
      </c>
      <c r="G404" s="3"/>
      <c r="H404" s="3"/>
      <c r="I404" s="3"/>
      <c r="J404" s="37">
        <v>3000</v>
      </c>
      <c r="K404" s="3">
        <v>45</v>
      </c>
      <c r="L404" s="3">
        <f>J404-K404-Table112[[#This Row],[3rd Party]]</f>
        <v>2955</v>
      </c>
      <c r="M404" s="3"/>
      <c r="N404" s="8"/>
    </row>
    <row r="405" spans="2:14" ht="21.95" customHeight="1" x14ac:dyDescent="0.3">
      <c r="B405" s="22">
        <v>44873</v>
      </c>
      <c r="C405" s="9">
        <v>403</v>
      </c>
      <c r="D405" s="10" t="s">
        <v>84</v>
      </c>
      <c r="E405" s="3" t="str">
        <f>IFERROR(VLOOKUP(Table112[[#This Row],[User ID]],Table7[[Column1]:[Column2]],2,FALSE),"")</f>
        <v>Medical Solution</v>
      </c>
      <c r="F405" s="3" t="s">
        <v>38</v>
      </c>
      <c r="G405" s="3"/>
      <c r="H405" s="3"/>
      <c r="I405" s="3">
        <v>1000</v>
      </c>
      <c r="J405" s="37">
        <v>15000</v>
      </c>
      <c r="K405" s="3">
        <v>224</v>
      </c>
      <c r="L405" s="3">
        <f>J405-K405-Table112[[#This Row],[3rd Party]]</f>
        <v>13776</v>
      </c>
      <c r="M405" s="3"/>
      <c r="N405" s="8"/>
    </row>
    <row r="406" spans="2:14" ht="21.95" customHeight="1" x14ac:dyDescent="0.3">
      <c r="B406" s="22">
        <v>44873</v>
      </c>
      <c r="C406" s="9">
        <v>404</v>
      </c>
      <c r="D406" s="10" t="s">
        <v>331</v>
      </c>
      <c r="E406" s="3" t="str">
        <f>IFERROR(VLOOKUP(Table112[[#This Row],[User ID]],Table7[[Column1]:[Column2]],2,FALSE),"")</f>
        <v>Arambag Hospital Faridpur</v>
      </c>
      <c r="F406" s="3" t="s">
        <v>333</v>
      </c>
      <c r="G406" s="3"/>
      <c r="H406" s="3"/>
      <c r="I406" s="3"/>
      <c r="J406" s="37">
        <v>3000</v>
      </c>
      <c r="K406" s="3">
        <v>15</v>
      </c>
      <c r="L406" s="3">
        <f>J406-K406-Table112[[#This Row],[3rd Party]]</f>
        <v>2985</v>
      </c>
      <c r="M406" s="3"/>
      <c r="N406" s="8"/>
    </row>
    <row r="407" spans="2:14" ht="21.95" customHeight="1" x14ac:dyDescent="0.3">
      <c r="B407" s="22">
        <v>44873</v>
      </c>
      <c r="C407" s="9">
        <v>405</v>
      </c>
      <c r="D407" s="10" t="s">
        <v>337</v>
      </c>
      <c r="E407" s="3" t="str">
        <f>IFERROR(VLOOKUP(Table112[[#This Row],[User ID]],Table7[[Column1]:[Column2]],2,FALSE),"")</f>
        <v>Colledge Gate</v>
      </c>
      <c r="F407" s="3" t="s">
        <v>148</v>
      </c>
      <c r="G407" s="3"/>
      <c r="H407" s="3"/>
      <c r="I407" s="3"/>
      <c r="J407" s="37">
        <v>5000</v>
      </c>
      <c r="K407" s="3"/>
      <c r="L407" s="3">
        <f>J407-K407-Table112[[#This Row],[3rd Party]]</f>
        <v>5000</v>
      </c>
      <c r="M407" s="3"/>
      <c r="N407" s="8"/>
    </row>
    <row r="408" spans="2:14" ht="21.95" customHeight="1" x14ac:dyDescent="0.3">
      <c r="B408" s="22">
        <v>44873</v>
      </c>
      <c r="C408" s="9">
        <v>406</v>
      </c>
      <c r="D408" s="10" t="s">
        <v>281</v>
      </c>
      <c r="E408" s="3" t="str">
        <f>IFERROR(VLOOKUP(Table112[[#This Row],[User ID]],Table7[[Column1]:[Column2]],2,FALSE),"")</f>
        <v>Fair D/C (Mohammodpur)</v>
      </c>
      <c r="F408" s="3" t="s">
        <v>57</v>
      </c>
      <c r="G408" s="3"/>
      <c r="H408" s="3"/>
      <c r="I408" s="3"/>
      <c r="J408" s="37">
        <v>2000</v>
      </c>
      <c r="K408" s="3"/>
      <c r="L408" s="3">
        <f>J408-K408-Table112[[#This Row],[3rd Party]]</f>
        <v>2000</v>
      </c>
      <c r="M408" s="3"/>
      <c r="N408" s="8"/>
    </row>
    <row r="409" spans="2:14" ht="21.95" customHeight="1" x14ac:dyDescent="0.3">
      <c r="B409" s="22">
        <v>44874</v>
      </c>
      <c r="C409" s="9">
        <v>407</v>
      </c>
      <c r="D409" s="10" t="s">
        <v>115</v>
      </c>
      <c r="E409" s="3" t="str">
        <f>IFERROR(VLOOKUP(Table112[[#This Row],[User ID]],Table7[[Column1]:[Column2]],2,FALSE),"")</f>
        <v>Medi-Trast</v>
      </c>
      <c r="F409" s="3" t="s">
        <v>38</v>
      </c>
      <c r="G409" s="3"/>
      <c r="H409" s="3"/>
      <c r="I409" s="3"/>
      <c r="J409" s="37">
        <v>12700</v>
      </c>
      <c r="K409" s="3"/>
      <c r="L409" s="3">
        <f>J409-K409-Table112[[#This Row],[3rd Party]]</f>
        <v>12700</v>
      </c>
      <c r="M409" s="3"/>
      <c r="N409" s="8"/>
    </row>
    <row r="410" spans="2:14" ht="21.95" customHeight="1" x14ac:dyDescent="0.3">
      <c r="B410" s="22">
        <v>44875</v>
      </c>
      <c r="C410" s="9">
        <v>408</v>
      </c>
      <c r="D410" s="10" t="s">
        <v>197</v>
      </c>
      <c r="E410" s="3" t="str">
        <f>IFERROR(VLOOKUP(Table112[[#This Row],[User ID]],Table7[[Column1]:[Column2]],2,FALSE),"")</f>
        <v>Ayesha D/C (Jhenaidah)</v>
      </c>
      <c r="F410" s="3" t="s">
        <v>57</v>
      </c>
      <c r="G410" s="3"/>
      <c r="H410" s="3"/>
      <c r="I410" s="3"/>
      <c r="J410" s="37">
        <v>2000</v>
      </c>
      <c r="K410" s="3">
        <v>30</v>
      </c>
      <c r="L410" s="3">
        <f>J410-K410-Table112[[#This Row],[3rd Party]]</f>
        <v>1970</v>
      </c>
      <c r="M410" s="3"/>
      <c r="N410" s="8"/>
    </row>
    <row r="411" spans="2:14" ht="21.95" customHeight="1" x14ac:dyDescent="0.3">
      <c r="B411" s="22">
        <v>44877</v>
      </c>
      <c r="C411" s="9">
        <v>409</v>
      </c>
      <c r="D411" s="10" t="s">
        <v>274</v>
      </c>
      <c r="E411" s="3" t="str">
        <f>IFERROR(VLOOKUP(Table112[[#This Row],[User ID]],Table7[[Column1]:[Column2]],2,FALSE),"")</f>
        <v>Bio-Vitro</v>
      </c>
      <c r="F411" s="3" t="s">
        <v>57</v>
      </c>
      <c r="G411" s="3"/>
      <c r="H411" s="3"/>
      <c r="I411" s="3"/>
      <c r="J411" s="37">
        <v>7000</v>
      </c>
      <c r="K411" s="3">
        <v>104</v>
      </c>
      <c r="L411" s="3">
        <f>J411-K411-Table112[[#This Row],[3rd Party]]</f>
        <v>6896</v>
      </c>
      <c r="M411" s="3"/>
      <c r="N411" s="8"/>
    </row>
    <row r="412" spans="2:14" ht="21.95" customHeight="1" x14ac:dyDescent="0.3">
      <c r="B412" s="22">
        <v>44877</v>
      </c>
      <c r="C412" s="9">
        <v>410</v>
      </c>
      <c r="D412" s="10" t="s">
        <v>117</v>
      </c>
      <c r="E412" s="3" t="str">
        <f>IFERROR(VLOOKUP(Table112[[#This Row],[User ID]],Table7[[Column1]:[Column2]],2,FALSE),"")</f>
        <v>Office Cost</v>
      </c>
      <c r="F412" s="3" t="s">
        <v>351</v>
      </c>
      <c r="G412" s="3"/>
      <c r="H412" s="3"/>
      <c r="I412" s="3"/>
      <c r="J412" s="37"/>
      <c r="K412" s="3">
        <v>5200</v>
      </c>
      <c r="L412" s="3">
        <f>J412-K412-Table112[[#This Row],[3rd Party]]</f>
        <v>-5200</v>
      </c>
      <c r="M412" s="3"/>
      <c r="N412" s="8"/>
    </row>
    <row r="413" spans="2:14" ht="21.95" customHeight="1" x14ac:dyDescent="0.3">
      <c r="B413" s="22">
        <v>44877</v>
      </c>
      <c r="C413" s="9">
        <v>411</v>
      </c>
      <c r="D413" s="10" t="s">
        <v>120</v>
      </c>
      <c r="E413" s="3" t="str">
        <f>IFERROR(VLOOKUP(Table112[[#This Row],[User ID]],Table7[[Column1]:[Column2]],2,FALSE),"")</f>
        <v>Eleas</v>
      </c>
      <c r="F413" s="3" t="s">
        <v>38</v>
      </c>
      <c r="G413" s="3"/>
      <c r="H413" s="3"/>
      <c r="I413" s="3"/>
      <c r="J413" s="37">
        <v>5000</v>
      </c>
      <c r="K413" s="3">
        <v>75</v>
      </c>
      <c r="L413" s="3">
        <f>J413-K413-Table112[[#This Row],[3rd Party]]</f>
        <v>4925</v>
      </c>
      <c r="M413" s="3"/>
      <c r="N413" s="8"/>
    </row>
    <row r="414" spans="2:14" ht="21.95" customHeight="1" x14ac:dyDescent="0.3">
      <c r="B414" s="22">
        <v>44877</v>
      </c>
      <c r="C414" s="9">
        <v>412</v>
      </c>
      <c r="D414" s="10" t="s">
        <v>215</v>
      </c>
      <c r="E414" s="3" t="str">
        <f>IFERROR(VLOOKUP(Table112[[#This Row],[User ID]],Table7[[Column1]:[Column2]],2,FALSE),"")</f>
        <v>Fast Mark Corporation</v>
      </c>
      <c r="F414" s="3" t="s">
        <v>38</v>
      </c>
      <c r="G414" s="3"/>
      <c r="H414" s="3"/>
      <c r="I414" s="3"/>
      <c r="J414" s="37">
        <v>7000</v>
      </c>
      <c r="K414" s="3">
        <v>104</v>
      </c>
      <c r="L414" s="3">
        <f>J414-K414-Table112[[#This Row],[3rd Party]]</f>
        <v>6896</v>
      </c>
      <c r="M414" s="3"/>
      <c r="N414" s="8"/>
    </row>
    <row r="415" spans="2:14" ht="21.95" customHeight="1" x14ac:dyDescent="0.3">
      <c r="B415" s="22">
        <v>44877</v>
      </c>
      <c r="C415" s="9">
        <v>413</v>
      </c>
      <c r="D415" s="10" t="s">
        <v>37</v>
      </c>
      <c r="E415" s="3" t="str">
        <f>IFERROR(VLOOKUP(Table112[[#This Row],[User ID]],Table7[[Column1]:[Column2]],2,FALSE),"")</f>
        <v>Bio-Aid</v>
      </c>
      <c r="F415" s="3" t="s">
        <v>68</v>
      </c>
      <c r="G415" s="3"/>
      <c r="H415" s="3"/>
      <c r="I415" s="3"/>
      <c r="J415" s="37"/>
      <c r="K415" s="3">
        <v>90</v>
      </c>
      <c r="L415" s="3">
        <f>J415-K415-Table112[[#This Row],[3rd Party]]</f>
        <v>-90</v>
      </c>
      <c r="M415" s="3"/>
      <c r="N415" s="8"/>
    </row>
    <row r="416" spans="2:14" ht="21.95" customHeight="1" x14ac:dyDescent="0.3">
      <c r="B416" s="22">
        <v>44878</v>
      </c>
      <c r="C416" s="9">
        <v>414</v>
      </c>
      <c r="D416" s="10" t="s">
        <v>96</v>
      </c>
      <c r="E416" s="3" t="str">
        <f>IFERROR(VLOOKUP(Table112[[#This Row],[User ID]],Table7[[Column1]:[Column2]],2,FALSE),"")</f>
        <v>Akhtarunnahar M/H</v>
      </c>
      <c r="F416" s="3" t="s">
        <v>334</v>
      </c>
      <c r="G416" s="3"/>
      <c r="H416" s="3"/>
      <c r="I416" s="3"/>
      <c r="J416" s="37">
        <v>2550</v>
      </c>
      <c r="K416" s="3">
        <v>38</v>
      </c>
      <c r="L416" s="3">
        <f>J416-K416-Table112[[#This Row],[3rd Party]]</f>
        <v>2512</v>
      </c>
      <c r="M416" s="3"/>
      <c r="N416" s="8"/>
    </row>
    <row r="417" spans="2:14" ht="21.95" customHeight="1" x14ac:dyDescent="0.3">
      <c r="B417" s="22">
        <v>44878</v>
      </c>
      <c r="C417" s="9">
        <v>415</v>
      </c>
      <c r="D417" s="10" t="s">
        <v>337</v>
      </c>
      <c r="E417" s="3" t="str">
        <f>IFERROR(VLOOKUP(Table112[[#This Row],[User ID]],Table7[[Column1]:[Column2]],2,FALSE),"")</f>
        <v>Colledge Gate</v>
      </c>
      <c r="F417" s="3" t="s">
        <v>68</v>
      </c>
      <c r="G417" s="3"/>
      <c r="H417" s="3"/>
      <c r="I417" s="3"/>
      <c r="J417" s="37"/>
      <c r="K417" s="3">
        <v>72</v>
      </c>
      <c r="L417" s="3">
        <f>J417-K417-Table112[[#This Row],[3rd Party]]</f>
        <v>-72</v>
      </c>
      <c r="M417" s="3"/>
      <c r="N417" s="8"/>
    </row>
    <row r="418" spans="2:14" ht="21.95" customHeight="1" x14ac:dyDescent="0.3">
      <c r="B418" s="22">
        <v>44879</v>
      </c>
      <c r="C418" s="9">
        <v>416</v>
      </c>
      <c r="D418" s="10" t="s">
        <v>234</v>
      </c>
      <c r="E418" s="3" t="str">
        <f>IFERROR(VLOOKUP(Table112[[#This Row],[User ID]],Table7[[Column1]:[Column2]],2,FALSE),"")</f>
        <v>Marketing</v>
      </c>
      <c r="F418" s="3" t="s">
        <v>340</v>
      </c>
      <c r="G418" s="3"/>
      <c r="H418" s="3"/>
      <c r="I418" s="3"/>
      <c r="J418" s="37"/>
      <c r="K418" s="3">
        <v>1397</v>
      </c>
      <c r="L418" s="3">
        <f>J418-K418-Table112[[#This Row],[3rd Party]]</f>
        <v>-1397</v>
      </c>
      <c r="M418" s="3"/>
      <c r="N418" s="8" t="s">
        <v>341</v>
      </c>
    </row>
    <row r="419" spans="2:14" ht="21.95" customHeight="1" x14ac:dyDescent="0.3">
      <c r="B419" s="22">
        <v>44879</v>
      </c>
      <c r="C419" s="9">
        <v>417</v>
      </c>
      <c r="D419" s="10" t="s">
        <v>248</v>
      </c>
      <c r="E419" s="3" t="str">
        <f>IFERROR(VLOOKUP(Table112[[#This Row],[User ID]],Table7[[Column1]:[Column2]],2,FALSE),"")</f>
        <v>UltraVision (Jhenaidah)</v>
      </c>
      <c r="F419" s="3" t="s">
        <v>57</v>
      </c>
      <c r="G419" s="3"/>
      <c r="H419" s="3"/>
      <c r="I419" s="3">
        <v>500</v>
      </c>
      <c r="J419" s="37">
        <v>2000</v>
      </c>
      <c r="K419" s="3">
        <v>30</v>
      </c>
      <c r="L419" s="3">
        <f>J419-K419-Table112[[#This Row],[3rd Party]]</f>
        <v>1470</v>
      </c>
      <c r="M419" s="3"/>
      <c r="N419" s="8"/>
    </row>
    <row r="420" spans="2:14" ht="21.95" customHeight="1" x14ac:dyDescent="0.3">
      <c r="B420" s="22">
        <v>44884</v>
      </c>
      <c r="C420" s="9">
        <v>418</v>
      </c>
      <c r="D420" s="10" t="s">
        <v>107</v>
      </c>
      <c r="E420" s="3" t="str">
        <f>IFERROR(VLOOKUP(Table112[[#This Row],[User ID]],Table7[[Column1]:[Column2]],2,FALSE),"")</f>
        <v>Extra Machine</v>
      </c>
      <c r="F420" s="3" t="s">
        <v>335</v>
      </c>
      <c r="G420" s="3"/>
      <c r="H420" s="3"/>
      <c r="I420" s="3"/>
      <c r="J420" s="37">
        <v>4000</v>
      </c>
      <c r="K420" s="3">
        <v>60</v>
      </c>
      <c r="L420" s="3">
        <f>J420-K420-Table112[[#This Row],[3rd Party]]</f>
        <v>3940</v>
      </c>
      <c r="M420" s="3"/>
      <c r="N420" s="8"/>
    </row>
    <row r="421" spans="2:14" ht="21.95" customHeight="1" x14ac:dyDescent="0.3">
      <c r="B421" s="22">
        <v>44884</v>
      </c>
      <c r="C421" s="9">
        <v>419</v>
      </c>
      <c r="D421" s="10" t="s">
        <v>117</v>
      </c>
      <c r="E421" s="3" t="str">
        <f>IFERROR(VLOOKUP(Table112[[#This Row],[User ID]],Table7[[Column1]:[Column2]],2,FALSE),"")</f>
        <v>Office Cost</v>
      </c>
      <c r="F421" s="3" t="s">
        <v>346</v>
      </c>
      <c r="G421" s="3" t="s">
        <v>347</v>
      </c>
      <c r="H421" s="3"/>
      <c r="I421" s="3"/>
      <c r="J421" s="37"/>
      <c r="K421" s="3">
        <v>60</v>
      </c>
      <c r="L421" s="3">
        <f>J421-K421-Table112[[#This Row],[3rd Party]]</f>
        <v>-60</v>
      </c>
      <c r="M421" s="3"/>
      <c r="N421" s="8" t="s">
        <v>348</v>
      </c>
    </row>
    <row r="422" spans="2:14" ht="21.95" customHeight="1" x14ac:dyDescent="0.3">
      <c r="B422" s="22">
        <v>44885</v>
      </c>
      <c r="C422" s="9">
        <v>420</v>
      </c>
      <c r="D422" s="10" t="s">
        <v>131</v>
      </c>
      <c r="E422" s="3" t="str">
        <f>IFERROR(VLOOKUP(Table112[[#This Row],[User ID]],Table7[[Column1]:[Column2]],2,FALSE),"")</f>
        <v>Koloroa</v>
      </c>
      <c r="F422" s="3" t="s">
        <v>57</v>
      </c>
      <c r="G422" s="3"/>
      <c r="H422" s="3"/>
      <c r="I422" s="3">
        <v>500</v>
      </c>
      <c r="J422" s="37">
        <v>2000</v>
      </c>
      <c r="K422" s="3">
        <v>30</v>
      </c>
      <c r="L422" s="3">
        <f>J422-K422-Table112[[#This Row],[3rd Party]]</f>
        <v>1470</v>
      </c>
      <c r="M422" s="3"/>
      <c r="N422" s="8"/>
    </row>
    <row r="423" spans="2:14" ht="21.95" customHeight="1" x14ac:dyDescent="0.3">
      <c r="B423" s="22">
        <v>44885</v>
      </c>
      <c r="C423" s="9">
        <v>421</v>
      </c>
      <c r="D423" s="10" t="s">
        <v>92</v>
      </c>
      <c r="E423" s="3" t="str">
        <f>IFERROR(VLOOKUP(Table112[[#This Row],[User ID]],Table7[[Column1]:[Column2]],2,FALSE),"")</f>
        <v>Erba</v>
      </c>
      <c r="F423" s="3" t="s">
        <v>57</v>
      </c>
      <c r="G423" s="3"/>
      <c r="H423" s="3"/>
      <c r="I423" s="3"/>
      <c r="J423" s="37">
        <v>15000</v>
      </c>
      <c r="K423" s="3"/>
      <c r="L423" s="3">
        <f>J423-K423-Table112[[#This Row],[3rd Party]]</f>
        <v>15000</v>
      </c>
      <c r="M423" s="3"/>
      <c r="N423" s="8"/>
    </row>
    <row r="424" spans="2:14" ht="21.95" customHeight="1" x14ac:dyDescent="0.3">
      <c r="B424" s="22">
        <v>44885</v>
      </c>
      <c r="C424" s="9">
        <v>422</v>
      </c>
      <c r="D424" s="10" t="s">
        <v>107</v>
      </c>
      <c r="E424" s="3" t="str">
        <f>IFERROR(VLOOKUP(Table112[[#This Row],[User ID]],Table7[[Column1]:[Column2]],2,FALSE),"")</f>
        <v>Extra Machine</v>
      </c>
      <c r="F424" s="3" t="s">
        <v>38</v>
      </c>
      <c r="G424" s="3"/>
      <c r="H424" s="3"/>
      <c r="I424" s="3"/>
      <c r="J424" s="37">
        <v>800</v>
      </c>
      <c r="K424" s="3">
        <v>12</v>
      </c>
      <c r="L424" s="3">
        <f>J424-K424-Table112[[#This Row],[3rd Party]]</f>
        <v>788</v>
      </c>
      <c r="M424" s="3"/>
      <c r="N424" s="8"/>
    </row>
    <row r="425" spans="2:14" ht="21.95" customHeight="1" x14ac:dyDescent="0.3">
      <c r="B425" s="22">
        <v>44886</v>
      </c>
      <c r="C425" s="9">
        <v>423</v>
      </c>
      <c r="D425" s="10" t="s">
        <v>113</v>
      </c>
      <c r="E425" s="3" t="str">
        <f>IFERROR(VLOOKUP(Table112[[#This Row],[User ID]],Table7[[Column1]:[Column2]],2,FALSE),"")</f>
        <v>Bio-Care (Mizan)</v>
      </c>
      <c r="F425" s="3" t="s">
        <v>38</v>
      </c>
      <c r="G425" s="3"/>
      <c r="H425" s="3"/>
      <c r="I425" s="3"/>
      <c r="J425" s="37">
        <v>4000</v>
      </c>
      <c r="K425" s="3">
        <v>60</v>
      </c>
      <c r="L425" s="3">
        <f>J425-K425-Table112[[#This Row],[3rd Party]]</f>
        <v>3940</v>
      </c>
      <c r="M425" s="3"/>
      <c r="N425" s="8"/>
    </row>
    <row r="426" spans="2:14" ht="21.95" customHeight="1" x14ac:dyDescent="0.3">
      <c r="B426" s="22">
        <v>44886</v>
      </c>
      <c r="C426" s="9">
        <v>424</v>
      </c>
      <c r="D426" s="10" t="s">
        <v>37</v>
      </c>
      <c r="E426" s="3" t="str">
        <f>IFERROR(VLOOKUP(Table112[[#This Row],[User ID]],Table7[[Column1]:[Column2]],2,FALSE),"")</f>
        <v>Bio-Aid</v>
      </c>
      <c r="F426" s="3" t="s">
        <v>38</v>
      </c>
      <c r="G426" s="3"/>
      <c r="H426" s="3"/>
      <c r="I426" s="3"/>
      <c r="J426" s="37">
        <v>15000</v>
      </c>
      <c r="K426" s="3"/>
      <c r="L426" s="3">
        <f>J426-K426-Table112[[#This Row],[3rd Party]]</f>
        <v>15000</v>
      </c>
      <c r="M426" s="3"/>
      <c r="N426" s="8"/>
    </row>
    <row r="427" spans="2:14" ht="21.95" customHeight="1" x14ac:dyDescent="0.3">
      <c r="B427" s="22">
        <v>44887</v>
      </c>
      <c r="C427" s="9">
        <v>425</v>
      </c>
      <c r="D427" s="10" t="s">
        <v>62</v>
      </c>
      <c r="E427" s="3" t="str">
        <f>IFERROR(VLOOKUP(Table112[[#This Row],[User ID]],Table7[[Column1]:[Column2]],2,FALSE),"")</f>
        <v>Jamuna</v>
      </c>
      <c r="F427" s="3" t="s">
        <v>57</v>
      </c>
      <c r="G427" s="3" t="s">
        <v>355</v>
      </c>
      <c r="H427" s="3"/>
      <c r="I427" s="3"/>
      <c r="J427" s="37">
        <v>4000</v>
      </c>
      <c r="K427" s="3">
        <v>60</v>
      </c>
      <c r="L427" s="3">
        <f>J427-K427-Table112[[#This Row],[3rd Party]]</f>
        <v>3940</v>
      </c>
      <c r="M427" s="3"/>
      <c r="N427" s="8"/>
    </row>
    <row r="428" spans="2:14" ht="21.95" customHeight="1" x14ac:dyDescent="0.3">
      <c r="B428" s="22">
        <v>44887</v>
      </c>
      <c r="C428" s="9">
        <v>426</v>
      </c>
      <c r="D428" s="10" t="s">
        <v>45</v>
      </c>
      <c r="E428" s="3" t="str">
        <f>IFERROR(VLOOKUP(Table112[[#This Row],[User ID]],Table7[[Column1]:[Column2]],2,FALSE),"")</f>
        <v>Bio-Pro</v>
      </c>
      <c r="F428" s="3" t="s">
        <v>68</v>
      </c>
      <c r="G428" s="3"/>
      <c r="H428" s="3"/>
      <c r="I428" s="3"/>
      <c r="J428" s="37"/>
      <c r="K428" s="3">
        <v>72</v>
      </c>
      <c r="L428" s="3">
        <f>J428-K428-Table112[[#This Row],[3rd Party]]</f>
        <v>-72</v>
      </c>
      <c r="M428" s="3"/>
      <c r="N428" s="8"/>
    </row>
    <row r="429" spans="2:14" ht="21.95" customHeight="1" x14ac:dyDescent="0.3">
      <c r="B429" s="22">
        <v>44888</v>
      </c>
      <c r="C429" s="9">
        <v>427</v>
      </c>
      <c r="D429" s="10" t="s">
        <v>104</v>
      </c>
      <c r="E429" s="3" t="str">
        <f>IFERROR(VLOOKUP(Table112[[#This Row],[User ID]],Table7[[Column1]:[Column2]],2,FALSE),"")</f>
        <v>Medicus</v>
      </c>
      <c r="F429" s="3" t="s">
        <v>57</v>
      </c>
      <c r="G429" s="3"/>
      <c r="H429" s="3"/>
      <c r="I429" s="3"/>
      <c r="J429" s="37">
        <v>1500</v>
      </c>
      <c r="K429" s="3"/>
      <c r="L429" s="3">
        <f>J429-K429-Table112[[#This Row],[3rd Party]]</f>
        <v>1500</v>
      </c>
      <c r="M429" s="3"/>
      <c r="N429" s="8"/>
    </row>
    <row r="430" spans="2:14" ht="21.95" customHeight="1" x14ac:dyDescent="0.3">
      <c r="B430" s="22">
        <v>44889</v>
      </c>
      <c r="C430" s="9">
        <v>428</v>
      </c>
      <c r="D430" s="10" t="s">
        <v>234</v>
      </c>
      <c r="E430" s="3" t="str">
        <f>IFERROR(VLOOKUP(Table112[[#This Row],[User ID]],Table7[[Column1]:[Column2]],2,FALSE),"")</f>
        <v>Marketing</v>
      </c>
      <c r="F430" s="3" t="s">
        <v>342</v>
      </c>
      <c r="G430" s="3" t="s">
        <v>339</v>
      </c>
      <c r="H430" s="3"/>
      <c r="I430" s="3"/>
      <c r="J430" s="37"/>
      <c r="K430" s="3">
        <v>2970</v>
      </c>
      <c r="L430" s="3">
        <f>J430-K430-Table112[[#This Row],[3rd Party]]</f>
        <v>-2970</v>
      </c>
      <c r="M430" s="3"/>
      <c r="N430" s="8" t="s">
        <v>343</v>
      </c>
    </row>
    <row r="431" spans="2:14" ht="21.95" customHeight="1" x14ac:dyDescent="0.3">
      <c r="B431" s="22">
        <v>44891</v>
      </c>
      <c r="C431" s="9">
        <v>429</v>
      </c>
      <c r="D431" s="10" t="s">
        <v>215</v>
      </c>
      <c r="E431" s="3" t="str">
        <f>IFERROR(VLOOKUP(Table112[[#This Row],[User ID]],Table7[[Column1]:[Column2]],2,FALSE),"")</f>
        <v>Fast Mark Corporation</v>
      </c>
      <c r="F431" s="3" t="s">
        <v>38</v>
      </c>
      <c r="G431" s="3"/>
      <c r="H431" s="3"/>
      <c r="I431" s="3"/>
      <c r="J431" s="37">
        <v>7000</v>
      </c>
      <c r="K431" s="3">
        <v>104</v>
      </c>
      <c r="L431" s="3">
        <f>J431-K431-Table112[[#This Row],[3rd Party]]</f>
        <v>6896</v>
      </c>
      <c r="M431" s="3"/>
      <c r="N431" s="8"/>
    </row>
    <row r="432" spans="2:14" ht="21.95" customHeight="1" x14ac:dyDescent="0.3">
      <c r="B432" s="22">
        <v>44891</v>
      </c>
      <c r="C432" s="9">
        <v>430</v>
      </c>
      <c r="D432" s="10" t="s">
        <v>234</v>
      </c>
      <c r="E432" s="3" t="str">
        <f>IFERROR(VLOOKUP(Table112[[#This Row],[User ID]],Table7[[Column1]:[Column2]],2,FALSE),"")</f>
        <v>Marketing</v>
      </c>
      <c r="F432" s="3" t="s">
        <v>347</v>
      </c>
      <c r="G432" s="3" t="s">
        <v>344</v>
      </c>
      <c r="H432" s="3"/>
      <c r="I432" s="3"/>
      <c r="J432" s="37"/>
      <c r="K432" s="3">
        <v>72</v>
      </c>
      <c r="L432" s="3">
        <f>J432-K432-Table112[[#This Row],[3rd Party]]</f>
        <v>-72</v>
      </c>
      <c r="M432" s="3"/>
      <c r="N432" s="8"/>
    </row>
    <row r="433" spans="2:14" ht="21.95" customHeight="1" x14ac:dyDescent="0.3">
      <c r="B433" s="22">
        <v>44891</v>
      </c>
      <c r="C433" s="9">
        <v>431</v>
      </c>
      <c r="D433" s="10" t="s">
        <v>117</v>
      </c>
      <c r="E433" s="3" t="str">
        <f>IFERROR(VLOOKUP(Table112[[#This Row],[User ID]],Table7[[Column1]:[Column2]],2,FALSE),"")</f>
        <v>Office Cost</v>
      </c>
      <c r="F433" s="3" t="s">
        <v>354</v>
      </c>
      <c r="G433" s="3"/>
      <c r="H433" s="3"/>
      <c r="I433" s="3"/>
      <c r="J433" s="37"/>
      <c r="K433" s="3">
        <v>19600</v>
      </c>
      <c r="L433" s="3">
        <f>J433-K433-Table112[[#This Row],[3rd Party]]</f>
        <v>-19600</v>
      </c>
      <c r="M433" s="3"/>
      <c r="N433" s="8" t="s">
        <v>421</v>
      </c>
    </row>
    <row r="434" spans="2:14" ht="21.95" customHeight="1" x14ac:dyDescent="0.3">
      <c r="B434" s="22">
        <v>44891</v>
      </c>
      <c r="C434" s="9">
        <v>432</v>
      </c>
      <c r="D434" s="10" t="s">
        <v>107</v>
      </c>
      <c r="E434" s="3" t="str">
        <f>IFERROR(VLOOKUP(Table112[[#This Row],[User ID]],Table7[[Column1]:[Column2]],2,FALSE),"")</f>
        <v>Extra Machine</v>
      </c>
      <c r="F434" s="3" t="s">
        <v>356</v>
      </c>
      <c r="G434" s="3"/>
      <c r="H434" s="3"/>
      <c r="I434" s="3"/>
      <c r="J434" s="37">
        <v>5000</v>
      </c>
      <c r="K434" s="3">
        <v>75</v>
      </c>
      <c r="L434" s="3">
        <f>J434-K434-Table112[[#This Row],[3rd Party]]</f>
        <v>4925</v>
      </c>
      <c r="M434" s="3"/>
      <c r="N434" s="8"/>
    </row>
    <row r="435" spans="2:14" ht="21.95" customHeight="1" x14ac:dyDescent="0.3">
      <c r="B435" s="22">
        <v>44892</v>
      </c>
      <c r="C435" s="9">
        <v>433</v>
      </c>
      <c r="D435" s="10" t="s">
        <v>117</v>
      </c>
      <c r="E435" s="3" t="str">
        <f>IFERROR(VLOOKUP(Table112[[#This Row],[User ID]],Table7[[Column1]:[Column2]],2,FALSE),"")</f>
        <v>Office Cost</v>
      </c>
      <c r="F435" s="3" t="s">
        <v>345</v>
      </c>
      <c r="G435" s="3"/>
      <c r="H435" s="3"/>
      <c r="I435" s="3"/>
      <c r="J435" s="37"/>
      <c r="K435" s="3">
        <v>135</v>
      </c>
      <c r="L435" s="3">
        <f>J435-K435-Table112[[#This Row],[3rd Party]]</f>
        <v>-135</v>
      </c>
      <c r="M435" s="3"/>
      <c r="N435" s="8"/>
    </row>
    <row r="436" spans="2:14" ht="21.95" customHeight="1" x14ac:dyDescent="0.3">
      <c r="B436" s="22">
        <v>44893</v>
      </c>
      <c r="C436" s="9">
        <v>434</v>
      </c>
      <c r="D436" s="10" t="s">
        <v>107</v>
      </c>
      <c r="E436" s="3" t="str">
        <f>IFERROR(VLOOKUP(Table112[[#This Row],[User ID]],Table7[[Column1]:[Column2]],2,FALSE),"")</f>
        <v>Extra Machine</v>
      </c>
      <c r="F436" s="3" t="s">
        <v>336</v>
      </c>
      <c r="G436" s="3"/>
      <c r="H436" s="3"/>
      <c r="I436" s="3"/>
      <c r="J436" s="37">
        <v>5000</v>
      </c>
      <c r="K436" s="3">
        <v>75</v>
      </c>
      <c r="L436" s="3">
        <f>J436-K436-Table112[[#This Row],[3rd Party]]</f>
        <v>4925</v>
      </c>
      <c r="M436" s="3"/>
      <c r="N436" s="8"/>
    </row>
    <row r="437" spans="2:14" ht="21.95" customHeight="1" x14ac:dyDescent="0.3">
      <c r="B437" s="22">
        <v>44893</v>
      </c>
      <c r="C437" s="9">
        <v>435</v>
      </c>
      <c r="D437" s="10" t="s">
        <v>215</v>
      </c>
      <c r="E437" s="3" t="str">
        <f>IFERROR(VLOOKUP(Table112[[#This Row],[User ID]],Table7[[Column1]:[Column2]],2,FALSE),"")</f>
        <v>Fast Mark Corporation</v>
      </c>
      <c r="F437" s="3" t="s">
        <v>38</v>
      </c>
      <c r="G437" s="3"/>
      <c r="H437" s="3"/>
      <c r="I437" s="3"/>
      <c r="J437" s="37">
        <v>7000</v>
      </c>
      <c r="K437" s="3">
        <v>104</v>
      </c>
      <c r="L437" s="3">
        <f>J437-K437-Table112[[#This Row],[3rd Party]]</f>
        <v>6896</v>
      </c>
      <c r="M437" s="3"/>
      <c r="N437" s="8"/>
    </row>
    <row r="438" spans="2:14" ht="21.95" customHeight="1" x14ac:dyDescent="0.3">
      <c r="B438" s="22">
        <v>44893</v>
      </c>
      <c r="C438" s="9">
        <v>436</v>
      </c>
      <c r="D438" s="10" t="s">
        <v>234</v>
      </c>
      <c r="E438" s="3" t="str">
        <f>IFERROR(VLOOKUP(Table112[[#This Row],[User ID]],Table7[[Column1]:[Column2]],2,FALSE),"")</f>
        <v>Marketing</v>
      </c>
      <c r="F438" s="3" t="s">
        <v>349</v>
      </c>
      <c r="G438" s="3"/>
      <c r="H438" s="3"/>
      <c r="I438" s="3"/>
      <c r="J438" s="37"/>
      <c r="K438" s="3">
        <v>3263</v>
      </c>
      <c r="L438" s="3">
        <f>J438-K438-Table112[[#This Row],[3rd Party]]</f>
        <v>-3263</v>
      </c>
      <c r="M438" s="3"/>
      <c r="N438" s="8" t="s">
        <v>350</v>
      </c>
    </row>
    <row r="439" spans="2:14" ht="21.95" customHeight="1" x14ac:dyDescent="0.3">
      <c r="B439" s="22">
        <v>44894</v>
      </c>
      <c r="C439" s="9">
        <v>437</v>
      </c>
      <c r="D439" s="10" t="s">
        <v>50</v>
      </c>
      <c r="E439" s="3" t="str">
        <f>IFERROR(VLOOKUP(Table112[[#This Row],[User ID]],Table7[[Column1]:[Column2]],2,FALSE),"")</f>
        <v>Bio-Tech</v>
      </c>
      <c r="F439" s="3" t="s">
        <v>57</v>
      </c>
      <c r="G439" s="3"/>
      <c r="H439" s="3"/>
      <c r="I439" s="3"/>
      <c r="J439" s="37">
        <v>20000</v>
      </c>
      <c r="K439" s="3"/>
      <c r="L439" s="3">
        <f>J439-K439-Table112[[#This Row],[3rd Party]]</f>
        <v>20000</v>
      </c>
      <c r="M439" s="3"/>
      <c r="N439" s="8"/>
    </row>
    <row r="440" spans="2:14" ht="21.95" customHeight="1" x14ac:dyDescent="0.3">
      <c r="B440" s="22">
        <v>44895</v>
      </c>
      <c r="C440" s="9">
        <v>438</v>
      </c>
      <c r="D440" s="10" t="s">
        <v>117</v>
      </c>
      <c r="E440" s="3" t="str">
        <f>IFERROR(VLOOKUP(Table112[[#This Row],[User ID]],Table7[[Column1]:[Column2]],2,FALSE),"")</f>
        <v>Office Cost</v>
      </c>
      <c r="F440" s="3" t="s">
        <v>312</v>
      </c>
      <c r="G440" s="3"/>
      <c r="H440" s="3"/>
      <c r="I440" s="3"/>
      <c r="J440" s="37"/>
      <c r="K440" s="3">
        <v>5000</v>
      </c>
      <c r="L440" s="3">
        <f>J440-K440-Table112[[#This Row],[3rd Party]]</f>
        <v>-5000</v>
      </c>
      <c r="M440" s="3"/>
      <c r="N440" s="8" t="s">
        <v>352</v>
      </c>
    </row>
    <row r="441" spans="2:14" ht="21.95" customHeight="1" x14ac:dyDescent="0.3">
      <c r="B441" s="22">
        <v>44895</v>
      </c>
      <c r="C441" s="9">
        <v>439</v>
      </c>
      <c r="D441" s="10" t="s">
        <v>117</v>
      </c>
      <c r="E441" s="3" t="str">
        <f>IFERROR(VLOOKUP(Table112[[#This Row],[User ID]],Table7[[Column1]:[Column2]],2,FALSE),"")</f>
        <v>Office Cost</v>
      </c>
      <c r="F441" s="3" t="s">
        <v>353</v>
      </c>
      <c r="G441" s="3"/>
      <c r="H441" s="3"/>
      <c r="I441" s="3"/>
      <c r="J441" s="37"/>
      <c r="K441" s="3">
        <v>300</v>
      </c>
      <c r="L441" s="3">
        <f>J441-K441-Table112[[#This Row],[3rd Party]]</f>
        <v>-300</v>
      </c>
      <c r="M441" s="3"/>
      <c r="N441" s="8"/>
    </row>
    <row r="442" spans="2:14" ht="21.95" customHeight="1" x14ac:dyDescent="0.3">
      <c r="B442" s="22">
        <v>44895</v>
      </c>
      <c r="C442" s="9">
        <v>440</v>
      </c>
      <c r="D442" s="10" t="s">
        <v>23</v>
      </c>
      <c r="E442" s="3" t="str">
        <f>IFERROR(VLOOKUP(Table112[[#This Row],[User ID]],Table7[[Column1]:[Column2]],2,FALSE),"")</f>
        <v>Aman Ullah</v>
      </c>
      <c r="F442" s="3" t="s">
        <v>90</v>
      </c>
      <c r="G442" s="3"/>
      <c r="H442" s="3"/>
      <c r="I442" s="3"/>
      <c r="J442" s="37"/>
      <c r="K442" s="3">
        <v>46280</v>
      </c>
      <c r="L442" s="3">
        <f>J442-K442-Table112[[#This Row],[3rd Party]]</f>
        <v>-46280</v>
      </c>
      <c r="M442" s="3"/>
      <c r="N442" s="8"/>
    </row>
    <row r="443" spans="2:14" ht="21.95" customHeight="1" x14ac:dyDescent="0.3">
      <c r="B443" s="22">
        <v>44895</v>
      </c>
      <c r="C443" s="9">
        <v>441</v>
      </c>
      <c r="D443" s="10" t="s">
        <v>40</v>
      </c>
      <c r="E443" s="3" t="str">
        <f>IFERROR(VLOOKUP(Table112[[#This Row],[User ID]],Table7[[Column1]:[Column2]],2,FALSE),"")</f>
        <v>Khaled</v>
      </c>
      <c r="F443" s="3" t="s">
        <v>90</v>
      </c>
      <c r="G443" s="3"/>
      <c r="H443" s="3"/>
      <c r="I443" s="3"/>
      <c r="J443" s="37"/>
      <c r="K443" s="3">
        <v>46280</v>
      </c>
      <c r="L443" s="3">
        <f>J443-K443-Table112[[#This Row],[3rd Party]]</f>
        <v>-46280</v>
      </c>
      <c r="M443" s="3"/>
      <c r="N443" s="8"/>
    </row>
    <row r="444" spans="2:14" ht="21.95" customHeight="1" x14ac:dyDescent="0.3">
      <c r="B444" s="22">
        <v>44895</v>
      </c>
      <c r="C444" s="9">
        <v>442</v>
      </c>
      <c r="D444" s="10" t="s">
        <v>43</v>
      </c>
      <c r="E444" s="3" t="str">
        <f>IFERROR(VLOOKUP(Table112[[#This Row],[User ID]],Table7[[Column1]:[Column2]],2,FALSE),"")</f>
        <v>Roki</v>
      </c>
      <c r="F444" s="3" t="s">
        <v>90</v>
      </c>
      <c r="G444" s="3"/>
      <c r="H444" s="3"/>
      <c r="I444" s="3"/>
      <c r="J444" s="37"/>
      <c r="K444" s="3">
        <v>39667</v>
      </c>
      <c r="L444" s="3">
        <f>J444-K444-Table112[[#This Row],[3rd Party]]</f>
        <v>-39667</v>
      </c>
      <c r="M444" s="3"/>
      <c r="N444" s="8"/>
    </row>
    <row r="445" spans="2:14" ht="21.95" customHeight="1" x14ac:dyDescent="0.3">
      <c r="B445" s="22">
        <v>44900</v>
      </c>
      <c r="C445" s="9">
        <v>443</v>
      </c>
      <c r="D445" s="10" t="s">
        <v>403</v>
      </c>
      <c r="E445" s="3" t="str">
        <f>IFERROR(VLOOKUP(Table112[[#This Row],[User ID]],Table7[[Column1]:[Column2]],2,FALSE),"")</f>
        <v>Madumoti</v>
      </c>
      <c r="F445" s="3" t="s">
        <v>148</v>
      </c>
      <c r="G445" s="3"/>
      <c r="H445" s="3"/>
      <c r="I445" s="3"/>
      <c r="J445" s="37">
        <v>10000</v>
      </c>
      <c r="K445" s="3"/>
      <c r="L445" s="3">
        <f>J445-K445-Table112[[#This Row],[3rd Party]]</f>
        <v>10000</v>
      </c>
      <c r="M445" s="3"/>
      <c r="N445" s="8"/>
    </row>
    <row r="446" spans="2:14" ht="21.95" customHeight="1" x14ac:dyDescent="0.3">
      <c r="B446" s="22">
        <v>44900</v>
      </c>
      <c r="C446" s="9">
        <v>444</v>
      </c>
      <c r="D446" s="10" t="s">
        <v>403</v>
      </c>
      <c r="E446" s="3" t="str">
        <f>IFERROR(VLOOKUP(Table112[[#This Row],[User ID]],Table7[[Column1]:[Column2]],2,FALSE),"")</f>
        <v>Madumoti</v>
      </c>
      <c r="F446" s="3" t="s">
        <v>68</v>
      </c>
      <c r="G446" s="3" t="s">
        <v>149</v>
      </c>
      <c r="H446" s="3"/>
      <c r="I446" s="3"/>
      <c r="J446" s="37"/>
      <c r="K446" s="3">
        <v>2205</v>
      </c>
      <c r="L446" s="3">
        <f>J446-K446-Table112[[#This Row],[3rd Party]]</f>
        <v>-2205</v>
      </c>
      <c r="M446" s="3"/>
      <c r="N446" s="8" t="s">
        <v>409</v>
      </c>
    </row>
    <row r="447" spans="2:14" ht="21.95" customHeight="1" x14ac:dyDescent="0.3">
      <c r="B447" s="22">
        <v>44901</v>
      </c>
      <c r="C447" s="9">
        <v>445</v>
      </c>
      <c r="D447" s="10" t="s">
        <v>56</v>
      </c>
      <c r="E447" s="3" t="str">
        <f>IFERROR(VLOOKUP(Table112[[#This Row],[User ID]],Table7[[Column1]:[Column2]],2,FALSE),"")</f>
        <v>Cresent Hospital</v>
      </c>
      <c r="F447" s="3" t="s">
        <v>57</v>
      </c>
      <c r="G447" s="3"/>
      <c r="H447" s="3"/>
      <c r="I447" s="3">
        <v>500</v>
      </c>
      <c r="J447" s="37">
        <v>2500</v>
      </c>
      <c r="K447" s="3">
        <v>37</v>
      </c>
      <c r="L447" s="3">
        <f>J447-K447-Table112[[#This Row],[3rd Party]]</f>
        <v>1963</v>
      </c>
      <c r="M447" s="3"/>
      <c r="N447" s="8"/>
    </row>
    <row r="448" spans="2:14" ht="21.95" customHeight="1" x14ac:dyDescent="0.3">
      <c r="B448" s="22">
        <v>44901</v>
      </c>
      <c r="C448" s="9">
        <v>446</v>
      </c>
      <c r="D448" s="10" t="s">
        <v>94</v>
      </c>
      <c r="E448" s="3" t="str">
        <f>IFERROR(VLOOKUP(Table112[[#This Row],[User ID]],Table7[[Column1]:[Column2]],2,FALSE),"")</f>
        <v>Tahia</v>
      </c>
      <c r="F448" s="3" t="s">
        <v>57</v>
      </c>
      <c r="G448" s="3"/>
      <c r="H448" s="3"/>
      <c r="I448" s="3"/>
      <c r="J448" s="37">
        <v>1500</v>
      </c>
      <c r="K448" s="3">
        <v>22</v>
      </c>
      <c r="L448" s="3">
        <f>J448-K448-Table112[[#This Row],[3rd Party]]</f>
        <v>1478</v>
      </c>
      <c r="M448" s="3"/>
      <c r="N448" s="8"/>
    </row>
    <row r="449" spans="2:14" ht="21.95" customHeight="1" x14ac:dyDescent="0.3">
      <c r="B449" s="22">
        <v>44902</v>
      </c>
      <c r="C449" s="9">
        <v>447</v>
      </c>
      <c r="D449" s="10" t="s">
        <v>123</v>
      </c>
      <c r="E449" s="3" t="str">
        <f>IFERROR(VLOOKUP(Table112[[#This Row],[User ID]],Table7[[Column1]:[Column2]],2,FALSE),"")</f>
        <v>Mondol D/C Pabna</v>
      </c>
      <c r="F449" s="3" t="s">
        <v>57</v>
      </c>
      <c r="G449" s="3"/>
      <c r="H449" s="3"/>
      <c r="I449" s="3"/>
      <c r="J449" s="37">
        <v>2000</v>
      </c>
      <c r="K449" s="3">
        <v>30</v>
      </c>
      <c r="L449" s="3">
        <f>J449-K449-Table112[[#This Row],[3rd Party]]</f>
        <v>1970</v>
      </c>
      <c r="M449" s="3"/>
      <c r="N449" s="8"/>
    </row>
    <row r="450" spans="2:14" ht="21.95" customHeight="1" x14ac:dyDescent="0.3">
      <c r="B450" s="22">
        <v>44905</v>
      </c>
      <c r="C450" s="9">
        <v>448</v>
      </c>
      <c r="D450" s="10" t="s">
        <v>117</v>
      </c>
      <c r="E450" s="3" t="str">
        <f>IFERROR(VLOOKUP(Table112[[#This Row],[User ID]],Table7[[Column1]:[Column2]],2,FALSE),"")</f>
        <v>Office Cost</v>
      </c>
      <c r="F450" s="3" t="s">
        <v>268</v>
      </c>
      <c r="G450" s="3" t="s">
        <v>416</v>
      </c>
      <c r="H450" s="3"/>
      <c r="I450" s="3"/>
      <c r="J450" s="37"/>
      <c r="K450" s="3">
        <v>170</v>
      </c>
      <c r="L450" s="3">
        <f>J450-K450-Table112[[#This Row],[3rd Party]]</f>
        <v>-170</v>
      </c>
      <c r="M450" s="3"/>
      <c r="N450" s="8"/>
    </row>
    <row r="451" spans="2:14" ht="21.95" customHeight="1" x14ac:dyDescent="0.3">
      <c r="B451" s="22">
        <v>44906</v>
      </c>
      <c r="C451" s="9">
        <v>449</v>
      </c>
      <c r="D451" s="10" t="s">
        <v>84</v>
      </c>
      <c r="E451" s="3" t="str">
        <f>IFERROR(VLOOKUP(Table112[[#This Row],[User ID]],Table7[[Column1]:[Column2]],2,FALSE),"")</f>
        <v>Medical Solution</v>
      </c>
      <c r="F451" s="3" t="s">
        <v>38</v>
      </c>
      <c r="G451" s="3"/>
      <c r="H451" s="3"/>
      <c r="I451" s="3"/>
      <c r="J451" s="37">
        <v>5000</v>
      </c>
      <c r="K451" s="3"/>
      <c r="L451" s="3">
        <f>J451-K451-Table112[[#This Row],[3rd Party]]</f>
        <v>5000</v>
      </c>
      <c r="M451" s="3"/>
      <c r="N451" s="8"/>
    </row>
    <row r="452" spans="2:14" ht="21.95" customHeight="1" x14ac:dyDescent="0.3">
      <c r="B452" s="22">
        <v>44906</v>
      </c>
      <c r="C452" s="9">
        <v>450</v>
      </c>
      <c r="D452" s="10" t="s">
        <v>197</v>
      </c>
      <c r="E452" s="3" t="str">
        <f>IFERROR(VLOOKUP(Table112[[#This Row],[User ID]],Table7[[Column1]:[Column2]],2,FALSE),"")</f>
        <v>Ayesha D/C (Jhenaidah)</v>
      </c>
      <c r="F452" s="3" t="s">
        <v>57</v>
      </c>
      <c r="G452" s="3"/>
      <c r="H452" s="3"/>
      <c r="I452" s="3">
        <v>500</v>
      </c>
      <c r="J452" s="37">
        <v>2000</v>
      </c>
      <c r="K452" s="3">
        <v>30</v>
      </c>
      <c r="L452" s="3">
        <f>J452-K452-Table112[[#This Row],[3rd Party]]</f>
        <v>1470</v>
      </c>
      <c r="M452" s="3"/>
      <c r="N452" s="8"/>
    </row>
    <row r="453" spans="2:14" ht="21.95" customHeight="1" x14ac:dyDescent="0.3">
      <c r="B453" s="22">
        <v>44907</v>
      </c>
      <c r="C453" s="9">
        <v>451</v>
      </c>
      <c r="D453" s="10" t="s">
        <v>274</v>
      </c>
      <c r="E453" s="3" t="str">
        <f>IFERROR(VLOOKUP(Table112[[#This Row],[User ID]],Table7[[Column1]:[Column2]],2,FALSE),"")</f>
        <v>Bio-Vitro</v>
      </c>
      <c r="F453" s="3" t="s">
        <v>38</v>
      </c>
      <c r="G453" s="3"/>
      <c r="H453" s="3"/>
      <c r="I453" s="3"/>
      <c r="J453" s="37">
        <v>7000</v>
      </c>
      <c r="K453" s="3">
        <v>104</v>
      </c>
      <c r="L453" s="3">
        <f>J453-K453-Table112[[#This Row],[3rd Party]]</f>
        <v>6896</v>
      </c>
      <c r="M453" s="3"/>
      <c r="N453" s="8"/>
    </row>
    <row r="454" spans="2:14" ht="21.95" customHeight="1" x14ac:dyDescent="0.3">
      <c r="B454" s="22">
        <v>44907</v>
      </c>
      <c r="C454" s="9">
        <v>452</v>
      </c>
      <c r="D454" s="10" t="s">
        <v>104</v>
      </c>
      <c r="E454" s="3" t="str">
        <f>IFERROR(VLOOKUP(Table112[[#This Row],[User ID]],Table7[[Column1]:[Column2]],2,FALSE),"")</f>
        <v>Medicus</v>
      </c>
      <c r="F454" s="3" t="s">
        <v>57</v>
      </c>
      <c r="G454" s="3"/>
      <c r="H454" s="3"/>
      <c r="I454" s="3"/>
      <c r="J454" s="37">
        <v>1500</v>
      </c>
      <c r="K454" s="3">
        <v>22</v>
      </c>
      <c r="L454" s="3">
        <f>J454-K454-Table112[[#This Row],[3rd Party]]</f>
        <v>1478</v>
      </c>
      <c r="M454" s="3"/>
      <c r="N454" s="8"/>
    </row>
    <row r="455" spans="2:14" ht="21.95" customHeight="1" x14ac:dyDescent="0.3">
      <c r="B455" s="22">
        <v>44908</v>
      </c>
      <c r="C455" s="9">
        <v>453</v>
      </c>
      <c r="D455" s="10" t="s">
        <v>198</v>
      </c>
      <c r="E455" s="3" t="str">
        <f>IFERROR(VLOOKUP(Table112[[#This Row],[User ID]],Table7[[Column1]:[Column2]],2,FALSE),"")</f>
        <v>Dr. Zahir Point</v>
      </c>
      <c r="F455" s="3" t="s">
        <v>57</v>
      </c>
      <c r="G455" s="3"/>
      <c r="H455" s="3"/>
      <c r="I455" s="3">
        <v>500</v>
      </c>
      <c r="J455" s="37">
        <v>7000</v>
      </c>
      <c r="K455" s="3">
        <v>104</v>
      </c>
      <c r="L455" s="3">
        <f>J455-K455-Table112[[#This Row],[3rd Party]]</f>
        <v>6396</v>
      </c>
      <c r="M455" s="3"/>
      <c r="N455" s="8" t="s">
        <v>299</v>
      </c>
    </row>
    <row r="456" spans="2:14" ht="21.95" customHeight="1" x14ac:dyDescent="0.3">
      <c r="B456" s="22">
        <v>44908</v>
      </c>
      <c r="C456" s="9">
        <v>454</v>
      </c>
      <c r="D456" s="10" t="s">
        <v>248</v>
      </c>
      <c r="E456" s="3" t="str">
        <f>IFERROR(VLOOKUP(Table112[[#This Row],[User ID]],Table7[[Column1]:[Column2]],2,FALSE),"")</f>
        <v>UltraVision (Jhenaidah)</v>
      </c>
      <c r="F456" s="3" t="s">
        <v>57</v>
      </c>
      <c r="G456" s="3"/>
      <c r="H456" s="3"/>
      <c r="I456" s="3">
        <v>500</v>
      </c>
      <c r="J456" s="37">
        <v>2000</v>
      </c>
      <c r="K456" s="3">
        <v>30</v>
      </c>
      <c r="L456" s="3">
        <f>J456-K456-Table112[[#This Row],[3rd Party]]</f>
        <v>1470</v>
      </c>
      <c r="M456" s="3"/>
      <c r="N456" s="8"/>
    </row>
    <row r="457" spans="2:14" ht="21.95" customHeight="1" x14ac:dyDescent="0.3">
      <c r="B457" s="22">
        <v>44908</v>
      </c>
      <c r="C457" s="9">
        <v>455</v>
      </c>
      <c r="D457" s="10" t="s">
        <v>232</v>
      </c>
      <c r="E457" s="3" t="str">
        <f>IFERROR(VLOOKUP(Table112[[#This Row],[User ID]],Table7[[Column1]:[Column2]],2,FALSE),"")</f>
        <v>Asha Diagnostic Jatharabari</v>
      </c>
      <c r="F457" s="3" t="s">
        <v>57</v>
      </c>
      <c r="G457" s="3"/>
      <c r="H457" s="3"/>
      <c r="I457" s="3"/>
      <c r="J457" s="37">
        <v>2500</v>
      </c>
      <c r="K457" s="3"/>
      <c r="L457" s="3">
        <f>J457-K457-Table112[[#This Row],[3rd Party]]</f>
        <v>2500</v>
      </c>
      <c r="M457" s="3"/>
      <c r="N457" s="8"/>
    </row>
    <row r="458" spans="2:14" ht="21.95" customHeight="1" x14ac:dyDescent="0.3">
      <c r="B458" s="22">
        <v>44908</v>
      </c>
      <c r="C458" s="9">
        <v>456</v>
      </c>
      <c r="D458" s="10" t="s">
        <v>232</v>
      </c>
      <c r="E458" s="3" t="str">
        <f>IFERROR(VLOOKUP(Table112[[#This Row],[User ID]],Table7[[Column1]:[Column2]],2,FALSE),"")</f>
        <v>Asha Diagnostic Jatharabari</v>
      </c>
      <c r="F458" s="3" t="s">
        <v>68</v>
      </c>
      <c r="G458" s="3"/>
      <c r="H458" s="3"/>
      <c r="I458" s="3"/>
      <c r="J458" s="37"/>
      <c r="K458" s="3">
        <v>90</v>
      </c>
      <c r="L458" s="3">
        <f>J458-K458-Table112[[#This Row],[3rd Party]]</f>
        <v>-90</v>
      </c>
      <c r="M458" s="3"/>
      <c r="N458" s="8" t="s">
        <v>418</v>
      </c>
    </row>
    <row r="459" spans="2:14" ht="21.95" customHeight="1" x14ac:dyDescent="0.3">
      <c r="B459" s="22">
        <v>44908</v>
      </c>
      <c r="C459" s="9">
        <v>457</v>
      </c>
      <c r="D459" s="10" t="s">
        <v>211</v>
      </c>
      <c r="E459" s="3" t="str">
        <f>IFERROR(VLOOKUP(Table112[[#This Row],[User ID]],Table7[[Column1]:[Column2]],2,FALSE),"")</f>
        <v>Medi Point D/C</v>
      </c>
      <c r="F459" s="3" t="s">
        <v>57</v>
      </c>
      <c r="G459" s="3"/>
      <c r="H459" s="3"/>
      <c r="I459" s="3"/>
      <c r="J459" s="37">
        <v>1000</v>
      </c>
      <c r="K459" s="3">
        <v>15</v>
      </c>
      <c r="L459" s="3">
        <f>J459-K459-Table112[[#This Row],[3rd Party]]</f>
        <v>985</v>
      </c>
      <c r="M459" s="3"/>
      <c r="N459" s="8"/>
    </row>
    <row r="460" spans="2:14" ht="21.95" customHeight="1" x14ac:dyDescent="0.3">
      <c r="B460" s="22">
        <v>44909</v>
      </c>
      <c r="C460" s="9">
        <v>458</v>
      </c>
      <c r="D460" s="10" t="s">
        <v>405</v>
      </c>
      <c r="E460" s="3" t="str">
        <f>IFERROR(VLOOKUP(Table112[[#This Row],[User ID]],Table7[[Column1]:[Column2]],2,FALSE),"")</f>
        <v>Bio Science</v>
      </c>
      <c r="F460" s="3" t="s">
        <v>38</v>
      </c>
      <c r="G460" s="3"/>
      <c r="H460" s="3"/>
      <c r="I460" s="3"/>
      <c r="J460" s="37">
        <v>5000</v>
      </c>
      <c r="K460" s="3">
        <v>75</v>
      </c>
      <c r="L460" s="3">
        <f>J460-K460-Table112[[#This Row],[3rd Party]]</f>
        <v>4925</v>
      </c>
      <c r="M460" s="3"/>
      <c r="N460" s="8"/>
    </row>
    <row r="461" spans="2:14" ht="21.95" customHeight="1" x14ac:dyDescent="0.3">
      <c r="B461" s="22">
        <v>44909</v>
      </c>
      <c r="C461" s="9">
        <v>459</v>
      </c>
      <c r="D461" s="10" t="s">
        <v>131</v>
      </c>
      <c r="E461" s="3" t="str">
        <f>IFERROR(VLOOKUP(Table112[[#This Row],[User ID]],Table7[[Column1]:[Column2]],2,FALSE),"")</f>
        <v>Koloroa</v>
      </c>
      <c r="F461" s="3" t="s">
        <v>57</v>
      </c>
      <c r="G461" s="3"/>
      <c r="H461" s="3"/>
      <c r="I461" s="3">
        <v>500</v>
      </c>
      <c r="J461" s="37">
        <v>2000</v>
      </c>
      <c r="K461" s="3">
        <v>30</v>
      </c>
      <c r="L461" s="3">
        <f>J461-K461-Table112[[#This Row],[3rd Party]]</f>
        <v>1470</v>
      </c>
      <c r="M461" s="3"/>
      <c r="N461" s="8"/>
    </row>
    <row r="462" spans="2:14" ht="21.95" customHeight="1" x14ac:dyDescent="0.3">
      <c r="B462" s="22">
        <v>44914</v>
      </c>
      <c r="C462" s="9">
        <v>460</v>
      </c>
      <c r="D462" s="10" t="s">
        <v>115</v>
      </c>
      <c r="E462" s="3" t="str">
        <f>IFERROR(VLOOKUP(Table112[[#This Row],[User ID]],Table7[[Column1]:[Column2]],2,FALSE),"")</f>
        <v>Medi-Trast</v>
      </c>
      <c r="F462" s="3" t="s">
        <v>38</v>
      </c>
      <c r="G462" s="3"/>
      <c r="H462" s="3"/>
      <c r="I462" s="3"/>
      <c r="J462" s="37">
        <v>10200</v>
      </c>
      <c r="K462" s="3"/>
      <c r="L462" s="3">
        <f>J462-K462-Table112[[#This Row],[3rd Party]]</f>
        <v>10200</v>
      </c>
      <c r="M462" s="3"/>
      <c r="N462" s="8"/>
    </row>
    <row r="463" spans="2:14" ht="21.95" customHeight="1" x14ac:dyDescent="0.3">
      <c r="B463" s="22">
        <v>44914</v>
      </c>
      <c r="C463" s="9">
        <v>461</v>
      </c>
      <c r="D463" s="10" t="s">
        <v>281</v>
      </c>
      <c r="E463" s="3" t="str">
        <f>IFERROR(VLOOKUP(Table112[[#This Row],[User ID]],Table7[[Column1]:[Column2]],2,FALSE),"")</f>
        <v>Fair D/C (Mohammodpur)</v>
      </c>
      <c r="F463" s="3" t="s">
        <v>68</v>
      </c>
      <c r="G463" s="3"/>
      <c r="H463" s="3"/>
      <c r="I463" s="3"/>
      <c r="J463" s="37"/>
      <c r="K463" s="3">
        <v>72</v>
      </c>
      <c r="L463" s="3">
        <f>J463-K463-Table112[[#This Row],[3rd Party]]</f>
        <v>-72</v>
      </c>
      <c r="M463" s="3"/>
      <c r="N463" s="8" t="s">
        <v>419</v>
      </c>
    </row>
    <row r="464" spans="2:14" ht="21.95" customHeight="1" x14ac:dyDescent="0.3">
      <c r="B464" s="22">
        <v>44914</v>
      </c>
      <c r="C464" s="9">
        <v>462</v>
      </c>
      <c r="D464" s="10" t="s">
        <v>281</v>
      </c>
      <c r="E464" s="3" t="str">
        <f>IFERROR(VLOOKUP(Table112[[#This Row],[User ID]],Table7[[Column1]:[Column2]],2,FALSE),"")</f>
        <v>Fair D/C (Mohammodpur)</v>
      </c>
      <c r="F464" s="3" t="s">
        <v>57</v>
      </c>
      <c r="G464" s="3"/>
      <c r="H464" s="3"/>
      <c r="I464" s="3"/>
      <c r="J464" s="37">
        <v>1000</v>
      </c>
      <c r="K464" s="3"/>
      <c r="L464" s="3">
        <f>J464-K464-Table112[[#This Row],[3rd Party]]</f>
        <v>1000</v>
      </c>
      <c r="M464" s="3"/>
      <c r="N464" s="8"/>
    </row>
    <row r="465" spans="2:14" ht="21.95" customHeight="1" x14ac:dyDescent="0.3">
      <c r="B465" s="22">
        <v>44914</v>
      </c>
      <c r="C465" s="9">
        <v>463</v>
      </c>
      <c r="D465" s="10" t="s">
        <v>337</v>
      </c>
      <c r="E465" s="3" t="str">
        <f>IFERROR(VLOOKUP(Table112[[#This Row],[User ID]],Table7[[Column1]:[Column2]],2,FALSE),"")</f>
        <v>Colledge Gate</v>
      </c>
      <c r="F465" s="3" t="s">
        <v>68</v>
      </c>
      <c r="G465" s="3"/>
      <c r="H465" s="3"/>
      <c r="I465" s="3"/>
      <c r="J465" s="37"/>
      <c r="K465" s="3">
        <v>36</v>
      </c>
      <c r="L465" s="3">
        <f>J465-K465-Table112[[#This Row],[3rd Party]]</f>
        <v>-36</v>
      </c>
      <c r="M465" s="3"/>
      <c r="N465" s="8" t="s">
        <v>420</v>
      </c>
    </row>
    <row r="466" spans="2:14" ht="21.95" customHeight="1" x14ac:dyDescent="0.3">
      <c r="B466" s="22">
        <v>44915</v>
      </c>
      <c r="C466" s="9">
        <v>464</v>
      </c>
      <c r="D466" s="10" t="s">
        <v>107</v>
      </c>
      <c r="E466" s="3" t="str">
        <f>IFERROR(VLOOKUP(Table112[[#This Row],[User ID]],Table7[[Column1]:[Column2]],2,FALSE),"")</f>
        <v>Extra Machine</v>
      </c>
      <c r="F466" s="3" t="s">
        <v>38</v>
      </c>
      <c r="G466" s="3" t="s">
        <v>410</v>
      </c>
      <c r="H466" s="3"/>
      <c r="I466" s="3"/>
      <c r="J466" s="37">
        <v>5000</v>
      </c>
      <c r="K466" s="3">
        <v>75</v>
      </c>
      <c r="L466" s="3">
        <f>J466-K466-Table112[[#This Row],[3rd Party]]</f>
        <v>4925</v>
      </c>
      <c r="M466" s="3"/>
      <c r="N466" s="8"/>
    </row>
    <row r="467" spans="2:14" ht="21.95" customHeight="1" x14ac:dyDescent="0.3">
      <c r="B467" s="22">
        <v>44916</v>
      </c>
      <c r="C467" s="9">
        <v>465</v>
      </c>
      <c r="D467" s="10" t="s">
        <v>45</v>
      </c>
      <c r="E467" s="3" t="str">
        <f>IFERROR(VLOOKUP(Table112[[#This Row],[User ID]],Table7[[Column1]:[Column2]],2,FALSE),"")</f>
        <v>Bio-Pro</v>
      </c>
      <c r="F467" s="3" t="s">
        <v>38</v>
      </c>
      <c r="G467" s="3"/>
      <c r="H467" s="3"/>
      <c r="I467" s="3"/>
      <c r="J467" s="37">
        <v>3000</v>
      </c>
      <c r="K467" s="3">
        <v>45</v>
      </c>
      <c r="L467" s="3">
        <f>J467-K467-Table112[[#This Row],[3rd Party]]</f>
        <v>2955</v>
      </c>
      <c r="M467" s="3"/>
      <c r="N467" s="8"/>
    </row>
    <row r="468" spans="2:14" ht="21.95" customHeight="1" x14ac:dyDescent="0.3">
      <c r="B468" s="22">
        <v>44919</v>
      </c>
      <c r="C468" s="9">
        <v>466</v>
      </c>
      <c r="D468" s="10" t="s">
        <v>213</v>
      </c>
      <c r="E468" s="3" t="str">
        <f>IFERROR(VLOOKUP(Table112[[#This Row],[User ID]],Table7[[Column1]:[Column2]],2,FALSE),"")</f>
        <v>Q-Math Health Care</v>
      </c>
      <c r="F468" s="3" t="s">
        <v>38</v>
      </c>
      <c r="G468" s="3"/>
      <c r="H468" s="3"/>
      <c r="I468" s="3"/>
      <c r="J468" s="37">
        <v>5000</v>
      </c>
      <c r="K468" s="3">
        <v>75</v>
      </c>
      <c r="L468" s="3">
        <f>J468-K468-Table112[[#This Row],[3rd Party]]</f>
        <v>4925</v>
      </c>
      <c r="M468" s="3"/>
      <c r="N468" s="8"/>
    </row>
    <row r="469" spans="2:14" ht="21.95" customHeight="1" x14ac:dyDescent="0.3">
      <c r="B469" s="22">
        <v>44919</v>
      </c>
      <c r="C469" s="9">
        <v>467</v>
      </c>
      <c r="D469" s="10" t="s">
        <v>226</v>
      </c>
      <c r="E469" s="3" t="str">
        <f>IFERROR(VLOOKUP(Table112[[#This Row],[User ID]],Table7[[Column1]:[Column2]],2,FALSE),"")</f>
        <v>Metro Hospital</v>
      </c>
      <c r="F469" s="3" t="s">
        <v>57</v>
      </c>
      <c r="G469" s="3"/>
      <c r="H469" s="3"/>
      <c r="I469" s="3"/>
      <c r="J469" s="37">
        <v>5000</v>
      </c>
      <c r="K469" s="3">
        <v>75</v>
      </c>
      <c r="L469" s="3">
        <f>J469-K469-Table112[[#This Row],[3rd Party]]</f>
        <v>4925</v>
      </c>
      <c r="M469" s="3"/>
      <c r="N469" s="8"/>
    </row>
    <row r="470" spans="2:14" ht="21.95" customHeight="1" x14ac:dyDescent="0.3">
      <c r="B470" s="22">
        <v>44909</v>
      </c>
      <c r="C470" s="9">
        <v>468</v>
      </c>
      <c r="D470" s="10" t="s">
        <v>331</v>
      </c>
      <c r="E470" s="3" t="str">
        <f>IFERROR(VLOOKUP(Table112[[#This Row],[User ID]],Table7[[Column1]:[Column2]],2,FALSE),"")</f>
        <v>Arambag Hospital Faridpur</v>
      </c>
      <c r="F470" s="3" t="s">
        <v>57</v>
      </c>
      <c r="G470" s="3"/>
      <c r="H470" s="3"/>
      <c r="I470" s="3"/>
      <c r="J470" s="37">
        <v>1500</v>
      </c>
      <c r="K470" s="3">
        <v>22</v>
      </c>
      <c r="L470" s="3">
        <f>J470-K470-Table112[[#This Row],[3rd Party]]</f>
        <v>1478</v>
      </c>
      <c r="M470" s="3"/>
      <c r="N470" s="8"/>
    </row>
    <row r="471" spans="2:14" ht="21.95" customHeight="1" x14ac:dyDescent="0.3">
      <c r="B471" s="22">
        <v>44920</v>
      </c>
      <c r="C471" s="9">
        <v>469</v>
      </c>
      <c r="D471" s="10" t="s">
        <v>118</v>
      </c>
      <c r="E471" s="3" t="str">
        <f>IFERROR(VLOOKUP(Table112[[#This Row],[User ID]],Table7[[Column1]:[Column2]],2,FALSE),"")</f>
        <v>SM Memorial</v>
      </c>
      <c r="F471" s="3" t="s">
        <v>412</v>
      </c>
      <c r="G471" s="3" t="s">
        <v>412</v>
      </c>
      <c r="H471" s="3"/>
      <c r="I471" s="3"/>
      <c r="J471" s="37">
        <v>5000</v>
      </c>
      <c r="K471" s="3"/>
      <c r="L471" s="3">
        <f>J471-K471-Table112[[#This Row],[3rd Party]]</f>
        <v>5000</v>
      </c>
      <c r="M471" s="3"/>
      <c r="N471" s="8"/>
    </row>
    <row r="472" spans="2:14" ht="21.95" customHeight="1" x14ac:dyDescent="0.3">
      <c r="B472" s="22">
        <v>44920</v>
      </c>
      <c r="C472" s="9">
        <v>470</v>
      </c>
      <c r="D472" s="10" t="s">
        <v>118</v>
      </c>
      <c r="E472" s="3" t="str">
        <f>IFERROR(VLOOKUP(Table112[[#This Row],[User ID]],Table7[[Column1]:[Column2]],2,FALSE),"")</f>
        <v>SM Memorial</v>
      </c>
      <c r="F472" s="3" t="s">
        <v>68</v>
      </c>
      <c r="G472" s="3" t="s">
        <v>413</v>
      </c>
      <c r="H472" s="3"/>
      <c r="I472" s="3"/>
      <c r="J472" s="37"/>
      <c r="K472" s="3">
        <v>1095</v>
      </c>
      <c r="L472" s="3">
        <f>J472-K472-Table112[[#This Row],[3rd Party]]</f>
        <v>-1095</v>
      </c>
      <c r="M472" s="3"/>
      <c r="N472" s="8" t="s">
        <v>414</v>
      </c>
    </row>
    <row r="473" spans="2:14" ht="21.95" customHeight="1" x14ac:dyDescent="0.3">
      <c r="B473" s="22">
        <v>44920</v>
      </c>
      <c r="C473" s="9">
        <v>471</v>
      </c>
      <c r="D473" s="10" t="s">
        <v>407</v>
      </c>
      <c r="E473" s="3" t="str">
        <f>IFERROR(VLOOKUP(Table112[[#This Row],[User ID]],Table7[[Column1]:[Column2]],2,FALSE),"")</f>
        <v>Truma (Naogaon)</v>
      </c>
      <c r="F473" s="3" t="s">
        <v>68</v>
      </c>
      <c r="G473" s="3" t="s">
        <v>149</v>
      </c>
      <c r="H473" s="3"/>
      <c r="I473" s="3"/>
      <c r="J473" s="37"/>
      <c r="K473" s="3">
        <v>3105</v>
      </c>
      <c r="L473" s="3">
        <f>J473-K473-Table112[[#This Row],[3rd Party]]</f>
        <v>-3105</v>
      </c>
      <c r="M473" s="3"/>
      <c r="N473" s="8" t="s">
        <v>417</v>
      </c>
    </row>
    <row r="474" spans="2:14" ht="21.95" customHeight="1" x14ac:dyDescent="0.3">
      <c r="B474" s="22">
        <v>44920</v>
      </c>
      <c r="C474" s="9">
        <v>472</v>
      </c>
      <c r="D474" s="10" t="s">
        <v>337</v>
      </c>
      <c r="E474" s="3" t="str">
        <f>IFERROR(VLOOKUP(Table112[[#This Row],[User ID]],Table7[[Column1]:[Column2]],2,FALSE),"")</f>
        <v>Colledge Gate</v>
      </c>
      <c r="F474" s="3" t="s">
        <v>57</v>
      </c>
      <c r="G474" s="3"/>
      <c r="H474" s="3"/>
      <c r="I474" s="3"/>
      <c r="J474" s="37">
        <v>2000</v>
      </c>
      <c r="K474" s="3">
        <v>30</v>
      </c>
      <c r="L474" s="3">
        <f>J474-K474-Table112[[#This Row],[3rd Party]]</f>
        <v>1970</v>
      </c>
      <c r="M474" s="3"/>
      <c r="N474" s="8"/>
    </row>
    <row r="475" spans="2:14" ht="21.95" customHeight="1" x14ac:dyDescent="0.3">
      <c r="B475" s="22">
        <v>44923</v>
      </c>
      <c r="C475" s="9">
        <v>473</v>
      </c>
      <c r="D475" s="10" t="s">
        <v>92</v>
      </c>
      <c r="E475" s="3" t="str">
        <f>IFERROR(VLOOKUP(Table112[[#This Row],[User ID]],Table7[[Column1]:[Column2]],2,FALSE),"")</f>
        <v>Erba</v>
      </c>
      <c r="F475" s="3" t="s">
        <v>57</v>
      </c>
      <c r="G475" s="3"/>
      <c r="H475" s="3"/>
      <c r="I475" s="3"/>
      <c r="J475" s="37">
        <v>15000</v>
      </c>
      <c r="K475" s="3"/>
      <c r="L475" s="3">
        <f>J475-K475-Table112[[#This Row],[3rd Party]]</f>
        <v>15000</v>
      </c>
      <c r="M475" s="3"/>
      <c r="N475" s="8"/>
    </row>
    <row r="476" spans="2:14" ht="21.95" customHeight="1" x14ac:dyDescent="0.3">
      <c r="B476" s="22">
        <v>44922</v>
      </c>
      <c r="C476" s="9">
        <v>474</v>
      </c>
      <c r="D476" s="10" t="s">
        <v>407</v>
      </c>
      <c r="E476" s="3" t="str">
        <f>IFERROR(VLOOKUP(Table112[[#This Row],[User ID]],Table7[[Column1]:[Column2]],2,FALSE),"")</f>
        <v>Truma (Naogaon)</v>
      </c>
      <c r="F476" s="3" t="s">
        <v>68</v>
      </c>
      <c r="G476" s="3" t="s">
        <v>413</v>
      </c>
      <c r="H476" s="3"/>
      <c r="I476" s="3"/>
      <c r="J476" s="37"/>
      <c r="K476" s="3">
        <v>1485</v>
      </c>
      <c r="L476" s="3">
        <f>J476-K476-Table112[[#This Row],[3rd Party]]</f>
        <v>-1485</v>
      </c>
      <c r="M476" s="3"/>
      <c r="N476" s="8" t="s">
        <v>415</v>
      </c>
    </row>
    <row r="477" spans="2:14" ht="21.95" customHeight="1" x14ac:dyDescent="0.3">
      <c r="B477" s="22">
        <v>44924</v>
      </c>
      <c r="C477" s="9">
        <v>475</v>
      </c>
      <c r="D477" s="10" t="s">
        <v>115</v>
      </c>
      <c r="E477" s="3" t="str">
        <f>IFERROR(VLOOKUP(Table112[[#This Row],[User ID]],Table7[[Column1]:[Column2]],2,FALSE),"")</f>
        <v>Medi-Trast</v>
      </c>
      <c r="F477" s="3" t="s">
        <v>38</v>
      </c>
      <c r="G477" s="3"/>
      <c r="H477" s="3"/>
      <c r="I477" s="3"/>
      <c r="J477" s="37">
        <v>12750</v>
      </c>
      <c r="K477" s="3"/>
      <c r="L477" s="3">
        <f>J477-K477-Table112[[#This Row],[3rd Party]]</f>
        <v>12750</v>
      </c>
      <c r="M477" s="3"/>
      <c r="N477" s="8"/>
    </row>
    <row r="478" spans="2:14" ht="21.95" customHeight="1" x14ac:dyDescent="0.3">
      <c r="B478" s="22">
        <v>44924</v>
      </c>
      <c r="C478" s="9">
        <v>476</v>
      </c>
      <c r="D478" s="10" t="s">
        <v>50</v>
      </c>
      <c r="E478" s="3" t="str">
        <f>IFERROR(VLOOKUP(Table112[[#This Row],[User ID]],Table7[[Column1]:[Column2]],2,FALSE),"")</f>
        <v>Bio-Tech</v>
      </c>
      <c r="F478" s="3" t="s">
        <v>57</v>
      </c>
      <c r="G478" s="3"/>
      <c r="H478" s="3"/>
      <c r="I478" s="3"/>
      <c r="J478" s="37">
        <v>20000</v>
      </c>
      <c r="K478" s="3"/>
      <c r="L478" s="3">
        <f>J478-K478-Table112[[#This Row],[3rd Party]]</f>
        <v>20000</v>
      </c>
      <c r="M478" s="3"/>
      <c r="N478" s="8"/>
    </row>
    <row r="479" spans="2:14" ht="21.95" customHeight="1" x14ac:dyDescent="0.3">
      <c r="B479" s="22">
        <v>44925</v>
      </c>
      <c r="C479" s="9">
        <v>477</v>
      </c>
      <c r="D479" s="10" t="s">
        <v>407</v>
      </c>
      <c r="E479" s="3" t="str">
        <f>IFERROR(VLOOKUP(Table112[[#This Row],[User ID]],Table7[[Column1]:[Column2]],2,FALSE),"")</f>
        <v>Truma (Naogaon)</v>
      </c>
      <c r="F479" s="3" t="s">
        <v>148</v>
      </c>
      <c r="G479" s="3"/>
      <c r="H479" s="3"/>
      <c r="I479" s="3">
        <v>3750</v>
      </c>
      <c r="J479" s="37">
        <v>15000</v>
      </c>
      <c r="K479" s="3"/>
      <c r="L479" s="3">
        <f>J479-K479-Table112[[#This Row],[3rd Party]]</f>
        <v>11250</v>
      </c>
      <c r="M479" s="3"/>
      <c r="N479" s="8"/>
    </row>
    <row r="480" spans="2:14" ht="21.95" customHeight="1" x14ac:dyDescent="0.3">
      <c r="B480" s="22">
        <v>44926</v>
      </c>
      <c r="C480" s="9">
        <v>478</v>
      </c>
      <c r="D480" s="10" t="s">
        <v>365</v>
      </c>
      <c r="E480" s="3" t="str">
        <f>IFERROR(VLOOKUP(Table112[[#This Row],[User ID]],Table7[[Column1]:[Column2]],2,FALSE),"")</f>
        <v>Popular (Nowgong)</v>
      </c>
      <c r="F480" s="3" t="s">
        <v>57</v>
      </c>
      <c r="G480" s="3"/>
      <c r="H480" s="3"/>
      <c r="I480" s="3">
        <v>500</v>
      </c>
      <c r="J480" s="37">
        <v>2000</v>
      </c>
      <c r="K480" s="3">
        <v>30</v>
      </c>
      <c r="L480" s="3">
        <f>J480-K480-Table112[[#This Row],[3rd Party]]</f>
        <v>1470</v>
      </c>
      <c r="M480" s="3"/>
      <c r="N480" s="8"/>
    </row>
    <row r="481" spans="2:14" ht="21.95" customHeight="1" x14ac:dyDescent="0.3">
      <c r="B481" s="22">
        <v>44926</v>
      </c>
      <c r="C481" s="9">
        <v>479</v>
      </c>
      <c r="D481" s="10" t="s">
        <v>129</v>
      </c>
      <c r="E481" s="3" t="str">
        <f>IFERROR(VLOOKUP(Table112[[#This Row],[User ID]],Table7[[Column1]:[Column2]],2,FALSE),"")</f>
        <v>Popular</v>
      </c>
      <c r="F481" s="3" t="s">
        <v>57</v>
      </c>
      <c r="G481" s="3" t="s">
        <v>411</v>
      </c>
      <c r="H481" s="3"/>
      <c r="I481" s="3">
        <v>700</v>
      </c>
      <c r="J481" s="37">
        <v>3000</v>
      </c>
      <c r="K481" s="3">
        <v>45</v>
      </c>
      <c r="L481" s="3">
        <f>J481-K481-Table112[[#This Row],[3rd Party]]</f>
        <v>2255</v>
      </c>
      <c r="M481" s="3"/>
      <c r="N481" s="8"/>
    </row>
    <row r="482" spans="2:14" ht="21.95" customHeight="1" x14ac:dyDescent="0.3">
      <c r="B482" s="22">
        <v>44926</v>
      </c>
      <c r="C482" s="9">
        <v>480</v>
      </c>
      <c r="D482" s="10" t="s">
        <v>88</v>
      </c>
      <c r="E482" s="3" t="str">
        <f>IFERROR(VLOOKUP(Table112[[#This Row],[User ID]],Table7[[Column1]:[Column2]],2,FALSE),"")</f>
        <v>Bio-Med</v>
      </c>
      <c r="F482" s="3" t="s">
        <v>38</v>
      </c>
      <c r="G482" s="3"/>
      <c r="H482" s="3"/>
      <c r="I482" s="3"/>
      <c r="J482" s="37">
        <v>8000</v>
      </c>
      <c r="K482" s="3">
        <v>119</v>
      </c>
      <c r="L482" s="3">
        <f>J482-K482-Table112[[#This Row],[3rd Party]]</f>
        <v>7881</v>
      </c>
      <c r="M482" s="3"/>
      <c r="N482" s="8"/>
    </row>
    <row r="483" spans="2:14" ht="21.95" customHeight="1" x14ac:dyDescent="0.3">
      <c r="B483" s="22">
        <v>44926</v>
      </c>
      <c r="C483" s="9">
        <v>481</v>
      </c>
      <c r="D483" s="10" t="s">
        <v>117</v>
      </c>
      <c r="E483" s="3" t="str">
        <f>IFERROR(VLOOKUP(Table112[[#This Row],[User ID]],Table7[[Column1]:[Column2]],2,FALSE),"")</f>
        <v>Office Cost</v>
      </c>
      <c r="F483" s="3" t="s">
        <v>312</v>
      </c>
      <c r="G483" s="3"/>
      <c r="H483" s="3"/>
      <c r="I483" s="3"/>
      <c r="J483" s="37"/>
      <c r="K483" s="3">
        <v>5000</v>
      </c>
      <c r="L483" s="3">
        <f>J483-K483-Table112[[#This Row],[3rd Party]]</f>
        <v>-5000</v>
      </c>
      <c r="M483" s="3"/>
      <c r="N483" s="8"/>
    </row>
    <row r="484" spans="2:14" ht="21.95" customHeight="1" x14ac:dyDescent="0.3">
      <c r="B484" s="22">
        <v>44926</v>
      </c>
      <c r="C484" s="9">
        <v>482</v>
      </c>
      <c r="D484" s="10" t="s">
        <v>117</v>
      </c>
      <c r="E484" s="3" t="str">
        <f>IFERROR(VLOOKUP(Table112[[#This Row],[User ID]],Table7[[Column1]:[Column2]],2,FALSE),"")</f>
        <v>Office Cost</v>
      </c>
      <c r="F484" s="3" t="s">
        <v>353</v>
      </c>
      <c r="G484" s="3"/>
      <c r="H484" s="3"/>
      <c r="I484" s="3"/>
      <c r="J484" s="37"/>
      <c r="K484" s="3">
        <v>300</v>
      </c>
      <c r="L484" s="3">
        <f>J484-K484-Table112[[#This Row],[3rd Party]]</f>
        <v>-300</v>
      </c>
      <c r="M484" s="3"/>
      <c r="N484" s="8"/>
    </row>
    <row r="485" spans="2:14" ht="21.95" customHeight="1" x14ac:dyDescent="0.3">
      <c r="B485" s="22">
        <v>44926</v>
      </c>
      <c r="C485" s="9">
        <v>483</v>
      </c>
      <c r="D485" s="10" t="s">
        <v>23</v>
      </c>
      <c r="E485" s="3" t="str">
        <f>IFERROR(VLOOKUP(Table112[[#This Row],[User ID]],Table7[[Column1]:[Column2]],2,FALSE),"")</f>
        <v>Aman Ullah</v>
      </c>
      <c r="F485" s="3" t="s">
        <v>90</v>
      </c>
      <c r="G485" s="3"/>
      <c r="H485" s="3"/>
      <c r="I485" s="3"/>
      <c r="J485" s="37"/>
      <c r="K485" s="3">
        <v>49850</v>
      </c>
      <c r="L485" s="3">
        <f>J485-K485-Table112[[#This Row],[3rd Party]]</f>
        <v>-49850</v>
      </c>
      <c r="M485" s="3"/>
      <c r="N485" s="8"/>
    </row>
    <row r="486" spans="2:14" ht="21.95" customHeight="1" x14ac:dyDescent="0.3">
      <c r="B486" s="22">
        <v>44926</v>
      </c>
      <c r="C486" s="9">
        <v>484</v>
      </c>
      <c r="D486" s="10" t="s">
        <v>40</v>
      </c>
      <c r="E486" s="3" t="str">
        <f>IFERROR(VLOOKUP(Table112[[#This Row],[User ID]],Table7[[Column1]:[Column2]],2,FALSE),"")</f>
        <v>Khaled</v>
      </c>
      <c r="F486" s="3" t="s">
        <v>90</v>
      </c>
      <c r="G486" s="3"/>
      <c r="H486" s="3"/>
      <c r="I486" s="3"/>
      <c r="J486" s="37"/>
      <c r="K486" s="3">
        <v>49850</v>
      </c>
      <c r="L486" s="3">
        <f>J486-K486-Table112[[#This Row],[3rd Party]]</f>
        <v>-49850</v>
      </c>
      <c r="M486" s="3"/>
      <c r="N486" s="8"/>
    </row>
    <row r="487" spans="2:14" ht="21.95" customHeight="1" x14ac:dyDescent="0.3">
      <c r="B487" s="22">
        <v>44926</v>
      </c>
      <c r="C487" s="9">
        <v>485</v>
      </c>
      <c r="D487" s="10" t="s">
        <v>43</v>
      </c>
      <c r="E487" s="3" t="str">
        <f>IFERROR(VLOOKUP(Table112[[#This Row],[User ID]],Table7[[Column1]:[Column2]],2,FALSE),"")</f>
        <v>Roki</v>
      </c>
      <c r="F487" s="3" t="s">
        <v>90</v>
      </c>
      <c r="G487" s="3"/>
      <c r="H487" s="3"/>
      <c r="I487" s="3"/>
      <c r="J487" s="37"/>
      <c r="K487" s="3">
        <v>42727</v>
      </c>
      <c r="L487" s="3">
        <f>J487-K487-Table112[[#This Row],[3rd Party]]</f>
        <v>-42727</v>
      </c>
      <c r="M487" s="3"/>
      <c r="N487" s="8"/>
    </row>
    <row r="488" spans="2:14" ht="21.95" customHeight="1" x14ac:dyDescent="0.3">
      <c r="B488" s="22">
        <v>44927</v>
      </c>
      <c r="C488" s="9">
        <v>486</v>
      </c>
      <c r="D488" s="10" t="s">
        <v>107</v>
      </c>
      <c r="E488" s="3" t="str">
        <f>IFERROR(VLOOKUP(Table112[[#This Row],[User ID]],Table7[[Column1]:[Column2]],2,FALSE),"")</f>
        <v>Extra Machine</v>
      </c>
      <c r="F488" s="3" t="s">
        <v>38</v>
      </c>
      <c r="G488" s="3" t="s">
        <v>428</v>
      </c>
      <c r="H488" s="3">
        <v>1</v>
      </c>
      <c r="I488" s="3"/>
      <c r="J488" s="37">
        <v>5000</v>
      </c>
      <c r="K488" s="3">
        <v>75</v>
      </c>
      <c r="L488" s="3">
        <f>J488-K488-Table112[[#This Row],[3rd Party]]</f>
        <v>4925</v>
      </c>
      <c r="M488" s="3"/>
      <c r="N488" s="8"/>
    </row>
    <row r="489" spans="2:14" ht="21.95" customHeight="1" x14ac:dyDescent="0.3">
      <c r="B489" s="22">
        <v>44930</v>
      </c>
      <c r="C489" s="9">
        <v>487</v>
      </c>
      <c r="D489" s="10" t="s">
        <v>215</v>
      </c>
      <c r="E489" s="3" t="str">
        <f>IFERROR(VLOOKUP(Table112[[#This Row],[User ID]],Table7[[Column1]:[Column2]],2,FALSE),"")</f>
        <v>Fast Mark Corporation</v>
      </c>
      <c r="F489" s="3" t="s">
        <v>38</v>
      </c>
      <c r="G489" s="3"/>
      <c r="H489" s="3">
        <v>2</v>
      </c>
      <c r="I489" s="3"/>
      <c r="J489" s="37">
        <v>3000</v>
      </c>
      <c r="K489" s="3">
        <v>45</v>
      </c>
      <c r="L489" s="3">
        <f>J489-K489-Table112[[#This Row],[3rd Party]]</f>
        <v>2955</v>
      </c>
      <c r="M489" s="3"/>
      <c r="N489" s="8"/>
    </row>
    <row r="490" spans="2:14" ht="21.95" customHeight="1" x14ac:dyDescent="0.3">
      <c r="B490" s="22">
        <v>44930</v>
      </c>
      <c r="C490" s="9">
        <v>488</v>
      </c>
      <c r="D490" s="10" t="s">
        <v>440</v>
      </c>
      <c r="E490" s="3" t="str">
        <f>IFERROR(VLOOKUP(Table112[[#This Row],[User ID]],Table7[[Column1]:[Column2]],2,FALSE),"")</f>
        <v>Doctors Clinic (Jalokhathi)</v>
      </c>
      <c r="F490" s="3" t="s">
        <v>68</v>
      </c>
      <c r="G490" s="3" t="s">
        <v>447</v>
      </c>
      <c r="H490" s="3"/>
      <c r="I490" s="3"/>
      <c r="J490" s="37"/>
      <c r="K490" s="3">
        <v>2640</v>
      </c>
      <c r="L490" s="3">
        <f>J490-K490-Table112[[#This Row],[3rd Party]]</f>
        <v>-2640</v>
      </c>
      <c r="M490" s="3"/>
      <c r="N490" s="8" t="s">
        <v>448</v>
      </c>
    </row>
    <row r="491" spans="2:14" ht="21.95" customHeight="1" x14ac:dyDescent="0.3">
      <c r="B491" s="22">
        <v>44933</v>
      </c>
      <c r="C491" s="9">
        <v>489</v>
      </c>
      <c r="D491" s="10" t="s">
        <v>218</v>
      </c>
      <c r="E491" s="3" t="str">
        <f>IFERROR(VLOOKUP(Table112[[#This Row],[User ID]],Table7[[Column1]:[Column2]],2,FALSE),"")</f>
        <v>Noor Hospital</v>
      </c>
      <c r="F491" s="3" t="s">
        <v>57</v>
      </c>
      <c r="G491" s="3" t="s">
        <v>439</v>
      </c>
      <c r="H491" s="3">
        <v>1</v>
      </c>
      <c r="I491" s="3"/>
      <c r="J491" s="37">
        <v>15000</v>
      </c>
      <c r="K491" s="3">
        <v>224</v>
      </c>
      <c r="L491" s="3">
        <f>J491-K491-Table112[[#This Row],[3rd Party]]</f>
        <v>14776</v>
      </c>
      <c r="M491" s="3"/>
      <c r="N491" s="8"/>
    </row>
    <row r="492" spans="2:14" ht="21.95" customHeight="1" x14ac:dyDescent="0.3">
      <c r="B492" s="22">
        <v>44934</v>
      </c>
      <c r="C492" s="9">
        <v>490</v>
      </c>
      <c r="D492" s="10" t="s">
        <v>56</v>
      </c>
      <c r="E492" s="3" t="str">
        <f>IFERROR(VLOOKUP(Table112[[#This Row],[User ID]],Table7[[Column1]:[Column2]],2,FALSE),"")</f>
        <v>Cresent Hospital</v>
      </c>
      <c r="F492" s="3" t="s">
        <v>57</v>
      </c>
      <c r="G492" s="3"/>
      <c r="H492" s="3">
        <v>2</v>
      </c>
      <c r="I492" s="3">
        <v>500</v>
      </c>
      <c r="J492" s="37">
        <v>2500</v>
      </c>
      <c r="K492" s="3">
        <v>37</v>
      </c>
      <c r="L492" s="3">
        <f>J492-K492-Table112[[#This Row],[3rd Party]]</f>
        <v>1963</v>
      </c>
      <c r="M492" s="3"/>
      <c r="N492" s="8"/>
    </row>
    <row r="493" spans="2:14" ht="21.95" customHeight="1" x14ac:dyDescent="0.3">
      <c r="B493" s="22">
        <v>44935</v>
      </c>
      <c r="C493" s="9">
        <v>491</v>
      </c>
      <c r="D493" s="10" t="s">
        <v>440</v>
      </c>
      <c r="E493" s="3" t="str">
        <f>IFERROR(VLOOKUP(Table112[[#This Row],[User ID]],Table7[[Column1]:[Column2]],2,FALSE),"")</f>
        <v>Doctors Clinic (Jalokhathi)</v>
      </c>
      <c r="F493" s="3" t="s">
        <v>57</v>
      </c>
      <c r="G493" s="3"/>
      <c r="H493" s="3">
        <v>2</v>
      </c>
      <c r="I493" s="3"/>
      <c r="J493" s="37">
        <v>2000</v>
      </c>
      <c r="K493" s="3">
        <v>30</v>
      </c>
      <c r="L493" s="3">
        <f>J493-K493-Table112[[#This Row],[3rd Party]]</f>
        <v>1970</v>
      </c>
      <c r="M493" s="3"/>
      <c r="N493" s="8"/>
    </row>
    <row r="494" spans="2:14" ht="21.95" customHeight="1" x14ac:dyDescent="0.3">
      <c r="B494" s="22">
        <v>44935</v>
      </c>
      <c r="C494" s="9">
        <v>492</v>
      </c>
      <c r="D494" s="10" t="s">
        <v>94</v>
      </c>
      <c r="E494" s="3" t="str">
        <f>IFERROR(VLOOKUP(Table112[[#This Row],[User ID]],Table7[[Column1]:[Column2]],2,FALSE),"")</f>
        <v>Tahia</v>
      </c>
      <c r="F494" s="3" t="s">
        <v>57</v>
      </c>
      <c r="G494" s="3"/>
      <c r="H494" s="3">
        <v>2</v>
      </c>
      <c r="I494" s="3"/>
      <c r="J494" s="37">
        <v>1500</v>
      </c>
      <c r="K494" s="3">
        <v>22</v>
      </c>
      <c r="L494" s="3">
        <f>J494-K494-Table112[[#This Row],[3rd Party]]</f>
        <v>1478</v>
      </c>
      <c r="M494" s="3"/>
      <c r="N494" s="8"/>
    </row>
    <row r="495" spans="2:14" ht="21.95" customHeight="1" x14ac:dyDescent="0.3">
      <c r="B495" s="22">
        <v>44935</v>
      </c>
      <c r="C495" s="9">
        <v>493</v>
      </c>
      <c r="D495" s="10" t="s">
        <v>123</v>
      </c>
      <c r="E495" s="3" t="str">
        <f>IFERROR(VLOOKUP(Table112[[#This Row],[User ID]],Table7[[Column1]:[Column2]],2,FALSE),"")</f>
        <v>Mondol D/C Pabna</v>
      </c>
      <c r="F495" s="3" t="s">
        <v>57</v>
      </c>
      <c r="G495" s="3"/>
      <c r="H495" s="3">
        <v>2</v>
      </c>
      <c r="I495" s="3"/>
      <c r="J495" s="37">
        <v>2000</v>
      </c>
      <c r="K495" s="3">
        <v>30</v>
      </c>
      <c r="L495" s="3">
        <f>J495-K495-Table112[[#This Row],[3rd Party]]</f>
        <v>1970</v>
      </c>
      <c r="M495" s="3"/>
      <c r="N495" s="8"/>
    </row>
    <row r="496" spans="2:14" ht="21.95" customHeight="1" x14ac:dyDescent="0.3">
      <c r="B496" s="22">
        <v>44935</v>
      </c>
      <c r="C496" s="9">
        <v>494</v>
      </c>
      <c r="D496" s="10" t="s">
        <v>96</v>
      </c>
      <c r="E496" s="3" t="str">
        <f>IFERROR(VLOOKUP(Table112[[#This Row],[User ID]],Table7[[Column1]:[Column2]],2,FALSE),"")</f>
        <v>Akhtarunnahar M/H</v>
      </c>
      <c r="F496" s="3" t="s">
        <v>57</v>
      </c>
      <c r="G496" s="3"/>
      <c r="H496" s="3">
        <v>2</v>
      </c>
      <c r="I496" s="3"/>
      <c r="J496" s="37">
        <v>2500</v>
      </c>
      <c r="K496" s="3">
        <v>37</v>
      </c>
      <c r="L496" s="3">
        <f>J496-K496-Table112[[#This Row],[3rd Party]]</f>
        <v>2463</v>
      </c>
      <c r="M496" s="3"/>
      <c r="N496" s="8"/>
    </row>
    <row r="497" spans="2:14" ht="21.95" customHeight="1" x14ac:dyDescent="0.3">
      <c r="B497" s="22">
        <v>44936</v>
      </c>
      <c r="C497" s="9">
        <v>495</v>
      </c>
      <c r="D497" s="10" t="s">
        <v>443</v>
      </c>
      <c r="E497" s="3" t="str">
        <f>IFERROR(VLOOKUP(Table112[[#This Row],[User ID]],Table7[[Column1]:[Column2]],2,FALSE),"")</f>
        <v>KingFisher</v>
      </c>
      <c r="F497" s="3" t="s">
        <v>38</v>
      </c>
      <c r="G497" s="3"/>
      <c r="H497" s="3">
        <v>1</v>
      </c>
      <c r="I497" s="3"/>
      <c r="J497" s="37">
        <v>5000</v>
      </c>
      <c r="K497" s="3">
        <v>75</v>
      </c>
      <c r="L497" s="3">
        <f>J497-K497-Table112[[#This Row],[3rd Party]]</f>
        <v>4925</v>
      </c>
      <c r="M497" s="3"/>
      <c r="N497" s="8"/>
    </row>
    <row r="498" spans="2:14" ht="21.95" customHeight="1" x14ac:dyDescent="0.3">
      <c r="B498" s="22">
        <v>44938</v>
      </c>
      <c r="C498" s="9">
        <v>496</v>
      </c>
      <c r="D498" s="10" t="s">
        <v>107</v>
      </c>
      <c r="E498" s="3" t="str">
        <f>IFERROR(VLOOKUP(Table112[[#This Row],[User ID]],Table7[[Column1]:[Column2]],2,FALSE),"")</f>
        <v>Extra Machine</v>
      </c>
      <c r="F498" s="3" t="s">
        <v>38</v>
      </c>
      <c r="G498" s="3" t="s">
        <v>297</v>
      </c>
      <c r="H498" s="3">
        <v>2</v>
      </c>
      <c r="I498" s="3"/>
      <c r="J498" s="37">
        <v>4500</v>
      </c>
      <c r="K498" s="3">
        <v>67</v>
      </c>
      <c r="L498" s="3">
        <f>J498-K498-Table112[[#This Row],[3rd Party]]</f>
        <v>4433</v>
      </c>
      <c r="M498" s="3"/>
      <c r="N498" s="8"/>
    </row>
    <row r="499" spans="2:14" ht="21.95" customHeight="1" x14ac:dyDescent="0.3">
      <c r="B499" s="22">
        <v>44939</v>
      </c>
      <c r="C499" s="9">
        <v>497</v>
      </c>
      <c r="D499" s="10" t="s">
        <v>198</v>
      </c>
      <c r="E499" s="3" t="str">
        <f>IFERROR(VLOOKUP(Table112[[#This Row],[User ID]],Table7[[Column1]:[Column2]],2,FALSE),"")</f>
        <v>Dr. Zahir Point</v>
      </c>
      <c r="F499" s="3" t="s">
        <v>57</v>
      </c>
      <c r="G499" s="3"/>
      <c r="H499" s="3"/>
      <c r="I499" s="3">
        <v>500</v>
      </c>
      <c r="J499" s="37">
        <v>2000</v>
      </c>
      <c r="K499" s="3">
        <v>30</v>
      </c>
      <c r="L499" s="3">
        <f>J499-K499-Table112[[#This Row],[3rd Party]]</f>
        <v>1470</v>
      </c>
      <c r="M499" s="3"/>
      <c r="N499" s="8"/>
    </row>
    <row r="500" spans="2:14" ht="21.95" customHeight="1" x14ac:dyDescent="0.3">
      <c r="B500" s="22">
        <v>44941</v>
      </c>
      <c r="C500" s="9">
        <v>498</v>
      </c>
      <c r="D500" s="10" t="s">
        <v>84</v>
      </c>
      <c r="E500" s="3" t="str">
        <f>IFERROR(VLOOKUP(Table112[[#This Row],[User ID]],Table7[[Column1]:[Column2]],2,FALSE),"")</f>
        <v>Medical Solution</v>
      </c>
      <c r="F500" s="3" t="s">
        <v>38</v>
      </c>
      <c r="G500" s="3"/>
      <c r="H500" s="3"/>
      <c r="I500" s="3"/>
      <c r="J500" s="37">
        <v>10000</v>
      </c>
      <c r="K500" s="3"/>
      <c r="L500" s="3">
        <f>J500-K500-Table112[[#This Row],[3rd Party]]</f>
        <v>10000</v>
      </c>
      <c r="M500" s="3"/>
      <c r="N500" s="8"/>
    </row>
    <row r="501" spans="2:14" ht="21.95" customHeight="1" x14ac:dyDescent="0.3">
      <c r="B501" s="22">
        <v>44942</v>
      </c>
      <c r="C501" s="9">
        <v>499</v>
      </c>
      <c r="D501" s="10" t="s">
        <v>274</v>
      </c>
      <c r="E501" s="3" t="str">
        <f>IFERROR(VLOOKUP(Table112[[#This Row],[User ID]],Table7[[Column1]:[Column2]],2,FALSE),"")</f>
        <v>Bio-Vitro</v>
      </c>
      <c r="F501" s="3" t="s">
        <v>57</v>
      </c>
      <c r="G501" s="3"/>
      <c r="H501" s="3"/>
      <c r="I501" s="3"/>
      <c r="J501" s="37">
        <v>7000</v>
      </c>
      <c r="K501" s="3">
        <v>104</v>
      </c>
      <c r="L501" s="3">
        <f>J501-K501-Table112[[#This Row],[3rd Party]]</f>
        <v>6896</v>
      </c>
      <c r="M501" s="3"/>
      <c r="N501" s="8"/>
    </row>
    <row r="502" spans="2:14" ht="21.95" customHeight="1" x14ac:dyDescent="0.3">
      <c r="B502" s="22">
        <v>44942</v>
      </c>
      <c r="C502" s="9">
        <v>500</v>
      </c>
      <c r="D502" s="10" t="s">
        <v>92</v>
      </c>
      <c r="E502" s="3" t="str">
        <f>IFERROR(VLOOKUP(Table112[[#This Row],[User ID]],Table7[[Column1]:[Column2]],2,FALSE),"")</f>
        <v>Erba</v>
      </c>
      <c r="F502" s="3" t="s">
        <v>57</v>
      </c>
      <c r="G502" s="3"/>
      <c r="H502" s="3"/>
      <c r="I502" s="3"/>
      <c r="J502" s="37">
        <v>15000</v>
      </c>
      <c r="K502" s="3"/>
      <c r="L502" s="3">
        <f>J502-K502-Table112[[#This Row],[3rd Party]]</f>
        <v>15000</v>
      </c>
      <c r="M502" s="3"/>
      <c r="N502" s="8"/>
    </row>
    <row r="503" spans="2:14" ht="21.95" customHeight="1" x14ac:dyDescent="0.3">
      <c r="B503" s="22">
        <v>44943</v>
      </c>
      <c r="C503" s="9">
        <v>501</v>
      </c>
      <c r="D503" s="10" t="s">
        <v>403</v>
      </c>
      <c r="E503" s="3" t="str">
        <f>IFERROR(VLOOKUP(Table112[[#This Row],[User ID]],Table7[[Column1]:[Column2]],2,FALSE),"")</f>
        <v>Madumoti</v>
      </c>
      <c r="F503" s="3" t="s">
        <v>57</v>
      </c>
      <c r="G503" s="3"/>
      <c r="H503" s="3"/>
      <c r="I503" s="3"/>
      <c r="J503" s="37">
        <v>3000</v>
      </c>
      <c r="K503" s="3">
        <v>45</v>
      </c>
      <c r="L503" s="3">
        <f>J503-K503-Table112[[#This Row],[3rd Party]]</f>
        <v>2955</v>
      </c>
      <c r="M503" s="3"/>
      <c r="N503" s="8"/>
    </row>
    <row r="504" spans="2:14" ht="21.95" customHeight="1" x14ac:dyDescent="0.3">
      <c r="B504" s="22">
        <v>44944</v>
      </c>
      <c r="C504" s="9">
        <v>502</v>
      </c>
      <c r="D504" s="10" t="s">
        <v>407</v>
      </c>
      <c r="E504" s="3" t="str">
        <f>IFERROR(VLOOKUP(Table112[[#This Row],[User ID]],Table7[[Column1]:[Column2]],2,FALSE),"")</f>
        <v>Truma (Naogaon)</v>
      </c>
      <c r="F504" s="3" t="s">
        <v>68</v>
      </c>
      <c r="G504" s="3" t="s">
        <v>413</v>
      </c>
      <c r="H504" s="3"/>
      <c r="I504" s="3"/>
      <c r="J504" s="37"/>
      <c r="K504" s="3">
        <v>2936</v>
      </c>
      <c r="L504" s="3">
        <f>J504-K504-Table112[[#This Row],[3rd Party]]</f>
        <v>-2936</v>
      </c>
      <c r="M504" s="3"/>
      <c r="N504" s="8" t="s">
        <v>450</v>
      </c>
    </row>
    <row r="505" spans="2:14" ht="21.95" customHeight="1" x14ac:dyDescent="0.3">
      <c r="B505" s="22">
        <v>44944</v>
      </c>
      <c r="C505" s="9">
        <v>503</v>
      </c>
      <c r="D505" s="10" t="s">
        <v>104</v>
      </c>
      <c r="E505" s="3" t="str">
        <f>IFERROR(VLOOKUP(Table112[[#This Row],[User ID]],Table7[[Column1]:[Column2]],2,FALSE),"")</f>
        <v>Medicus</v>
      </c>
      <c r="F505" s="3" t="s">
        <v>57</v>
      </c>
      <c r="G505" s="3"/>
      <c r="H505" s="3"/>
      <c r="I505" s="3"/>
      <c r="J505" s="37">
        <v>1500</v>
      </c>
      <c r="K505" s="3">
        <v>22</v>
      </c>
      <c r="L505" s="3">
        <f>J505-K505-Table112[[#This Row],[3rd Party]]</f>
        <v>1478</v>
      </c>
      <c r="M505" s="3"/>
      <c r="N505" s="8"/>
    </row>
    <row r="506" spans="2:14" ht="21.95" customHeight="1" x14ac:dyDescent="0.3">
      <c r="B506" s="22">
        <v>44945</v>
      </c>
      <c r="C506" s="9">
        <v>504</v>
      </c>
      <c r="D506" s="10" t="s">
        <v>232</v>
      </c>
      <c r="E506" s="3" t="str">
        <f>IFERROR(VLOOKUP(Table112[[#This Row],[User ID]],Table7[[Column1]:[Column2]],2,FALSE),"")</f>
        <v>Asha Diagnostic Jatharabari</v>
      </c>
      <c r="F506" s="3" t="s">
        <v>57</v>
      </c>
      <c r="G506" s="3"/>
      <c r="H506" s="3"/>
      <c r="I506" s="3"/>
      <c r="J506" s="37">
        <v>2000</v>
      </c>
      <c r="K506" s="3">
        <v>30</v>
      </c>
      <c r="L506" s="3">
        <f>J506-K506-Table112[[#This Row],[3rd Party]]</f>
        <v>1970</v>
      </c>
      <c r="M506" s="3"/>
      <c r="N506" s="8"/>
    </row>
    <row r="507" spans="2:14" ht="21.95" customHeight="1" x14ac:dyDescent="0.3">
      <c r="B507" s="22">
        <v>44945</v>
      </c>
      <c r="C507" s="9">
        <v>505</v>
      </c>
      <c r="D507" s="10" t="s">
        <v>337</v>
      </c>
      <c r="E507" s="3" t="str">
        <f>IFERROR(VLOOKUP(Table112[[#This Row],[User ID]],Table7[[Column1]:[Column2]],2,FALSE),"")</f>
        <v>Colledge Gate</v>
      </c>
      <c r="F507" s="3" t="s">
        <v>57</v>
      </c>
      <c r="G507" s="3"/>
      <c r="H507" s="3"/>
      <c r="I507" s="3"/>
      <c r="J507" s="37">
        <v>2000</v>
      </c>
      <c r="K507" s="3">
        <v>30</v>
      </c>
      <c r="L507" s="3">
        <f>J507-K507-Table112[[#This Row],[3rd Party]]</f>
        <v>1970</v>
      </c>
      <c r="M507" s="3"/>
      <c r="N507" s="8"/>
    </row>
    <row r="508" spans="2:14" ht="21.95" customHeight="1" x14ac:dyDescent="0.3">
      <c r="B508" s="22">
        <v>44946</v>
      </c>
      <c r="C508" s="9">
        <v>506</v>
      </c>
      <c r="D508" s="10" t="s">
        <v>131</v>
      </c>
      <c r="E508" s="3" t="str">
        <f>IFERROR(VLOOKUP(Table112[[#This Row],[User ID]],Table7[[Column1]:[Column2]],2,FALSE),"")</f>
        <v>Koloroa</v>
      </c>
      <c r="F508" s="3" t="s">
        <v>57</v>
      </c>
      <c r="G508" s="3"/>
      <c r="H508" s="3"/>
      <c r="I508" s="3">
        <v>500</v>
      </c>
      <c r="J508" s="37">
        <v>2000</v>
      </c>
      <c r="K508" s="3">
        <v>30</v>
      </c>
      <c r="L508" s="3">
        <f>J508-K508-Table112[[#This Row],[3rd Party]]</f>
        <v>1470</v>
      </c>
      <c r="M508" s="3"/>
      <c r="N508" s="8"/>
    </row>
    <row r="509" spans="2:14" ht="21.95" customHeight="1" x14ac:dyDescent="0.3">
      <c r="B509" s="22">
        <v>44948</v>
      </c>
      <c r="C509" s="9">
        <v>507</v>
      </c>
      <c r="D509" s="10" t="s">
        <v>331</v>
      </c>
      <c r="E509" s="3" t="str">
        <f>IFERROR(VLOOKUP(Table112[[#This Row],[User ID]],Table7[[Column1]:[Column2]],2,FALSE),"")</f>
        <v>Arambag Hospital Faridpur</v>
      </c>
      <c r="F509" s="3" t="s">
        <v>57</v>
      </c>
      <c r="G509" s="3"/>
      <c r="H509" s="3"/>
      <c r="I509" s="3"/>
      <c r="J509" s="37">
        <v>1500</v>
      </c>
      <c r="K509" s="3"/>
      <c r="L509" s="3">
        <f>J509-K509-Table112[[#This Row],[3rd Party]]</f>
        <v>1500</v>
      </c>
      <c r="M509" s="3"/>
      <c r="N509" s="8"/>
    </row>
    <row r="510" spans="2:14" ht="21.95" customHeight="1" x14ac:dyDescent="0.3">
      <c r="B510" s="22">
        <v>44948</v>
      </c>
      <c r="C510" s="9">
        <v>508</v>
      </c>
      <c r="D510" s="10" t="s">
        <v>445</v>
      </c>
      <c r="E510" s="3" t="str">
        <f>IFERROR(VLOOKUP(Table112[[#This Row],[User ID]],Table7[[Column1]:[Column2]],2,FALSE),"")</f>
        <v>SMC</v>
      </c>
      <c r="F510" s="3" t="s">
        <v>68</v>
      </c>
      <c r="G510" s="3"/>
      <c r="H510" s="3"/>
      <c r="I510" s="3"/>
      <c r="J510" s="37"/>
      <c r="K510" s="3">
        <v>1600</v>
      </c>
      <c r="L510" s="3">
        <f>J510-K510-Table112[[#This Row],[3rd Party]]</f>
        <v>-1600</v>
      </c>
      <c r="M510" s="3"/>
      <c r="N510" s="8" t="s">
        <v>449</v>
      </c>
    </row>
    <row r="511" spans="2:14" ht="21.95" customHeight="1" x14ac:dyDescent="0.3">
      <c r="B511" s="22">
        <v>44949</v>
      </c>
      <c r="C511" s="9">
        <v>509</v>
      </c>
      <c r="D511" s="10" t="s">
        <v>248</v>
      </c>
      <c r="E511" s="3" t="str">
        <f>IFERROR(VLOOKUP(Table112[[#This Row],[User ID]],Table7[[Column1]:[Column2]],2,FALSE),"")</f>
        <v>UltraVision (Jhenaidah)</v>
      </c>
      <c r="F511" s="3" t="s">
        <v>57</v>
      </c>
      <c r="G511" s="3"/>
      <c r="H511" s="3"/>
      <c r="I511" s="3">
        <v>500</v>
      </c>
      <c r="J511" s="37">
        <v>2000</v>
      </c>
      <c r="K511" s="3">
        <v>30</v>
      </c>
      <c r="L511" s="3">
        <f>J511-K511-Table112[[#This Row],[3rd Party]]</f>
        <v>1470</v>
      </c>
      <c r="M511" s="3"/>
      <c r="N511" s="8"/>
    </row>
    <row r="512" spans="2:14" ht="21.95" customHeight="1" x14ac:dyDescent="0.3">
      <c r="B512" s="22">
        <v>44950</v>
      </c>
      <c r="C512" s="9">
        <v>510</v>
      </c>
      <c r="D512" s="10" t="s">
        <v>79</v>
      </c>
      <c r="E512" s="3" t="str">
        <f>IFERROR(VLOOKUP(Table112[[#This Row],[User ID]],Table7[[Column1]:[Column2]],2,FALSE),"")</f>
        <v xml:space="preserve">Medi Point </v>
      </c>
      <c r="F512" s="3" t="s">
        <v>38</v>
      </c>
      <c r="G512" s="3"/>
      <c r="H512" s="3"/>
      <c r="I512" s="3"/>
      <c r="J512" s="37">
        <v>10000</v>
      </c>
      <c r="K512" s="3">
        <v>149</v>
      </c>
      <c r="L512" s="3">
        <f>J512-K512-Table112[[#This Row],[3rd Party]]</f>
        <v>9851</v>
      </c>
      <c r="M512" s="3"/>
      <c r="N512" s="8"/>
    </row>
    <row r="513" spans="2:14" ht="21.95" customHeight="1" x14ac:dyDescent="0.3">
      <c r="B513" s="22">
        <v>44951</v>
      </c>
      <c r="C513" s="9">
        <v>511</v>
      </c>
      <c r="D513" s="10" t="s">
        <v>37</v>
      </c>
      <c r="E513" s="3" t="str">
        <f>IFERROR(VLOOKUP(Table112[[#This Row],[User ID]],Table7[[Column1]:[Column2]],2,FALSE),"")</f>
        <v>Bio-Aid</v>
      </c>
      <c r="F513" s="3" t="s">
        <v>38</v>
      </c>
      <c r="G513" s="3"/>
      <c r="H513" s="3"/>
      <c r="I513" s="3"/>
      <c r="J513" s="37">
        <v>15000</v>
      </c>
      <c r="K513" s="3"/>
      <c r="L513" s="3">
        <f>J513-K513-Table112[[#This Row],[3rd Party]]</f>
        <v>15000</v>
      </c>
      <c r="M513" s="3"/>
      <c r="N513" s="8"/>
    </row>
    <row r="514" spans="2:14" ht="21.95" customHeight="1" x14ac:dyDescent="0.3">
      <c r="B514" s="22">
        <v>44951</v>
      </c>
      <c r="C514" s="9">
        <v>512</v>
      </c>
      <c r="D514" s="10" t="s">
        <v>365</v>
      </c>
      <c r="E514" s="3" t="str">
        <f>IFERROR(VLOOKUP(Table112[[#This Row],[User ID]],Table7[[Column1]:[Column2]],2,FALSE),"")</f>
        <v>Popular (Nowgong)</v>
      </c>
      <c r="F514" s="3" t="s">
        <v>57</v>
      </c>
      <c r="G514" s="3" t="s">
        <v>444</v>
      </c>
      <c r="H514" s="3"/>
      <c r="I514" s="3"/>
      <c r="J514" s="37">
        <v>4000</v>
      </c>
      <c r="K514" s="3">
        <v>60</v>
      </c>
      <c r="L514" s="3">
        <f>J514-K514-Table112[[#This Row],[3rd Party]]</f>
        <v>3940</v>
      </c>
      <c r="M514" s="3"/>
      <c r="N514" s="8"/>
    </row>
    <row r="515" spans="2:14" ht="21.95" customHeight="1" x14ac:dyDescent="0.3">
      <c r="B515" s="22">
        <v>44952</v>
      </c>
      <c r="C515" s="9">
        <v>513</v>
      </c>
      <c r="D515" s="10" t="s">
        <v>310</v>
      </c>
      <c r="E515" s="3" t="str">
        <f>IFERROR(VLOOKUP(Table112[[#This Row],[User ID]],Table7[[Column1]:[Column2]],2,FALSE),"")</f>
        <v>Health Care (Ishwardi)</v>
      </c>
      <c r="F515" s="3" t="s">
        <v>68</v>
      </c>
      <c r="G515" s="3"/>
      <c r="H515" s="3"/>
      <c r="I515" s="3"/>
      <c r="J515" s="37"/>
      <c r="K515" s="3">
        <v>2185</v>
      </c>
      <c r="L515" s="3">
        <f>J515-K515-Table112[[#This Row],[3rd Party]]</f>
        <v>-2185</v>
      </c>
      <c r="M515" s="3"/>
      <c r="N515" s="8" t="s">
        <v>451</v>
      </c>
    </row>
    <row r="516" spans="2:14" ht="21.95" customHeight="1" x14ac:dyDescent="0.3">
      <c r="B516" s="22">
        <v>44954</v>
      </c>
      <c r="C516" s="9">
        <v>514</v>
      </c>
      <c r="D516" s="10" t="s">
        <v>211</v>
      </c>
      <c r="E516" s="3" t="str">
        <f>IFERROR(VLOOKUP(Table112[[#This Row],[User ID]],Table7[[Column1]:[Column2]],2,FALSE),"")</f>
        <v>Medi Point D/C</v>
      </c>
      <c r="F516" s="3" t="s">
        <v>57</v>
      </c>
      <c r="G516" s="3"/>
      <c r="H516" s="3"/>
      <c r="I516" s="3"/>
      <c r="J516" s="37">
        <v>1000</v>
      </c>
      <c r="K516" s="3">
        <v>15</v>
      </c>
      <c r="L516" s="3">
        <f>J516-K516-Table112[[#This Row],[3rd Party]]</f>
        <v>985</v>
      </c>
      <c r="M516" s="3"/>
      <c r="N516" s="8"/>
    </row>
    <row r="517" spans="2:14" ht="21.95" customHeight="1" x14ac:dyDescent="0.3">
      <c r="B517" s="22">
        <v>44956</v>
      </c>
      <c r="C517" s="9">
        <v>515</v>
      </c>
      <c r="D517" s="10" t="s">
        <v>445</v>
      </c>
      <c r="E517" s="3" t="str">
        <f>IFERROR(VLOOKUP(Table112[[#This Row],[User ID]],Table7[[Column1]:[Column2]],2,FALSE),"")</f>
        <v>SMC</v>
      </c>
      <c r="F517" s="3" t="s">
        <v>68</v>
      </c>
      <c r="G517" s="3"/>
      <c r="H517" s="3"/>
      <c r="I517" s="3"/>
      <c r="J517" s="37"/>
      <c r="K517" s="3">
        <v>2225</v>
      </c>
      <c r="L517" s="3">
        <f>J517-K517-Table112[[#This Row],[3rd Party]]</f>
        <v>-2225</v>
      </c>
      <c r="M517" s="3"/>
      <c r="N517" s="8" t="s">
        <v>452</v>
      </c>
    </row>
    <row r="518" spans="2:14" ht="21.95" customHeight="1" x14ac:dyDescent="0.3">
      <c r="B518" s="22">
        <v>44956</v>
      </c>
      <c r="C518" s="9">
        <v>516</v>
      </c>
      <c r="D518" s="10" t="s">
        <v>445</v>
      </c>
      <c r="E518" s="3" t="str">
        <f>IFERROR(VLOOKUP(Table112[[#This Row],[User ID]],Table7[[Column1]:[Column2]],2,FALSE),"")</f>
        <v>SMC</v>
      </c>
      <c r="F518" s="3" t="s">
        <v>148</v>
      </c>
      <c r="G518" s="3"/>
      <c r="H518" s="3"/>
      <c r="I518" s="3">
        <v>25000</v>
      </c>
      <c r="J518" s="37">
        <v>50000</v>
      </c>
      <c r="K518" s="3"/>
      <c r="L518" s="3">
        <f>J518-K518-Table112[[#This Row],[3rd Party]]</f>
        <v>25000</v>
      </c>
      <c r="M518" s="3"/>
      <c r="N518" s="8"/>
    </row>
    <row r="519" spans="2:14" ht="21.95" customHeight="1" x14ac:dyDescent="0.3">
      <c r="B519" s="22">
        <v>44957</v>
      </c>
      <c r="C519" s="9">
        <v>517</v>
      </c>
      <c r="D519" s="10" t="s">
        <v>197</v>
      </c>
      <c r="E519" s="3" t="str">
        <f>IFERROR(VLOOKUP(Table112[[#This Row],[User ID]],Table7[[Column1]:[Column2]],2,FALSE),"")</f>
        <v>Ayesha D/C (Jhenaidah)</v>
      </c>
      <c r="F519" s="3" t="s">
        <v>57</v>
      </c>
      <c r="G519" s="3"/>
      <c r="H519" s="3"/>
      <c r="I519" s="3">
        <v>500</v>
      </c>
      <c r="J519" s="37">
        <v>2000</v>
      </c>
      <c r="K519" s="3">
        <v>30</v>
      </c>
      <c r="L519" s="3">
        <f>J519-K519-Table112[[#This Row],[3rd Party]]</f>
        <v>1470</v>
      </c>
      <c r="M519" s="3"/>
      <c r="N519" s="8"/>
    </row>
    <row r="520" spans="2:14" ht="21.95" customHeight="1" x14ac:dyDescent="0.3">
      <c r="B520" s="22">
        <v>44957</v>
      </c>
      <c r="C520" s="9">
        <v>518</v>
      </c>
      <c r="D520" s="10" t="s">
        <v>50</v>
      </c>
      <c r="E520" s="3" t="str">
        <f>IFERROR(VLOOKUP(Table112[[#This Row],[User ID]],Table7[[Column1]:[Column2]],2,FALSE),"")</f>
        <v>Bio-Tech</v>
      </c>
      <c r="F520" s="3" t="s">
        <v>57</v>
      </c>
      <c r="G520" s="3"/>
      <c r="H520" s="3"/>
      <c r="I520" s="3"/>
      <c r="J520" s="37">
        <v>20000</v>
      </c>
      <c r="K520" s="3"/>
      <c r="L520" s="3">
        <f>J520-K520-Table112[[#This Row],[3rd Party]]</f>
        <v>20000</v>
      </c>
      <c r="M520" s="3"/>
      <c r="N520" s="8"/>
    </row>
    <row r="521" spans="2:14" ht="21.95" customHeight="1" x14ac:dyDescent="0.3">
      <c r="B521" s="22">
        <v>44957</v>
      </c>
      <c r="C521" s="9">
        <v>519</v>
      </c>
      <c r="D521" s="10" t="s">
        <v>117</v>
      </c>
      <c r="E521" s="3" t="str">
        <f>IFERROR(VLOOKUP(Table112[[#This Row],[User ID]],Table7[[Column1]:[Column2]],2,FALSE),"")</f>
        <v>Office Cost</v>
      </c>
      <c r="F521" s="3" t="s">
        <v>312</v>
      </c>
      <c r="G521" s="3"/>
      <c r="H521" s="3"/>
      <c r="I521" s="3"/>
      <c r="J521" s="37"/>
      <c r="K521" s="3">
        <v>5000</v>
      </c>
      <c r="L521" s="3">
        <f>J521-K521-Table112[[#This Row],[3rd Party]]</f>
        <v>-5000</v>
      </c>
      <c r="M521" s="3"/>
      <c r="N521" s="8"/>
    </row>
    <row r="522" spans="2:14" ht="21.95" customHeight="1" x14ac:dyDescent="0.3">
      <c r="B522" s="22">
        <v>44957</v>
      </c>
      <c r="C522" s="9">
        <v>520</v>
      </c>
      <c r="D522" s="10" t="s">
        <v>117</v>
      </c>
      <c r="E522" s="3" t="str">
        <f>IFERROR(VLOOKUP(Table112[[#This Row],[User ID]],Table7[[Column1]:[Column2]],2,FALSE),"")</f>
        <v>Office Cost</v>
      </c>
      <c r="F522" s="3" t="s">
        <v>353</v>
      </c>
      <c r="G522" s="3"/>
      <c r="H522" s="3"/>
      <c r="I522" s="3"/>
      <c r="J522" s="37"/>
      <c r="K522" s="3">
        <v>300</v>
      </c>
      <c r="L522" s="3">
        <f>J522-K522-Table112[[#This Row],[3rd Party]]</f>
        <v>-300</v>
      </c>
      <c r="M522" s="3"/>
      <c r="N522" s="8"/>
    </row>
    <row r="523" spans="2:14" ht="21.95" customHeight="1" x14ac:dyDescent="0.3">
      <c r="B523" s="22">
        <v>44957</v>
      </c>
      <c r="C523" s="9">
        <v>521</v>
      </c>
      <c r="D523" s="10" t="s">
        <v>23</v>
      </c>
      <c r="E523" s="3" t="str">
        <f>IFERROR(VLOOKUP(Table112[[#This Row],[User ID]],Table7[[Column1]:[Column2]],2,FALSE),"")</f>
        <v>Aman Ullah</v>
      </c>
      <c r="F523" s="3" t="s">
        <v>90</v>
      </c>
      <c r="G523" s="3"/>
      <c r="H523" s="3"/>
      <c r="I523" s="3"/>
      <c r="J523" s="37"/>
      <c r="K523" s="3">
        <v>51588</v>
      </c>
      <c r="L523" s="3">
        <f>J523-K523-Table112[[#This Row],[3rd Party]]</f>
        <v>-51588</v>
      </c>
      <c r="M523" s="3"/>
      <c r="N523" s="8"/>
    </row>
    <row r="524" spans="2:14" ht="21.95" customHeight="1" x14ac:dyDescent="0.3">
      <c r="B524" s="22">
        <v>44957</v>
      </c>
      <c r="C524" s="9">
        <v>522</v>
      </c>
      <c r="D524" s="10" t="s">
        <v>40</v>
      </c>
      <c r="E524" s="3" t="str">
        <f>IFERROR(VLOOKUP(Table112[[#This Row],[User ID]],Table7[[Column1]:[Column2]],2,FALSE),"")</f>
        <v>Khaled</v>
      </c>
      <c r="F524" s="3" t="s">
        <v>90</v>
      </c>
      <c r="G524" s="3"/>
      <c r="H524" s="3"/>
      <c r="I524" s="3"/>
      <c r="J524" s="37"/>
      <c r="K524" s="3">
        <v>51588</v>
      </c>
      <c r="L524" s="3">
        <f>J524-K524-Table112[[#This Row],[3rd Party]]</f>
        <v>-51588</v>
      </c>
      <c r="M524" s="3"/>
      <c r="N524" s="8"/>
    </row>
    <row r="525" spans="2:14" ht="21.95" customHeight="1" x14ac:dyDescent="0.3">
      <c r="B525" s="22">
        <v>44957</v>
      </c>
      <c r="C525" s="9">
        <v>523</v>
      </c>
      <c r="D525" s="10" t="s">
        <v>43</v>
      </c>
      <c r="E525" s="65" t="str">
        <f>IFERROR(VLOOKUP(Table112[[#This Row],[User ID]],Table7[[Column1]:[Column2]],2,FALSE),"")</f>
        <v>Roki</v>
      </c>
      <c r="F525" s="3" t="s">
        <v>90</v>
      </c>
      <c r="G525" s="3"/>
      <c r="H525" s="3"/>
      <c r="I525" s="3"/>
      <c r="J525" s="37"/>
      <c r="K525" s="3">
        <v>44221</v>
      </c>
      <c r="L525" s="65">
        <f>J525-K525-Table112[[#This Row],[3rd Party]]</f>
        <v>-44221</v>
      </c>
      <c r="M525" s="3"/>
      <c r="N525" s="66"/>
    </row>
    <row r="526" spans="2:14" ht="21.95" customHeight="1" x14ac:dyDescent="0.3">
      <c r="D526" s="10"/>
      <c r="E526" s="65" t="str">
        <f>IFERROR(VLOOKUP(Table112[[#This Row],[User ID]],Table7[[Column1]:[Column2]],2,FALSE),"")</f>
        <v/>
      </c>
      <c r="F526" s="3"/>
      <c r="G526" s="3"/>
      <c r="H526" s="3"/>
      <c r="I526" s="3"/>
      <c r="J526" s="37"/>
      <c r="K526" s="3"/>
      <c r="L526" s="65">
        <f>J526-K526-Table112[[#This Row],[3rd Party]]</f>
        <v>0</v>
      </c>
      <c r="M526" s="3"/>
      <c r="N526" s="66"/>
    </row>
    <row r="527" spans="2:14" ht="21.95" customHeight="1" x14ac:dyDescent="0.3">
      <c r="D527" s="10"/>
      <c r="E527" s="65" t="str">
        <f>IFERROR(VLOOKUP(Table112[[#This Row],[User ID]],Table7[[Column1]:[Column2]],2,FALSE),"")</f>
        <v/>
      </c>
      <c r="F527" s="3"/>
      <c r="G527" s="3"/>
      <c r="H527" s="3"/>
      <c r="I527" s="3"/>
      <c r="J527" s="37"/>
      <c r="K527" s="3"/>
      <c r="L527" s="65">
        <f>J527-K527-Table112[[#This Row],[3rd Party]]</f>
        <v>0</v>
      </c>
      <c r="M527" s="3"/>
      <c r="N527" s="66"/>
    </row>
    <row r="528" spans="2:14" ht="21.95" customHeight="1" x14ac:dyDescent="0.3">
      <c r="D528" s="10"/>
      <c r="E528" s="65" t="str">
        <f>IFERROR(VLOOKUP(Table112[[#This Row],[User ID]],Table7[[Column1]:[Column2]],2,FALSE),"")</f>
        <v/>
      </c>
      <c r="F528" s="3"/>
      <c r="G528" s="3"/>
      <c r="H528" s="3"/>
      <c r="I528" s="3"/>
      <c r="J528" s="37"/>
      <c r="K528" s="3"/>
      <c r="L528" s="65">
        <f>J528-K528-Table112[[#This Row],[3rd Party]]</f>
        <v>0</v>
      </c>
      <c r="M528" s="3"/>
      <c r="N528" s="66"/>
    </row>
    <row r="529" spans="4:14" ht="21.95" customHeight="1" x14ac:dyDescent="0.3">
      <c r="D529" s="10"/>
      <c r="E529" s="65" t="str">
        <f>IFERROR(VLOOKUP(Table112[[#This Row],[User ID]],Table7[[Column1]:[Column2]],2,FALSE),"")</f>
        <v/>
      </c>
      <c r="F529" s="3"/>
      <c r="G529" s="3"/>
      <c r="H529" s="3"/>
      <c r="I529" s="3"/>
      <c r="J529" s="37"/>
      <c r="K529" s="3"/>
      <c r="L529" s="65">
        <f>J529-K529-Table112[[#This Row],[3rd Party]]</f>
        <v>0</v>
      </c>
      <c r="M529" s="3"/>
      <c r="N529" s="66"/>
    </row>
    <row r="530" spans="4:14" ht="21.95" customHeight="1" x14ac:dyDescent="0.3">
      <c r="D530" s="10"/>
      <c r="E530" s="65" t="str">
        <f>IFERROR(VLOOKUP(Table112[[#This Row],[User ID]],Table7[[Column1]:[Column2]],2,FALSE),"")</f>
        <v/>
      </c>
      <c r="F530" s="3"/>
      <c r="G530" s="3"/>
      <c r="H530" s="3"/>
      <c r="I530" s="3"/>
      <c r="J530" s="37"/>
      <c r="K530" s="3"/>
      <c r="L530" s="65">
        <f>J530-K530-Table112[[#This Row],[3rd Party]]</f>
        <v>0</v>
      </c>
      <c r="M530" s="3"/>
      <c r="N530" s="66"/>
    </row>
    <row r="531" spans="4:14" ht="21.95" customHeight="1" x14ac:dyDescent="0.3">
      <c r="D531" s="10"/>
      <c r="E531" s="65" t="str">
        <f>IFERROR(VLOOKUP(Table112[[#This Row],[User ID]],Table7[[Column1]:[Column2]],2,FALSE),"")</f>
        <v/>
      </c>
      <c r="F531" s="3"/>
      <c r="G531" s="3"/>
      <c r="H531" s="3"/>
      <c r="I531" s="3"/>
      <c r="J531" s="37"/>
      <c r="K531" s="3"/>
      <c r="L531" s="65">
        <f>J531-K531-Table112[[#This Row],[3rd Party]]</f>
        <v>0</v>
      </c>
      <c r="M531" s="3"/>
      <c r="N531" s="66"/>
    </row>
  </sheetData>
  <phoneticPr fontId="1" type="noConversion"/>
  <conditionalFormatting sqref="M1 L2:M531">
    <cfRule type="cellIs" dxfId="79" priority="2" operator="equal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474-CDAB-4C85-A2DF-B43694EA11E5}">
  <dimension ref="B2:R25"/>
  <sheetViews>
    <sheetView topLeftCell="E1" workbookViewId="0">
      <selection activeCell="I1" sqref="I1:I1048576"/>
    </sheetView>
  </sheetViews>
  <sheetFormatPr defaultColWidth="19.85546875" defaultRowHeight="20.100000000000001" customHeight="1" x14ac:dyDescent="0.3"/>
  <cols>
    <col min="1" max="1" width="8" style="2" customWidth="1"/>
    <col min="2" max="2" width="10.7109375" style="2" customWidth="1"/>
    <col min="3" max="5" width="19.85546875" style="2"/>
    <col min="6" max="6" width="25.28515625" style="2" customWidth="1"/>
    <col min="7" max="8" width="19.85546875" style="2"/>
    <col min="9" max="9" width="22.42578125" style="2" customWidth="1"/>
    <col min="10" max="16384" width="19.85546875" style="2"/>
  </cols>
  <sheetData>
    <row r="2" spans="2:18" ht="20.100000000000001" customHeight="1" x14ac:dyDescent="0.3">
      <c r="B2" s="45" t="s">
        <v>185</v>
      </c>
      <c r="C2" s="46" t="s">
        <v>367</v>
      </c>
      <c r="D2" s="46" t="s">
        <v>368</v>
      </c>
      <c r="E2" s="46" t="s">
        <v>431</v>
      </c>
      <c r="F2" s="46" t="s">
        <v>29</v>
      </c>
      <c r="G2" s="47" t="s">
        <v>369</v>
      </c>
      <c r="H2" s="48" t="s">
        <v>370</v>
      </c>
      <c r="I2" s="48" t="s">
        <v>430</v>
      </c>
      <c r="J2" s="48" t="s">
        <v>58</v>
      </c>
      <c r="K2" s="49" t="s">
        <v>423</v>
      </c>
      <c r="L2" s="48" t="s">
        <v>187</v>
      </c>
      <c r="M2" s="48" t="s">
        <v>51</v>
      </c>
      <c r="N2" s="48" t="s">
        <v>425</v>
      </c>
      <c r="O2" s="48" t="s">
        <v>371</v>
      </c>
      <c r="P2" s="48" t="s">
        <v>424</v>
      </c>
      <c r="Q2" s="48" t="s">
        <v>426</v>
      </c>
      <c r="R2" s="48" t="s">
        <v>427</v>
      </c>
    </row>
    <row r="3" spans="2:18" ht="20.100000000000001" customHeight="1" x14ac:dyDescent="0.3">
      <c r="B3" s="50">
        <v>1</v>
      </c>
      <c r="C3" s="51" t="s">
        <v>372</v>
      </c>
      <c r="D3" s="51" t="s">
        <v>373</v>
      </c>
      <c r="E3" s="51"/>
      <c r="F3" s="52" t="s">
        <v>95</v>
      </c>
      <c r="G3" s="23">
        <v>44936</v>
      </c>
      <c r="H3" s="53">
        <f ca="1">G3-TODAY()</f>
        <v>-25</v>
      </c>
      <c r="I3" s="53"/>
      <c r="J3" s="53"/>
      <c r="K3" s="54"/>
      <c r="L3" s="53"/>
      <c r="M3" s="53"/>
      <c r="N3" s="53"/>
      <c r="O3" s="53"/>
      <c r="P3" s="53"/>
      <c r="Q3" s="53"/>
      <c r="R3" s="53"/>
    </row>
    <row r="4" spans="2:18" ht="20.100000000000001" customHeight="1" x14ac:dyDescent="0.3">
      <c r="B4" s="50">
        <v>2</v>
      </c>
      <c r="C4" s="51" t="s">
        <v>372</v>
      </c>
      <c r="D4" s="51" t="s">
        <v>373</v>
      </c>
      <c r="E4" s="51"/>
      <c r="F4" s="52" t="s">
        <v>374</v>
      </c>
      <c r="G4" s="23">
        <v>44936</v>
      </c>
      <c r="H4" s="53">
        <f t="shared" ref="H4:H24" ca="1" si="0">G4-TODAY()</f>
        <v>-25</v>
      </c>
      <c r="I4" s="53"/>
      <c r="J4" s="53"/>
      <c r="K4" s="54"/>
      <c r="L4" s="53"/>
      <c r="M4" s="53"/>
      <c r="N4" s="53"/>
      <c r="O4" s="53"/>
      <c r="P4" s="53"/>
      <c r="Q4" s="53"/>
      <c r="R4" s="53"/>
    </row>
    <row r="5" spans="2:18" ht="20.100000000000001" customHeight="1" x14ac:dyDescent="0.3">
      <c r="B5" s="50">
        <v>3</v>
      </c>
      <c r="C5" s="51" t="s">
        <v>372</v>
      </c>
      <c r="D5" s="51" t="s">
        <v>373</v>
      </c>
      <c r="E5" s="51"/>
      <c r="F5" s="52" t="s">
        <v>375</v>
      </c>
      <c r="G5" s="23">
        <v>44945</v>
      </c>
      <c r="H5" s="53">
        <f t="shared" ca="1" si="0"/>
        <v>-16</v>
      </c>
      <c r="I5" s="53"/>
      <c r="J5" s="53"/>
      <c r="K5" s="54"/>
      <c r="L5" s="53"/>
      <c r="M5" s="53"/>
      <c r="N5" s="53"/>
      <c r="O5" s="53"/>
      <c r="P5" s="53"/>
      <c r="Q5" s="53"/>
      <c r="R5" s="53"/>
    </row>
    <row r="6" spans="2:18" ht="20.100000000000001" customHeight="1" x14ac:dyDescent="0.3">
      <c r="B6" s="50">
        <v>4</v>
      </c>
      <c r="C6" s="51" t="s">
        <v>376</v>
      </c>
      <c r="D6" s="51" t="s">
        <v>377</v>
      </c>
      <c r="E6" s="51"/>
      <c r="F6" s="52" t="s">
        <v>378</v>
      </c>
      <c r="G6" s="23">
        <v>44936</v>
      </c>
      <c r="H6" s="53">
        <f t="shared" ca="1" si="0"/>
        <v>-25</v>
      </c>
      <c r="I6" s="53"/>
      <c r="J6" s="53"/>
      <c r="K6" s="54"/>
      <c r="L6" s="53"/>
      <c r="M6" s="53"/>
      <c r="N6" s="53"/>
      <c r="O6" s="53"/>
      <c r="P6" s="53"/>
      <c r="Q6" s="53"/>
      <c r="R6" s="53"/>
    </row>
    <row r="7" spans="2:18" ht="20.100000000000001" customHeight="1" x14ac:dyDescent="0.3">
      <c r="B7" s="50">
        <v>5</v>
      </c>
      <c r="C7" s="51" t="s">
        <v>376</v>
      </c>
      <c r="D7" s="51" t="s">
        <v>377</v>
      </c>
      <c r="E7" s="51"/>
      <c r="F7" s="52" t="s">
        <v>379</v>
      </c>
      <c r="G7" s="23">
        <v>44938</v>
      </c>
      <c r="H7" s="53">
        <f t="shared" ca="1" si="0"/>
        <v>-23</v>
      </c>
      <c r="I7" s="53"/>
      <c r="J7" s="53"/>
      <c r="K7" s="54"/>
      <c r="L7" s="53"/>
      <c r="M7" s="53"/>
      <c r="N7" s="53"/>
      <c r="O7" s="53"/>
      <c r="P7" s="53"/>
      <c r="Q7" s="53"/>
      <c r="R7" s="53"/>
    </row>
    <row r="8" spans="2:18" ht="20.100000000000001" customHeight="1" x14ac:dyDescent="0.3">
      <c r="B8" s="50">
        <v>6</v>
      </c>
      <c r="C8" s="51" t="s">
        <v>380</v>
      </c>
      <c r="D8" s="51" t="s">
        <v>381</v>
      </c>
      <c r="E8" s="51"/>
      <c r="F8" s="52" t="s">
        <v>228</v>
      </c>
      <c r="G8" s="23">
        <v>44972</v>
      </c>
      <c r="H8" s="53">
        <f t="shared" ca="1" si="0"/>
        <v>11</v>
      </c>
      <c r="I8" s="53"/>
      <c r="J8" s="53"/>
      <c r="K8" s="54"/>
      <c r="L8" s="53"/>
      <c r="M8" s="53"/>
      <c r="N8" s="53"/>
      <c r="O8" s="53"/>
      <c r="P8" s="53"/>
      <c r="Q8" s="53"/>
      <c r="R8" s="53"/>
    </row>
    <row r="9" spans="2:18" ht="20.100000000000001" customHeight="1" x14ac:dyDescent="0.3">
      <c r="B9" s="50">
        <v>7</v>
      </c>
      <c r="C9" s="51" t="s">
        <v>240</v>
      </c>
      <c r="D9" s="51" t="s">
        <v>382</v>
      </c>
      <c r="E9" s="51"/>
      <c r="F9" s="52" t="s">
        <v>119</v>
      </c>
      <c r="G9" s="23">
        <v>44920</v>
      </c>
      <c r="H9" s="53">
        <f t="shared" ca="1" si="0"/>
        <v>-41</v>
      </c>
      <c r="I9" s="53"/>
      <c r="J9" s="53"/>
      <c r="K9" s="54"/>
      <c r="L9" s="53"/>
      <c r="M9" s="53"/>
      <c r="N9" s="53"/>
      <c r="O9" s="53"/>
      <c r="P9" s="53"/>
      <c r="Q9" s="53"/>
      <c r="R9" s="53"/>
    </row>
    <row r="10" spans="2:18" ht="20.100000000000001" customHeight="1" x14ac:dyDescent="0.3">
      <c r="B10" s="50">
        <v>8</v>
      </c>
      <c r="C10" s="51" t="s">
        <v>240</v>
      </c>
      <c r="D10" s="51" t="s">
        <v>382</v>
      </c>
      <c r="E10" s="51"/>
      <c r="F10" s="52" t="s">
        <v>383</v>
      </c>
      <c r="G10" s="23">
        <v>44938</v>
      </c>
      <c r="H10" s="53">
        <f t="shared" ca="1" si="0"/>
        <v>-23</v>
      </c>
      <c r="I10" s="53"/>
      <c r="J10" s="53"/>
      <c r="K10" s="54"/>
      <c r="L10" s="53"/>
      <c r="M10" s="53"/>
      <c r="N10" s="53"/>
      <c r="O10" s="53"/>
      <c r="P10" s="53"/>
      <c r="Q10" s="53"/>
      <c r="R10" s="53"/>
    </row>
    <row r="11" spans="2:18" ht="20.100000000000001" customHeight="1" x14ac:dyDescent="0.3">
      <c r="B11" s="50">
        <v>9</v>
      </c>
      <c r="C11" s="51" t="s">
        <v>376</v>
      </c>
      <c r="D11" s="51" t="s">
        <v>384</v>
      </c>
      <c r="E11" s="51"/>
      <c r="F11" s="52" t="s">
        <v>385</v>
      </c>
      <c r="G11" s="23">
        <v>44941</v>
      </c>
      <c r="H11" s="53">
        <f t="shared" ca="1" si="0"/>
        <v>-20</v>
      </c>
      <c r="I11" s="53"/>
      <c r="J11" s="53"/>
      <c r="K11" s="54"/>
      <c r="L11" s="53"/>
      <c r="M11" s="53"/>
      <c r="N11" s="53"/>
      <c r="O11" s="53"/>
      <c r="P11" s="53"/>
      <c r="Q11" s="53"/>
      <c r="R11" s="53"/>
    </row>
    <row r="12" spans="2:18" ht="20.100000000000001" customHeight="1" x14ac:dyDescent="0.3">
      <c r="B12" s="50">
        <v>10</v>
      </c>
      <c r="C12" s="51" t="s">
        <v>240</v>
      </c>
      <c r="D12" s="51" t="s">
        <v>386</v>
      </c>
      <c r="E12" s="51"/>
      <c r="F12" s="52" t="s">
        <v>387</v>
      </c>
      <c r="G12" s="23"/>
      <c r="H12" s="53">
        <f t="shared" ca="1" si="0"/>
        <v>-44961</v>
      </c>
      <c r="I12" s="53"/>
      <c r="J12" s="53"/>
      <c r="K12" s="54"/>
      <c r="L12" s="53"/>
      <c r="M12" s="53"/>
      <c r="N12" s="53"/>
      <c r="O12" s="53"/>
      <c r="P12" s="53"/>
      <c r="Q12" s="53"/>
      <c r="R12" s="53"/>
    </row>
    <row r="13" spans="2:18" ht="20.100000000000001" customHeight="1" x14ac:dyDescent="0.3">
      <c r="B13" s="50">
        <v>11</v>
      </c>
      <c r="C13" s="51" t="s">
        <v>240</v>
      </c>
      <c r="D13" s="51" t="s">
        <v>386</v>
      </c>
      <c r="E13" s="51"/>
      <c r="F13" s="52" t="s">
        <v>388</v>
      </c>
      <c r="G13" s="23">
        <v>44941</v>
      </c>
      <c r="H13" s="53">
        <f t="shared" ca="1" si="0"/>
        <v>-20</v>
      </c>
      <c r="I13" s="53"/>
      <c r="J13" s="53"/>
      <c r="K13" s="54"/>
      <c r="L13" s="53"/>
      <c r="M13" s="53"/>
      <c r="N13" s="53"/>
      <c r="O13" s="53"/>
      <c r="P13" s="53"/>
      <c r="Q13" s="53"/>
      <c r="R13" s="53"/>
    </row>
    <row r="14" spans="2:18" ht="20.100000000000001" customHeight="1" x14ac:dyDescent="0.3">
      <c r="B14" s="50">
        <v>12</v>
      </c>
      <c r="C14" s="51" t="s">
        <v>389</v>
      </c>
      <c r="D14" s="51" t="s">
        <v>390</v>
      </c>
      <c r="E14" s="51"/>
      <c r="F14" s="52" t="s">
        <v>391</v>
      </c>
      <c r="G14" s="23">
        <v>44900</v>
      </c>
      <c r="H14" s="53">
        <f t="shared" ca="1" si="0"/>
        <v>-61</v>
      </c>
      <c r="I14" s="53"/>
      <c r="J14" s="53"/>
      <c r="K14" s="54"/>
      <c r="L14" s="53"/>
      <c r="M14" s="53"/>
      <c r="N14" s="53"/>
      <c r="O14" s="53"/>
      <c r="P14" s="53"/>
      <c r="Q14" s="53"/>
      <c r="R14" s="53"/>
    </row>
    <row r="15" spans="2:18" ht="20.100000000000001" customHeight="1" x14ac:dyDescent="0.3">
      <c r="B15" s="50">
        <v>13</v>
      </c>
      <c r="C15" s="51" t="s">
        <v>389</v>
      </c>
      <c r="D15" s="51" t="s">
        <v>390</v>
      </c>
      <c r="E15" s="51"/>
      <c r="F15" s="52" t="s">
        <v>392</v>
      </c>
      <c r="G15" s="23">
        <v>44926</v>
      </c>
      <c r="H15" s="53">
        <f t="shared" ca="1" si="0"/>
        <v>-35</v>
      </c>
      <c r="I15" s="53"/>
      <c r="J15" s="53"/>
      <c r="K15" s="54"/>
      <c r="L15" s="53"/>
      <c r="M15" s="53"/>
      <c r="N15" s="53"/>
      <c r="O15" s="53"/>
      <c r="P15" s="53"/>
      <c r="Q15" s="53"/>
      <c r="R15" s="53"/>
    </row>
    <row r="16" spans="2:18" ht="20.100000000000001" customHeight="1" x14ac:dyDescent="0.3">
      <c r="B16" s="50">
        <v>14</v>
      </c>
      <c r="C16" s="51" t="s">
        <v>389</v>
      </c>
      <c r="D16" s="51" t="s">
        <v>393</v>
      </c>
      <c r="E16" s="51"/>
      <c r="F16" s="52" t="s">
        <v>394</v>
      </c>
      <c r="G16" s="23"/>
      <c r="H16" s="53">
        <f t="shared" ca="1" si="0"/>
        <v>-44961</v>
      </c>
      <c r="I16" s="53"/>
      <c r="J16" s="53"/>
      <c r="K16" s="54"/>
      <c r="L16" s="53"/>
      <c r="M16" s="53"/>
      <c r="N16" s="53"/>
      <c r="O16" s="53"/>
      <c r="P16" s="53"/>
      <c r="Q16" s="53"/>
      <c r="R16" s="53"/>
    </row>
    <row r="17" spans="2:18" ht="20.100000000000001" customHeight="1" x14ac:dyDescent="0.3">
      <c r="B17" s="50">
        <v>15</v>
      </c>
      <c r="C17" s="51" t="s">
        <v>376</v>
      </c>
      <c r="D17" s="51" t="s">
        <v>395</v>
      </c>
      <c r="E17" s="51"/>
      <c r="F17" s="52" t="s">
        <v>396</v>
      </c>
      <c r="G17" s="23"/>
      <c r="H17" s="53">
        <f t="shared" ca="1" si="0"/>
        <v>-44961</v>
      </c>
      <c r="I17" s="53"/>
      <c r="J17" s="53"/>
      <c r="K17" s="54"/>
      <c r="L17" s="53"/>
      <c r="M17" s="53"/>
      <c r="N17" s="53"/>
      <c r="O17" s="53"/>
      <c r="P17" s="53"/>
      <c r="Q17" s="53"/>
      <c r="R17" s="53"/>
    </row>
    <row r="18" spans="2:18" ht="20.100000000000001" customHeight="1" x14ac:dyDescent="0.3">
      <c r="B18" s="50">
        <v>16</v>
      </c>
      <c r="C18" s="51" t="s">
        <v>376</v>
      </c>
      <c r="D18" s="51" t="s">
        <v>395</v>
      </c>
      <c r="E18" s="51"/>
      <c r="F18" s="52" t="s">
        <v>397</v>
      </c>
      <c r="G18" s="23">
        <v>44941</v>
      </c>
      <c r="H18" s="53">
        <f t="shared" ca="1" si="0"/>
        <v>-20</v>
      </c>
      <c r="I18" s="53"/>
      <c r="J18" s="53"/>
      <c r="K18" s="54"/>
      <c r="L18" s="53"/>
      <c r="M18" s="53"/>
      <c r="N18" s="53"/>
      <c r="O18" s="53"/>
      <c r="P18" s="53"/>
      <c r="Q18" s="53"/>
      <c r="R18" s="53"/>
    </row>
    <row r="19" spans="2:18" ht="20.100000000000001" customHeight="1" x14ac:dyDescent="0.3">
      <c r="B19" s="50">
        <v>17</v>
      </c>
      <c r="C19" s="51" t="s">
        <v>240</v>
      </c>
      <c r="D19" s="51" t="s">
        <v>240</v>
      </c>
      <c r="E19" s="51"/>
      <c r="F19" s="52" t="s">
        <v>105</v>
      </c>
      <c r="G19" s="23">
        <v>44941</v>
      </c>
      <c r="H19" s="53">
        <f t="shared" ca="1" si="0"/>
        <v>-20</v>
      </c>
      <c r="I19" s="53"/>
      <c r="J19" s="53"/>
      <c r="K19" s="54"/>
      <c r="L19" s="53"/>
      <c r="M19" s="53"/>
      <c r="N19" s="53"/>
      <c r="O19" s="53"/>
      <c r="P19" s="53"/>
      <c r="Q19" s="53"/>
      <c r="R19" s="53"/>
    </row>
    <row r="20" spans="2:18" ht="20.100000000000001" customHeight="1" x14ac:dyDescent="0.3">
      <c r="B20" s="50">
        <v>18</v>
      </c>
      <c r="C20" s="51" t="s">
        <v>240</v>
      </c>
      <c r="D20" s="51" t="s">
        <v>240</v>
      </c>
      <c r="E20" s="51"/>
      <c r="F20" s="52" t="s">
        <v>398</v>
      </c>
      <c r="G20" s="23">
        <v>44875</v>
      </c>
      <c r="H20" s="53">
        <f t="shared" ca="1" si="0"/>
        <v>-86</v>
      </c>
      <c r="I20" s="53"/>
      <c r="J20" s="53"/>
      <c r="K20" s="54"/>
      <c r="L20" s="53"/>
      <c r="M20" s="53"/>
      <c r="N20" s="53"/>
      <c r="O20" s="53"/>
      <c r="P20" s="53"/>
      <c r="Q20" s="53"/>
      <c r="R20" s="53"/>
    </row>
    <row r="21" spans="2:18" ht="20.100000000000001" customHeight="1" x14ac:dyDescent="0.3">
      <c r="B21" s="50">
        <v>19</v>
      </c>
      <c r="C21" s="51" t="s">
        <v>240</v>
      </c>
      <c r="D21" s="51" t="s">
        <v>240</v>
      </c>
      <c r="E21" s="51"/>
      <c r="F21" s="52" t="s">
        <v>399</v>
      </c>
      <c r="G21" s="23">
        <v>44940</v>
      </c>
      <c r="H21" s="53">
        <f t="shared" ca="1" si="0"/>
        <v>-21</v>
      </c>
      <c r="I21" s="53"/>
      <c r="J21" s="53"/>
      <c r="K21" s="54"/>
      <c r="L21" s="53"/>
      <c r="M21" s="53"/>
      <c r="N21" s="53"/>
      <c r="O21" s="53"/>
      <c r="P21" s="53"/>
      <c r="Q21" s="53"/>
      <c r="R21" s="53"/>
    </row>
    <row r="22" spans="2:18" ht="20.100000000000001" customHeight="1" x14ac:dyDescent="0.3">
      <c r="B22" s="50">
        <v>20</v>
      </c>
      <c r="C22" s="51" t="s">
        <v>240</v>
      </c>
      <c r="D22" s="51" t="s">
        <v>240</v>
      </c>
      <c r="E22" s="51"/>
      <c r="F22" s="52" t="s">
        <v>400</v>
      </c>
      <c r="G22" s="23">
        <v>44936</v>
      </c>
      <c r="H22" s="53">
        <f t="shared" ca="1" si="0"/>
        <v>-25</v>
      </c>
      <c r="I22" s="53"/>
      <c r="J22" s="53"/>
      <c r="K22" s="54"/>
      <c r="L22" s="53"/>
      <c r="M22" s="53"/>
      <c r="N22" s="53"/>
      <c r="O22" s="53"/>
      <c r="P22" s="53"/>
      <c r="Q22" s="53"/>
      <c r="R22" s="53"/>
    </row>
    <row r="23" spans="2:18" ht="20.100000000000001" customHeight="1" x14ac:dyDescent="0.3">
      <c r="B23" s="50">
        <v>21</v>
      </c>
      <c r="C23" s="51" t="s">
        <v>240</v>
      </c>
      <c r="D23" s="51" t="s">
        <v>240</v>
      </c>
      <c r="E23" s="51"/>
      <c r="F23" s="52" t="s">
        <v>401</v>
      </c>
      <c r="G23" s="23">
        <v>44921</v>
      </c>
      <c r="H23" s="53">
        <f t="shared" ca="1" si="0"/>
        <v>-40</v>
      </c>
      <c r="I23" s="53"/>
      <c r="J23" s="53"/>
      <c r="K23" s="54"/>
      <c r="L23" s="53"/>
      <c r="M23" s="53"/>
      <c r="N23" s="53"/>
      <c r="O23" s="53"/>
      <c r="P23" s="53"/>
      <c r="Q23" s="53"/>
      <c r="R23" s="53"/>
    </row>
    <row r="24" spans="2:18" ht="20.100000000000001" customHeight="1" x14ac:dyDescent="0.3">
      <c r="B24" s="55">
        <v>22</v>
      </c>
      <c r="C24" s="56" t="s">
        <v>372</v>
      </c>
      <c r="D24" s="56" t="s">
        <v>320</v>
      </c>
      <c r="E24" s="56"/>
      <c r="F24" s="57" t="s">
        <v>402</v>
      </c>
      <c r="G24" s="58">
        <v>44946</v>
      </c>
      <c r="H24" s="59">
        <f t="shared" ca="1" si="0"/>
        <v>-15</v>
      </c>
      <c r="I24" s="59"/>
      <c r="J24" s="59"/>
      <c r="K24" s="60"/>
      <c r="L24" s="59"/>
      <c r="M24" s="59"/>
      <c r="N24" s="59"/>
      <c r="O24" s="59"/>
      <c r="P24" s="59"/>
      <c r="Q24" s="59"/>
      <c r="R24" s="59"/>
    </row>
    <row r="25" spans="2:18" ht="20.100000000000001" customHeight="1" x14ac:dyDescent="0.3">
      <c r="B25" s="55">
        <v>23</v>
      </c>
      <c r="C25" s="56" t="s">
        <v>372</v>
      </c>
      <c r="D25" s="56" t="s">
        <v>320</v>
      </c>
      <c r="E25" s="61"/>
      <c r="F25" s="2" t="s">
        <v>422</v>
      </c>
      <c r="H25" s="59">
        <f ca="1">G25-TODAY()</f>
        <v>-44961</v>
      </c>
      <c r="I25" s="59"/>
      <c r="J25" s="59"/>
      <c r="K25" s="60"/>
      <c r="L25" s="59"/>
      <c r="M25" s="59"/>
      <c r="N25" s="59"/>
      <c r="O25" s="59"/>
      <c r="P25" s="59"/>
      <c r="Q25" s="59"/>
      <c r="R25" s="59"/>
    </row>
  </sheetData>
  <phoneticPr fontId="1" type="noConversion"/>
  <conditionalFormatting sqref="H3:H25">
    <cfRule type="cellIs" dxfId="41" priority="1" operator="lessThan">
      <formula>-2</formula>
    </cfRule>
    <cfRule type="cellIs" dxfId="40" priority="2" operator="lessThan">
      <formula>1</formula>
    </cfRule>
    <cfRule type="cellIs" dxfId="39" priority="3" operator="lessThan">
      <formula>2</formula>
    </cfRule>
    <cfRule type="cellIs" dxfId="38" priority="4" operator="lessThan">
      <formula>4</formula>
    </cfRule>
    <cfRule type="cellIs" dxfId="37" priority="5" operator="lessThan">
      <formula>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79B2-E038-41B5-A90D-42DBD70061B6}">
  <dimension ref="C2:O2"/>
  <sheetViews>
    <sheetView workbookViewId="0">
      <selection activeCell="F3" sqref="F3"/>
    </sheetView>
  </sheetViews>
  <sheetFormatPr defaultRowHeight="18.75" x14ac:dyDescent="0.3"/>
  <cols>
    <col min="1" max="1" width="9.140625" style="2"/>
    <col min="2" max="4" width="11" style="2" customWidth="1"/>
    <col min="5" max="5" width="36.5703125" style="2" customWidth="1"/>
    <col min="6" max="6" width="23.140625" style="2" customWidth="1"/>
    <col min="7" max="7" width="13.85546875" style="2" customWidth="1"/>
    <col min="8" max="8" width="19.140625" style="2" customWidth="1"/>
    <col min="9" max="9" width="13.7109375" style="2" customWidth="1"/>
    <col min="10" max="10" width="11" style="2" customWidth="1"/>
    <col min="11" max="11" width="14.140625" style="2" customWidth="1"/>
    <col min="12" max="12" width="11.28515625" style="2" customWidth="1"/>
    <col min="13" max="13" width="12.28515625" style="2" customWidth="1"/>
    <col min="14" max="14" width="20.140625" style="2" customWidth="1"/>
    <col min="15" max="15" width="11.28515625" style="2" customWidth="1"/>
    <col min="16" max="16384" width="9.140625" style="2"/>
  </cols>
  <sheetData>
    <row r="2" spans="3:15" x14ac:dyDescent="0.3">
      <c r="C2" s="2" t="s">
        <v>185</v>
      </c>
      <c r="D2" s="2" t="s">
        <v>186</v>
      </c>
      <c r="E2" s="2" t="s">
        <v>432</v>
      </c>
      <c r="F2" s="2" t="s">
        <v>429</v>
      </c>
      <c r="G2" s="2" t="s">
        <v>58</v>
      </c>
      <c r="H2" s="2" t="s">
        <v>434</v>
      </c>
      <c r="I2" s="2" t="s">
        <v>187</v>
      </c>
      <c r="J2" s="2" t="s">
        <v>433</v>
      </c>
      <c r="K2" s="2" t="s">
        <v>435</v>
      </c>
      <c r="L2" s="2" t="s">
        <v>371</v>
      </c>
      <c r="M2" s="2" t="s">
        <v>436</v>
      </c>
      <c r="N2" s="2" t="s">
        <v>437</v>
      </c>
      <c r="O2" s="2" t="s">
        <v>438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D10E-B015-46F6-A8C6-1E0808963F06}">
  <dimension ref="B1:E73"/>
  <sheetViews>
    <sheetView workbookViewId="0">
      <selection activeCell="G22" sqref="G22"/>
    </sheetView>
  </sheetViews>
  <sheetFormatPr defaultRowHeight="15" x14ac:dyDescent="0.25"/>
  <cols>
    <col min="1" max="1" width="9.140625" style="8"/>
    <col min="2" max="2" width="10.7109375" style="8" bestFit="1" customWidth="1"/>
    <col min="3" max="3" width="14.85546875" style="8" customWidth="1"/>
    <col min="4" max="5" width="17.42578125" style="28" customWidth="1"/>
    <col min="6" max="6" width="17.42578125" style="8" customWidth="1"/>
    <col min="7" max="7" width="28" style="8" customWidth="1"/>
    <col min="8" max="16384" width="9.140625" style="8"/>
  </cols>
  <sheetData>
    <row r="1" spans="2:5" ht="20.100000000000001" customHeight="1" x14ac:dyDescent="0.25"/>
    <row r="2" spans="2:5" ht="20.100000000000001" customHeight="1" x14ac:dyDescent="0.25">
      <c r="D2" s="28" t="s">
        <v>209</v>
      </c>
      <c r="E2" s="28" t="s">
        <v>210</v>
      </c>
    </row>
    <row r="3" spans="2:5" ht="20.100000000000001" customHeight="1" x14ac:dyDescent="0.25">
      <c r="B3" s="29"/>
    </row>
    <row r="4" spans="2:5" ht="20.100000000000001" customHeight="1" x14ac:dyDescent="0.25">
      <c r="B4" s="29"/>
      <c r="D4" s="28" t="s">
        <v>185</v>
      </c>
      <c r="E4" s="28" t="s">
        <v>9</v>
      </c>
    </row>
    <row r="5" spans="2:5" ht="20.100000000000001" customHeight="1" x14ac:dyDescent="0.25">
      <c r="D5" s="28">
        <v>20</v>
      </c>
      <c r="E5" s="28">
        <f>SUM(Journal!L3:'Journal'!L22)</f>
        <v>0</v>
      </c>
    </row>
    <row r="6" spans="2:5" ht="20.100000000000001" customHeight="1" x14ac:dyDescent="0.25">
      <c r="D6" s="28">
        <v>30</v>
      </c>
      <c r="E6" s="28">
        <f>SUM(Journal!L3:'Journal'!L32)</f>
        <v>0</v>
      </c>
    </row>
    <row r="7" spans="2:5" ht="20.100000000000001" customHeight="1" x14ac:dyDescent="0.25">
      <c r="D7" s="28">
        <v>51</v>
      </c>
      <c r="E7" s="28">
        <f>SUM(Journal!L3:'Journal'!L53)</f>
        <v>0</v>
      </c>
    </row>
    <row r="8" spans="2:5" ht="20.100000000000001" customHeight="1" x14ac:dyDescent="0.25">
      <c r="D8" s="28">
        <v>65</v>
      </c>
      <c r="E8" s="28">
        <f>SUM(Journal!L3:'Journal'!L68)</f>
        <v>0</v>
      </c>
    </row>
    <row r="9" spans="2:5" ht="20.100000000000001" customHeight="1" x14ac:dyDescent="0.25">
      <c r="D9" s="28">
        <v>80</v>
      </c>
      <c r="E9" s="28">
        <f>SUM(Journal!L3:'Journal'!L82)</f>
        <v>0</v>
      </c>
    </row>
    <row r="10" spans="2:5" ht="20.100000000000001" customHeight="1" x14ac:dyDescent="0.25">
      <c r="D10" s="28">
        <v>95</v>
      </c>
      <c r="E10" s="28">
        <f>SUM(Journal!L3:'Journal'!L97)</f>
        <v>0</v>
      </c>
    </row>
    <row r="11" spans="2:5" ht="20.100000000000001" customHeight="1" x14ac:dyDescent="0.25">
      <c r="D11" s="28">
        <v>112</v>
      </c>
      <c r="E11" s="28">
        <f>SUM(Journal!L3:'Journal'!L114)</f>
        <v>0</v>
      </c>
    </row>
    <row r="12" spans="2:5" ht="20.100000000000001" customHeight="1" x14ac:dyDescent="0.25">
      <c r="D12" s="28">
        <v>126</v>
      </c>
      <c r="E12" s="28">
        <f>SUM(Journal!L3:'Journal'!L128)</f>
        <v>0</v>
      </c>
    </row>
    <row r="13" spans="2:5" ht="20.100000000000001" customHeight="1" x14ac:dyDescent="0.25">
      <c r="D13" s="28">
        <v>142</v>
      </c>
      <c r="E13" s="28">
        <f>SUM(Journal!L3:'Journal'!L144)</f>
        <v>0</v>
      </c>
    </row>
    <row r="14" spans="2:5" ht="20.100000000000001" customHeight="1" x14ac:dyDescent="0.25">
      <c r="D14" s="28">
        <v>156</v>
      </c>
      <c r="E14" s="28">
        <f>SUM(Journal!L3:'Journal'!L158)</f>
        <v>0</v>
      </c>
    </row>
    <row r="15" spans="2:5" ht="20.100000000000001" customHeight="1" x14ac:dyDescent="0.25">
      <c r="D15" s="28">
        <v>182</v>
      </c>
      <c r="E15" s="28">
        <f>SUM(Journal!L3:'Journal'!L184)</f>
        <v>0</v>
      </c>
    </row>
    <row r="16" spans="2:5" ht="20.100000000000001" customHeight="1" x14ac:dyDescent="0.25">
      <c r="D16" s="28">
        <v>200</v>
      </c>
      <c r="E16" s="28">
        <f>SUM(Journal!L3:'Journal'!L202)</f>
        <v>0</v>
      </c>
    </row>
    <row r="17" spans="4:5" ht="20.100000000000001" customHeight="1" x14ac:dyDescent="0.25">
      <c r="D17" s="28">
        <v>219</v>
      </c>
      <c r="E17" s="28">
        <f>SUM(Journal!L3:'Journal'!L221)</f>
        <v>0</v>
      </c>
    </row>
    <row r="18" spans="4:5" ht="20.100000000000001" customHeight="1" x14ac:dyDescent="0.25">
      <c r="D18" s="28">
        <v>245</v>
      </c>
      <c r="E18" s="28">
        <f>SUM(Journal!L3:'Journal'!L247)</f>
        <v>0</v>
      </c>
    </row>
    <row r="19" spans="4:5" ht="20.100000000000001" customHeight="1" x14ac:dyDescent="0.25">
      <c r="D19" s="28">
        <v>269</v>
      </c>
      <c r="E19" s="28">
        <f>SUM(Journal!L3:'Journal'!L271)</f>
        <v>0</v>
      </c>
    </row>
    <row r="20" spans="4:5" ht="20.100000000000001" customHeight="1" x14ac:dyDescent="0.25">
      <c r="D20" s="28">
        <v>354</v>
      </c>
      <c r="E20" s="28">
        <f>SUM(Journal!L3:'Journal'!L356)</f>
        <v>0</v>
      </c>
    </row>
    <row r="21" spans="4:5" ht="20.100000000000001" customHeight="1" x14ac:dyDescent="0.25">
      <c r="D21" s="28">
        <v>393</v>
      </c>
      <c r="E21" s="28">
        <f>SUM(Journal!L3:'Journal'!L395)</f>
        <v>0</v>
      </c>
    </row>
    <row r="22" spans="4:5" ht="20.100000000000001" customHeight="1" x14ac:dyDescent="0.25">
      <c r="D22" s="28">
        <v>442</v>
      </c>
      <c r="E22" s="28">
        <f>SUM(Journal!L3:'Journal'!L444)</f>
        <v>0</v>
      </c>
    </row>
    <row r="23" spans="4:5" ht="20.100000000000001" customHeight="1" x14ac:dyDescent="0.25"/>
    <row r="24" spans="4:5" ht="20.100000000000001" customHeight="1" x14ac:dyDescent="0.25"/>
    <row r="25" spans="4:5" ht="20.100000000000001" customHeight="1" x14ac:dyDescent="0.25"/>
    <row r="26" spans="4:5" ht="20.100000000000001" customHeight="1" x14ac:dyDescent="0.25"/>
    <row r="27" spans="4:5" ht="20.100000000000001" customHeight="1" x14ac:dyDescent="0.25"/>
    <row r="28" spans="4:5" ht="20.100000000000001" customHeight="1" x14ac:dyDescent="0.25"/>
    <row r="29" spans="4:5" ht="20.100000000000001" customHeight="1" x14ac:dyDescent="0.25"/>
    <row r="30" spans="4:5" ht="20.100000000000001" customHeight="1" x14ac:dyDescent="0.25"/>
    <row r="31" spans="4:5" ht="20.100000000000001" customHeight="1" x14ac:dyDescent="0.25"/>
    <row r="32" spans="4:5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</sheetData>
  <conditionalFormatting sqref="F1:F1048576">
    <cfRule type="cellIs" dxfId="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C57B-8F6E-4BDD-AD29-F20BA642ECDB}">
  <dimension ref="D4:I15"/>
  <sheetViews>
    <sheetView workbookViewId="0">
      <selection activeCell="L16" sqref="L15:L16"/>
    </sheetView>
  </sheetViews>
  <sheetFormatPr defaultRowHeight="15" x14ac:dyDescent="0.25"/>
  <cols>
    <col min="3" max="3" width="12.140625" customWidth="1"/>
    <col min="4" max="4" width="11.5703125" style="26" customWidth="1"/>
    <col min="5" max="5" width="11" style="25" customWidth="1"/>
    <col min="6" max="6" width="25.85546875" customWidth="1"/>
    <col min="7" max="7" width="15.85546875" style="26" customWidth="1"/>
  </cols>
  <sheetData>
    <row r="4" spans="9:9" ht="18.75" x14ac:dyDescent="0.25">
      <c r="I4" s="10"/>
    </row>
    <row r="5" spans="9:9" ht="18.75" x14ac:dyDescent="0.25">
      <c r="I5" s="10"/>
    </row>
    <row r="6" spans="9:9" ht="18.75" x14ac:dyDescent="0.25">
      <c r="I6" s="10"/>
    </row>
    <row r="7" spans="9:9" ht="18.75" x14ac:dyDescent="0.25">
      <c r="I7" s="10"/>
    </row>
    <row r="8" spans="9:9" ht="18.75" x14ac:dyDescent="0.25">
      <c r="I8" s="10"/>
    </row>
    <row r="9" spans="9:9" ht="18.75" x14ac:dyDescent="0.25">
      <c r="I9" s="10"/>
    </row>
    <row r="10" spans="9:9" ht="18.75" x14ac:dyDescent="0.25">
      <c r="I10" s="10"/>
    </row>
    <row r="11" spans="9:9" ht="18.75" x14ac:dyDescent="0.25">
      <c r="I11" s="10"/>
    </row>
    <row r="12" spans="9:9" ht="18.75" x14ac:dyDescent="0.25">
      <c r="I12" s="10"/>
    </row>
    <row r="13" spans="9:9" ht="18.75" x14ac:dyDescent="0.25">
      <c r="I13" s="10"/>
    </row>
    <row r="14" spans="9:9" ht="18.75" x14ac:dyDescent="0.25">
      <c r="I14" s="10"/>
    </row>
    <row r="15" spans="9:9" ht="18.75" x14ac:dyDescent="0.25">
      <c r="I15" s="10"/>
    </row>
  </sheetData>
  <sortState xmlns:xlrd2="http://schemas.microsoft.com/office/spreadsheetml/2017/richdata2" ref="C5:C13">
    <sortCondition descending="1" ref="C5:C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0694-7671-4197-A11B-B586CACC02B4}">
  <dimension ref="B2:L12"/>
  <sheetViews>
    <sheetView workbookViewId="0">
      <selection activeCell="F3" sqref="F3"/>
    </sheetView>
  </sheetViews>
  <sheetFormatPr defaultRowHeight="15" x14ac:dyDescent="0.25"/>
  <cols>
    <col min="1" max="1" width="9.140625" style="30"/>
    <col min="2" max="2" width="25.140625" style="30" customWidth="1"/>
    <col min="3" max="3" width="20.5703125" style="30" customWidth="1"/>
    <col min="4" max="5" width="9.140625" style="30"/>
    <col min="6" max="6" width="26" style="30" customWidth="1"/>
    <col min="7" max="7" width="25.5703125" style="30" customWidth="1"/>
    <col min="8" max="8" width="29.85546875" style="30" customWidth="1"/>
    <col min="9" max="9" width="9.140625" style="30"/>
    <col min="10" max="10" width="20" style="30" customWidth="1"/>
    <col min="11" max="11" width="18.5703125" style="30" customWidth="1"/>
    <col min="12" max="12" width="23.140625" style="30" customWidth="1"/>
    <col min="13" max="16384" width="9.140625" style="30"/>
  </cols>
  <sheetData>
    <row r="2" spans="2:12" ht="26.25" customHeight="1" x14ac:dyDescent="0.25">
      <c r="B2" s="62" t="s">
        <v>111</v>
      </c>
      <c r="C2" s="62"/>
      <c r="F2" s="63">
        <v>147397</v>
      </c>
      <c r="G2" s="63"/>
      <c r="H2" s="63"/>
      <c r="J2" s="64">
        <v>100</v>
      </c>
      <c r="K2" s="64"/>
      <c r="L2" s="64"/>
    </row>
    <row r="3" spans="2:12" s="27" customFormat="1" ht="24.75" customHeight="1" x14ac:dyDescent="0.25">
      <c r="B3" s="31">
        <v>1500</v>
      </c>
      <c r="C3" s="32">
        <f>B3*0.0149</f>
        <v>22.35</v>
      </c>
      <c r="F3" s="33">
        <f>F2*0.35</f>
        <v>51588.95</v>
      </c>
      <c r="G3" s="33">
        <f>F2*0.35</f>
        <v>51588.95</v>
      </c>
      <c r="H3" s="33">
        <f>F2*0.3</f>
        <v>44219.1</v>
      </c>
      <c r="J3" s="33">
        <f>J2*0.35</f>
        <v>35</v>
      </c>
      <c r="K3" s="33">
        <f>J2*0.35</f>
        <v>35</v>
      </c>
      <c r="L3" s="33">
        <f>J2*0.3</f>
        <v>30</v>
      </c>
    </row>
    <row r="4" spans="2:12" ht="26.25" customHeight="1" x14ac:dyDescent="0.25">
      <c r="B4" s="31">
        <v>2500</v>
      </c>
      <c r="C4" s="32">
        <f>B4*0.0149</f>
        <v>37.25</v>
      </c>
    </row>
    <row r="5" spans="2:12" ht="23.25" x14ac:dyDescent="0.25">
      <c r="B5" s="31">
        <v>7000</v>
      </c>
      <c r="C5" s="32">
        <f t="shared" ref="C5:C6" si="0">B5*0.0149</f>
        <v>104.3</v>
      </c>
    </row>
    <row r="6" spans="2:12" ht="33" customHeight="1" x14ac:dyDescent="0.25">
      <c r="B6" s="31">
        <v>5000</v>
      </c>
      <c r="C6" s="32">
        <f t="shared" si="0"/>
        <v>74.5</v>
      </c>
      <c r="F6" s="34">
        <v>2000</v>
      </c>
      <c r="G6" s="34">
        <v>25</v>
      </c>
      <c r="H6" s="34">
        <f>F6*G6/100</f>
        <v>500</v>
      </c>
    </row>
    <row r="12" spans="2:12" x14ac:dyDescent="0.25">
      <c r="B12" s="30">
        <v>12</v>
      </c>
      <c r="C12" s="30">
        <v>13</v>
      </c>
    </row>
  </sheetData>
  <sheetProtection selectLockedCells="1"/>
  <mergeCells count="3">
    <mergeCell ref="B2:C2"/>
    <mergeCell ref="F2:H2"/>
    <mergeCell ref="J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Journal</vt:lpstr>
      <vt:lpstr>Hospital</vt:lpstr>
      <vt:lpstr>Machine</vt:lpstr>
      <vt:lpstr>Check</vt:lpstr>
      <vt:lpstr>Monthly</vt:lpstr>
      <vt:lpstr>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Semi-Auto</dc:creator>
  <cp:keywords/>
  <dc:description/>
  <cp:lastModifiedBy>Aman</cp:lastModifiedBy>
  <cp:revision/>
  <dcterms:created xsi:type="dcterms:W3CDTF">2021-03-16T06:49:35Z</dcterms:created>
  <dcterms:modified xsi:type="dcterms:W3CDTF">2023-02-03T20:37:09Z</dcterms:modified>
  <cp:category/>
  <cp:contentStatus/>
</cp:coreProperties>
</file>