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neraab-my.sharepoint.com/personal/amanda_sundberg_inera_se/Documents/Nyttorealisering/Produktutvecklig nyttokalkyl/Nyttokalkylstjänst 2025-26/EXCEL &amp; SNABB/Excelmallar i produktion/Excelmall version 7/"/>
    </mc:Choice>
  </mc:AlternateContent>
  <xr:revisionPtr revIDLastSave="3744" documentId="8_{A3640CF5-7A0C-4BD3-B817-161CE204053E}" xr6:coauthVersionLast="47" xr6:coauthVersionMax="47" xr10:uidLastSave="{7E446B5A-EB80-4BC4-943E-4D4121141B23}"/>
  <bookViews>
    <workbookView xWindow="-108" yWindow="-108" windowWidth="23256" windowHeight="13896" tabRatio="832" xr2:uid="{503EC8A0-8981-4BA7-8FFF-2798F2231D07}"/>
  </bookViews>
  <sheets>
    <sheet name="Start" sheetId="1" r:id="rId1"/>
    <sheet name="Värde nyttor" sheetId="15" r:id="rId2"/>
    <sheet name="Värde kostnader" sheetId="13" r:id="rId3"/>
    <sheet name="Ej värderade" sheetId="6" r:id="rId4"/>
    <sheet name="Resultat" sheetId="4" r:id="rId5"/>
    <sheet name="Planera uppföljning" sheetId="18" r:id="rId6"/>
    <sheet name="Resultatunderlag" sheetId="12" state="hidden" r:id="rId7"/>
    <sheet name="Input" sheetId="8" state="hidden" r:id="rId8"/>
    <sheet name="AN" sheetId="16" state="hidden" r:id="rId9"/>
    <sheet name="AK" sheetId="17" state="hidden" r:id="rId10"/>
  </sheets>
  <definedNames>
    <definedName name="Diagram_Ar">Resultatunderlag!#REF!:INDEX(Resultatunderlag!#REF!,Tidshorisont)</definedName>
    <definedName name="Diagram_FinKost">Resultatunderlag!$E$7:INDEX(Resultatunderlag!$E$7:$E$21,Tidshorisont)</definedName>
    <definedName name="Diagram_FinNytta">Resultatunderlag!$C$7:INDEX(Resultatunderlag!$C$7:$C$21,Tidshorisont)</definedName>
    <definedName name="Diagram_OmfKost">Resultatunderlag!$F$7:INDEX(Resultatunderlag!$F$7:$F$21,Tidshorisont)</definedName>
    <definedName name="Diagram_OmfNytta">Resultatunderlag!$D$7:INDEX(Resultatunderlag!$D$7:$D$21,Tidshorisont)</definedName>
    <definedName name="Diagram_SamNetto">Resultatunderlag!$G$7:INDEX(Resultatunderlag!$G$7:$G$21,Tidshorisont)</definedName>
    <definedName name="Namn_på_förändringen">Start!$B$4</definedName>
    <definedName name="Slicer_Bedömning">#N/A</definedName>
    <definedName name="Slicer_Bedömning1">#N/A</definedName>
    <definedName name="Slicer_Intressent">#N/A</definedName>
    <definedName name="Slicer_Intressent1">#N/A</definedName>
    <definedName name="Slicer_Intressent2">#N/A</definedName>
    <definedName name="Slicer_Intressent3">#N/A</definedName>
    <definedName name="Slicer_Intressent4">#N/A</definedName>
    <definedName name="Slicer_Intressent5">#N/A</definedName>
    <definedName name="Slicer_Intressent6">#N/A</definedName>
    <definedName name="Slicer_Intressent7">#N/A</definedName>
    <definedName name="Slicer_Kategori">#N/A</definedName>
    <definedName name="Slicer_Kategori1">#N/A</definedName>
    <definedName name="Slicer_Kategori2">#N/A</definedName>
    <definedName name="Slicer_Kategori3">#N/A</definedName>
    <definedName name="Slicer_Kategori4">#N/A</definedName>
    <definedName name="Slicer_Kategori5">#N/A</definedName>
    <definedName name="Startar">Start!$B$7</definedName>
  </definedNames>
  <calcPr calcId="191029"/>
  <pivotCaches>
    <pivotCache cacheId="183" r:id="rId11"/>
    <pivotCache cacheId="184" r:id="rId12"/>
    <pivotCache cacheId="185" r:id="rId13"/>
    <pivotCache cacheId="186" r:id="rId14"/>
    <pivotCache cacheId="187" r:id="rId15"/>
    <pivotCache cacheId="188" r:id="rId16"/>
    <pivotCache cacheId="189" r:id="rId17"/>
    <pivotCache cacheId="190" r:id="rId18"/>
    <pivotCache cacheId="191" r:id="rId19"/>
    <pivotCache cacheId="192" r:id="rId20"/>
    <pivotCache cacheId="193" r:id="rId21"/>
    <pivotCache cacheId="194" r:id="rId22"/>
    <pivotCache cacheId="195" r:id="rId23"/>
    <pivotCache cacheId="196" r:id="rId24"/>
  </pivotCaches>
  <extLst>
    <ext xmlns:x14="http://schemas.microsoft.com/office/spreadsheetml/2009/9/main" uri="{876F7934-8845-4945-9796-88D515C7AA90}">
      <x14:pivotCaches>
        <pivotCache cacheId="197" r:id="rId25"/>
        <pivotCache cacheId="198" r:id="rId26"/>
        <pivotCache cacheId="199" r:id="rId27"/>
        <pivotCache cacheId="200" r:id="rId28"/>
        <pivotCache cacheId="201" r:id="rId29"/>
        <pivotCache cacheId="202" r:id="rId30"/>
        <pivotCache cacheId="203" r:id="rId31"/>
        <pivotCache cacheId="20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yttor_6dbe108d-e8c9-48c1-919f-08256f201e38" name="Nyttor" connection="Query - Nyttor"/>
          <x15:modelTable id="Kostnader_31258d8c-9472-473c-8e72-e6d11699ec63" name="Kostnader" connection="Query - Kostnader"/>
          <x15:modelTable id="Varderade_nyttor_bdfb10d1-82b3-4562-a5e7-a5e87bccd8d4" name="Varderade_nyttor" connection="Query - Varderade_nyttor"/>
          <x15:modelTable id="Varderade_kostnader_b9fba937-f400-46ca-9c13-3eca7da3a635" name="Varderade_kostnader" connection="Query - Varderade_kostnader"/>
          <x15:modelTable id="Ej_varderade_nyttor_d17b4b90-75a9-4ecf-b187-302b7a2cf759" name="Ej_varderade_nyttor" connection="Query - Ej_varderade_nyttor"/>
          <x15:modelTable id="Ej_varderade_kostnader_1dcbe677-1f0a-4057-8564-6083c0a2c9ea" name="Ej_varderade_kostnader" connection="Query - Ej_varderade_kostnad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4" l="1"/>
  <c r="G69" i="4"/>
  <c r="G67" i="4"/>
  <c r="D35" i="18"/>
  <c r="D13" i="18"/>
  <c r="F159" i="4"/>
  <c r="G159" i="4" s="1"/>
  <c r="F141" i="4"/>
  <c r="G141" i="4" s="1"/>
  <c r="F73" i="12"/>
  <c r="F75" i="12" l="1"/>
  <c r="D23" i="4"/>
  <c r="D21" i="4"/>
  <c r="D20" i="4"/>
  <c r="D22" i="4"/>
  <c r="B104" i="12" l="1"/>
  <c r="F144" i="4"/>
  <c r="F126" i="4"/>
  <c r="D126" i="4"/>
  <c r="D144" i="4"/>
  <c r="G126" i="4"/>
  <c r="G144" i="4"/>
  <c r="G66" i="4"/>
  <c r="B106" i="12"/>
  <c r="C1" i="18"/>
  <c r="B6" i="8"/>
  <c r="B7" i="8"/>
  <c r="B4" i="8"/>
  <c r="F74" i="12"/>
  <c r="C74" i="12"/>
  <c r="C73" i="12"/>
  <c r="C75" i="12" l="1"/>
  <c r="D24" i="4" s="1"/>
  <c r="F158" i="4"/>
  <c r="G158" i="4" s="1"/>
  <c r="F157" i="4"/>
  <c r="G157" i="4" s="1"/>
  <c r="F156" i="4"/>
  <c r="G156" i="4" s="1"/>
  <c r="F155" i="4"/>
  <c r="G155" i="4" s="1"/>
  <c r="F154" i="4"/>
  <c r="G154" i="4" s="1"/>
  <c r="F153" i="4"/>
  <c r="G153" i="4" s="1"/>
  <c r="F152" i="4"/>
  <c r="G152" i="4" s="1"/>
  <c r="F151" i="4"/>
  <c r="G151" i="4" s="1"/>
  <c r="F136" i="4"/>
  <c r="G136" i="4" s="1"/>
  <c r="F137" i="4"/>
  <c r="G137" i="4" s="1"/>
  <c r="F138" i="4"/>
  <c r="G138" i="4" s="1"/>
  <c r="F139" i="4"/>
  <c r="G139" i="4" s="1"/>
  <c r="F140" i="4"/>
  <c r="G140" i="4" s="1"/>
  <c r="A17" i="17"/>
  <c r="A18" i="17"/>
  <c r="A19" i="17"/>
  <c r="A20" i="17"/>
  <c r="A21" i="17"/>
  <c r="A22" i="17"/>
  <c r="A23" i="17"/>
  <c r="A24" i="17"/>
  <c r="A25" i="17"/>
  <c r="A26" i="17"/>
  <c r="A27" i="17"/>
  <c r="A28" i="17"/>
  <c r="A29" i="17"/>
  <c r="A30" i="17"/>
  <c r="A31" i="17"/>
  <c r="A17" i="16"/>
  <c r="A18" i="16"/>
  <c r="A19" i="16"/>
  <c r="A20" i="16"/>
  <c r="A21" i="16"/>
  <c r="A22" i="16"/>
  <c r="A23" i="16"/>
  <c r="A24" i="16"/>
  <c r="A25" i="16"/>
  <c r="A26" i="16"/>
  <c r="A27" i="16"/>
  <c r="A28" i="16"/>
  <c r="A29" i="16"/>
  <c r="A30" i="16"/>
  <c r="A31" i="16"/>
  <c r="C90" i="12"/>
  <c r="D92" i="12"/>
  <c r="C92" i="12"/>
  <c r="D90" i="12"/>
  <c r="C91" i="12"/>
  <c r="D91" i="12"/>
  <c r="E91" i="12" l="1"/>
  <c r="E96" i="12" s="1"/>
  <c r="H68" i="4" s="1"/>
  <c r="E90" i="12"/>
  <c r="E95" i="12" s="1"/>
  <c r="H67" i="4" s="1"/>
  <c r="E92" i="12"/>
  <c r="E97" i="12" s="1"/>
  <c r="H69" i="4" s="1"/>
  <c r="D2" i="4"/>
  <c r="D1" i="6"/>
  <c r="D1" i="13"/>
  <c r="D1" i="15"/>
  <c r="C1" i="1"/>
  <c r="B7" i="12" l="1"/>
  <c r="H18" i="17" a="1"/>
  <c r="H18" i="17" s="1"/>
  <c r="I18" i="17" s="1"/>
  <c r="H19" i="17" a="1"/>
  <c r="H19" i="17" s="1"/>
  <c r="I19" i="17" s="1"/>
  <c r="H20" i="17" a="1"/>
  <c r="H20" i="17" s="1"/>
  <c r="I20" i="17" s="1"/>
  <c r="H21" i="17" a="1"/>
  <c r="H21" i="17" s="1"/>
  <c r="I21" i="17" s="1"/>
  <c r="H22" i="17" a="1"/>
  <c r="H22" i="17" s="1"/>
  <c r="I22" i="17" s="1"/>
  <c r="H23" i="17" a="1"/>
  <c r="H23" i="17" s="1"/>
  <c r="I23" i="17" s="1"/>
  <c r="H24" i="17" a="1"/>
  <c r="H24" i="17" s="1"/>
  <c r="I24" i="17" s="1"/>
  <c r="H25" i="17" a="1"/>
  <c r="H25" i="17" s="1"/>
  <c r="I25" i="17" s="1"/>
  <c r="H26" i="17" a="1"/>
  <c r="H26" i="17" s="1"/>
  <c r="I26" i="17" s="1"/>
  <c r="H27" i="17" a="1"/>
  <c r="H27" i="17" s="1"/>
  <c r="I27" i="17" s="1"/>
  <c r="H28" i="17" a="1"/>
  <c r="H28" i="17" s="1"/>
  <c r="I28" i="17" s="1"/>
  <c r="H29" i="17" a="1"/>
  <c r="H29" i="17" s="1"/>
  <c r="I29" i="17" s="1"/>
  <c r="H30" i="17" a="1"/>
  <c r="H30" i="17" s="1"/>
  <c r="I30" i="17" s="1"/>
  <c r="H31" i="17" a="1"/>
  <c r="H31" i="17" s="1"/>
  <c r="I31" i="17" s="1"/>
  <c r="H17" i="17" a="1"/>
  <c r="H17" i="17" s="1"/>
  <c r="I17" i="17" s="1"/>
  <c r="F18" i="17" a="1"/>
  <c r="F18" i="17" s="1"/>
  <c r="F19" i="17" a="1"/>
  <c r="F19" i="17" s="1"/>
  <c r="F20" i="17" a="1"/>
  <c r="F20" i="17" s="1"/>
  <c r="F21" i="17" a="1"/>
  <c r="F21" i="17" s="1"/>
  <c r="F22" i="17" a="1"/>
  <c r="F22" i="17" s="1"/>
  <c r="F23" i="17" a="1"/>
  <c r="F23" i="17" s="1"/>
  <c r="F24" i="17" a="1"/>
  <c r="F24" i="17" s="1"/>
  <c r="F25" i="17" a="1"/>
  <c r="F25" i="17" s="1"/>
  <c r="F26" i="17" a="1"/>
  <c r="F26" i="17" s="1"/>
  <c r="F27" i="17" a="1"/>
  <c r="F27" i="17" s="1"/>
  <c r="F28" i="17" a="1"/>
  <c r="F28" i="17" s="1"/>
  <c r="F29" i="17" a="1"/>
  <c r="F29" i="17" s="1"/>
  <c r="F30" i="17" a="1"/>
  <c r="F30" i="17" s="1"/>
  <c r="F31" i="17" a="1"/>
  <c r="F31" i="17" s="1"/>
  <c r="F17" i="17" a="1"/>
  <c r="F17" i="17" s="1"/>
  <c r="E18" i="17" a="1"/>
  <c r="E18" i="17" s="1"/>
  <c r="E19" i="17" a="1"/>
  <c r="E19" i="17" s="1"/>
  <c r="E20" i="17" a="1"/>
  <c r="E20" i="17" s="1"/>
  <c r="E21" i="17" a="1"/>
  <c r="E21" i="17" s="1"/>
  <c r="E22" i="17" a="1"/>
  <c r="E22" i="17" s="1"/>
  <c r="E23" i="17" a="1"/>
  <c r="E23" i="17" s="1"/>
  <c r="E24" i="17" a="1"/>
  <c r="E24" i="17" s="1"/>
  <c r="E25" i="17" a="1"/>
  <c r="E25" i="17" s="1"/>
  <c r="E26" i="17" a="1"/>
  <c r="E26" i="17" s="1"/>
  <c r="E27" i="17" a="1"/>
  <c r="E27" i="17" s="1"/>
  <c r="E28" i="17" a="1"/>
  <c r="E28" i="17" s="1"/>
  <c r="E29" i="17" a="1"/>
  <c r="E29" i="17" s="1"/>
  <c r="E30" i="17" a="1"/>
  <c r="E30" i="17" s="1"/>
  <c r="E31" i="17" a="1"/>
  <c r="E31" i="17" s="1"/>
  <c r="E17" i="17" a="1"/>
  <c r="E17" i="17" s="1"/>
  <c r="D18" i="17" a="1"/>
  <c r="D18" i="17" s="1"/>
  <c r="G18" i="17" s="1"/>
  <c r="D19" i="17" a="1"/>
  <c r="D19" i="17" s="1"/>
  <c r="G19" i="17" s="1"/>
  <c r="D20" i="17" a="1"/>
  <c r="D20" i="17" s="1"/>
  <c r="G20" i="17" s="1"/>
  <c r="D21" i="17" a="1"/>
  <c r="D21" i="17" s="1"/>
  <c r="G21" i="17" s="1"/>
  <c r="D22" i="17" a="1"/>
  <c r="D22" i="17" s="1"/>
  <c r="G22" i="17" s="1"/>
  <c r="D23" i="17" a="1"/>
  <c r="D23" i="17" s="1"/>
  <c r="G23" i="17" s="1"/>
  <c r="D24" i="17" a="1"/>
  <c r="D24" i="17" s="1"/>
  <c r="G24" i="17" s="1"/>
  <c r="D25" i="17" a="1"/>
  <c r="D25" i="17" s="1"/>
  <c r="G25" i="17" s="1"/>
  <c r="D26" i="17" a="1"/>
  <c r="D26" i="17" s="1"/>
  <c r="G26" i="17" s="1"/>
  <c r="D27" i="17" a="1"/>
  <c r="D27" i="17" s="1"/>
  <c r="G27" i="17" s="1"/>
  <c r="D28" i="17" a="1"/>
  <c r="D28" i="17" s="1"/>
  <c r="G28" i="17" s="1"/>
  <c r="D29" i="17" a="1"/>
  <c r="D29" i="17" s="1"/>
  <c r="G29" i="17" s="1"/>
  <c r="D30" i="17" a="1"/>
  <c r="D30" i="17" s="1"/>
  <c r="G30" i="17" s="1"/>
  <c r="D31" i="17" a="1"/>
  <c r="D31" i="17" s="1"/>
  <c r="G31" i="17" s="1"/>
  <c r="D17" i="17" a="1"/>
  <c r="D17" i="17" s="1"/>
  <c r="G17" i="17" s="1"/>
  <c r="B5" i="17"/>
  <c r="E5" i="17" s="1" a="1"/>
  <c r="E5" i="17" s="1"/>
  <c r="A3" i="17"/>
  <c r="C3" i="17" s="1"/>
  <c r="A4" i="17"/>
  <c r="B4" i="17" s="1"/>
  <c r="F4" i="17" s="1" a="1"/>
  <c r="F4" i="17" s="1"/>
  <c r="A5" i="17"/>
  <c r="C5" i="17" s="1"/>
  <c r="A6" i="17"/>
  <c r="B6" i="17" s="1"/>
  <c r="F6" i="17" s="1" a="1"/>
  <c r="F6" i="17" s="1"/>
  <c r="A7" i="17"/>
  <c r="C7" i="17" s="1"/>
  <c r="A8" i="17"/>
  <c r="C8" i="17" s="1"/>
  <c r="A9" i="17"/>
  <c r="B9" i="17" s="1"/>
  <c r="A10" i="17"/>
  <c r="C10" i="17" s="1"/>
  <c r="A11" i="17"/>
  <c r="C11" i="17" s="1"/>
  <c r="A12" i="17"/>
  <c r="C12" i="17" s="1"/>
  <c r="A13" i="17"/>
  <c r="C13" i="17" s="1"/>
  <c r="A14" i="17"/>
  <c r="C14" i="17" s="1"/>
  <c r="A15" i="17"/>
  <c r="C15" i="17" s="1"/>
  <c r="A16" i="17"/>
  <c r="C16" i="17" s="1"/>
  <c r="A2" i="17"/>
  <c r="C2" i="17" s="1"/>
  <c r="H4" i="8"/>
  <c r="I4" i="8"/>
  <c r="J4" i="8"/>
  <c r="K4" i="8"/>
  <c r="L4" i="8"/>
  <c r="M4" i="8"/>
  <c r="N4" i="8"/>
  <c r="O4" i="8"/>
  <c r="P4" i="8"/>
  <c r="Q4" i="8"/>
  <c r="R4" i="8"/>
  <c r="S4" i="8"/>
  <c r="T4" i="8"/>
  <c r="U4" i="8"/>
  <c r="V4" i="8"/>
  <c r="W4" i="8"/>
  <c r="X4" i="8"/>
  <c r="Y4" i="8"/>
  <c r="Z4" i="8"/>
  <c r="AA4" i="8"/>
  <c r="AB4" i="8"/>
  <c r="AC4" i="8"/>
  <c r="AD4" i="8"/>
  <c r="AE4" i="8"/>
  <c r="G4" i="8"/>
  <c r="H18" i="16" a="1"/>
  <c r="H18" i="16" s="1"/>
  <c r="I18" i="16" s="1"/>
  <c r="H19" i="16" a="1"/>
  <c r="H19" i="16" s="1"/>
  <c r="I19" i="16" s="1"/>
  <c r="H20" i="16" a="1"/>
  <c r="H20" i="16" s="1"/>
  <c r="I20" i="16" s="1"/>
  <c r="H21" i="16" a="1"/>
  <c r="H21" i="16" s="1"/>
  <c r="I21" i="16" s="1"/>
  <c r="H22" i="16" a="1"/>
  <c r="H22" i="16" s="1"/>
  <c r="I22" i="16" s="1"/>
  <c r="H23" i="16" a="1"/>
  <c r="H23" i="16" s="1"/>
  <c r="I23" i="16" s="1"/>
  <c r="H24" i="16" a="1"/>
  <c r="H24" i="16" s="1"/>
  <c r="I24" i="16" s="1"/>
  <c r="H25" i="16" a="1"/>
  <c r="H25" i="16" s="1"/>
  <c r="I25" i="16" s="1"/>
  <c r="H26" i="16" a="1"/>
  <c r="H26" i="16" s="1"/>
  <c r="I26" i="16" s="1"/>
  <c r="H27" i="16" a="1"/>
  <c r="H27" i="16" s="1"/>
  <c r="I27" i="16" s="1"/>
  <c r="H28" i="16" a="1"/>
  <c r="H28" i="16" s="1"/>
  <c r="I28" i="16" s="1"/>
  <c r="H29" i="16" a="1"/>
  <c r="H29" i="16" s="1"/>
  <c r="I29" i="16" s="1"/>
  <c r="H30" i="16" a="1"/>
  <c r="H30" i="16" s="1"/>
  <c r="I30" i="16" s="1"/>
  <c r="H31" i="16" a="1"/>
  <c r="H31" i="16" s="1"/>
  <c r="I31" i="16" s="1"/>
  <c r="H17" i="16" a="1"/>
  <c r="H17" i="16" s="1"/>
  <c r="I17" i="16" s="1"/>
  <c r="F18" i="16" a="1"/>
  <c r="F18" i="16" s="1"/>
  <c r="F19" i="16" a="1"/>
  <c r="F19" i="16" s="1"/>
  <c r="F20" i="16" a="1"/>
  <c r="F20" i="16" s="1"/>
  <c r="F21" i="16" a="1"/>
  <c r="F21" i="16" s="1"/>
  <c r="F22" i="16" a="1"/>
  <c r="F22" i="16" s="1"/>
  <c r="F23" i="16" a="1"/>
  <c r="F23" i="16" s="1"/>
  <c r="F24" i="16" a="1"/>
  <c r="F24" i="16" s="1"/>
  <c r="F25" i="16" a="1"/>
  <c r="F25" i="16" s="1"/>
  <c r="F26" i="16" a="1"/>
  <c r="F26" i="16" s="1"/>
  <c r="F27" i="16" a="1"/>
  <c r="F27" i="16" s="1"/>
  <c r="F28" i="16" a="1"/>
  <c r="F28" i="16" s="1"/>
  <c r="F29" i="16" a="1"/>
  <c r="F29" i="16" s="1"/>
  <c r="F30" i="16" a="1"/>
  <c r="F30" i="16" s="1"/>
  <c r="F31" i="16" a="1"/>
  <c r="F31" i="16" s="1"/>
  <c r="F17" i="16" a="1"/>
  <c r="F17" i="16" s="1"/>
  <c r="E18" i="16" a="1"/>
  <c r="E18" i="16" s="1"/>
  <c r="E19" i="16" a="1"/>
  <c r="E19" i="16" s="1"/>
  <c r="E20" i="16" a="1"/>
  <c r="E20" i="16" s="1"/>
  <c r="E21" i="16" a="1"/>
  <c r="E21" i="16" s="1"/>
  <c r="E22" i="16" a="1"/>
  <c r="E22" i="16" s="1"/>
  <c r="E23" i="16" a="1"/>
  <c r="E23" i="16" s="1"/>
  <c r="E24" i="16" a="1"/>
  <c r="E24" i="16" s="1"/>
  <c r="E25" i="16" a="1"/>
  <c r="E25" i="16" s="1"/>
  <c r="E26" i="16" a="1"/>
  <c r="E26" i="16" s="1"/>
  <c r="E27" i="16" a="1"/>
  <c r="E27" i="16" s="1"/>
  <c r="E28" i="16" a="1"/>
  <c r="E28" i="16" s="1"/>
  <c r="E29" i="16" a="1"/>
  <c r="E29" i="16" s="1"/>
  <c r="E30" i="16" a="1"/>
  <c r="E30" i="16" s="1"/>
  <c r="E31" i="16" a="1"/>
  <c r="E31" i="16" s="1"/>
  <c r="E17" i="16" a="1"/>
  <c r="E17" i="16" s="1"/>
  <c r="D18" i="16" a="1"/>
  <c r="D18" i="16" s="1"/>
  <c r="G18" i="16" s="1"/>
  <c r="D19" i="16" a="1"/>
  <c r="D19" i="16" s="1"/>
  <c r="G19" i="16" s="1"/>
  <c r="D20" i="16" a="1"/>
  <c r="D20" i="16" s="1"/>
  <c r="G20" i="16" s="1"/>
  <c r="D21" i="16" a="1"/>
  <c r="D21" i="16" s="1"/>
  <c r="G21" i="16" s="1"/>
  <c r="D22" i="16" a="1"/>
  <c r="D22" i="16" s="1"/>
  <c r="G22" i="16" s="1"/>
  <c r="D23" i="16" a="1"/>
  <c r="D23" i="16" s="1"/>
  <c r="G23" i="16" s="1"/>
  <c r="D24" i="16" a="1"/>
  <c r="D24" i="16" s="1"/>
  <c r="G24" i="16" s="1"/>
  <c r="D25" i="16" a="1"/>
  <c r="D25" i="16" s="1"/>
  <c r="G25" i="16" s="1"/>
  <c r="D26" i="16" a="1"/>
  <c r="D26" i="16" s="1"/>
  <c r="G26" i="16" s="1"/>
  <c r="D27" i="16" a="1"/>
  <c r="D27" i="16" s="1"/>
  <c r="G27" i="16" s="1"/>
  <c r="D28" i="16" a="1"/>
  <c r="D28" i="16" s="1"/>
  <c r="G28" i="16" s="1"/>
  <c r="D29" i="16" a="1"/>
  <c r="D29" i="16" s="1"/>
  <c r="G29" i="16" s="1"/>
  <c r="D30" i="16" a="1"/>
  <c r="D30" i="16" s="1"/>
  <c r="G30" i="16" s="1"/>
  <c r="D31" i="16" a="1"/>
  <c r="D31" i="16" s="1"/>
  <c r="G31" i="16" s="1"/>
  <c r="D17" i="16" a="1"/>
  <c r="D17" i="16" s="1"/>
  <c r="X289" i="13"/>
  <c r="W289" i="13"/>
  <c r="V289" i="13"/>
  <c r="U289" i="13"/>
  <c r="T289" i="13"/>
  <c r="S289" i="13"/>
  <c r="R289" i="13"/>
  <c r="Q289" i="13"/>
  <c r="P289" i="13"/>
  <c r="O289" i="13"/>
  <c r="N289" i="13"/>
  <c r="M289" i="13"/>
  <c r="L289" i="13"/>
  <c r="K289" i="13"/>
  <c r="J289" i="13"/>
  <c r="X270" i="13"/>
  <c r="W270" i="13"/>
  <c r="V270" i="13"/>
  <c r="U270" i="13"/>
  <c r="T270" i="13"/>
  <c r="S270" i="13"/>
  <c r="R270" i="13"/>
  <c r="Q270" i="13"/>
  <c r="P270" i="13"/>
  <c r="O270" i="13"/>
  <c r="N270" i="13"/>
  <c r="M270" i="13"/>
  <c r="L270" i="13"/>
  <c r="K270" i="13"/>
  <c r="J270" i="13"/>
  <c r="X251" i="13"/>
  <c r="W251" i="13"/>
  <c r="V251" i="13"/>
  <c r="U251" i="13"/>
  <c r="T251" i="13"/>
  <c r="S251" i="13"/>
  <c r="R251" i="13"/>
  <c r="Q251" i="13"/>
  <c r="P251" i="13"/>
  <c r="O251" i="13"/>
  <c r="N251" i="13"/>
  <c r="M251" i="13"/>
  <c r="L251" i="13"/>
  <c r="K251" i="13"/>
  <c r="J251" i="13"/>
  <c r="X232" i="13"/>
  <c r="W232" i="13"/>
  <c r="V232" i="13"/>
  <c r="U232" i="13"/>
  <c r="T232" i="13"/>
  <c r="S232" i="13"/>
  <c r="R232" i="13"/>
  <c r="Q232" i="13"/>
  <c r="P232" i="13"/>
  <c r="O232" i="13"/>
  <c r="N232" i="13"/>
  <c r="M232" i="13"/>
  <c r="L232" i="13"/>
  <c r="K232" i="13"/>
  <c r="J232" i="13"/>
  <c r="X213" i="13"/>
  <c r="W213" i="13"/>
  <c r="V213" i="13"/>
  <c r="U213" i="13"/>
  <c r="T213" i="13"/>
  <c r="S213" i="13"/>
  <c r="R213" i="13"/>
  <c r="Q213" i="13"/>
  <c r="P213" i="13"/>
  <c r="O213" i="13"/>
  <c r="N213" i="13"/>
  <c r="M213" i="13"/>
  <c r="L213" i="13"/>
  <c r="K213" i="13"/>
  <c r="J213" i="13"/>
  <c r="X194" i="13"/>
  <c r="W194" i="13"/>
  <c r="V194" i="13"/>
  <c r="U194" i="13"/>
  <c r="T194" i="13"/>
  <c r="S194" i="13"/>
  <c r="R194" i="13"/>
  <c r="Q194" i="13"/>
  <c r="P194" i="13"/>
  <c r="O194" i="13"/>
  <c r="N194" i="13"/>
  <c r="M194" i="13"/>
  <c r="L194" i="13"/>
  <c r="K194" i="13"/>
  <c r="J194" i="13"/>
  <c r="X175" i="13"/>
  <c r="W175" i="13"/>
  <c r="V175" i="13"/>
  <c r="U175" i="13"/>
  <c r="T175" i="13"/>
  <c r="S175" i="13"/>
  <c r="R175" i="13"/>
  <c r="Q175" i="13"/>
  <c r="P175" i="13"/>
  <c r="O175" i="13"/>
  <c r="N175" i="13"/>
  <c r="M175" i="13"/>
  <c r="L175" i="13"/>
  <c r="K175" i="13"/>
  <c r="J175" i="13"/>
  <c r="X156" i="13"/>
  <c r="W156" i="13"/>
  <c r="V156" i="13"/>
  <c r="U156" i="13"/>
  <c r="T156" i="13"/>
  <c r="S156" i="13"/>
  <c r="R156" i="13"/>
  <c r="Q156" i="13"/>
  <c r="P156" i="13"/>
  <c r="O156" i="13"/>
  <c r="N156" i="13"/>
  <c r="M156" i="13"/>
  <c r="L156" i="13"/>
  <c r="K156" i="13"/>
  <c r="J156" i="13"/>
  <c r="X137" i="13"/>
  <c r="W137" i="13"/>
  <c r="V137" i="13"/>
  <c r="U137" i="13"/>
  <c r="T137" i="13"/>
  <c r="S137" i="13"/>
  <c r="R137" i="13"/>
  <c r="Q137" i="13"/>
  <c r="P137" i="13"/>
  <c r="O137" i="13"/>
  <c r="N137" i="13"/>
  <c r="M137" i="13"/>
  <c r="L137" i="13"/>
  <c r="K137" i="13"/>
  <c r="J137" i="13"/>
  <c r="X118" i="13"/>
  <c r="W118" i="13"/>
  <c r="V118" i="13"/>
  <c r="U118" i="13"/>
  <c r="T118" i="13"/>
  <c r="S118" i="13"/>
  <c r="R118" i="13"/>
  <c r="Q118" i="13"/>
  <c r="P118" i="13"/>
  <c r="O118" i="13"/>
  <c r="N118" i="13"/>
  <c r="M118" i="13"/>
  <c r="L118" i="13"/>
  <c r="K118" i="13"/>
  <c r="J118" i="13"/>
  <c r="X99" i="13"/>
  <c r="W99" i="13"/>
  <c r="V99" i="13"/>
  <c r="U99" i="13"/>
  <c r="T99" i="13"/>
  <c r="S99" i="13"/>
  <c r="R99" i="13"/>
  <c r="Q99" i="13"/>
  <c r="P99" i="13"/>
  <c r="O99" i="13"/>
  <c r="N99" i="13"/>
  <c r="M99" i="13"/>
  <c r="L99" i="13"/>
  <c r="K99" i="13"/>
  <c r="J99" i="13"/>
  <c r="X80" i="13"/>
  <c r="W80" i="13"/>
  <c r="V80" i="13"/>
  <c r="U80" i="13"/>
  <c r="T80" i="13"/>
  <c r="S80" i="13"/>
  <c r="R80" i="13"/>
  <c r="Q80" i="13"/>
  <c r="P80" i="13"/>
  <c r="O80" i="13"/>
  <c r="N80" i="13"/>
  <c r="M80" i="13"/>
  <c r="L80" i="13"/>
  <c r="K80" i="13"/>
  <c r="J80" i="13"/>
  <c r="X61" i="13"/>
  <c r="W61" i="13"/>
  <c r="V61" i="13"/>
  <c r="U61" i="13"/>
  <c r="T61" i="13"/>
  <c r="S61" i="13"/>
  <c r="R61" i="13"/>
  <c r="Q61" i="13"/>
  <c r="P61" i="13"/>
  <c r="O61" i="13"/>
  <c r="N61" i="13"/>
  <c r="M61" i="13"/>
  <c r="L61" i="13"/>
  <c r="K61" i="13"/>
  <c r="J61" i="13"/>
  <c r="X45" i="13"/>
  <c r="W45" i="13"/>
  <c r="V45" i="13"/>
  <c r="U45" i="13"/>
  <c r="T45" i="13"/>
  <c r="S45" i="13"/>
  <c r="R45" i="13"/>
  <c r="Q45" i="13"/>
  <c r="P45" i="13"/>
  <c r="O45" i="13"/>
  <c r="N45" i="13"/>
  <c r="M45" i="13"/>
  <c r="L45" i="13"/>
  <c r="K45" i="13"/>
  <c r="J45" i="13"/>
  <c r="X44" i="13"/>
  <c r="W44" i="13"/>
  <c r="V44" i="13"/>
  <c r="U44" i="13"/>
  <c r="T44" i="13"/>
  <c r="S44" i="13"/>
  <c r="R44" i="13"/>
  <c r="Q44" i="13"/>
  <c r="P44" i="13"/>
  <c r="O44" i="13"/>
  <c r="N44" i="13"/>
  <c r="M44" i="13"/>
  <c r="L44" i="13"/>
  <c r="K44" i="13"/>
  <c r="J44" i="13"/>
  <c r="X43" i="13"/>
  <c r="W43" i="13"/>
  <c r="V43" i="13"/>
  <c r="U43" i="13"/>
  <c r="T43" i="13"/>
  <c r="S43" i="13"/>
  <c r="R43" i="13"/>
  <c r="Q43" i="13"/>
  <c r="P43" i="13"/>
  <c r="O43" i="13"/>
  <c r="N43" i="13"/>
  <c r="M43" i="13"/>
  <c r="L43" i="13"/>
  <c r="K43" i="13"/>
  <c r="J43" i="13"/>
  <c r="X42" i="13"/>
  <c r="W42" i="13"/>
  <c r="V42" i="13"/>
  <c r="U42" i="13"/>
  <c r="T42" i="13"/>
  <c r="S42" i="13"/>
  <c r="R42" i="13"/>
  <c r="Q42" i="13"/>
  <c r="P42" i="13"/>
  <c r="O42" i="13"/>
  <c r="N42" i="13"/>
  <c r="M42" i="13"/>
  <c r="L42" i="13"/>
  <c r="K42" i="13"/>
  <c r="J42" i="13"/>
  <c r="X289" i="15"/>
  <c r="W289" i="15"/>
  <c r="V289" i="15"/>
  <c r="U289" i="15"/>
  <c r="T289" i="15"/>
  <c r="S289" i="15"/>
  <c r="R289" i="15"/>
  <c r="Q289" i="15"/>
  <c r="P289" i="15"/>
  <c r="O289" i="15"/>
  <c r="N289" i="15"/>
  <c r="M289" i="15"/>
  <c r="L289" i="15"/>
  <c r="K289" i="15"/>
  <c r="J289" i="15"/>
  <c r="X270" i="15"/>
  <c r="W270" i="15"/>
  <c r="V270" i="15"/>
  <c r="U270" i="15"/>
  <c r="T270" i="15"/>
  <c r="S270" i="15"/>
  <c r="R270" i="15"/>
  <c r="Q270" i="15"/>
  <c r="P270" i="15"/>
  <c r="O270" i="15"/>
  <c r="N270" i="15"/>
  <c r="M270" i="15"/>
  <c r="L270" i="15"/>
  <c r="K270" i="15"/>
  <c r="J270" i="15"/>
  <c r="X251" i="15"/>
  <c r="W251" i="15"/>
  <c r="V251" i="15"/>
  <c r="U251" i="15"/>
  <c r="T251" i="15"/>
  <c r="S251" i="15"/>
  <c r="R251" i="15"/>
  <c r="Q251" i="15"/>
  <c r="P251" i="15"/>
  <c r="O251" i="15"/>
  <c r="N251" i="15"/>
  <c r="M251" i="15"/>
  <c r="L251" i="15"/>
  <c r="K251" i="15"/>
  <c r="J251" i="15"/>
  <c r="X232" i="15"/>
  <c r="W232" i="15"/>
  <c r="V232" i="15"/>
  <c r="U232" i="15"/>
  <c r="T232" i="15"/>
  <c r="S232" i="15"/>
  <c r="R232" i="15"/>
  <c r="Q232" i="15"/>
  <c r="P232" i="15"/>
  <c r="O232" i="15"/>
  <c r="N232" i="15"/>
  <c r="M232" i="15"/>
  <c r="L232" i="15"/>
  <c r="K232" i="15"/>
  <c r="J232" i="15"/>
  <c r="X213" i="15"/>
  <c r="W213" i="15"/>
  <c r="V213" i="15"/>
  <c r="U213" i="15"/>
  <c r="T213" i="15"/>
  <c r="S213" i="15"/>
  <c r="R213" i="15"/>
  <c r="Q213" i="15"/>
  <c r="P213" i="15"/>
  <c r="O213" i="15"/>
  <c r="N213" i="15"/>
  <c r="M213" i="15"/>
  <c r="L213" i="15"/>
  <c r="K213" i="15"/>
  <c r="J213" i="15"/>
  <c r="X194" i="15"/>
  <c r="W194" i="15"/>
  <c r="V194" i="15"/>
  <c r="U194" i="15"/>
  <c r="T194" i="15"/>
  <c r="S194" i="15"/>
  <c r="R194" i="15"/>
  <c r="Q194" i="15"/>
  <c r="P194" i="15"/>
  <c r="O194" i="15"/>
  <c r="N194" i="15"/>
  <c r="M194" i="15"/>
  <c r="L194" i="15"/>
  <c r="K194" i="15"/>
  <c r="J194" i="15"/>
  <c r="X175" i="15"/>
  <c r="W175" i="15"/>
  <c r="V175" i="15"/>
  <c r="U175" i="15"/>
  <c r="T175" i="15"/>
  <c r="S175" i="15"/>
  <c r="R175" i="15"/>
  <c r="Q175" i="15"/>
  <c r="P175" i="15"/>
  <c r="O175" i="15"/>
  <c r="N175" i="15"/>
  <c r="M175" i="15"/>
  <c r="L175" i="15"/>
  <c r="K175" i="15"/>
  <c r="J175" i="15"/>
  <c r="X156" i="15"/>
  <c r="W156" i="15"/>
  <c r="V156" i="15"/>
  <c r="U156" i="15"/>
  <c r="T156" i="15"/>
  <c r="S156" i="15"/>
  <c r="R156" i="15"/>
  <c r="Q156" i="15"/>
  <c r="P156" i="15"/>
  <c r="O156" i="15"/>
  <c r="N156" i="15"/>
  <c r="M156" i="15"/>
  <c r="L156" i="15"/>
  <c r="K156" i="15"/>
  <c r="J156" i="15"/>
  <c r="X137" i="15"/>
  <c r="W137" i="15"/>
  <c r="V137" i="15"/>
  <c r="U137" i="15"/>
  <c r="T137" i="15"/>
  <c r="S137" i="15"/>
  <c r="R137" i="15"/>
  <c r="Q137" i="15"/>
  <c r="P137" i="15"/>
  <c r="O137" i="15"/>
  <c r="N137" i="15"/>
  <c r="M137" i="15"/>
  <c r="L137" i="15"/>
  <c r="K137" i="15"/>
  <c r="J137" i="15"/>
  <c r="X118" i="15"/>
  <c r="W118" i="15"/>
  <c r="V118" i="15"/>
  <c r="U118" i="15"/>
  <c r="T118" i="15"/>
  <c r="S118" i="15"/>
  <c r="R118" i="15"/>
  <c r="Q118" i="15"/>
  <c r="P118" i="15"/>
  <c r="O118" i="15"/>
  <c r="N118" i="15"/>
  <c r="M118" i="15"/>
  <c r="L118" i="15"/>
  <c r="K118" i="15"/>
  <c r="J118" i="15"/>
  <c r="X99" i="15"/>
  <c r="W99" i="15"/>
  <c r="V99" i="15"/>
  <c r="U99" i="15"/>
  <c r="T99" i="15"/>
  <c r="S99" i="15"/>
  <c r="R99" i="15"/>
  <c r="Q99" i="15"/>
  <c r="P99" i="15"/>
  <c r="O99" i="15"/>
  <c r="N99" i="15"/>
  <c r="M99" i="15"/>
  <c r="L99" i="15"/>
  <c r="K99" i="15"/>
  <c r="J99" i="15"/>
  <c r="X80" i="15"/>
  <c r="W80" i="15"/>
  <c r="V80" i="15"/>
  <c r="U80" i="15"/>
  <c r="T80" i="15"/>
  <c r="S80" i="15"/>
  <c r="R80" i="15"/>
  <c r="Q80" i="15"/>
  <c r="P80" i="15"/>
  <c r="O80" i="15"/>
  <c r="N80" i="15"/>
  <c r="M80" i="15"/>
  <c r="L80" i="15"/>
  <c r="K80" i="15"/>
  <c r="J80" i="15"/>
  <c r="X61" i="15"/>
  <c r="W61" i="15"/>
  <c r="V61" i="15"/>
  <c r="U61" i="15"/>
  <c r="T61" i="15"/>
  <c r="S61" i="15"/>
  <c r="R61" i="15"/>
  <c r="Q61" i="15"/>
  <c r="P61" i="15"/>
  <c r="O61" i="15"/>
  <c r="N61" i="15"/>
  <c r="M61" i="15"/>
  <c r="L61" i="15"/>
  <c r="K61" i="15"/>
  <c r="J61" i="15"/>
  <c r="X42" i="15"/>
  <c r="W42" i="15"/>
  <c r="V42" i="15"/>
  <c r="U42" i="15"/>
  <c r="T42" i="15"/>
  <c r="S42" i="15"/>
  <c r="R42" i="15"/>
  <c r="Q42" i="15"/>
  <c r="P42" i="15"/>
  <c r="O42" i="15"/>
  <c r="N42" i="15"/>
  <c r="M42" i="15"/>
  <c r="L42" i="15"/>
  <c r="K42" i="15"/>
  <c r="J42" i="15"/>
  <c r="L23" i="13"/>
  <c r="M23" i="13"/>
  <c r="N23" i="13"/>
  <c r="O23" i="13"/>
  <c r="P23" i="13"/>
  <c r="Q23" i="13"/>
  <c r="R23" i="13"/>
  <c r="S23" i="13"/>
  <c r="T23" i="13"/>
  <c r="U23" i="13"/>
  <c r="V23" i="13"/>
  <c r="W23" i="13"/>
  <c r="X23" i="13"/>
  <c r="J23" i="13"/>
  <c r="K23" i="13"/>
  <c r="K24" i="15"/>
  <c r="L24" i="15"/>
  <c r="M24" i="15"/>
  <c r="N24" i="15"/>
  <c r="O24" i="15"/>
  <c r="P24" i="15"/>
  <c r="Q24" i="15"/>
  <c r="R24" i="15"/>
  <c r="S24" i="15"/>
  <c r="T24" i="15"/>
  <c r="U24" i="15"/>
  <c r="V24" i="15"/>
  <c r="W24" i="15"/>
  <c r="X24" i="15"/>
  <c r="J24" i="15"/>
  <c r="K23" i="15"/>
  <c r="L23" i="15"/>
  <c r="M23" i="15"/>
  <c r="N23" i="15"/>
  <c r="O23" i="15"/>
  <c r="P23" i="15"/>
  <c r="Q23" i="15"/>
  <c r="R23" i="15"/>
  <c r="S23" i="15"/>
  <c r="T23" i="15"/>
  <c r="U23" i="15"/>
  <c r="V23" i="15"/>
  <c r="W23" i="15"/>
  <c r="X23" i="15"/>
  <c r="J23" i="15"/>
  <c r="A3" i="16"/>
  <c r="C3" i="16" s="1"/>
  <c r="A4" i="16"/>
  <c r="C4" i="16" s="1"/>
  <c r="A5" i="16"/>
  <c r="B5" i="16" s="1"/>
  <c r="F5" i="16" s="1" a="1"/>
  <c r="F5" i="16" s="1"/>
  <c r="A6" i="16"/>
  <c r="C6" i="16" s="1"/>
  <c r="A7" i="16"/>
  <c r="C7" i="16" s="1"/>
  <c r="A8" i="16"/>
  <c r="C8" i="16" s="1"/>
  <c r="A9" i="16"/>
  <c r="C9" i="16" s="1"/>
  <c r="A10" i="16"/>
  <c r="C10" i="16" s="1"/>
  <c r="A11" i="16"/>
  <c r="B11" i="16" s="1"/>
  <c r="F11" i="16" s="1" a="1"/>
  <c r="F11" i="16" s="1"/>
  <c r="A12" i="16"/>
  <c r="C12" i="16" s="1"/>
  <c r="A13" i="16"/>
  <c r="C13" i="16" s="1"/>
  <c r="A14" i="16"/>
  <c r="C14" i="16" s="1"/>
  <c r="A15" i="16"/>
  <c r="C15" i="16" s="1"/>
  <c r="A16" i="16"/>
  <c r="C16" i="16" s="1"/>
  <c r="A2" i="16"/>
  <c r="C2" i="16" s="1"/>
  <c r="X292" i="15"/>
  <c r="W292" i="15"/>
  <c r="V292" i="15"/>
  <c r="U292" i="15"/>
  <c r="T292" i="15"/>
  <c r="S292" i="15"/>
  <c r="R292" i="15"/>
  <c r="Q292" i="15"/>
  <c r="P292" i="15"/>
  <c r="O292" i="15"/>
  <c r="N292" i="15"/>
  <c r="M292" i="15"/>
  <c r="L292" i="15"/>
  <c r="K292" i="15"/>
  <c r="J292" i="15"/>
  <c r="X291" i="15"/>
  <c r="W291" i="15"/>
  <c r="V291" i="15"/>
  <c r="U291" i="15"/>
  <c r="T291" i="15"/>
  <c r="S291" i="15"/>
  <c r="R291" i="15"/>
  <c r="Q291" i="15"/>
  <c r="P291" i="15"/>
  <c r="O291" i="15"/>
  <c r="N291" i="15"/>
  <c r="M291" i="15"/>
  <c r="L291" i="15"/>
  <c r="K291" i="15"/>
  <c r="J291" i="15"/>
  <c r="X290" i="15"/>
  <c r="W290" i="15"/>
  <c r="V290" i="15"/>
  <c r="U290" i="15"/>
  <c r="T290" i="15"/>
  <c r="S290" i="15"/>
  <c r="R290" i="15"/>
  <c r="Q290" i="15"/>
  <c r="P290" i="15"/>
  <c r="O290" i="15"/>
  <c r="N290" i="15"/>
  <c r="M290" i="15"/>
  <c r="L290" i="15"/>
  <c r="K290" i="15"/>
  <c r="J290" i="15"/>
  <c r="E279" i="15" a="1"/>
  <c r="E279" i="15" s="1"/>
  <c r="X273" i="15"/>
  <c r="W273" i="15"/>
  <c r="V273" i="15"/>
  <c r="U273" i="15"/>
  <c r="T273" i="15"/>
  <c r="S273" i="15"/>
  <c r="R273" i="15"/>
  <c r="Q273" i="15"/>
  <c r="P273" i="15"/>
  <c r="O273" i="15"/>
  <c r="N273" i="15"/>
  <c r="M273" i="15"/>
  <c r="L273" i="15"/>
  <c r="K273" i="15"/>
  <c r="J273" i="15"/>
  <c r="X272" i="15"/>
  <c r="W272" i="15"/>
  <c r="V272" i="15"/>
  <c r="U272" i="15"/>
  <c r="T272" i="15"/>
  <c r="S272" i="15"/>
  <c r="R272" i="15"/>
  <c r="Q272" i="15"/>
  <c r="P272" i="15"/>
  <c r="O272" i="15"/>
  <c r="N272" i="15"/>
  <c r="M272" i="15"/>
  <c r="L272" i="15"/>
  <c r="K272" i="15"/>
  <c r="J272" i="15"/>
  <c r="X271" i="15"/>
  <c r="W271" i="15"/>
  <c r="V271" i="15"/>
  <c r="U271" i="15"/>
  <c r="T271" i="15"/>
  <c r="S271" i="15"/>
  <c r="R271" i="15"/>
  <c r="Q271" i="15"/>
  <c r="P271" i="15"/>
  <c r="O271" i="15"/>
  <c r="N271" i="15"/>
  <c r="M271" i="15"/>
  <c r="L271" i="15"/>
  <c r="K271" i="15"/>
  <c r="J271" i="15"/>
  <c r="E260" i="15" a="1"/>
  <c r="E260" i="15" s="1"/>
  <c r="X254" i="15"/>
  <c r="W254" i="15"/>
  <c r="V254" i="15"/>
  <c r="U254" i="15"/>
  <c r="T254" i="15"/>
  <c r="S254" i="15"/>
  <c r="R254" i="15"/>
  <c r="Q254" i="15"/>
  <c r="P254" i="15"/>
  <c r="O254" i="15"/>
  <c r="N254" i="15"/>
  <c r="M254" i="15"/>
  <c r="L254" i="15"/>
  <c r="K254" i="15"/>
  <c r="J254" i="15"/>
  <c r="X253" i="15"/>
  <c r="W253" i="15"/>
  <c r="V253" i="15"/>
  <c r="U253" i="15"/>
  <c r="T253" i="15"/>
  <c r="S253" i="15"/>
  <c r="R253" i="15"/>
  <c r="Q253" i="15"/>
  <c r="P253" i="15"/>
  <c r="O253" i="15"/>
  <c r="N253" i="15"/>
  <c r="M253" i="15"/>
  <c r="L253" i="15"/>
  <c r="K253" i="15"/>
  <c r="J253" i="15"/>
  <c r="X252" i="15"/>
  <c r="W252" i="15"/>
  <c r="V252" i="15"/>
  <c r="U252" i="15"/>
  <c r="T252" i="15"/>
  <c r="S252" i="15"/>
  <c r="R252" i="15"/>
  <c r="Q252" i="15"/>
  <c r="P252" i="15"/>
  <c r="O252" i="15"/>
  <c r="N252" i="15"/>
  <c r="M252" i="15"/>
  <c r="L252" i="15"/>
  <c r="K252" i="15"/>
  <c r="J252" i="15"/>
  <c r="E241" i="15" a="1"/>
  <c r="E241" i="15" s="1"/>
  <c r="X235" i="15"/>
  <c r="W235" i="15"/>
  <c r="V235" i="15"/>
  <c r="U235" i="15"/>
  <c r="T235" i="15"/>
  <c r="S235" i="15"/>
  <c r="R235" i="15"/>
  <c r="Q235" i="15"/>
  <c r="P235" i="15"/>
  <c r="O235" i="15"/>
  <c r="N235" i="15"/>
  <c r="M235" i="15"/>
  <c r="L235" i="15"/>
  <c r="K235" i="15"/>
  <c r="J235" i="15"/>
  <c r="X234" i="15"/>
  <c r="W234" i="15"/>
  <c r="V234" i="15"/>
  <c r="U234" i="15"/>
  <c r="T234" i="15"/>
  <c r="S234" i="15"/>
  <c r="R234" i="15"/>
  <c r="Q234" i="15"/>
  <c r="P234" i="15"/>
  <c r="O234" i="15"/>
  <c r="N234" i="15"/>
  <c r="M234" i="15"/>
  <c r="L234" i="15"/>
  <c r="K234" i="15"/>
  <c r="J234" i="15"/>
  <c r="X233" i="15"/>
  <c r="W233" i="15"/>
  <c r="V233" i="15"/>
  <c r="U233" i="15"/>
  <c r="T233" i="15"/>
  <c r="S233" i="15"/>
  <c r="R233" i="15"/>
  <c r="Q233" i="15"/>
  <c r="P233" i="15"/>
  <c r="O233" i="15"/>
  <c r="N233" i="15"/>
  <c r="M233" i="15"/>
  <c r="L233" i="15"/>
  <c r="K233" i="15"/>
  <c r="J233" i="15"/>
  <c r="E222" i="15" a="1"/>
  <c r="E222" i="15" s="1"/>
  <c r="X216" i="15"/>
  <c r="W216" i="15"/>
  <c r="V216" i="15"/>
  <c r="U216" i="15"/>
  <c r="T216" i="15"/>
  <c r="S216" i="15"/>
  <c r="R216" i="15"/>
  <c r="Q216" i="15"/>
  <c r="P216" i="15"/>
  <c r="O216" i="15"/>
  <c r="N216" i="15"/>
  <c r="M216" i="15"/>
  <c r="L216" i="15"/>
  <c r="K216" i="15"/>
  <c r="J216" i="15"/>
  <c r="X215" i="15"/>
  <c r="W215" i="15"/>
  <c r="V215" i="15"/>
  <c r="U215" i="15"/>
  <c r="T215" i="15"/>
  <c r="S215" i="15"/>
  <c r="R215" i="15"/>
  <c r="Q215" i="15"/>
  <c r="P215" i="15"/>
  <c r="O215" i="15"/>
  <c r="N215" i="15"/>
  <c r="M215" i="15"/>
  <c r="L215" i="15"/>
  <c r="K215" i="15"/>
  <c r="J215" i="15"/>
  <c r="X214" i="15"/>
  <c r="W214" i="15"/>
  <c r="V214" i="15"/>
  <c r="U214" i="15"/>
  <c r="T214" i="15"/>
  <c r="S214" i="15"/>
  <c r="R214" i="15"/>
  <c r="Q214" i="15"/>
  <c r="P214" i="15"/>
  <c r="O214" i="15"/>
  <c r="N214" i="15"/>
  <c r="M214" i="15"/>
  <c r="L214" i="15"/>
  <c r="K214" i="15"/>
  <c r="J214" i="15"/>
  <c r="E203" i="15" a="1"/>
  <c r="E203" i="15" s="1"/>
  <c r="X197" i="15"/>
  <c r="W197" i="15"/>
  <c r="V197" i="15"/>
  <c r="U197" i="15"/>
  <c r="T197" i="15"/>
  <c r="S197" i="15"/>
  <c r="R197" i="15"/>
  <c r="Q197" i="15"/>
  <c r="P197" i="15"/>
  <c r="O197" i="15"/>
  <c r="N197" i="15"/>
  <c r="M197" i="15"/>
  <c r="L197" i="15"/>
  <c r="K197" i="15"/>
  <c r="J197" i="15"/>
  <c r="X196" i="15"/>
  <c r="W196" i="15"/>
  <c r="V196" i="15"/>
  <c r="U196" i="15"/>
  <c r="T196" i="15"/>
  <c r="S196" i="15"/>
  <c r="R196" i="15"/>
  <c r="Q196" i="15"/>
  <c r="P196" i="15"/>
  <c r="O196" i="15"/>
  <c r="N196" i="15"/>
  <c r="M196" i="15"/>
  <c r="L196" i="15"/>
  <c r="K196" i="15"/>
  <c r="J196" i="15"/>
  <c r="X195" i="15"/>
  <c r="W195" i="15"/>
  <c r="V195" i="15"/>
  <c r="U195" i="15"/>
  <c r="T195" i="15"/>
  <c r="S195" i="15"/>
  <c r="R195" i="15"/>
  <c r="Q195" i="15"/>
  <c r="P195" i="15"/>
  <c r="O195" i="15"/>
  <c r="N195" i="15"/>
  <c r="M195" i="15"/>
  <c r="L195" i="15"/>
  <c r="K195" i="15"/>
  <c r="J195" i="15"/>
  <c r="E184" i="15" a="1"/>
  <c r="E184" i="15" s="1"/>
  <c r="X178" i="15"/>
  <c r="W178" i="15"/>
  <c r="V178" i="15"/>
  <c r="U178" i="15"/>
  <c r="T178" i="15"/>
  <c r="S178" i="15"/>
  <c r="R178" i="15"/>
  <c r="Q178" i="15"/>
  <c r="P178" i="15"/>
  <c r="O178" i="15"/>
  <c r="N178" i="15"/>
  <c r="M178" i="15"/>
  <c r="L178" i="15"/>
  <c r="K178" i="15"/>
  <c r="J178" i="15"/>
  <c r="X177" i="15"/>
  <c r="W177" i="15"/>
  <c r="V177" i="15"/>
  <c r="U177" i="15"/>
  <c r="T177" i="15"/>
  <c r="S177" i="15"/>
  <c r="R177" i="15"/>
  <c r="Q177" i="15"/>
  <c r="P177" i="15"/>
  <c r="O177" i="15"/>
  <c r="N177" i="15"/>
  <c r="M177" i="15"/>
  <c r="L177" i="15"/>
  <c r="K177" i="15"/>
  <c r="J177" i="15"/>
  <c r="X176" i="15"/>
  <c r="W176" i="15"/>
  <c r="V176" i="15"/>
  <c r="U176" i="15"/>
  <c r="T176" i="15"/>
  <c r="S176" i="15"/>
  <c r="R176" i="15"/>
  <c r="Q176" i="15"/>
  <c r="P176" i="15"/>
  <c r="O176" i="15"/>
  <c r="N176" i="15"/>
  <c r="M176" i="15"/>
  <c r="L176" i="15"/>
  <c r="K176" i="15"/>
  <c r="J176" i="15"/>
  <c r="E165" i="15" a="1"/>
  <c r="E165" i="15" s="1"/>
  <c r="X159" i="15"/>
  <c r="W159" i="15"/>
  <c r="V159" i="15"/>
  <c r="U159" i="15"/>
  <c r="T159" i="15"/>
  <c r="S159" i="15"/>
  <c r="R159" i="15"/>
  <c r="Q159" i="15"/>
  <c r="P159" i="15"/>
  <c r="O159" i="15"/>
  <c r="N159" i="15"/>
  <c r="M159" i="15"/>
  <c r="L159" i="15"/>
  <c r="K159" i="15"/>
  <c r="J159" i="15"/>
  <c r="X158" i="15"/>
  <c r="W158" i="15"/>
  <c r="V158" i="15"/>
  <c r="U158" i="15"/>
  <c r="T158" i="15"/>
  <c r="S158" i="15"/>
  <c r="R158" i="15"/>
  <c r="Q158" i="15"/>
  <c r="P158" i="15"/>
  <c r="O158" i="15"/>
  <c r="N158" i="15"/>
  <c r="M158" i="15"/>
  <c r="L158" i="15"/>
  <c r="K158" i="15"/>
  <c r="J158" i="15"/>
  <c r="X157" i="15"/>
  <c r="W157" i="15"/>
  <c r="V157" i="15"/>
  <c r="U157" i="15"/>
  <c r="T157" i="15"/>
  <c r="S157" i="15"/>
  <c r="R157" i="15"/>
  <c r="Q157" i="15"/>
  <c r="P157" i="15"/>
  <c r="O157" i="15"/>
  <c r="N157" i="15"/>
  <c r="M157" i="15"/>
  <c r="L157" i="15"/>
  <c r="K157" i="15"/>
  <c r="J157" i="15"/>
  <c r="E146" i="15" a="1"/>
  <c r="E146" i="15" s="1"/>
  <c r="X140" i="15"/>
  <c r="W140" i="15"/>
  <c r="V140" i="15"/>
  <c r="U140" i="15"/>
  <c r="T140" i="15"/>
  <c r="S140" i="15"/>
  <c r="R140" i="15"/>
  <c r="Q140" i="15"/>
  <c r="P140" i="15"/>
  <c r="O140" i="15"/>
  <c r="N140" i="15"/>
  <c r="M140" i="15"/>
  <c r="L140" i="15"/>
  <c r="K140" i="15"/>
  <c r="J140" i="15"/>
  <c r="X139" i="15"/>
  <c r="W139" i="15"/>
  <c r="V139" i="15"/>
  <c r="U139" i="15"/>
  <c r="T139" i="15"/>
  <c r="S139" i="15"/>
  <c r="R139" i="15"/>
  <c r="Q139" i="15"/>
  <c r="P139" i="15"/>
  <c r="O139" i="15"/>
  <c r="N139" i="15"/>
  <c r="M139" i="15"/>
  <c r="L139" i="15"/>
  <c r="K139" i="15"/>
  <c r="J139" i="15"/>
  <c r="X138" i="15"/>
  <c r="W138" i="15"/>
  <c r="V138" i="15"/>
  <c r="U138" i="15"/>
  <c r="T138" i="15"/>
  <c r="S138" i="15"/>
  <c r="R138" i="15"/>
  <c r="Q138" i="15"/>
  <c r="P138" i="15"/>
  <c r="O138" i="15"/>
  <c r="N138" i="15"/>
  <c r="M138" i="15"/>
  <c r="L138" i="15"/>
  <c r="K138" i="15"/>
  <c r="J138" i="15"/>
  <c r="E127" i="15" a="1"/>
  <c r="E127" i="15" s="1"/>
  <c r="X121" i="15"/>
  <c r="W121" i="15"/>
  <c r="V121" i="15"/>
  <c r="U121" i="15"/>
  <c r="T121" i="15"/>
  <c r="S121" i="15"/>
  <c r="R121" i="15"/>
  <c r="Q121" i="15"/>
  <c r="P121" i="15"/>
  <c r="O121" i="15"/>
  <c r="N121" i="15"/>
  <c r="M121" i="15"/>
  <c r="L121" i="15"/>
  <c r="K121" i="15"/>
  <c r="J121" i="15"/>
  <c r="X120" i="15"/>
  <c r="W120" i="15"/>
  <c r="V120" i="15"/>
  <c r="U120" i="15"/>
  <c r="T120" i="15"/>
  <c r="S120" i="15"/>
  <c r="R120" i="15"/>
  <c r="Q120" i="15"/>
  <c r="P120" i="15"/>
  <c r="O120" i="15"/>
  <c r="N120" i="15"/>
  <c r="M120" i="15"/>
  <c r="L120" i="15"/>
  <c r="K120" i="15"/>
  <c r="J120" i="15"/>
  <c r="X119" i="15"/>
  <c r="W119" i="15"/>
  <c r="V119" i="15"/>
  <c r="U119" i="15"/>
  <c r="T119" i="15"/>
  <c r="S119" i="15"/>
  <c r="R119" i="15"/>
  <c r="Q119" i="15"/>
  <c r="P119" i="15"/>
  <c r="O119" i="15"/>
  <c r="N119" i="15"/>
  <c r="M119" i="15"/>
  <c r="L119" i="15"/>
  <c r="K119" i="15"/>
  <c r="J119" i="15"/>
  <c r="E108" i="15" a="1"/>
  <c r="E108" i="15" s="1"/>
  <c r="X102" i="15"/>
  <c r="W102" i="15"/>
  <c r="V102" i="15"/>
  <c r="U102" i="15"/>
  <c r="T102" i="15"/>
  <c r="S102" i="15"/>
  <c r="R102" i="15"/>
  <c r="Q102" i="15"/>
  <c r="P102" i="15"/>
  <c r="O102" i="15"/>
  <c r="N102" i="15"/>
  <c r="M102" i="15"/>
  <c r="L102" i="15"/>
  <c r="K102" i="15"/>
  <c r="J102" i="15"/>
  <c r="X101" i="15"/>
  <c r="W101" i="15"/>
  <c r="V101" i="15"/>
  <c r="U101" i="15"/>
  <c r="T101" i="15"/>
  <c r="S101" i="15"/>
  <c r="R101" i="15"/>
  <c r="Q101" i="15"/>
  <c r="P101" i="15"/>
  <c r="O101" i="15"/>
  <c r="N101" i="15"/>
  <c r="M101" i="15"/>
  <c r="L101" i="15"/>
  <c r="K101" i="15"/>
  <c r="J101" i="15"/>
  <c r="X100" i="15"/>
  <c r="W100" i="15"/>
  <c r="V100" i="15"/>
  <c r="U100" i="15"/>
  <c r="T100" i="15"/>
  <c r="S100" i="15"/>
  <c r="R100" i="15"/>
  <c r="Q100" i="15"/>
  <c r="P100" i="15"/>
  <c r="O100" i="15"/>
  <c r="N100" i="15"/>
  <c r="M100" i="15"/>
  <c r="L100" i="15"/>
  <c r="K100" i="15"/>
  <c r="J100" i="15"/>
  <c r="E89" i="15" a="1"/>
  <c r="E89" i="15" s="1"/>
  <c r="X83" i="15"/>
  <c r="W83" i="15"/>
  <c r="V83" i="15"/>
  <c r="U83" i="15"/>
  <c r="T83" i="15"/>
  <c r="S83" i="15"/>
  <c r="R83" i="15"/>
  <c r="Q83" i="15"/>
  <c r="P83" i="15"/>
  <c r="O83" i="15"/>
  <c r="N83" i="15"/>
  <c r="M83" i="15"/>
  <c r="L83" i="15"/>
  <c r="K83" i="15"/>
  <c r="J83" i="15"/>
  <c r="X82" i="15"/>
  <c r="W82" i="15"/>
  <c r="V82" i="15"/>
  <c r="U82" i="15"/>
  <c r="T82" i="15"/>
  <c r="S82" i="15"/>
  <c r="R82" i="15"/>
  <c r="Q82" i="15"/>
  <c r="P82" i="15"/>
  <c r="O82" i="15"/>
  <c r="N82" i="15"/>
  <c r="M82" i="15"/>
  <c r="L82" i="15"/>
  <c r="K82" i="15"/>
  <c r="J82" i="15"/>
  <c r="X81" i="15"/>
  <c r="W81" i="15"/>
  <c r="V81" i="15"/>
  <c r="U81" i="15"/>
  <c r="T81" i="15"/>
  <c r="S81" i="15"/>
  <c r="R81" i="15"/>
  <c r="Q81" i="15"/>
  <c r="P81" i="15"/>
  <c r="O81" i="15"/>
  <c r="N81" i="15"/>
  <c r="M81" i="15"/>
  <c r="L81" i="15"/>
  <c r="K81" i="15"/>
  <c r="J81" i="15"/>
  <c r="E70" i="15" a="1"/>
  <c r="E70" i="15" s="1"/>
  <c r="X64" i="15"/>
  <c r="W64" i="15"/>
  <c r="V64" i="15"/>
  <c r="U64" i="15"/>
  <c r="T64" i="15"/>
  <c r="S64" i="15"/>
  <c r="R64" i="15"/>
  <c r="Q64" i="15"/>
  <c r="P64" i="15"/>
  <c r="O64" i="15"/>
  <c r="N64" i="15"/>
  <c r="M64" i="15"/>
  <c r="L64" i="15"/>
  <c r="K64" i="15"/>
  <c r="J64" i="15"/>
  <c r="X63" i="15"/>
  <c r="W63" i="15"/>
  <c r="V63" i="15"/>
  <c r="U63" i="15"/>
  <c r="T63" i="15"/>
  <c r="S63" i="15"/>
  <c r="R63" i="15"/>
  <c r="Q63" i="15"/>
  <c r="P63" i="15"/>
  <c r="O63" i="15"/>
  <c r="N63" i="15"/>
  <c r="M63" i="15"/>
  <c r="L63" i="15"/>
  <c r="K63" i="15"/>
  <c r="J63" i="15"/>
  <c r="X62" i="15"/>
  <c r="W62" i="15"/>
  <c r="V62" i="15"/>
  <c r="U62" i="15"/>
  <c r="T62" i="15"/>
  <c r="S62" i="15"/>
  <c r="R62" i="15"/>
  <c r="Q62" i="15"/>
  <c r="P62" i="15"/>
  <c r="O62" i="15"/>
  <c r="N62" i="15"/>
  <c r="M62" i="15"/>
  <c r="L62" i="15"/>
  <c r="K62" i="15"/>
  <c r="J62" i="15"/>
  <c r="E51" i="15" a="1"/>
  <c r="E51" i="15" s="1"/>
  <c r="X45" i="15"/>
  <c r="W45" i="15"/>
  <c r="V45" i="15"/>
  <c r="U45" i="15"/>
  <c r="T45" i="15"/>
  <c r="S45" i="15"/>
  <c r="R45" i="15"/>
  <c r="Q45" i="15"/>
  <c r="P45" i="15"/>
  <c r="O45" i="15"/>
  <c r="N45" i="15"/>
  <c r="M45" i="15"/>
  <c r="L45" i="15"/>
  <c r="K45" i="15"/>
  <c r="J45" i="15"/>
  <c r="X44" i="15"/>
  <c r="W44" i="15"/>
  <c r="V44" i="15"/>
  <c r="U44" i="15"/>
  <c r="T44" i="15"/>
  <c r="S44" i="15"/>
  <c r="R44" i="15"/>
  <c r="Q44" i="15"/>
  <c r="P44" i="15"/>
  <c r="O44" i="15"/>
  <c r="N44" i="15"/>
  <c r="M44" i="15"/>
  <c r="L44" i="15"/>
  <c r="K44" i="15"/>
  <c r="J44" i="15"/>
  <c r="X43" i="15"/>
  <c r="W43" i="15"/>
  <c r="V43" i="15"/>
  <c r="U43" i="15"/>
  <c r="T43" i="15"/>
  <c r="S43" i="15"/>
  <c r="R43" i="15"/>
  <c r="Q43" i="15"/>
  <c r="P43" i="15"/>
  <c r="O43" i="15"/>
  <c r="N43" i="15"/>
  <c r="M43" i="15"/>
  <c r="L43" i="15"/>
  <c r="K43" i="15"/>
  <c r="J43" i="15"/>
  <c r="E32" i="15" a="1"/>
  <c r="E32" i="15" s="1"/>
  <c r="X26" i="15"/>
  <c r="W26" i="15"/>
  <c r="V26" i="15"/>
  <c r="U26" i="15"/>
  <c r="T26" i="15"/>
  <c r="S26" i="15"/>
  <c r="R26" i="15"/>
  <c r="Q26" i="15"/>
  <c r="P26" i="15"/>
  <c r="O26" i="15"/>
  <c r="N26" i="15"/>
  <c r="M26" i="15"/>
  <c r="L26" i="15"/>
  <c r="K26" i="15"/>
  <c r="J26" i="15"/>
  <c r="X25" i="15"/>
  <c r="W25" i="15"/>
  <c r="V25" i="15"/>
  <c r="U25" i="15"/>
  <c r="T25" i="15"/>
  <c r="S25" i="15"/>
  <c r="R25" i="15"/>
  <c r="Q25" i="15"/>
  <c r="P25" i="15"/>
  <c r="O25" i="15"/>
  <c r="N25" i="15"/>
  <c r="M25" i="15"/>
  <c r="L25" i="15"/>
  <c r="K25" i="15"/>
  <c r="J25" i="15"/>
  <c r="E13" i="15" a="1"/>
  <c r="E13" i="15" s="1"/>
  <c r="E146" i="13" a="1"/>
  <c r="E146" i="13" s="1"/>
  <c r="J157" i="13"/>
  <c r="K157" i="13"/>
  <c r="L157" i="13"/>
  <c r="M157" i="13"/>
  <c r="N157" i="13"/>
  <c r="O157" i="13"/>
  <c r="P157" i="13"/>
  <c r="Q157" i="13"/>
  <c r="R157" i="13"/>
  <c r="S157" i="13"/>
  <c r="T157" i="13"/>
  <c r="U157" i="13"/>
  <c r="V157" i="13"/>
  <c r="W157" i="13"/>
  <c r="X157" i="13"/>
  <c r="J158" i="13"/>
  <c r="K158" i="13"/>
  <c r="L158" i="13"/>
  <c r="M158" i="13"/>
  <c r="N158" i="13"/>
  <c r="O158" i="13"/>
  <c r="P158" i="13"/>
  <c r="Q158" i="13"/>
  <c r="R158" i="13"/>
  <c r="S158" i="13"/>
  <c r="T158" i="13"/>
  <c r="U158" i="13"/>
  <c r="V158" i="13"/>
  <c r="W158" i="13"/>
  <c r="X158" i="13"/>
  <c r="J159" i="13"/>
  <c r="K159" i="13"/>
  <c r="L159" i="13"/>
  <c r="M159" i="13"/>
  <c r="N159" i="13"/>
  <c r="O159" i="13"/>
  <c r="P159" i="13"/>
  <c r="Q159" i="13"/>
  <c r="R159" i="13"/>
  <c r="S159" i="13"/>
  <c r="T159" i="13"/>
  <c r="U159" i="13"/>
  <c r="V159" i="13"/>
  <c r="W159" i="13"/>
  <c r="X159" i="13"/>
  <c r="E165" i="13" a="1"/>
  <c r="E165" i="13" s="1"/>
  <c r="J176" i="13"/>
  <c r="K176" i="13"/>
  <c r="L176" i="13"/>
  <c r="M176" i="13"/>
  <c r="N176" i="13"/>
  <c r="O176" i="13"/>
  <c r="P176" i="13"/>
  <c r="Q176" i="13"/>
  <c r="R176" i="13"/>
  <c r="S176" i="13"/>
  <c r="T176" i="13"/>
  <c r="U176" i="13"/>
  <c r="V176" i="13"/>
  <c r="W176" i="13"/>
  <c r="X176" i="13"/>
  <c r="J177" i="13"/>
  <c r="K177" i="13"/>
  <c r="L177" i="13"/>
  <c r="M177" i="13"/>
  <c r="N177" i="13"/>
  <c r="O177" i="13"/>
  <c r="P177" i="13"/>
  <c r="Q177" i="13"/>
  <c r="R177" i="13"/>
  <c r="S177" i="13"/>
  <c r="T177" i="13"/>
  <c r="U177" i="13"/>
  <c r="V177" i="13"/>
  <c r="W177" i="13"/>
  <c r="X177" i="13"/>
  <c r="J178" i="13"/>
  <c r="K178" i="13"/>
  <c r="L178" i="13"/>
  <c r="M178" i="13"/>
  <c r="N178" i="13"/>
  <c r="O178" i="13"/>
  <c r="P178" i="13"/>
  <c r="Q178" i="13"/>
  <c r="R178" i="13"/>
  <c r="S178" i="13"/>
  <c r="T178" i="13"/>
  <c r="U178" i="13"/>
  <c r="V178" i="13"/>
  <c r="W178" i="13"/>
  <c r="X178" i="13"/>
  <c r="E184" i="13" a="1"/>
  <c r="E184" i="13" s="1"/>
  <c r="J195" i="13"/>
  <c r="K195" i="13"/>
  <c r="L195" i="13"/>
  <c r="M195" i="13"/>
  <c r="N195" i="13"/>
  <c r="O195" i="13"/>
  <c r="P195" i="13"/>
  <c r="Q195" i="13"/>
  <c r="R195" i="13"/>
  <c r="S195" i="13"/>
  <c r="T195" i="13"/>
  <c r="U195" i="13"/>
  <c r="V195" i="13"/>
  <c r="W195" i="13"/>
  <c r="X195" i="13"/>
  <c r="J196" i="13"/>
  <c r="K196" i="13"/>
  <c r="L196" i="13"/>
  <c r="M196" i="13"/>
  <c r="N196" i="13"/>
  <c r="O196" i="13"/>
  <c r="P196" i="13"/>
  <c r="Q196" i="13"/>
  <c r="R196" i="13"/>
  <c r="S196" i="13"/>
  <c r="T196" i="13"/>
  <c r="U196" i="13"/>
  <c r="V196" i="13"/>
  <c r="W196" i="13"/>
  <c r="X196" i="13"/>
  <c r="J197" i="13"/>
  <c r="K197" i="13"/>
  <c r="L197" i="13"/>
  <c r="M197" i="13"/>
  <c r="N197" i="13"/>
  <c r="O197" i="13"/>
  <c r="P197" i="13"/>
  <c r="Q197" i="13"/>
  <c r="R197" i="13"/>
  <c r="S197" i="13"/>
  <c r="T197" i="13"/>
  <c r="U197" i="13"/>
  <c r="V197" i="13"/>
  <c r="W197" i="13"/>
  <c r="X197" i="13"/>
  <c r="E203" i="13" a="1"/>
  <c r="E203" i="13" s="1"/>
  <c r="J214" i="13"/>
  <c r="K214" i="13"/>
  <c r="L214" i="13"/>
  <c r="M214" i="13"/>
  <c r="N214" i="13"/>
  <c r="O214" i="13"/>
  <c r="P214" i="13"/>
  <c r="Q214" i="13"/>
  <c r="R214" i="13"/>
  <c r="S214" i="13"/>
  <c r="T214" i="13"/>
  <c r="U214" i="13"/>
  <c r="V214" i="13"/>
  <c r="W214" i="13"/>
  <c r="X214" i="13"/>
  <c r="J215" i="13"/>
  <c r="K215" i="13"/>
  <c r="L215" i="13"/>
  <c r="M215" i="13"/>
  <c r="N215" i="13"/>
  <c r="O215" i="13"/>
  <c r="P215" i="13"/>
  <c r="Q215" i="13"/>
  <c r="R215" i="13"/>
  <c r="S215" i="13"/>
  <c r="T215" i="13"/>
  <c r="U215" i="13"/>
  <c r="V215" i="13"/>
  <c r="W215" i="13"/>
  <c r="X215" i="13"/>
  <c r="J216" i="13"/>
  <c r="K216" i="13"/>
  <c r="L216" i="13"/>
  <c r="M216" i="13"/>
  <c r="N216" i="13"/>
  <c r="O216" i="13"/>
  <c r="P216" i="13"/>
  <c r="Q216" i="13"/>
  <c r="R216" i="13"/>
  <c r="S216" i="13"/>
  <c r="T216" i="13"/>
  <c r="U216" i="13"/>
  <c r="V216" i="13"/>
  <c r="W216" i="13"/>
  <c r="X216" i="13"/>
  <c r="E222" i="13" a="1"/>
  <c r="E222" i="13" s="1"/>
  <c r="J233" i="13"/>
  <c r="K233" i="13"/>
  <c r="L233" i="13"/>
  <c r="M233" i="13"/>
  <c r="N233" i="13"/>
  <c r="O233" i="13"/>
  <c r="P233" i="13"/>
  <c r="Q233" i="13"/>
  <c r="R233" i="13"/>
  <c r="S233" i="13"/>
  <c r="T233" i="13"/>
  <c r="U233" i="13"/>
  <c r="V233" i="13"/>
  <c r="W233" i="13"/>
  <c r="X233" i="13"/>
  <c r="J234" i="13"/>
  <c r="K234" i="13"/>
  <c r="L234" i="13"/>
  <c r="M234" i="13"/>
  <c r="N234" i="13"/>
  <c r="O234" i="13"/>
  <c r="P234" i="13"/>
  <c r="Q234" i="13"/>
  <c r="R234" i="13"/>
  <c r="S234" i="13"/>
  <c r="T234" i="13"/>
  <c r="U234" i="13"/>
  <c r="V234" i="13"/>
  <c r="W234" i="13"/>
  <c r="X234" i="13"/>
  <c r="J235" i="13"/>
  <c r="K235" i="13"/>
  <c r="L235" i="13"/>
  <c r="M235" i="13"/>
  <c r="N235" i="13"/>
  <c r="O235" i="13"/>
  <c r="P235" i="13"/>
  <c r="Q235" i="13"/>
  <c r="R235" i="13"/>
  <c r="S235" i="13"/>
  <c r="T235" i="13"/>
  <c r="U235" i="13"/>
  <c r="V235" i="13"/>
  <c r="W235" i="13"/>
  <c r="X235" i="13"/>
  <c r="E241" i="13" a="1"/>
  <c r="E241" i="13" s="1"/>
  <c r="J252" i="13"/>
  <c r="K252" i="13"/>
  <c r="L252" i="13"/>
  <c r="M252" i="13"/>
  <c r="N252" i="13"/>
  <c r="O252" i="13"/>
  <c r="P252" i="13"/>
  <c r="Q252" i="13"/>
  <c r="R252" i="13"/>
  <c r="S252" i="13"/>
  <c r="T252" i="13"/>
  <c r="U252" i="13"/>
  <c r="V252" i="13"/>
  <c r="W252" i="13"/>
  <c r="X252" i="13"/>
  <c r="J253" i="13"/>
  <c r="K253" i="13"/>
  <c r="L253" i="13"/>
  <c r="M253" i="13"/>
  <c r="N253" i="13"/>
  <c r="O253" i="13"/>
  <c r="P253" i="13"/>
  <c r="Q253" i="13"/>
  <c r="R253" i="13"/>
  <c r="S253" i="13"/>
  <c r="T253" i="13"/>
  <c r="U253" i="13"/>
  <c r="V253" i="13"/>
  <c r="W253" i="13"/>
  <c r="X253" i="13"/>
  <c r="J254" i="13"/>
  <c r="K254" i="13"/>
  <c r="L254" i="13"/>
  <c r="M254" i="13"/>
  <c r="N254" i="13"/>
  <c r="O254" i="13"/>
  <c r="P254" i="13"/>
  <c r="Q254" i="13"/>
  <c r="R254" i="13"/>
  <c r="S254" i="13"/>
  <c r="T254" i="13"/>
  <c r="U254" i="13"/>
  <c r="V254" i="13"/>
  <c r="W254" i="13"/>
  <c r="X254" i="13"/>
  <c r="E260" i="13" a="1"/>
  <c r="E260" i="13" s="1"/>
  <c r="J271" i="13"/>
  <c r="K271" i="13"/>
  <c r="L271" i="13"/>
  <c r="M271" i="13"/>
  <c r="N271" i="13"/>
  <c r="O271" i="13"/>
  <c r="P271" i="13"/>
  <c r="Q271" i="13"/>
  <c r="R271" i="13"/>
  <c r="S271" i="13"/>
  <c r="T271" i="13"/>
  <c r="U271" i="13"/>
  <c r="V271" i="13"/>
  <c r="W271" i="13"/>
  <c r="X271" i="13"/>
  <c r="J272" i="13"/>
  <c r="K272" i="13"/>
  <c r="L272" i="13"/>
  <c r="M272" i="13"/>
  <c r="N272" i="13"/>
  <c r="O272" i="13"/>
  <c r="P272" i="13"/>
  <c r="Q272" i="13"/>
  <c r="R272" i="13"/>
  <c r="S272" i="13"/>
  <c r="T272" i="13"/>
  <c r="U272" i="13"/>
  <c r="V272" i="13"/>
  <c r="W272" i="13"/>
  <c r="X272" i="13"/>
  <c r="J273" i="13"/>
  <c r="K273" i="13"/>
  <c r="L273" i="13"/>
  <c r="M273" i="13"/>
  <c r="N273" i="13"/>
  <c r="O273" i="13"/>
  <c r="P273" i="13"/>
  <c r="Q273" i="13"/>
  <c r="R273" i="13"/>
  <c r="S273" i="13"/>
  <c r="T273" i="13"/>
  <c r="U273" i="13"/>
  <c r="V273" i="13"/>
  <c r="W273" i="13"/>
  <c r="X273" i="13"/>
  <c r="E279" i="13" a="1"/>
  <c r="E279" i="13" s="1"/>
  <c r="J290" i="13"/>
  <c r="K290" i="13"/>
  <c r="L290" i="13"/>
  <c r="M290" i="13"/>
  <c r="N290" i="13"/>
  <c r="O290" i="13"/>
  <c r="P290" i="13"/>
  <c r="Q290" i="13"/>
  <c r="R290" i="13"/>
  <c r="S290" i="13"/>
  <c r="T290" i="13"/>
  <c r="U290" i="13"/>
  <c r="V290" i="13"/>
  <c r="W290" i="13"/>
  <c r="X290" i="13"/>
  <c r="J291" i="13"/>
  <c r="K291" i="13"/>
  <c r="L291" i="13"/>
  <c r="M291" i="13"/>
  <c r="N291" i="13"/>
  <c r="O291" i="13"/>
  <c r="P291" i="13"/>
  <c r="Q291" i="13"/>
  <c r="R291" i="13"/>
  <c r="S291" i="13"/>
  <c r="T291" i="13"/>
  <c r="U291" i="13"/>
  <c r="V291" i="13"/>
  <c r="W291" i="13"/>
  <c r="X291" i="13"/>
  <c r="J292" i="13"/>
  <c r="K292" i="13"/>
  <c r="L292" i="13"/>
  <c r="M292" i="13"/>
  <c r="N292" i="13"/>
  <c r="O292" i="13"/>
  <c r="P292" i="13"/>
  <c r="Q292" i="13"/>
  <c r="R292" i="13"/>
  <c r="S292" i="13"/>
  <c r="T292" i="13"/>
  <c r="U292" i="13"/>
  <c r="V292" i="13"/>
  <c r="W292" i="13"/>
  <c r="X292" i="13"/>
  <c r="E32" i="13" a="1"/>
  <c r="E32" i="13" s="1"/>
  <c r="E51" i="13" a="1"/>
  <c r="E51" i="13" s="1"/>
  <c r="J62" i="13"/>
  <c r="K62" i="13"/>
  <c r="L62" i="13"/>
  <c r="M62" i="13"/>
  <c r="N62" i="13"/>
  <c r="O62" i="13"/>
  <c r="P62" i="13"/>
  <c r="Q62" i="13"/>
  <c r="R62" i="13"/>
  <c r="S62" i="13"/>
  <c r="T62" i="13"/>
  <c r="U62" i="13"/>
  <c r="V62" i="13"/>
  <c r="W62" i="13"/>
  <c r="X62" i="13"/>
  <c r="J63" i="13"/>
  <c r="K63" i="13"/>
  <c r="L63" i="13"/>
  <c r="M63" i="13"/>
  <c r="N63" i="13"/>
  <c r="O63" i="13"/>
  <c r="P63" i="13"/>
  <c r="Q63" i="13"/>
  <c r="R63" i="13"/>
  <c r="S63" i="13"/>
  <c r="T63" i="13"/>
  <c r="U63" i="13"/>
  <c r="V63" i="13"/>
  <c r="W63" i="13"/>
  <c r="X63" i="13"/>
  <c r="J64" i="13"/>
  <c r="K64" i="13"/>
  <c r="L64" i="13"/>
  <c r="M64" i="13"/>
  <c r="N64" i="13"/>
  <c r="O64" i="13"/>
  <c r="P64" i="13"/>
  <c r="Q64" i="13"/>
  <c r="R64" i="13"/>
  <c r="S64" i="13"/>
  <c r="T64" i="13"/>
  <c r="U64" i="13"/>
  <c r="V64" i="13"/>
  <c r="W64" i="13"/>
  <c r="X64" i="13"/>
  <c r="E70" i="13" a="1"/>
  <c r="E70" i="13" s="1"/>
  <c r="J81" i="13"/>
  <c r="K81" i="13"/>
  <c r="L81" i="13"/>
  <c r="M81" i="13"/>
  <c r="N81" i="13"/>
  <c r="O81" i="13"/>
  <c r="P81" i="13"/>
  <c r="Q81" i="13"/>
  <c r="R81" i="13"/>
  <c r="S81" i="13"/>
  <c r="T81" i="13"/>
  <c r="U81" i="13"/>
  <c r="V81" i="13"/>
  <c r="W81" i="13"/>
  <c r="X81" i="13"/>
  <c r="J82" i="13"/>
  <c r="K82" i="13"/>
  <c r="L82" i="13"/>
  <c r="M82" i="13"/>
  <c r="N82" i="13"/>
  <c r="O82" i="13"/>
  <c r="P82" i="13"/>
  <c r="Q82" i="13"/>
  <c r="R82" i="13"/>
  <c r="S82" i="13"/>
  <c r="T82" i="13"/>
  <c r="U82" i="13"/>
  <c r="V82" i="13"/>
  <c r="W82" i="13"/>
  <c r="X82" i="13"/>
  <c r="J83" i="13"/>
  <c r="K83" i="13"/>
  <c r="L83" i="13"/>
  <c r="M83" i="13"/>
  <c r="N83" i="13"/>
  <c r="O83" i="13"/>
  <c r="P83" i="13"/>
  <c r="Q83" i="13"/>
  <c r="R83" i="13"/>
  <c r="S83" i="13"/>
  <c r="T83" i="13"/>
  <c r="U83" i="13"/>
  <c r="V83" i="13"/>
  <c r="W83" i="13"/>
  <c r="X83" i="13"/>
  <c r="E89" i="13" a="1"/>
  <c r="E89" i="13" s="1"/>
  <c r="J100" i="13"/>
  <c r="K100" i="13"/>
  <c r="L100" i="13"/>
  <c r="M100" i="13"/>
  <c r="N100" i="13"/>
  <c r="O100" i="13"/>
  <c r="P100" i="13"/>
  <c r="Q100" i="13"/>
  <c r="R100" i="13"/>
  <c r="S100" i="13"/>
  <c r="T100" i="13"/>
  <c r="U100" i="13"/>
  <c r="V100" i="13"/>
  <c r="W100" i="13"/>
  <c r="X100" i="13"/>
  <c r="J101" i="13"/>
  <c r="K101" i="13"/>
  <c r="L101" i="13"/>
  <c r="M101" i="13"/>
  <c r="N101" i="13"/>
  <c r="O101" i="13"/>
  <c r="P101" i="13"/>
  <c r="Q101" i="13"/>
  <c r="R101" i="13"/>
  <c r="S101" i="13"/>
  <c r="T101" i="13"/>
  <c r="U101" i="13"/>
  <c r="V101" i="13"/>
  <c r="W101" i="13"/>
  <c r="X101" i="13"/>
  <c r="J102" i="13"/>
  <c r="K102" i="13"/>
  <c r="L102" i="13"/>
  <c r="M102" i="13"/>
  <c r="N102" i="13"/>
  <c r="O102" i="13"/>
  <c r="P102" i="13"/>
  <c r="Q102" i="13"/>
  <c r="R102" i="13"/>
  <c r="S102" i="13"/>
  <c r="T102" i="13"/>
  <c r="U102" i="13"/>
  <c r="V102" i="13"/>
  <c r="W102" i="13"/>
  <c r="X102" i="13"/>
  <c r="E108" i="13" a="1"/>
  <c r="E108" i="13" s="1"/>
  <c r="J119" i="13"/>
  <c r="K119" i="13"/>
  <c r="L119" i="13"/>
  <c r="M119" i="13"/>
  <c r="N119" i="13"/>
  <c r="O119" i="13"/>
  <c r="P119" i="13"/>
  <c r="Q119" i="13"/>
  <c r="R119" i="13"/>
  <c r="S119" i="13"/>
  <c r="T119" i="13"/>
  <c r="U119" i="13"/>
  <c r="V119" i="13"/>
  <c r="W119" i="13"/>
  <c r="X119" i="13"/>
  <c r="J120" i="13"/>
  <c r="K120" i="13"/>
  <c r="L120" i="13"/>
  <c r="M120" i="13"/>
  <c r="N120" i="13"/>
  <c r="O120" i="13"/>
  <c r="P120" i="13"/>
  <c r="Q120" i="13"/>
  <c r="R120" i="13"/>
  <c r="S120" i="13"/>
  <c r="T120" i="13"/>
  <c r="U120" i="13"/>
  <c r="V120" i="13"/>
  <c r="W120" i="13"/>
  <c r="X120" i="13"/>
  <c r="J121" i="13"/>
  <c r="K121" i="13"/>
  <c r="L121" i="13"/>
  <c r="M121" i="13"/>
  <c r="N121" i="13"/>
  <c r="O121" i="13"/>
  <c r="P121" i="13"/>
  <c r="Q121" i="13"/>
  <c r="R121" i="13"/>
  <c r="S121" i="13"/>
  <c r="T121" i="13"/>
  <c r="U121" i="13"/>
  <c r="V121" i="13"/>
  <c r="W121" i="13"/>
  <c r="X121" i="13"/>
  <c r="E127" i="13" a="1"/>
  <c r="E127" i="13" s="1"/>
  <c r="J138" i="13"/>
  <c r="K138" i="13"/>
  <c r="L138" i="13"/>
  <c r="M138" i="13"/>
  <c r="N138" i="13"/>
  <c r="O138" i="13"/>
  <c r="P138" i="13"/>
  <c r="Q138" i="13"/>
  <c r="R138" i="13"/>
  <c r="S138" i="13"/>
  <c r="T138" i="13"/>
  <c r="U138" i="13"/>
  <c r="V138" i="13"/>
  <c r="W138" i="13"/>
  <c r="X138" i="13"/>
  <c r="J139" i="13"/>
  <c r="K139" i="13"/>
  <c r="L139" i="13"/>
  <c r="M139" i="13"/>
  <c r="N139" i="13"/>
  <c r="O139" i="13"/>
  <c r="P139" i="13"/>
  <c r="Q139" i="13"/>
  <c r="R139" i="13"/>
  <c r="S139" i="13"/>
  <c r="T139" i="13"/>
  <c r="U139" i="13"/>
  <c r="V139" i="13"/>
  <c r="W139" i="13"/>
  <c r="X139" i="13"/>
  <c r="J140" i="13"/>
  <c r="K140" i="13"/>
  <c r="L140" i="13"/>
  <c r="M140" i="13"/>
  <c r="N140" i="13"/>
  <c r="O140" i="13"/>
  <c r="P140" i="13"/>
  <c r="Q140" i="13"/>
  <c r="R140" i="13"/>
  <c r="S140" i="13"/>
  <c r="T140" i="13"/>
  <c r="U140" i="13"/>
  <c r="V140" i="13"/>
  <c r="W140" i="13"/>
  <c r="X140" i="13"/>
  <c r="E7" i="12"/>
  <c r="C7" i="12"/>
  <c r="D7" i="12"/>
  <c r="F7" i="12"/>
  <c r="G7" i="12" l="1"/>
  <c r="C9" i="17"/>
  <c r="G17" i="16"/>
  <c r="B10" i="17"/>
  <c r="F10" i="17" s="1" a="1"/>
  <c r="F10" i="17" s="1"/>
  <c r="B12" i="17"/>
  <c r="E12" i="17" s="1" a="1"/>
  <c r="E12" i="17" s="1"/>
  <c r="B13" i="17"/>
  <c r="F13" i="17" s="1" a="1"/>
  <c r="F13" i="17" s="1"/>
  <c r="B15" i="17"/>
  <c r="F15" i="17" s="1" a="1"/>
  <c r="F15" i="17" s="1"/>
  <c r="C4" i="17"/>
  <c r="B8" i="12"/>
  <c r="D9" i="17" a="1"/>
  <c r="D9" i="17" s="1"/>
  <c r="F9" i="17" a="1"/>
  <c r="F9" i="17" s="1"/>
  <c r="E9" i="17" a="1"/>
  <c r="E9" i="17" s="1"/>
  <c r="F5" i="17" a="1"/>
  <c r="F5" i="17" s="1"/>
  <c r="B2" i="17"/>
  <c r="F2" i="17" s="1" a="1"/>
  <c r="F2" i="17" s="1"/>
  <c r="C6" i="17"/>
  <c r="D5" i="17" a="1"/>
  <c r="D5" i="17" s="1"/>
  <c r="G5" i="17" s="1"/>
  <c r="B7" i="17"/>
  <c r="F7" i="17" s="1" a="1"/>
  <c r="F7" i="17" s="1"/>
  <c r="B16" i="17"/>
  <c r="E16" i="17" s="1" a="1"/>
  <c r="E16" i="17" s="1"/>
  <c r="B3" i="17"/>
  <c r="E3" i="17" s="1" a="1"/>
  <c r="E3" i="17" s="1"/>
  <c r="B8" i="17"/>
  <c r="F8" i="17" s="1" a="1"/>
  <c r="F8" i="17" s="1"/>
  <c r="B11" i="17"/>
  <c r="F11" i="17" s="1" a="1"/>
  <c r="F11" i="17" s="1"/>
  <c r="B14" i="17"/>
  <c r="D6" i="17" a="1"/>
  <c r="D6" i="17" s="1"/>
  <c r="G6" i="17" s="1"/>
  <c r="E6" i="17" a="1"/>
  <c r="E6" i="17" s="1"/>
  <c r="D4" i="17" a="1"/>
  <c r="D4" i="17" s="1"/>
  <c r="G4" i="17" s="1"/>
  <c r="E4" i="17" a="1"/>
  <c r="E4" i="17" s="1"/>
  <c r="C5" i="16"/>
  <c r="C11" i="16"/>
  <c r="B6" i="16"/>
  <c r="E6" i="16" s="1" a="1"/>
  <c r="E6" i="16" s="1"/>
  <c r="B12" i="16"/>
  <c r="E12" i="16" s="1" a="1"/>
  <c r="E12" i="16" s="1"/>
  <c r="B7" i="16"/>
  <c r="D7" i="16" s="1" a="1"/>
  <c r="D7" i="16" s="1"/>
  <c r="G7" i="16" s="1"/>
  <c r="B13" i="16"/>
  <c r="D13" i="16" s="1" a="1"/>
  <c r="D13" i="16" s="1"/>
  <c r="G13" i="16" s="1"/>
  <c r="B2" i="16"/>
  <c r="B8" i="16"/>
  <c r="F8" i="16" s="1" a="1"/>
  <c r="F8" i="16" s="1"/>
  <c r="B14" i="16"/>
  <c r="F14" i="16" s="1" a="1"/>
  <c r="F14" i="16" s="1"/>
  <c r="B3" i="16"/>
  <c r="F3" i="16" s="1" a="1"/>
  <c r="F3" i="16" s="1"/>
  <c r="B9" i="16"/>
  <c r="E9" i="16" s="1" a="1"/>
  <c r="E9" i="16" s="1"/>
  <c r="B15" i="16"/>
  <c r="F15" i="16" s="1" a="1"/>
  <c r="F15" i="16" s="1"/>
  <c r="B4" i="16"/>
  <c r="F4" i="16" s="1" a="1"/>
  <c r="F4" i="16" s="1"/>
  <c r="B10" i="16"/>
  <c r="D10" i="16" s="1" a="1"/>
  <c r="D10" i="16" s="1"/>
  <c r="G10" i="16" s="1"/>
  <c r="B16" i="16"/>
  <c r="F16" i="16" s="1" a="1"/>
  <c r="F16" i="16" s="1"/>
  <c r="D5" i="16" a="1"/>
  <c r="D5" i="16" s="1"/>
  <c r="G5" i="16" s="1"/>
  <c r="E5" i="16" a="1"/>
  <c r="E5" i="16" s="1"/>
  <c r="D11" i="16" a="1"/>
  <c r="D11" i="16" s="1"/>
  <c r="G11" i="16" s="1"/>
  <c r="E11" i="16" a="1"/>
  <c r="E11" i="16" s="1"/>
  <c r="D8" i="12"/>
  <c r="D12" i="17" l="1" a="1"/>
  <c r="D12" i="17" s="1"/>
  <c r="E13" i="17" a="1"/>
  <c r="E13" i="17" s="1"/>
  <c r="D10" i="17" a="1"/>
  <c r="D10" i="17" s="1"/>
  <c r="G10" i="17" s="1"/>
  <c r="D13" i="17" a="1"/>
  <c r="D13" i="17" s="1"/>
  <c r="G13" i="17" s="1"/>
  <c r="F12" i="17" a="1"/>
  <c r="F12" i="17" s="1"/>
  <c r="D7" i="17" a="1"/>
  <c r="D7" i="17" s="1"/>
  <c r="D15" i="17" a="1"/>
  <c r="D15" i="17" s="1"/>
  <c r="G15" i="17" s="1"/>
  <c r="E10" i="17" a="1"/>
  <c r="E10" i="17" s="1"/>
  <c r="E7" i="17" a="1"/>
  <c r="E7" i="17" s="1"/>
  <c r="E2" i="17" a="1"/>
  <c r="E2" i="17" s="1"/>
  <c r="D2" i="17" a="1"/>
  <c r="D2" i="17" s="1"/>
  <c r="E15" i="17" a="1"/>
  <c r="E15" i="17" s="1"/>
  <c r="D11" i="17" a="1"/>
  <c r="D11" i="17" s="1"/>
  <c r="G11" i="17" s="1"/>
  <c r="B9" i="12"/>
  <c r="D8" i="17" a="1"/>
  <c r="D8" i="17" s="1"/>
  <c r="G8" i="17" s="1"/>
  <c r="F3" i="17" a="1"/>
  <c r="F3" i="17" s="1"/>
  <c r="D3" i="17" a="1"/>
  <c r="D3" i="17" s="1"/>
  <c r="G3" i="17" s="1"/>
  <c r="F16" i="17" a="1"/>
  <c r="F16" i="17" s="1"/>
  <c r="D16" i="17" a="1"/>
  <c r="D16" i="17" s="1"/>
  <c r="G16" i="17" s="1"/>
  <c r="D14" i="17" a="1"/>
  <c r="D14" i="17" s="1"/>
  <c r="G14" i="17" s="1"/>
  <c r="E14" i="17" a="1"/>
  <c r="E14" i="17" s="1"/>
  <c r="F14" i="17" a="1"/>
  <c r="F14" i="17" s="1"/>
  <c r="E11" i="17" a="1"/>
  <c r="E11" i="17" s="1"/>
  <c r="E8" i="17" a="1"/>
  <c r="E8" i="17" s="1"/>
  <c r="E7" i="16" a="1"/>
  <c r="E7" i="16" s="1"/>
  <c r="D6" i="16" a="1"/>
  <c r="D6" i="16" s="1"/>
  <c r="G6" i="16" s="1"/>
  <c r="E4" i="16" a="1"/>
  <c r="E4" i="16" s="1"/>
  <c r="D4" i="16" a="1"/>
  <c r="D4" i="16" s="1"/>
  <c r="G4" i="16" s="1"/>
  <c r="F6" i="16" a="1"/>
  <c r="F6" i="16" s="1"/>
  <c r="F13" i="16" a="1"/>
  <c r="F13" i="16" s="1"/>
  <c r="F7" i="16" a="1"/>
  <c r="F7" i="16" s="1"/>
  <c r="F12" i="16" a="1"/>
  <c r="F12" i="16" s="1"/>
  <c r="F10" i="16" a="1"/>
  <c r="F10" i="16" s="1"/>
  <c r="E16" i="16" a="1"/>
  <c r="E16" i="16" s="1"/>
  <c r="G7" i="17"/>
  <c r="G9" i="17"/>
  <c r="G12" i="17"/>
  <c r="D2" i="16" a="1"/>
  <c r="D2" i="16" s="1"/>
  <c r="F2" i="16" a="1"/>
  <c r="F2" i="16" s="1"/>
  <c r="E13" i="16" a="1"/>
  <c r="E13" i="16" s="1"/>
  <c r="D12" i="16" a="1"/>
  <c r="D12" i="16" s="1"/>
  <c r="G12" i="16" s="1"/>
  <c r="E3" i="16" a="1"/>
  <c r="E3" i="16" s="1"/>
  <c r="E2" i="16" a="1"/>
  <c r="E2" i="16" s="1"/>
  <c r="D3" i="16" a="1"/>
  <c r="D3" i="16" s="1"/>
  <c r="G3" i="16" s="1"/>
  <c r="D14" i="16" a="1"/>
  <c r="D14" i="16" s="1"/>
  <c r="G14" i="16" s="1"/>
  <c r="E15" i="16" a="1"/>
  <c r="E15" i="16" s="1"/>
  <c r="F9" i="16" a="1"/>
  <c r="F9" i="16" s="1"/>
  <c r="E8" i="16" a="1"/>
  <c r="E8" i="16" s="1"/>
  <c r="E14" i="16" a="1"/>
  <c r="E14" i="16" s="1"/>
  <c r="D9" i="16" a="1"/>
  <c r="D9" i="16" s="1"/>
  <c r="G9" i="16" s="1"/>
  <c r="D16" i="16" a="1"/>
  <c r="D16" i="16" s="1"/>
  <c r="G16" i="16" s="1"/>
  <c r="E10" i="16" a="1"/>
  <c r="E10" i="16" s="1"/>
  <c r="D15" i="16" a="1"/>
  <c r="D15" i="16" s="1"/>
  <c r="G15" i="16" s="1"/>
  <c r="D8" i="16" a="1"/>
  <c r="D8" i="16" s="1"/>
  <c r="G8" i="16" s="1"/>
  <c r="D9" i="12"/>
  <c r="F8" i="12"/>
  <c r="C8" i="12"/>
  <c r="E8" i="12"/>
  <c r="G2" i="16" l="1"/>
  <c r="G2" i="17"/>
  <c r="G8" i="12"/>
  <c r="B10" i="12"/>
  <c r="K26" i="13"/>
  <c r="L26" i="13"/>
  <c r="M26" i="13"/>
  <c r="N26" i="13"/>
  <c r="O26" i="13"/>
  <c r="P26" i="13"/>
  <c r="Q26" i="13"/>
  <c r="R26" i="13"/>
  <c r="S26" i="13"/>
  <c r="T26" i="13"/>
  <c r="U26" i="13"/>
  <c r="V26" i="13"/>
  <c r="W26" i="13"/>
  <c r="X26" i="13"/>
  <c r="J26" i="13"/>
  <c r="K25" i="13"/>
  <c r="L25" i="13"/>
  <c r="M25" i="13"/>
  <c r="N25" i="13"/>
  <c r="O25" i="13"/>
  <c r="P25" i="13"/>
  <c r="Q25" i="13"/>
  <c r="R25" i="13"/>
  <c r="S25" i="13"/>
  <c r="T25" i="13"/>
  <c r="U25" i="13"/>
  <c r="V25" i="13"/>
  <c r="W25" i="13"/>
  <c r="X25" i="13"/>
  <c r="J25" i="13"/>
  <c r="J24" i="13"/>
  <c r="K24" i="13"/>
  <c r="L24" i="13"/>
  <c r="M24" i="13"/>
  <c r="N24" i="13"/>
  <c r="O24" i="13"/>
  <c r="P24" i="13"/>
  <c r="Q24" i="13"/>
  <c r="R24" i="13"/>
  <c r="S24" i="13"/>
  <c r="T24" i="13"/>
  <c r="U24" i="13"/>
  <c r="V24" i="13"/>
  <c r="W24" i="13"/>
  <c r="X24" i="13"/>
  <c r="G5" i="8"/>
  <c r="H5" i="8"/>
  <c r="I5" i="8"/>
  <c r="J5" i="8"/>
  <c r="K5" i="8"/>
  <c r="L5" i="8"/>
  <c r="M5" i="8"/>
  <c r="N5" i="8"/>
  <c r="O5" i="8"/>
  <c r="P5" i="8"/>
  <c r="Q5" i="8"/>
  <c r="R5" i="8"/>
  <c r="S5" i="8"/>
  <c r="T5" i="8"/>
  <c r="U5" i="8"/>
  <c r="V5" i="8"/>
  <c r="W5" i="8"/>
  <c r="X5" i="8"/>
  <c r="Y5" i="8"/>
  <c r="Z5" i="8"/>
  <c r="AA5" i="8"/>
  <c r="AB5" i="8"/>
  <c r="AC5" i="8"/>
  <c r="AD5" i="8"/>
  <c r="AE5" i="8"/>
  <c r="E10" i="12"/>
  <c r="F9" i="12"/>
  <c r="D10" i="12"/>
  <c r="F10" i="12"/>
  <c r="C10" i="12"/>
  <c r="C9" i="12"/>
  <c r="E9" i="12"/>
  <c r="G9" i="12" l="1"/>
  <c r="B11" i="12"/>
  <c r="G10" i="12"/>
  <c r="U22" i="16" a="1"/>
  <c r="U22" i="16" s="1"/>
  <c r="U23" i="16" a="1"/>
  <c r="U23" i="16" s="1"/>
  <c r="U24" i="16" a="1"/>
  <c r="U24" i="16" s="1"/>
  <c r="U25" i="16" a="1"/>
  <c r="U25" i="16" s="1"/>
  <c r="U26" i="16" a="1"/>
  <c r="U26" i="16" s="1"/>
  <c r="U27" i="16" a="1"/>
  <c r="U27" i="16" s="1"/>
  <c r="U29" i="16" a="1"/>
  <c r="U29" i="16" s="1"/>
  <c r="U28" i="16" a="1"/>
  <c r="U28" i="16" s="1"/>
  <c r="U17" i="16" a="1"/>
  <c r="U17" i="16" s="1"/>
  <c r="U18" i="16" a="1"/>
  <c r="U18" i="16" s="1"/>
  <c r="U30" i="16" a="1"/>
  <c r="U30" i="16" s="1"/>
  <c r="U19" i="16" a="1"/>
  <c r="U19" i="16" s="1"/>
  <c r="U31" i="16" a="1"/>
  <c r="U31" i="16" s="1"/>
  <c r="U21" i="16" a="1"/>
  <c r="U21" i="16" s="1"/>
  <c r="U20" i="16" a="1"/>
  <c r="U20" i="16" s="1"/>
  <c r="BA7" i="17" a="1"/>
  <c r="BA7" i="17" s="1"/>
  <c r="AK10" i="17" a="1"/>
  <c r="AK10" i="17" s="1"/>
  <c r="AK9" i="17" a="1"/>
  <c r="AK9" i="17" s="1"/>
  <c r="AK12" i="17" a="1"/>
  <c r="AK12" i="17" s="1"/>
  <c r="U4" i="16" a="1"/>
  <c r="U4" i="16" s="1"/>
  <c r="BA3" i="17" a="1"/>
  <c r="BA3" i="17" s="1"/>
  <c r="U6" i="16" a="1"/>
  <c r="U6" i="16" s="1"/>
  <c r="U12" i="16" a="1"/>
  <c r="U12" i="16" s="1"/>
  <c r="U2" i="16" a="1"/>
  <c r="U2" i="16" s="1"/>
  <c r="U10" i="17" a="1"/>
  <c r="U10" i="17" s="1"/>
  <c r="U8" i="16" a="1"/>
  <c r="U8" i="16" s="1"/>
  <c r="U3" i="16" a="1"/>
  <c r="U3" i="16" s="1"/>
  <c r="U10" i="16" a="1"/>
  <c r="U10" i="16" s="1"/>
  <c r="BA8" i="17" a="1"/>
  <c r="BA8" i="17" s="1"/>
  <c r="U15" i="16" a="1"/>
  <c r="U15" i="16" s="1"/>
  <c r="AK4" i="17" a="1"/>
  <c r="AK4" i="17" s="1"/>
  <c r="AK8" i="17" a="1"/>
  <c r="AK8" i="17" s="1"/>
  <c r="AK6" i="17" a="1"/>
  <c r="AK6" i="17" s="1"/>
  <c r="AK13" i="17" a="1"/>
  <c r="AK13" i="17" s="1"/>
  <c r="BA12" i="17" a="1"/>
  <c r="BA12" i="17" s="1"/>
  <c r="U9" i="17" a="1"/>
  <c r="U9" i="17" s="1"/>
  <c r="U5" i="17" a="1"/>
  <c r="U5" i="17" s="1"/>
  <c r="U9" i="16" a="1"/>
  <c r="U9" i="16" s="1"/>
  <c r="BA4" i="17" a="1"/>
  <c r="BA4" i="17" s="1"/>
  <c r="U5" i="16" a="1"/>
  <c r="U5" i="16" s="1"/>
  <c r="U11" i="16" a="1"/>
  <c r="U11" i="16" s="1"/>
  <c r="U4" i="17" a="1"/>
  <c r="U4" i="17" s="1"/>
  <c r="AK11" i="17" a="1"/>
  <c r="AK11" i="17" s="1"/>
  <c r="U13" i="17" a="1"/>
  <c r="U13" i="17" s="1"/>
  <c r="U14" i="17" a="1"/>
  <c r="U14" i="17" s="1"/>
  <c r="U12" i="17" a="1"/>
  <c r="U12" i="17" s="1"/>
  <c r="U14" i="16" a="1"/>
  <c r="U14" i="16" s="1"/>
  <c r="U7" i="16" a="1"/>
  <c r="U7" i="16" s="1"/>
  <c r="AK5" i="17" a="1"/>
  <c r="AK5" i="17" s="1"/>
  <c r="BA9" i="17" a="1"/>
  <c r="BA9" i="17" s="1"/>
  <c r="U16" i="17" a="1"/>
  <c r="U16" i="17" s="1"/>
  <c r="AK7" i="17" a="1"/>
  <c r="AK7" i="17" s="1"/>
  <c r="U11" i="17" a="1"/>
  <c r="U11" i="17" s="1"/>
  <c r="U16" i="16" a="1"/>
  <c r="U16" i="16" s="1"/>
  <c r="BA5" i="17" a="1"/>
  <c r="BA5" i="17" s="1"/>
  <c r="BA6" i="17" a="1"/>
  <c r="BA6" i="17" s="1"/>
  <c r="AK14" i="17" a="1"/>
  <c r="AK14" i="17" s="1"/>
  <c r="AK3" i="17" a="1"/>
  <c r="AK3" i="17" s="1"/>
  <c r="U3" i="17" a="1"/>
  <c r="U3" i="17" s="1"/>
  <c r="U7" i="17" a="1"/>
  <c r="U7" i="17" s="1"/>
  <c r="AK15" i="17" a="1"/>
  <c r="AK15" i="17" s="1"/>
  <c r="BA16" i="17" a="1"/>
  <c r="BA16" i="17" s="1"/>
  <c r="U8" i="17" a="1"/>
  <c r="U8" i="17" s="1"/>
  <c r="BA13" i="17" a="1"/>
  <c r="BA13" i="17" s="1"/>
  <c r="AK16" i="17" a="1"/>
  <c r="AK16" i="17" s="1"/>
  <c r="BA11" i="17" a="1"/>
  <c r="BA11" i="17" s="1"/>
  <c r="U6" i="17" a="1"/>
  <c r="U6" i="17" s="1"/>
  <c r="BA14" i="17" a="1"/>
  <c r="BA14" i="17" s="1"/>
  <c r="BA10" i="17" a="1"/>
  <c r="BA10" i="17" s="1"/>
  <c r="U15" i="17" a="1"/>
  <c r="U15" i="17" s="1"/>
  <c r="U13" i="16" a="1"/>
  <c r="U13" i="16" s="1"/>
  <c r="BA15" i="17" a="1"/>
  <c r="BA15" i="17" s="1"/>
  <c r="U2" i="17" a="1"/>
  <c r="U2" i="17" s="1"/>
  <c r="Z2" i="17" a="1"/>
  <c r="Z2" i="17" s="1"/>
  <c r="AL2" i="17" a="1"/>
  <c r="AL2" i="17" s="1"/>
  <c r="AP2" i="17" a="1"/>
  <c r="AP2" i="17" s="1"/>
  <c r="BB2" i="17" a="1"/>
  <c r="BB2" i="17" s="1"/>
  <c r="T23" i="16" a="1"/>
  <c r="T23" i="16" s="1"/>
  <c r="T24" i="16" a="1"/>
  <c r="T24" i="16" s="1"/>
  <c r="T25" i="16" a="1"/>
  <c r="T25" i="16" s="1"/>
  <c r="T26" i="16" a="1"/>
  <c r="T26" i="16" s="1"/>
  <c r="T27" i="16" a="1"/>
  <c r="T27" i="16" s="1"/>
  <c r="T28" i="16" a="1"/>
  <c r="T28" i="16" s="1"/>
  <c r="T30" i="16" a="1"/>
  <c r="T30" i="16" s="1"/>
  <c r="T17" i="16" a="1"/>
  <c r="T17" i="16" s="1"/>
  <c r="T29" i="16" a="1"/>
  <c r="T29" i="16" s="1"/>
  <c r="T22" i="16" a="1"/>
  <c r="T22" i="16" s="1"/>
  <c r="T18" i="16" a="1"/>
  <c r="T18" i="16" s="1"/>
  <c r="T19" i="16" a="1"/>
  <c r="T19" i="16" s="1"/>
  <c r="T31" i="16" a="1"/>
  <c r="T31" i="16" s="1"/>
  <c r="T20" i="16" a="1"/>
  <c r="T20" i="16" s="1"/>
  <c r="T21" i="16" a="1"/>
  <c r="T21" i="16" s="1"/>
  <c r="T13" i="17" a="1"/>
  <c r="T13" i="17" s="1"/>
  <c r="AJ9" i="17" a="1"/>
  <c r="AJ9" i="17" s="1"/>
  <c r="AJ12" i="17" a="1"/>
  <c r="AJ12" i="17" s="1"/>
  <c r="AZ13" i="17" a="1"/>
  <c r="AZ13" i="17" s="1"/>
  <c r="T15" i="17" a="1"/>
  <c r="T15" i="17" s="1"/>
  <c r="T14" i="16" a="1"/>
  <c r="T14" i="16" s="1"/>
  <c r="AZ10" i="17" a="1"/>
  <c r="AZ10" i="17" s="1"/>
  <c r="AJ3" i="17" a="1"/>
  <c r="AJ3" i="17" s="1"/>
  <c r="AJ6" i="17" a="1"/>
  <c r="AJ6" i="17" s="1"/>
  <c r="AZ8" i="17" a="1"/>
  <c r="AZ8" i="17" s="1"/>
  <c r="AJ14" i="17" a="1"/>
  <c r="AJ14" i="17" s="1"/>
  <c r="AJ13" i="17" a="1"/>
  <c r="AJ13" i="17" s="1"/>
  <c r="T10" i="17" a="1"/>
  <c r="T10" i="17" s="1"/>
  <c r="T7" i="16" a="1"/>
  <c r="T7" i="16" s="1"/>
  <c r="T13" i="16" a="1"/>
  <c r="T13" i="16" s="1"/>
  <c r="T16" i="16" a="1"/>
  <c r="T16" i="16" s="1"/>
  <c r="AZ12" i="17" a="1"/>
  <c r="AZ12" i="17" s="1"/>
  <c r="T9" i="16" a="1"/>
  <c r="T9" i="16" s="1"/>
  <c r="AZ3" i="17" a="1"/>
  <c r="AZ3" i="17" s="1"/>
  <c r="T5" i="16" a="1"/>
  <c r="T5" i="16" s="1"/>
  <c r="T11" i="16" a="1"/>
  <c r="T11" i="16" s="1"/>
  <c r="T6" i="17" a="1"/>
  <c r="T6" i="17" s="1"/>
  <c r="AZ4" i="17" a="1"/>
  <c r="AZ4" i="17" s="1"/>
  <c r="T12" i="17" a="1"/>
  <c r="T12" i="17" s="1"/>
  <c r="T3" i="16" a="1"/>
  <c r="T3" i="16" s="1"/>
  <c r="T15" i="16" a="1"/>
  <c r="T15" i="16" s="1"/>
  <c r="T14" i="17" a="1"/>
  <c r="T14" i="17" s="1"/>
  <c r="T2" i="16" a="1"/>
  <c r="T2" i="16" s="1"/>
  <c r="T3" i="17" a="1"/>
  <c r="T3" i="17" s="1"/>
  <c r="AZ5" i="17" a="1"/>
  <c r="AZ5" i="17" s="1"/>
  <c r="AZ11" i="17" a="1"/>
  <c r="AZ11" i="17" s="1"/>
  <c r="T4" i="16" a="1"/>
  <c r="T4" i="16" s="1"/>
  <c r="T10" i="16" a="1"/>
  <c r="T10" i="16" s="1"/>
  <c r="T8" i="16" a="1"/>
  <c r="T8" i="16" s="1"/>
  <c r="AJ4" i="17" a="1"/>
  <c r="AJ4" i="17" s="1"/>
  <c r="T4" i="17" a="1"/>
  <c r="T4" i="17" s="1"/>
  <c r="T11" i="17" a="1"/>
  <c r="T11" i="17" s="1"/>
  <c r="T5" i="17" a="1"/>
  <c r="T5" i="17" s="1"/>
  <c r="AZ6" i="17" a="1"/>
  <c r="AZ6" i="17" s="1"/>
  <c r="T6" i="16" a="1"/>
  <c r="T6" i="16" s="1"/>
  <c r="T7" i="17" a="1"/>
  <c r="T7" i="17" s="1"/>
  <c r="AJ10" i="17" a="1"/>
  <c r="AJ10" i="17" s="1"/>
  <c r="AZ7" i="17" a="1"/>
  <c r="AZ7" i="17" s="1"/>
  <c r="AJ15" i="17" a="1"/>
  <c r="AJ15" i="17" s="1"/>
  <c r="T12" i="16" a="1"/>
  <c r="T12" i="16" s="1"/>
  <c r="AZ16" i="17" a="1"/>
  <c r="AZ16" i="17" s="1"/>
  <c r="T9" i="17" a="1"/>
  <c r="T9" i="17" s="1"/>
  <c r="AJ16" i="17" a="1"/>
  <c r="AJ16" i="17" s="1"/>
  <c r="AJ11" i="17" a="1"/>
  <c r="AJ11" i="17" s="1"/>
  <c r="T8" i="17" a="1"/>
  <c r="T8" i="17" s="1"/>
  <c r="AZ14" i="17" a="1"/>
  <c r="AZ14" i="17" s="1"/>
  <c r="AZ15" i="17" a="1"/>
  <c r="AZ15" i="17" s="1"/>
  <c r="AJ8" i="17" a="1"/>
  <c r="AJ8" i="17" s="1"/>
  <c r="AZ9" i="17" a="1"/>
  <c r="AZ9" i="17" s="1"/>
  <c r="AJ7" i="17" a="1"/>
  <c r="AJ7" i="17" s="1"/>
  <c r="AJ5" i="17" a="1"/>
  <c r="AJ5" i="17" s="1"/>
  <c r="T16" i="17" a="1"/>
  <c r="T16" i="17" s="1"/>
  <c r="T2" i="17" a="1"/>
  <c r="T2" i="17" s="1"/>
  <c r="AK2" i="17" a="1"/>
  <c r="AK2" i="17" s="1"/>
  <c r="BA2" i="17" a="1"/>
  <c r="BA2" i="17" s="1"/>
  <c r="S24" i="16" a="1"/>
  <c r="S24" i="16" s="1"/>
  <c r="S25" i="16" a="1"/>
  <c r="S25" i="16" s="1"/>
  <c r="S26" i="16" a="1"/>
  <c r="S26" i="16" s="1"/>
  <c r="S27" i="16" a="1"/>
  <c r="S27" i="16" s="1"/>
  <c r="S28" i="16" a="1"/>
  <c r="S28" i="16" s="1"/>
  <c r="S17" i="16" a="1"/>
  <c r="S17" i="16" s="1"/>
  <c r="S29" i="16" a="1"/>
  <c r="S29" i="16" s="1"/>
  <c r="S18" i="16" a="1"/>
  <c r="S18" i="16" s="1"/>
  <c r="S30" i="16" a="1"/>
  <c r="S30" i="16" s="1"/>
  <c r="S31" i="16" a="1"/>
  <c r="S31" i="16" s="1"/>
  <c r="S19" i="16" a="1"/>
  <c r="S19" i="16" s="1"/>
  <c r="S20" i="16" a="1"/>
  <c r="S20" i="16" s="1"/>
  <c r="S21" i="16" a="1"/>
  <c r="S21" i="16" s="1"/>
  <c r="S23" i="16" a="1"/>
  <c r="S23" i="16" s="1"/>
  <c r="S22" i="16" a="1"/>
  <c r="S22" i="16" s="1"/>
  <c r="S5" i="17" a="1"/>
  <c r="S5" i="17" s="1"/>
  <c r="S14" i="17" a="1"/>
  <c r="S14" i="17" s="1"/>
  <c r="AY12" i="17" a="1"/>
  <c r="AY12" i="17" s="1"/>
  <c r="S13" i="17" a="1"/>
  <c r="S13" i="17" s="1"/>
  <c r="AI14" i="17" a="1"/>
  <c r="AI14" i="17" s="1"/>
  <c r="S8" i="16" a="1"/>
  <c r="S8" i="16" s="1"/>
  <c r="S9" i="16" a="1"/>
  <c r="S9" i="16" s="1"/>
  <c r="AY13" i="17" a="1"/>
  <c r="AY13" i="17" s="1"/>
  <c r="AI7" i="17" a="1"/>
  <c r="AI7" i="17" s="1"/>
  <c r="AI13" i="17" a="1"/>
  <c r="AI13" i="17" s="1"/>
  <c r="S7" i="17" a="1"/>
  <c r="S7" i="17" s="1"/>
  <c r="AY9" i="17" a="1"/>
  <c r="AY9" i="17" s="1"/>
  <c r="AY5" i="17" a="1"/>
  <c r="AY5" i="17" s="1"/>
  <c r="AI15" i="17" a="1"/>
  <c r="AI15" i="17" s="1"/>
  <c r="S3" i="16" a="1"/>
  <c r="S3" i="16" s="1"/>
  <c r="S15" i="16" a="1"/>
  <c r="S15" i="16" s="1"/>
  <c r="S2" i="16" a="1"/>
  <c r="S2" i="16" s="1"/>
  <c r="S4" i="16" a="1"/>
  <c r="S4" i="16" s="1"/>
  <c r="S10" i="16" a="1"/>
  <c r="S10" i="16" s="1"/>
  <c r="AY3" i="17" a="1"/>
  <c r="AY3" i="17" s="1"/>
  <c r="AY6" i="17" a="1"/>
  <c r="AY6" i="17" s="1"/>
  <c r="S5" i="16" a="1"/>
  <c r="S5" i="16" s="1"/>
  <c r="S11" i="16" a="1"/>
  <c r="S11" i="16" s="1"/>
  <c r="S6" i="16" a="1"/>
  <c r="S6" i="16" s="1"/>
  <c r="S12" i="16" a="1"/>
  <c r="S12" i="16" s="1"/>
  <c r="S16" i="17" a="1"/>
  <c r="S16" i="17" s="1"/>
  <c r="AI6" i="17" a="1"/>
  <c r="AI6" i="17" s="1"/>
  <c r="AI12" i="17" a="1"/>
  <c r="AI12" i="17" s="1"/>
  <c r="S15" i="17" a="1"/>
  <c r="S15" i="17" s="1"/>
  <c r="S6" i="17" a="1"/>
  <c r="S6" i="17" s="1"/>
  <c r="S3" i="17" a="1"/>
  <c r="S3" i="17" s="1"/>
  <c r="S10" i="17" a="1"/>
  <c r="S10" i="17" s="1"/>
  <c r="S16" i="16" a="1"/>
  <c r="S16" i="16" s="1"/>
  <c r="AY14" i="17" a="1"/>
  <c r="AY14" i="17" s="1"/>
  <c r="S14" i="16" a="1"/>
  <c r="S14" i="16" s="1"/>
  <c r="S7" i="16" a="1"/>
  <c r="S7" i="16" s="1"/>
  <c r="S13" i="16" a="1"/>
  <c r="S13" i="16" s="1"/>
  <c r="AI3" i="17" a="1"/>
  <c r="AI3" i="17" s="1"/>
  <c r="AY4" i="17" a="1"/>
  <c r="AY4" i="17" s="1"/>
  <c r="AY7" i="17" a="1"/>
  <c r="AY7" i="17" s="1"/>
  <c r="S11" i="17" a="1"/>
  <c r="S11" i="17" s="1"/>
  <c r="AY8" i="17" a="1"/>
  <c r="AY8" i="17" s="1"/>
  <c r="AI4" i="17" a="1"/>
  <c r="AI4" i="17" s="1"/>
  <c r="S4" i="17" a="1"/>
  <c r="S4" i="17" s="1"/>
  <c r="AI16" i="17" a="1"/>
  <c r="AI16" i="17" s="1"/>
  <c r="AY11" i="17" a="1"/>
  <c r="AY11" i="17" s="1"/>
  <c r="AY15" i="17" a="1"/>
  <c r="AY15" i="17" s="1"/>
  <c r="AY10" i="17" a="1"/>
  <c r="AY10" i="17" s="1"/>
  <c r="S9" i="17" a="1"/>
  <c r="S9" i="17" s="1"/>
  <c r="AI5" i="17" a="1"/>
  <c r="AI5" i="17" s="1"/>
  <c r="S8" i="17" a="1"/>
  <c r="S8" i="17" s="1"/>
  <c r="AI9" i="17" a="1"/>
  <c r="AI9" i="17" s="1"/>
  <c r="AI11" i="17" a="1"/>
  <c r="AI11" i="17" s="1"/>
  <c r="AY16" i="17" a="1"/>
  <c r="AY16" i="17" s="1"/>
  <c r="AI8" i="17" a="1"/>
  <c r="AI8" i="17" s="1"/>
  <c r="AI10" i="17" a="1"/>
  <c r="AI10" i="17" s="1"/>
  <c r="S12" i="17" a="1"/>
  <c r="S12" i="17" s="1"/>
  <c r="S2" i="17" a="1"/>
  <c r="S2" i="17" s="1"/>
  <c r="AJ2" i="17" a="1"/>
  <c r="AJ2" i="17" s="1"/>
  <c r="AZ2" i="17" a="1"/>
  <c r="AZ2" i="17" s="1"/>
  <c r="R25" i="16" a="1"/>
  <c r="R25" i="16" s="1"/>
  <c r="R26" i="16" a="1"/>
  <c r="R26" i="16" s="1"/>
  <c r="R27" i="16" a="1"/>
  <c r="R27" i="16" s="1"/>
  <c r="R28" i="16" a="1"/>
  <c r="R28" i="16" s="1"/>
  <c r="R17" i="16" a="1"/>
  <c r="R17" i="16" s="1"/>
  <c r="R29" i="16" a="1"/>
  <c r="R29" i="16" s="1"/>
  <c r="R18" i="16" a="1"/>
  <c r="R18" i="16" s="1"/>
  <c r="R30" i="16" a="1"/>
  <c r="R30" i="16" s="1"/>
  <c r="R19" i="16" a="1"/>
  <c r="R19" i="16" s="1"/>
  <c r="R31" i="16" a="1"/>
  <c r="R31" i="16" s="1"/>
  <c r="R20" i="16" a="1"/>
  <c r="R20" i="16" s="1"/>
  <c r="R21" i="16" a="1"/>
  <c r="R21" i="16" s="1"/>
  <c r="R24" i="16" a="1"/>
  <c r="R24" i="16" s="1"/>
  <c r="R22" i="16" a="1"/>
  <c r="R22" i="16" s="1"/>
  <c r="R23" i="16" a="1"/>
  <c r="R23" i="16" s="1"/>
  <c r="AX12" i="17" a="1"/>
  <c r="AX12" i="17" s="1"/>
  <c r="AH10" i="17" a="1"/>
  <c r="AH10" i="17" s="1"/>
  <c r="AH14" i="17" a="1"/>
  <c r="AH14" i="17" s="1"/>
  <c r="R4" i="17" a="1"/>
  <c r="R4" i="17" s="1"/>
  <c r="R14" i="16" a="1"/>
  <c r="R14" i="16" s="1"/>
  <c r="R3" i="16" a="1"/>
  <c r="R3" i="16" s="1"/>
  <c r="R13" i="16" a="1"/>
  <c r="R13" i="16" s="1"/>
  <c r="AH6" i="17" a="1"/>
  <c r="AH6" i="17" s="1"/>
  <c r="AX5" i="17" a="1"/>
  <c r="AX5" i="17" s="1"/>
  <c r="AH4" i="17" a="1"/>
  <c r="AH4" i="17" s="1"/>
  <c r="AH7" i="17" a="1"/>
  <c r="AH7" i="17" s="1"/>
  <c r="R15" i="16" a="1"/>
  <c r="R15" i="16" s="1"/>
  <c r="R5" i="17" a="1"/>
  <c r="R5" i="17" s="1"/>
  <c r="R7" i="17" a="1"/>
  <c r="R7" i="17" s="1"/>
  <c r="R6" i="16" a="1"/>
  <c r="R6" i="16" s="1"/>
  <c r="R10" i="17" a="1"/>
  <c r="R10" i="17" s="1"/>
  <c r="R5" i="16" a="1"/>
  <c r="R5" i="16" s="1"/>
  <c r="R4" i="16" a="1"/>
  <c r="R4" i="16" s="1"/>
  <c r="AX13" i="17" a="1"/>
  <c r="AX13" i="17" s="1"/>
  <c r="R12" i="16" a="1"/>
  <c r="R12" i="16" s="1"/>
  <c r="R6" i="17" a="1"/>
  <c r="R6" i="17" s="1"/>
  <c r="AH5" i="17" a="1"/>
  <c r="AH5" i="17" s="1"/>
  <c r="AH13" i="17" a="1"/>
  <c r="AH13" i="17" s="1"/>
  <c r="R10" i="16" a="1"/>
  <c r="R10" i="16" s="1"/>
  <c r="AX7" i="17" a="1"/>
  <c r="AX7" i="17" s="1"/>
  <c r="AH16" i="17" a="1"/>
  <c r="AH16" i="17" s="1"/>
  <c r="R16" i="16" a="1"/>
  <c r="R16" i="16" s="1"/>
  <c r="R11" i="16" a="1"/>
  <c r="R11" i="16" s="1"/>
  <c r="AX15" i="17" a="1"/>
  <c r="AX15" i="17" s="1"/>
  <c r="R11" i="17" a="1"/>
  <c r="R11" i="17" s="1"/>
  <c r="R2" i="16" a="1"/>
  <c r="R2" i="16" s="1"/>
  <c r="AH15" i="17" a="1"/>
  <c r="AH15" i="17" s="1"/>
  <c r="R9" i="16" a="1"/>
  <c r="R9" i="16" s="1"/>
  <c r="AH3" i="17" a="1"/>
  <c r="AH3" i="17" s="1"/>
  <c r="AX14" i="17" a="1"/>
  <c r="AX14" i="17" s="1"/>
  <c r="R3" i="17" a="1"/>
  <c r="R3" i="17" s="1"/>
  <c r="AX6" i="17" a="1"/>
  <c r="AX6" i="17" s="1"/>
  <c r="R8" i="17" a="1"/>
  <c r="R8" i="17" s="1"/>
  <c r="AH8" i="17" a="1"/>
  <c r="AH8" i="17" s="1"/>
  <c r="AX9" i="17" a="1"/>
  <c r="AX9" i="17" s="1"/>
  <c r="AX3" i="17" a="1"/>
  <c r="AX3" i="17" s="1"/>
  <c r="AX8" i="17" a="1"/>
  <c r="AX8" i="17" s="1"/>
  <c r="R15" i="17" a="1"/>
  <c r="R15" i="17" s="1"/>
  <c r="R16" i="17" a="1"/>
  <c r="R16" i="17" s="1"/>
  <c r="R8" i="16" a="1"/>
  <c r="R8" i="16" s="1"/>
  <c r="AH12" i="17" a="1"/>
  <c r="AH12" i="17" s="1"/>
  <c r="AX4" i="17" a="1"/>
  <c r="AX4" i="17" s="1"/>
  <c r="AX11" i="17" a="1"/>
  <c r="AX11" i="17" s="1"/>
  <c r="R9" i="17" a="1"/>
  <c r="R9" i="17" s="1"/>
  <c r="AX10" i="17" a="1"/>
  <c r="AX10" i="17" s="1"/>
  <c r="R13" i="17" a="1"/>
  <c r="R13" i="17" s="1"/>
  <c r="R12" i="17" a="1"/>
  <c r="R12" i="17" s="1"/>
  <c r="AX16" i="17" a="1"/>
  <c r="AX16" i="17" s="1"/>
  <c r="AH11" i="17" a="1"/>
  <c r="AH11" i="17" s="1"/>
  <c r="AH9" i="17" a="1"/>
  <c r="AH9" i="17" s="1"/>
  <c r="R7" i="16" a="1"/>
  <c r="R7" i="16" s="1"/>
  <c r="R14" i="17" a="1"/>
  <c r="R14" i="17" s="1"/>
  <c r="R2" i="17" a="1"/>
  <c r="R2" i="17" s="1"/>
  <c r="AI2" i="17" a="1"/>
  <c r="AI2" i="17" s="1"/>
  <c r="AY2" i="17" a="1"/>
  <c r="AY2" i="17" s="1"/>
  <c r="Q26" i="16" a="1"/>
  <c r="Q26" i="16" s="1"/>
  <c r="Q28" i="16" a="1"/>
  <c r="Q28" i="16" s="1"/>
  <c r="Q17" i="16" a="1"/>
  <c r="Q17" i="16" s="1"/>
  <c r="Q29" i="16" a="1"/>
  <c r="Q29" i="16" s="1"/>
  <c r="Q30" i="16" a="1"/>
  <c r="Q30" i="16" s="1"/>
  <c r="Q18" i="16" a="1"/>
  <c r="Q18" i="16" s="1"/>
  <c r="Q19" i="16" a="1"/>
  <c r="Q19" i="16" s="1"/>
  <c r="Q31" i="16" a="1"/>
  <c r="Q31" i="16" s="1"/>
  <c r="Q20" i="16" a="1"/>
  <c r="Q20" i="16" s="1"/>
  <c r="Q21" i="16" a="1"/>
  <c r="Q21" i="16" s="1"/>
  <c r="Q22" i="16" a="1"/>
  <c r="Q22" i="16" s="1"/>
  <c r="Q27" i="16" a="1"/>
  <c r="Q27" i="16" s="1"/>
  <c r="Q23" i="16" a="1"/>
  <c r="Q23" i="16" s="1"/>
  <c r="Q25" i="16" a="1"/>
  <c r="Q25" i="16" s="1"/>
  <c r="Q24" i="16" a="1"/>
  <c r="Q24" i="16" s="1"/>
  <c r="AW5" i="17" a="1"/>
  <c r="AW5" i="17" s="1"/>
  <c r="AW14" i="17" a="1"/>
  <c r="AW14" i="17" s="1"/>
  <c r="AG4" i="17" a="1"/>
  <c r="AG4" i="17" s="1"/>
  <c r="AW15" i="17" a="1"/>
  <c r="AW15" i="17" s="1"/>
  <c r="Q8" i="16" a="1"/>
  <c r="Q8" i="16" s="1"/>
  <c r="AW3" i="17" a="1"/>
  <c r="AW3" i="17" s="1"/>
  <c r="AG11" i="17" a="1"/>
  <c r="AG11" i="17" s="1"/>
  <c r="Q7" i="16" a="1"/>
  <c r="Q7" i="16" s="1"/>
  <c r="Q13" i="16" a="1"/>
  <c r="Q13" i="16" s="1"/>
  <c r="AG7" i="17" a="1"/>
  <c r="AG7" i="17" s="1"/>
  <c r="Q9" i="16" a="1"/>
  <c r="Q9" i="16" s="1"/>
  <c r="AW4" i="17" a="1"/>
  <c r="AW4" i="17" s="1"/>
  <c r="Q8" i="17" a="1"/>
  <c r="Q8" i="17" s="1"/>
  <c r="AW16" i="17" a="1"/>
  <c r="AW16" i="17" s="1"/>
  <c r="AW10" i="17" a="1"/>
  <c r="AW10" i="17" s="1"/>
  <c r="Q11" i="16" a="1"/>
  <c r="Q11" i="16" s="1"/>
  <c r="AG3" i="17" a="1"/>
  <c r="AG3" i="17" s="1"/>
  <c r="Q2" i="16" a="1"/>
  <c r="Q2" i="16" s="1"/>
  <c r="Q12" i="17" a="1"/>
  <c r="Q12" i="17" s="1"/>
  <c r="Q16" i="16" a="1"/>
  <c r="Q16" i="16" s="1"/>
  <c r="Q4" i="17" a="1"/>
  <c r="Q4" i="17" s="1"/>
  <c r="Q5" i="16" a="1"/>
  <c r="Q5" i="16" s="1"/>
  <c r="Q3" i="16" a="1"/>
  <c r="Q3" i="16" s="1"/>
  <c r="AG10" i="17" a="1"/>
  <c r="AG10" i="17" s="1"/>
  <c r="AW7" i="17" a="1"/>
  <c r="AW7" i="17" s="1"/>
  <c r="Q3" i="17" a="1"/>
  <c r="Q3" i="17" s="1"/>
  <c r="Q4" i="16" a="1"/>
  <c r="Q4" i="16" s="1"/>
  <c r="Q10" i="16" a="1"/>
  <c r="Q10" i="16" s="1"/>
  <c r="Q5" i="17" a="1"/>
  <c r="Q5" i="17" s="1"/>
  <c r="Q14" i="16" a="1"/>
  <c r="Q14" i="16" s="1"/>
  <c r="Q6" i="16" a="1"/>
  <c r="Q6" i="16" s="1"/>
  <c r="Q12" i="16" a="1"/>
  <c r="Q12" i="16" s="1"/>
  <c r="AW6" i="17" a="1"/>
  <c r="AW6" i="17" s="1"/>
  <c r="AG6" i="17" a="1"/>
  <c r="AG6" i="17" s="1"/>
  <c r="Q10" i="17" a="1"/>
  <c r="Q10" i="17" s="1"/>
  <c r="AW9" i="17" a="1"/>
  <c r="AW9" i="17" s="1"/>
  <c r="Q16" i="17" a="1"/>
  <c r="Q16" i="17" s="1"/>
  <c r="Q7" i="17" a="1"/>
  <c r="Q7" i="17" s="1"/>
  <c r="AG8" i="17" a="1"/>
  <c r="AG8" i="17" s="1"/>
  <c r="AW8" i="17" a="1"/>
  <c r="AW8" i="17" s="1"/>
  <c r="AG13" i="17" a="1"/>
  <c r="AG13" i="17" s="1"/>
  <c r="AW13" i="17" a="1"/>
  <c r="AW13" i="17" s="1"/>
  <c r="AG14" i="17" a="1"/>
  <c r="AG14" i="17" s="1"/>
  <c r="Q11" i="17" a="1"/>
  <c r="Q11" i="17" s="1"/>
  <c r="AW11" i="17" a="1"/>
  <c r="AW11" i="17" s="1"/>
  <c r="AG16" i="17" a="1"/>
  <c r="AG16" i="17" s="1"/>
  <c r="Q6" i="17" a="1"/>
  <c r="Q6" i="17" s="1"/>
  <c r="AG15" i="17" a="1"/>
  <c r="AG15" i="17" s="1"/>
  <c r="Q15" i="16" a="1"/>
  <c r="Q15" i="16" s="1"/>
  <c r="Q9" i="17" a="1"/>
  <c r="Q9" i="17" s="1"/>
  <c r="AG9" i="17" a="1"/>
  <c r="AG9" i="17" s="1"/>
  <c r="AW12" i="17" a="1"/>
  <c r="AW12" i="17" s="1"/>
  <c r="Q13" i="17" a="1"/>
  <c r="Q13" i="17" s="1"/>
  <c r="AG5" i="17" a="1"/>
  <c r="AG5" i="17" s="1"/>
  <c r="AG12" i="17" a="1"/>
  <c r="AG12" i="17" s="1"/>
  <c r="Q15" i="17" a="1"/>
  <c r="Q15" i="17" s="1"/>
  <c r="Q14" i="17" a="1"/>
  <c r="Q14" i="17" s="1"/>
  <c r="Q2" i="17" a="1"/>
  <c r="Q2" i="17" s="1"/>
  <c r="AH2" i="17" a="1"/>
  <c r="AH2" i="17" s="1"/>
  <c r="AX2" i="17" a="1"/>
  <c r="AX2" i="17" s="1"/>
  <c r="P17" i="16" a="1"/>
  <c r="P17" i="16" s="1"/>
  <c r="P29" i="16" a="1"/>
  <c r="P29" i="16" s="1"/>
  <c r="P18" i="16" a="1"/>
  <c r="P18" i="16" s="1"/>
  <c r="P30" i="16" a="1"/>
  <c r="P30" i="16" s="1"/>
  <c r="P31" i="16" a="1"/>
  <c r="P31" i="16" s="1"/>
  <c r="P19" i="16" a="1"/>
  <c r="P19" i="16" s="1"/>
  <c r="P20" i="16" a="1"/>
  <c r="P20" i="16" s="1"/>
  <c r="P21" i="16" a="1"/>
  <c r="P21" i="16" s="1"/>
  <c r="P26" i="16" a="1"/>
  <c r="P26" i="16" s="1"/>
  <c r="P28" i="16" a="1"/>
  <c r="P28" i="16" s="1"/>
  <c r="P22" i="16" a="1"/>
  <c r="P22" i="16" s="1"/>
  <c r="P23" i="16" a="1"/>
  <c r="P23" i="16" s="1"/>
  <c r="P24" i="16" a="1"/>
  <c r="P24" i="16" s="1"/>
  <c r="P27" i="16" a="1"/>
  <c r="P27" i="16" s="1"/>
  <c r="P25" i="16" a="1"/>
  <c r="P25" i="16" s="1"/>
  <c r="P4" i="17" a="1"/>
  <c r="P4" i="17" s="1"/>
  <c r="P13" i="17" a="1"/>
  <c r="P13" i="17" s="1"/>
  <c r="P5" i="17" a="1"/>
  <c r="P5" i="17" s="1"/>
  <c r="P14" i="16" a="1"/>
  <c r="P14" i="16" s="1"/>
  <c r="P12" i="17" a="1"/>
  <c r="P12" i="17" s="1"/>
  <c r="P7" i="16" a="1"/>
  <c r="P7" i="16" s="1"/>
  <c r="P13" i="16" a="1"/>
  <c r="P13" i="16" s="1"/>
  <c r="AV11" i="17" a="1"/>
  <c r="AV11" i="17" s="1"/>
  <c r="P10" i="17" a="1"/>
  <c r="P10" i="17" s="1"/>
  <c r="P9" i="16" a="1"/>
  <c r="P9" i="16" s="1"/>
  <c r="AF4" i="17" a="1"/>
  <c r="AF4" i="17" s="1"/>
  <c r="P9" i="17" a="1"/>
  <c r="P9" i="17" s="1"/>
  <c r="P3" i="16" a="1"/>
  <c r="P3" i="16" s="1"/>
  <c r="P15" i="16" a="1"/>
  <c r="P15" i="16" s="1"/>
  <c r="AF9" i="17" a="1"/>
  <c r="AF9" i="17" s="1"/>
  <c r="P11" i="17" a="1"/>
  <c r="P11" i="17" s="1"/>
  <c r="AV7" i="17" a="1"/>
  <c r="AV7" i="17" s="1"/>
  <c r="P8" i="16" a="1"/>
  <c r="P8" i="16" s="1"/>
  <c r="P4" i="16" a="1"/>
  <c r="P4" i="16" s="1"/>
  <c r="P10" i="16" a="1"/>
  <c r="P10" i="16" s="1"/>
  <c r="AF11" i="17" a="1"/>
  <c r="AF11" i="17" s="1"/>
  <c r="P6" i="16" a="1"/>
  <c r="P6" i="16" s="1"/>
  <c r="P12" i="16" a="1"/>
  <c r="P12" i="16" s="1"/>
  <c r="AF7" i="17" a="1"/>
  <c r="AF7" i="17" s="1"/>
  <c r="AV6" i="17" a="1"/>
  <c r="AV6" i="17" s="1"/>
  <c r="P3" i="17" a="1"/>
  <c r="P3" i="17" s="1"/>
  <c r="AV8" i="17" a="1"/>
  <c r="AV8" i="17" s="1"/>
  <c r="P2" i="16" a="1"/>
  <c r="P2" i="16" s="1"/>
  <c r="P16" i="16" a="1"/>
  <c r="P16" i="16" s="1"/>
  <c r="AF8" i="17" a="1"/>
  <c r="AF8" i="17" s="1"/>
  <c r="P8" i="17" a="1"/>
  <c r="P8" i="17" s="1"/>
  <c r="AV3" i="17" a="1"/>
  <c r="AV3" i="17" s="1"/>
  <c r="AV4" i="17" a="1"/>
  <c r="AV4" i="17" s="1"/>
  <c r="AV10" i="17" a="1"/>
  <c r="AV10" i="17" s="1"/>
  <c r="P5" i="16" a="1"/>
  <c r="P5" i="16" s="1"/>
  <c r="P11" i="16" a="1"/>
  <c r="P11" i="16" s="1"/>
  <c r="AV5" i="17" a="1"/>
  <c r="AV5" i="17" s="1"/>
  <c r="AF13" i="17" a="1"/>
  <c r="AF13" i="17" s="1"/>
  <c r="AF12" i="17" a="1"/>
  <c r="AF12" i="17" s="1"/>
  <c r="AF14" i="17" a="1"/>
  <c r="AF14" i="17" s="1"/>
  <c r="AF15" i="17" a="1"/>
  <c r="AF15" i="17" s="1"/>
  <c r="P14" i="17" a="1"/>
  <c r="P14" i="17" s="1"/>
  <c r="AF10" i="17" a="1"/>
  <c r="AF10" i="17" s="1"/>
  <c r="AV12" i="17" a="1"/>
  <c r="AV12" i="17" s="1"/>
  <c r="AF5" i="17" a="1"/>
  <c r="AF5" i="17" s="1"/>
  <c r="P7" i="17" a="1"/>
  <c r="P7" i="17" s="1"/>
  <c r="AF16" i="17" a="1"/>
  <c r="AF16" i="17" s="1"/>
  <c r="AV13" i="17" a="1"/>
  <c r="AV13" i="17" s="1"/>
  <c r="AV15" i="17" a="1"/>
  <c r="AV15" i="17" s="1"/>
  <c r="AV14" i="17" a="1"/>
  <c r="AV14" i="17" s="1"/>
  <c r="P6" i="17" a="1"/>
  <c r="P6" i="17" s="1"/>
  <c r="AV16" i="17" a="1"/>
  <c r="AV16" i="17" s="1"/>
  <c r="AF3" i="17" a="1"/>
  <c r="AF3" i="17" s="1"/>
  <c r="AV9" i="17" a="1"/>
  <c r="AV9" i="17" s="1"/>
  <c r="AF6" i="17" a="1"/>
  <c r="AF6" i="17" s="1"/>
  <c r="P15" i="17" a="1"/>
  <c r="P15" i="17" s="1"/>
  <c r="P16" i="17" a="1"/>
  <c r="P16" i="17" s="1"/>
  <c r="P2" i="17" a="1"/>
  <c r="P2" i="17" s="1"/>
  <c r="AG2" i="17" a="1"/>
  <c r="AG2" i="17" s="1"/>
  <c r="AW2" i="17" a="1"/>
  <c r="AW2" i="17" s="1"/>
  <c r="O17" i="16" a="1"/>
  <c r="O17" i="16" s="1"/>
  <c r="O18" i="16" a="1"/>
  <c r="O18" i="16" s="1"/>
  <c r="O30" i="16" a="1"/>
  <c r="O30" i="16" s="1"/>
  <c r="O19" i="16" a="1"/>
  <c r="O19" i="16" s="1"/>
  <c r="O31" i="16" a="1"/>
  <c r="O31" i="16" s="1"/>
  <c r="O20" i="16" a="1"/>
  <c r="O20" i="16" s="1"/>
  <c r="O21" i="16" a="1"/>
  <c r="O21" i="16" s="1"/>
  <c r="O29" i="16" a="1"/>
  <c r="O29" i="16" s="1"/>
  <c r="O22" i="16" a="1"/>
  <c r="O22" i="16" s="1"/>
  <c r="O28" i="16" a="1"/>
  <c r="O28" i="16" s="1"/>
  <c r="O23" i="16" a="1"/>
  <c r="O23" i="16" s="1"/>
  <c r="O24" i="16" a="1"/>
  <c r="O24" i="16" s="1"/>
  <c r="O27" i="16" a="1"/>
  <c r="O27" i="16" s="1"/>
  <c r="O25" i="16" a="1"/>
  <c r="O25" i="16" s="1"/>
  <c r="O26" i="16" a="1"/>
  <c r="O26" i="16" s="1"/>
  <c r="AU10" i="17" a="1"/>
  <c r="AU10" i="17" s="1"/>
  <c r="AU8" i="17" a="1"/>
  <c r="AU8" i="17" s="1"/>
  <c r="O10" i="17" a="1"/>
  <c r="O10" i="17" s="1"/>
  <c r="AE9" i="17" a="1"/>
  <c r="AE9" i="17" s="1"/>
  <c r="AU3" i="17" a="1"/>
  <c r="AU3" i="17" s="1"/>
  <c r="O3" i="16" a="1"/>
  <c r="O3" i="16" s="1"/>
  <c r="O15" i="16" a="1"/>
  <c r="O15" i="16" s="1"/>
  <c r="O8" i="16" a="1"/>
  <c r="O8" i="16" s="1"/>
  <c r="O9" i="16" a="1"/>
  <c r="O9" i="16" s="1"/>
  <c r="O4" i="16" a="1"/>
  <c r="O4" i="16" s="1"/>
  <c r="O10" i="16" a="1"/>
  <c r="O10" i="16" s="1"/>
  <c r="AE4" i="17" a="1"/>
  <c r="AE4" i="17" s="1"/>
  <c r="O2" i="16" a="1"/>
  <c r="O2" i="16" s="1"/>
  <c r="O14" i="17" a="1"/>
  <c r="O14" i="17" s="1"/>
  <c r="AE8" i="17" a="1"/>
  <c r="AE8" i="17" s="1"/>
  <c r="O5" i="17" a="1"/>
  <c r="O5" i="17" s="1"/>
  <c r="AU12" i="17" a="1"/>
  <c r="AU12" i="17" s="1"/>
  <c r="AE6" i="17" a="1"/>
  <c r="AE6" i="17" s="1"/>
  <c r="AE12" i="17" a="1"/>
  <c r="AE12" i="17" s="1"/>
  <c r="O12" i="17" a="1"/>
  <c r="O12" i="17" s="1"/>
  <c r="AU7" i="17" a="1"/>
  <c r="AU7" i="17" s="1"/>
  <c r="O14" i="16" a="1"/>
  <c r="O14" i="16" s="1"/>
  <c r="AU4" i="17" a="1"/>
  <c r="AU4" i="17" s="1"/>
  <c r="AE13" i="17" a="1"/>
  <c r="AE13" i="17" s="1"/>
  <c r="O16" i="16" a="1"/>
  <c r="O16" i="16" s="1"/>
  <c r="O9" i="17" a="1"/>
  <c r="O9" i="17" s="1"/>
  <c r="O5" i="16" a="1"/>
  <c r="O5" i="16" s="1"/>
  <c r="O11" i="16" a="1"/>
  <c r="O11" i="16" s="1"/>
  <c r="O6" i="16" a="1"/>
  <c r="O6" i="16" s="1"/>
  <c r="O12" i="16" a="1"/>
  <c r="O12" i="16" s="1"/>
  <c r="O7" i="16" a="1"/>
  <c r="O7" i="16" s="1"/>
  <c r="O13" i="16" a="1"/>
  <c r="O13" i="16" s="1"/>
  <c r="O13" i="17" a="1"/>
  <c r="O13" i="17" s="1"/>
  <c r="AE10" i="17" a="1"/>
  <c r="AE10" i="17" s="1"/>
  <c r="AE3" i="17" a="1"/>
  <c r="AE3" i="17" s="1"/>
  <c r="AU6" i="17" a="1"/>
  <c r="AU6" i="17" s="1"/>
  <c r="AE14" i="17" a="1"/>
  <c r="AE14" i="17" s="1"/>
  <c r="AE11" i="17" a="1"/>
  <c r="AE11" i="17" s="1"/>
  <c r="O11" i="17" a="1"/>
  <c r="O11" i="17" s="1"/>
  <c r="AU5" i="17" a="1"/>
  <c r="AU5" i="17" s="1"/>
  <c r="O3" i="17" a="1"/>
  <c r="O3" i="17" s="1"/>
  <c r="O7" i="17" a="1"/>
  <c r="O7" i="17" s="1"/>
  <c r="AE15" i="17" a="1"/>
  <c r="AE15" i="17" s="1"/>
  <c r="O8" i="17" a="1"/>
  <c r="O8" i="17" s="1"/>
  <c r="AU13" i="17" a="1"/>
  <c r="AU13" i="17" s="1"/>
  <c r="AE16" i="17" a="1"/>
  <c r="AE16" i="17" s="1"/>
  <c r="AU14" i="17" a="1"/>
  <c r="AU14" i="17" s="1"/>
  <c r="O15" i="17" a="1"/>
  <c r="O15" i="17" s="1"/>
  <c r="AU16" i="17" a="1"/>
  <c r="AU16" i="17" s="1"/>
  <c r="AU11" i="17" a="1"/>
  <c r="AU11" i="17" s="1"/>
  <c r="AE7" i="17" a="1"/>
  <c r="AE7" i="17" s="1"/>
  <c r="O4" i="17" a="1"/>
  <c r="O4" i="17" s="1"/>
  <c r="O6" i="17" a="1"/>
  <c r="O6" i="17" s="1"/>
  <c r="AU15" i="17" a="1"/>
  <c r="AU15" i="17" s="1"/>
  <c r="AE5" i="17" a="1"/>
  <c r="AE5" i="17" s="1"/>
  <c r="AU9" i="17" a="1"/>
  <c r="AU9" i="17" s="1"/>
  <c r="O16" i="17" a="1"/>
  <c r="O16" i="17" s="1"/>
  <c r="O2" i="17" a="1"/>
  <c r="O2" i="17" s="1"/>
  <c r="AF2" i="17" a="1"/>
  <c r="AF2" i="17" s="1"/>
  <c r="AV2" i="17" a="1"/>
  <c r="AV2" i="17" s="1"/>
  <c r="N17" i="16" a="1"/>
  <c r="N17" i="16" s="1"/>
  <c r="N18" i="16" a="1"/>
  <c r="N18" i="16" s="1"/>
  <c r="N19" i="16" a="1"/>
  <c r="N19" i="16" s="1"/>
  <c r="N31" i="16" a="1"/>
  <c r="N31" i="16" s="1"/>
  <c r="N20" i="16" a="1"/>
  <c r="N20" i="16" s="1"/>
  <c r="N21" i="16" a="1"/>
  <c r="N21" i="16" s="1"/>
  <c r="N22" i="16" a="1"/>
  <c r="N22" i="16" s="1"/>
  <c r="N29" i="16" a="1"/>
  <c r="N29" i="16" s="1"/>
  <c r="N23" i="16" a="1"/>
  <c r="N23" i="16" s="1"/>
  <c r="N24" i="16" a="1"/>
  <c r="N24" i="16" s="1"/>
  <c r="N25" i="16" a="1"/>
  <c r="N25" i="16" s="1"/>
  <c r="N26" i="16" a="1"/>
  <c r="N26" i="16" s="1"/>
  <c r="N28" i="16" a="1"/>
  <c r="N28" i="16" s="1"/>
  <c r="N30" i="16" a="1"/>
  <c r="N30" i="16" s="1"/>
  <c r="N27" i="16" a="1"/>
  <c r="N27" i="16" s="1"/>
  <c r="N12" i="17" a="1"/>
  <c r="N12" i="17" s="1"/>
  <c r="AT10" i="17" a="1"/>
  <c r="AT10" i="17" s="1"/>
  <c r="N14" i="17" a="1"/>
  <c r="N14" i="17" s="1"/>
  <c r="AT12" i="17" a="1"/>
  <c r="AT12" i="17" s="1"/>
  <c r="AT8" i="17" a="1"/>
  <c r="AT8" i="17" s="1"/>
  <c r="AD9" i="17" a="1"/>
  <c r="AD9" i="17" s="1"/>
  <c r="N10" i="17" a="1"/>
  <c r="N10" i="17" s="1"/>
  <c r="AD14" i="17" a="1"/>
  <c r="AD14" i="17" s="1"/>
  <c r="N8" i="16" a="1"/>
  <c r="N8" i="16" s="1"/>
  <c r="AD5" i="17" a="1"/>
  <c r="AD5" i="17" s="1"/>
  <c r="N15" i="17" a="1"/>
  <c r="N15" i="17" s="1"/>
  <c r="N14" i="16" a="1"/>
  <c r="N14" i="16" s="1"/>
  <c r="AT9" i="17" a="1"/>
  <c r="AT9" i="17" s="1"/>
  <c r="N3" i="16" a="1"/>
  <c r="N3" i="16" s="1"/>
  <c r="N15" i="16" a="1"/>
  <c r="N15" i="16" s="1"/>
  <c r="AT13" i="17" a="1"/>
  <c r="AT13" i="17" s="1"/>
  <c r="AD10" i="17" a="1"/>
  <c r="AD10" i="17" s="1"/>
  <c r="N16" i="16" a="1"/>
  <c r="N16" i="16" s="1"/>
  <c r="AD13" i="17" a="1"/>
  <c r="AD13" i="17" s="1"/>
  <c r="N6" i="16" a="1"/>
  <c r="N6" i="16" s="1"/>
  <c r="N7" i="16" a="1"/>
  <c r="N7" i="16" s="1"/>
  <c r="N9" i="16" a="1"/>
  <c r="N9" i="16" s="1"/>
  <c r="N5" i="16" a="1"/>
  <c r="N5" i="16" s="1"/>
  <c r="N5" i="17" a="1"/>
  <c r="N5" i="17" s="1"/>
  <c r="N13" i="16" a="1"/>
  <c r="N13" i="16" s="1"/>
  <c r="N2" i="16" a="1"/>
  <c r="N2" i="16" s="1"/>
  <c r="AD12" i="17" a="1"/>
  <c r="AD12" i="17" s="1"/>
  <c r="N3" i="17" a="1"/>
  <c r="N3" i="17" s="1"/>
  <c r="N11" i="16" a="1"/>
  <c r="N11" i="16" s="1"/>
  <c r="AD11" i="17" a="1"/>
  <c r="AD11" i="17" s="1"/>
  <c r="AT4" i="17" a="1"/>
  <c r="AT4" i="17" s="1"/>
  <c r="N4" i="16" a="1"/>
  <c r="N4" i="16" s="1"/>
  <c r="N12" i="16" a="1"/>
  <c r="N12" i="16" s="1"/>
  <c r="N10" i="16" a="1"/>
  <c r="N10" i="16" s="1"/>
  <c r="N13" i="17" a="1"/>
  <c r="N13" i="17" s="1"/>
  <c r="AT6" i="17" a="1"/>
  <c r="AT6" i="17" s="1"/>
  <c r="N7" i="17" a="1"/>
  <c r="N7" i="17" s="1"/>
  <c r="AT7" i="17" a="1"/>
  <c r="AT7" i="17" s="1"/>
  <c r="N11" i="17" a="1"/>
  <c r="N11" i="17" s="1"/>
  <c r="AD15" i="17" a="1"/>
  <c r="AD15" i="17" s="1"/>
  <c r="AT11" i="17" a="1"/>
  <c r="AT11" i="17" s="1"/>
  <c r="N9" i="17" a="1"/>
  <c r="N9" i="17" s="1"/>
  <c r="N16" i="17" a="1"/>
  <c r="N16" i="17" s="1"/>
  <c r="N8" i="17" a="1"/>
  <c r="N8" i="17" s="1"/>
  <c r="N6" i="17" a="1"/>
  <c r="N6" i="17" s="1"/>
  <c r="AT3" i="17" a="1"/>
  <c r="AT3" i="17" s="1"/>
  <c r="AT14" i="17" a="1"/>
  <c r="AT14" i="17" s="1"/>
  <c r="AT16" i="17" a="1"/>
  <c r="AT16" i="17" s="1"/>
  <c r="AD3" i="17" a="1"/>
  <c r="AD3" i="17" s="1"/>
  <c r="AD7" i="17" a="1"/>
  <c r="AD7" i="17" s="1"/>
  <c r="AT15" i="17" a="1"/>
  <c r="AT15" i="17" s="1"/>
  <c r="AT5" i="17" a="1"/>
  <c r="AT5" i="17" s="1"/>
  <c r="AD8" i="17" a="1"/>
  <c r="AD8" i="17" s="1"/>
  <c r="AD4" i="17" a="1"/>
  <c r="AD4" i="17" s="1"/>
  <c r="AD6" i="17" a="1"/>
  <c r="AD6" i="17" s="1"/>
  <c r="N4" i="17" a="1"/>
  <c r="N4" i="17" s="1"/>
  <c r="AD16" i="17" a="1"/>
  <c r="AD16" i="17" s="1"/>
  <c r="N2" i="17" a="1"/>
  <c r="N2" i="17" s="1"/>
  <c r="AE2" i="17" a="1"/>
  <c r="AE2" i="17" s="1"/>
  <c r="AU2" i="17" a="1"/>
  <c r="AU2" i="17" s="1"/>
  <c r="M17" i="16" a="1"/>
  <c r="M17" i="16" s="1"/>
  <c r="M18" i="16" a="1"/>
  <c r="M18" i="16" s="1"/>
  <c r="M19" i="16" a="1"/>
  <c r="M19" i="16" s="1"/>
  <c r="M20" i="16" a="1"/>
  <c r="M20" i="16" s="1"/>
  <c r="M21" i="16" a="1"/>
  <c r="M21" i="16" s="1"/>
  <c r="M29" i="16" a="1"/>
  <c r="M29" i="16" s="1"/>
  <c r="M30" i="16" a="1"/>
  <c r="M30" i="16" s="1"/>
  <c r="M22" i="16" a="1"/>
  <c r="M22" i="16" s="1"/>
  <c r="M23" i="16" a="1"/>
  <c r="M23" i="16" s="1"/>
  <c r="M24" i="16" a="1"/>
  <c r="M24" i="16" s="1"/>
  <c r="M25" i="16" a="1"/>
  <c r="M25" i="16" s="1"/>
  <c r="M31" i="16" a="1"/>
  <c r="M31" i="16" s="1"/>
  <c r="M26" i="16" a="1"/>
  <c r="M26" i="16" s="1"/>
  <c r="M27" i="16" a="1"/>
  <c r="M27" i="16" s="1"/>
  <c r="M28" i="16" a="1"/>
  <c r="M28" i="16" s="1"/>
  <c r="M7" i="17" a="1"/>
  <c r="M7" i="17" s="1"/>
  <c r="AS12" i="17" a="1"/>
  <c r="AS12" i="17" s="1"/>
  <c r="M6" i="17" a="1"/>
  <c r="M6" i="17" s="1"/>
  <c r="M16" i="16" a="1"/>
  <c r="M16" i="16" s="1"/>
  <c r="M3" i="17" a="1"/>
  <c r="M3" i="17" s="1"/>
  <c r="AS13" i="17" a="1"/>
  <c r="AS13" i="17" s="1"/>
  <c r="AS14" i="17" a="1"/>
  <c r="AS14" i="17" s="1"/>
  <c r="AC15" i="17" a="1"/>
  <c r="AC15" i="17" s="1"/>
  <c r="AC14" i="17" a="1"/>
  <c r="AC14" i="17" s="1"/>
  <c r="AC4" i="17" a="1"/>
  <c r="AC4" i="17" s="1"/>
  <c r="AC10" i="17" a="1"/>
  <c r="AC10" i="17" s="1"/>
  <c r="M3" i="16" a="1"/>
  <c r="M3" i="16" s="1"/>
  <c r="M9" i="16" a="1"/>
  <c r="M9" i="16" s="1"/>
  <c r="AC13" i="17" a="1"/>
  <c r="AC13" i="17" s="1"/>
  <c r="M14" i="16" a="1"/>
  <c r="M14" i="16" s="1"/>
  <c r="M15" i="17" a="1"/>
  <c r="M15" i="17" s="1"/>
  <c r="M15" i="16" a="1"/>
  <c r="M15" i="16" s="1"/>
  <c r="M14" i="17" a="1"/>
  <c r="M14" i="17" s="1"/>
  <c r="M8" i="16" a="1"/>
  <c r="M8" i="16" s="1"/>
  <c r="M13" i="17" a="1"/>
  <c r="M13" i="17" s="1"/>
  <c r="AS3" i="17" a="1"/>
  <c r="AS3" i="17" s="1"/>
  <c r="AS6" i="17" a="1"/>
  <c r="AS6" i="17" s="1"/>
  <c r="M4" i="16" a="1"/>
  <c r="M4" i="16" s="1"/>
  <c r="M10" i="16" a="1"/>
  <c r="M10" i="16" s="1"/>
  <c r="AC5" i="17" a="1"/>
  <c r="AC5" i="17" s="1"/>
  <c r="M5" i="17" a="1"/>
  <c r="M5" i="17" s="1"/>
  <c r="AC12" i="17" a="1"/>
  <c r="AC12" i="17" s="1"/>
  <c r="M4" i="17" a="1"/>
  <c r="M4" i="17" s="1"/>
  <c r="M12" i="16" a="1"/>
  <c r="M12" i="16" s="1"/>
  <c r="M6" i="16" a="1"/>
  <c r="M6" i="16" s="1"/>
  <c r="AS9" i="17" a="1"/>
  <c r="AS9" i="17" s="1"/>
  <c r="M10" i="17" a="1"/>
  <c r="M10" i="17" s="1"/>
  <c r="M2" i="16" a="1"/>
  <c r="M2" i="16" s="1"/>
  <c r="M7" i="16" a="1"/>
  <c r="M7" i="16" s="1"/>
  <c r="M13" i="16" a="1"/>
  <c r="M13" i="16" s="1"/>
  <c r="M16" i="17" a="1"/>
  <c r="M16" i="17" s="1"/>
  <c r="AC3" i="17" a="1"/>
  <c r="AC3" i="17" s="1"/>
  <c r="AS8" i="17" a="1"/>
  <c r="AS8" i="17" s="1"/>
  <c r="M11" i="17" a="1"/>
  <c r="M11" i="17" s="1"/>
  <c r="AC16" i="17" a="1"/>
  <c r="AC16" i="17" s="1"/>
  <c r="AC7" i="17" a="1"/>
  <c r="AC7" i="17" s="1"/>
  <c r="M9" i="17" a="1"/>
  <c r="M9" i="17" s="1"/>
  <c r="M12" i="17" a="1"/>
  <c r="M12" i="17" s="1"/>
  <c r="M5" i="16" a="1"/>
  <c r="M5" i="16" s="1"/>
  <c r="AS15" i="17" a="1"/>
  <c r="AS15" i="17" s="1"/>
  <c r="AC6" i="17" a="1"/>
  <c r="AC6" i="17" s="1"/>
  <c r="M11" i="16" a="1"/>
  <c r="M11" i="16" s="1"/>
  <c r="AS11" i="17" a="1"/>
  <c r="AS11" i="17" s="1"/>
  <c r="AC9" i="17" a="1"/>
  <c r="AC9" i="17" s="1"/>
  <c r="AS16" i="17" a="1"/>
  <c r="AS16" i="17" s="1"/>
  <c r="AC8" i="17" a="1"/>
  <c r="AC8" i="17" s="1"/>
  <c r="AS5" i="17" a="1"/>
  <c r="AS5" i="17" s="1"/>
  <c r="M8" i="17" a="1"/>
  <c r="M8" i="17" s="1"/>
  <c r="AC11" i="17" a="1"/>
  <c r="AC11" i="17" s="1"/>
  <c r="AS4" i="17" a="1"/>
  <c r="AS4" i="17" s="1"/>
  <c r="AS7" i="17" a="1"/>
  <c r="AS7" i="17" s="1"/>
  <c r="AS10" i="17" a="1"/>
  <c r="AS10" i="17" s="1"/>
  <c r="M2" i="17" a="1"/>
  <c r="M2" i="17" s="1"/>
  <c r="AD2" i="17" a="1"/>
  <c r="AD2" i="17" s="1"/>
  <c r="AT2" i="17" a="1"/>
  <c r="AT2" i="17" s="1"/>
  <c r="X19" i="16" a="1"/>
  <c r="X19" i="16" s="1"/>
  <c r="X20" i="16" a="1"/>
  <c r="X20" i="16" s="1"/>
  <c r="X21" i="16" a="1"/>
  <c r="X21" i="16" s="1"/>
  <c r="X22" i="16" a="1"/>
  <c r="X22" i="16" s="1"/>
  <c r="X23" i="16" a="1"/>
  <c r="X23" i="16" s="1"/>
  <c r="X24" i="16" a="1"/>
  <c r="X24" i="16" s="1"/>
  <c r="X30" i="16" a="1"/>
  <c r="X30" i="16" s="1"/>
  <c r="X25" i="16" a="1"/>
  <c r="X25" i="16" s="1"/>
  <c r="X26" i="16" a="1"/>
  <c r="X26" i="16" s="1"/>
  <c r="X27" i="16" a="1"/>
  <c r="X27" i="16" s="1"/>
  <c r="X18" i="16" a="1"/>
  <c r="X18" i="16" s="1"/>
  <c r="X28" i="16" a="1"/>
  <c r="X28" i="16" s="1"/>
  <c r="X17" i="16" a="1"/>
  <c r="X17" i="16" s="1"/>
  <c r="X29" i="16" a="1"/>
  <c r="X29" i="16" s="1"/>
  <c r="X31" i="16" a="1"/>
  <c r="X31" i="16" s="1"/>
  <c r="X6" i="17" a="1"/>
  <c r="X6" i="17" s="1"/>
  <c r="AN6" i="17" a="1"/>
  <c r="AN6" i="17" s="1"/>
  <c r="BD5" i="17" a="1"/>
  <c r="BD5" i="17" s="1"/>
  <c r="AN4" i="17" a="1"/>
  <c r="AN4" i="17" s="1"/>
  <c r="AN5" i="17" a="1"/>
  <c r="AN5" i="17" s="1"/>
  <c r="BD13" i="17" a="1"/>
  <c r="BD13" i="17" s="1"/>
  <c r="X6" i="16" a="1"/>
  <c r="X6" i="16" s="1"/>
  <c r="X12" i="16" a="1"/>
  <c r="X12" i="16" s="1"/>
  <c r="X3" i="16" a="1"/>
  <c r="X3" i="16" s="1"/>
  <c r="X15" i="16" a="1"/>
  <c r="X15" i="16" s="1"/>
  <c r="X8" i="16" a="1"/>
  <c r="X8" i="16" s="1"/>
  <c r="AN3" i="17" a="1"/>
  <c r="AN3" i="17" s="1"/>
  <c r="X10" i="17" a="1"/>
  <c r="X10" i="17" s="1"/>
  <c r="X4" i="16" a="1"/>
  <c r="X4" i="16" s="1"/>
  <c r="X10" i="16" a="1"/>
  <c r="X10" i="16" s="1"/>
  <c r="AN13" i="17" a="1"/>
  <c r="AN13" i="17" s="1"/>
  <c r="BD3" i="17" a="1"/>
  <c r="BD3" i="17" s="1"/>
  <c r="AN7" i="17" a="1"/>
  <c r="AN7" i="17" s="1"/>
  <c r="X14" i="16" a="1"/>
  <c r="X14" i="16" s="1"/>
  <c r="BD15" i="17" a="1"/>
  <c r="BD15" i="17" s="1"/>
  <c r="X16" i="16" a="1"/>
  <c r="X16" i="16" s="1"/>
  <c r="X7" i="17" a="1"/>
  <c r="X7" i="17" s="1"/>
  <c r="X4" i="17" a="1"/>
  <c r="X4" i="17" s="1"/>
  <c r="BD14" i="17" a="1"/>
  <c r="BD14" i="17" s="1"/>
  <c r="BD4" i="17" a="1"/>
  <c r="BD4" i="17" s="1"/>
  <c r="X9" i="16" a="1"/>
  <c r="X9" i="16" s="1"/>
  <c r="AN10" i="17" a="1"/>
  <c r="AN10" i="17" s="1"/>
  <c r="X5" i="16" a="1"/>
  <c r="X5" i="16" s="1"/>
  <c r="X11" i="16" a="1"/>
  <c r="X11" i="16" s="1"/>
  <c r="AN14" i="17" a="1"/>
  <c r="AN14" i="17" s="1"/>
  <c r="X11" i="17" a="1"/>
  <c r="X11" i="17" s="1"/>
  <c r="BD6" i="17" a="1"/>
  <c r="BD6" i="17" s="1"/>
  <c r="AN16" i="17" a="1"/>
  <c r="AN16" i="17" s="1"/>
  <c r="X3" i="17" a="1"/>
  <c r="X3" i="17" s="1"/>
  <c r="AN15" i="17" a="1"/>
  <c r="AN15" i="17" s="1"/>
  <c r="BD12" i="17" a="1"/>
  <c r="BD12" i="17" s="1"/>
  <c r="X9" i="17" a="1"/>
  <c r="X9" i="17" s="1"/>
  <c r="X5" i="17" a="1"/>
  <c r="X5" i="17" s="1"/>
  <c r="X8" i="17" a="1"/>
  <c r="X8" i="17" s="1"/>
  <c r="AN8" i="17" a="1"/>
  <c r="AN8" i="17" s="1"/>
  <c r="BD9" i="17" a="1"/>
  <c r="BD9" i="17" s="1"/>
  <c r="BD8" i="17" a="1"/>
  <c r="BD8" i="17" s="1"/>
  <c r="BD11" i="17" a="1"/>
  <c r="BD11" i="17" s="1"/>
  <c r="AN9" i="17" a="1"/>
  <c r="AN9" i="17" s="1"/>
  <c r="BD10" i="17" a="1"/>
  <c r="BD10" i="17" s="1"/>
  <c r="AN12" i="17" a="1"/>
  <c r="AN12" i="17" s="1"/>
  <c r="X7" i="16" a="1"/>
  <c r="X7" i="16" s="1"/>
  <c r="X2" i="16" a="1"/>
  <c r="X2" i="16" s="1"/>
  <c r="BD7" i="17" a="1"/>
  <c r="BD7" i="17" s="1"/>
  <c r="AN11" i="17" a="1"/>
  <c r="AN11" i="17" s="1"/>
  <c r="X13" i="16" a="1"/>
  <c r="X13" i="16" s="1"/>
  <c r="X12" i="17" a="1"/>
  <c r="X12" i="17" s="1"/>
  <c r="BD16" i="17" a="1"/>
  <c r="BD16" i="17" s="1"/>
  <c r="X13" i="17" a="1"/>
  <c r="X13" i="17" s="1"/>
  <c r="X14" i="17" a="1"/>
  <c r="X14" i="17" s="1"/>
  <c r="X15" i="17" a="1"/>
  <c r="X15" i="17" s="1"/>
  <c r="X16" i="17" a="1"/>
  <c r="X16" i="17" s="1"/>
  <c r="L19" i="16" a="1"/>
  <c r="L19" i="16" s="1"/>
  <c r="L20" i="16" a="1"/>
  <c r="L20" i="16" s="1"/>
  <c r="L21" i="16" a="1"/>
  <c r="L21" i="16" s="1"/>
  <c r="L22" i="16" a="1"/>
  <c r="L22" i="16" s="1"/>
  <c r="L23" i="16" a="1"/>
  <c r="L23" i="16" s="1"/>
  <c r="L24" i="16" a="1"/>
  <c r="L24" i="16" s="1"/>
  <c r="L25" i="16" a="1"/>
  <c r="L25" i="16" s="1"/>
  <c r="L26" i="16" a="1"/>
  <c r="L26" i="16" s="1"/>
  <c r="L30" i="16" a="1"/>
  <c r="L30" i="16" s="1"/>
  <c r="L27" i="16" a="1"/>
  <c r="L27" i="16" s="1"/>
  <c r="L28" i="16" a="1"/>
  <c r="L28" i="16" s="1"/>
  <c r="L31" i="16" a="1"/>
  <c r="L31" i="16" s="1"/>
  <c r="L17" i="16" a="1"/>
  <c r="L17" i="16" s="1"/>
  <c r="L29" i="16" a="1"/>
  <c r="L29" i="16" s="1"/>
  <c r="L18" i="16" a="1"/>
  <c r="L18" i="16" s="1"/>
  <c r="AB14" i="17" a="1"/>
  <c r="AB14" i="17" s="1"/>
  <c r="AB16" i="17" a="1"/>
  <c r="AB16" i="17" s="1"/>
  <c r="AB13" i="17" a="1"/>
  <c r="AB13" i="17" s="1"/>
  <c r="AB7" i="17" a="1"/>
  <c r="AB7" i="17" s="1"/>
  <c r="AR6" i="17" a="1"/>
  <c r="AR6" i="17" s="1"/>
  <c r="AR12" i="17" a="1"/>
  <c r="AR12" i="17" s="1"/>
  <c r="L11" i="17" a="1"/>
  <c r="L11" i="17" s="1"/>
  <c r="L6" i="16" a="1"/>
  <c r="L6" i="16" s="1"/>
  <c r="L12" i="16" a="1"/>
  <c r="L12" i="16" s="1"/>
  <c r="AB8" i="17" a="1"/>
  <c r="AB8" i="17" s="1"/>
  <c r="L15" i="16" a="1"/>
  <c r="L15" i="16" s="1"/>
  <c r="AB6" i="17" a="1"/>
  <c r="AB6" i="17" s="1"/>
  <c r="L8" i="16" a="1"/>
  <c r="L8" i="16" s="1"/>
  <c r="AB3" i="17" a="1"/>
  <c r="AB3" i="17" s="1"/>
  <c r="AR3" i="17" a="1"/>
  <c r="AR3" i="17" s="1"/>
  <c r="L10" i="17" a="1"/>
  <c r="L10" i="17" s="1"/>
  <c r="L6" i="17" a="1"/>
  <c r="L6" i="17" s="1"/>
  <c r="L4" i="16" a="1"/>
  <c r="L4" i="16" s="1"/>
  <c r="L10" i="16" a="1"/>
  <c r="L10" i="16" s="1"/>
  <c r="AB15" i="17" a="1"/>
  <c r="AB15" i="17" s="1"/>
  <c r="AR13" i="17" a="1"/>
  <c r="AR13" i="17" s="1"/>
  <c r="L14" i="16" a="1"/>
  <c r="L14" i="16" s="1"/>
  <c r="AR7" i="17" a="1"/>
  <c r="AR7" i="17" s="1"/>
  <c r="L16" i="16" a="1"/>
  <c r="L16" i="16" s="1"/>
  <c r="AR4" i="17" a="1"/>
  <c r="AR4" i="17" s="1"/>
  <c r="AB10" i="17" a="1"/>
  <c r="AB10" i="17" s="1"/>
  <c r="L9" i="16" a="1"/>
  <c r="L9" i="16" s="1"/>
  <c r="L5" i="17" a="1"/>
  <c r="L5" i="17" s="1"/>
  <c r="L7" i="17" a="1"/>
  <c r="L7" i="17" s="1"/>
  <c r="L4" i="17" a="1"/>
  <c r="L4" i="17" s="1"/>
  <c r="L5" i="16" a="1"/>
  <c r="L5" i="16" s="1"/>
  <c r="L11" i="16" a="1"/>
  <c r="L11" i="16" s="1"/>
  <c r="AR15" i="17" a="1"/>
  <c r="AR15" i="17" s="1"/>
  <c r="AR14" i="17" a="1"/>
  <c r="AR14" i="17" s="1"/>
  <c r="L3" i="16" a="1"/>
  <c r="L3" i="16" s="1"/>
  <c r="L7" i="16" a="1"/>
  <c r="L7" i="16" s="1"/>
  <c r="L13" i="16" a="1"/>
  <c r="L13" i="16" s="1"/>
  <c r="L2" i="16" a="1"/>
  <c r="L2" i="16" s="1"/>
  <c r="AB4" i="17" a="1"/>
  <c r="AB4" i="17" s="1"/>
  <c r="AR5" i="17" a="1"/>
  <c r="AR5" i="17" s="1"/>
  <c r="AR8" i="17" a="1"/>
  <c r="AR8" i="17" s="1"/>
  <c r="L15" i="17" a="1"/>
  <c r="L15" i="17" s="1"/>
  <c r="L16" i="17" a="1"/>
  <c r="L16" i="17" s="1"/>
  <c r="AB12" i="17" a="1"/>
  <c r="AB12" i="17" s="1"/>
  <c r="L3" i="17" a="1"/>
  <c r="L3" i="17" s="1"/>
  <c r="AB5" i="17" a="1"/>
  <c r="AB5" i="17" s="1"/>
  <c r="L9" i="17" a="1"/>
  <c r="L9" i="17" s="1"/>
  <c r="AR11" i="17" a="1"/>
  <c r="AR11" i="17" s="1"/>
  <c r="L12" i="17" a="1"/>
  <c r="L12" i="17" s="1"/>
  <c r="AR16" i="17" a="1"/>
  <c r="AR16" i="17" s="1"/>
  <c r="L13" i="17" a="1"/>
  <c r="L13" i="17" s="1"/>
  <c r="AR10" i="17" a="1"/>
  <c r="AR10" i="17" s="1"/>
  <c r="AB9" i="17" a="1"/>
  <c r="AB9" i="17" s="1"/>
  <c r="AB11" i="17" a="1"/>
  <c r="AB11" i="17" s="1"/>
  <c r="L14" i="17" a="1"/>
  <c r="L14" i="17" s="1"/>
  <c r="L8" i="17" a="1"/>
  <c r="L8" i="17" s="1"/>
  <c r="AR9" i="17" a="1"/>
  <c r="AR9" i="17" s="1"/>
  <c r="X2" i="17" a="1"/>
  <c r="X2" i="17" s="1"/>
  <c r="L2" i="17" a="1"/>
  <c r="L2" i="17" s="1"/>
  <c r="AC2" i="17" a="1"/>
  <c r="AC2" i="17" s="1"/>
  <c r="AS2" i="17" a="1"/>
  <c r="AS2" i="17" s="1"/>
  <c r="V21" i="16" a="1"/>
  <c r="V21" i="16" s="1"/>
  <c r="V22" i="16" a="1"/>
  <c r="V22" i="16" s="1"/>
  <c r="V23" i="16" a="1"/>
  <c r="V23" i="16" s="1"/>
  <c r="V24" i="16" a="1"/>
  <c r="V24" i="16" s="1"/>
  <c r="V25" i="16" a="1"/>
  <c r="V25" i="16" s="1"/>
  <c r="V26" i="16" a="1"/>
  <c r="V26" i="16" s="1"/>
  <c r="V27" i="16" a="1"/>
  <c r="V27" i="16" s="1"/>
  <c r="V28" i="16" a="1"/>
  <c r="V28" i="16" s="1"/>
  <c r="V17" i="16" a="1"/>
  <c r="V17" i="16" s="1"/>
  <c r="V29" i="16" a="1"/>
  <c r="V29" i="16" s="1"/>
  <c r="V18" i="16" a="1"/>
  <c r="V18" i="16" s="1"/>
  <c r="V30" i="16" a="1"/>
  <c r="V30" i="16" s="1"/>
  <c r="V31" i="16" a="1"/>
  <c r="V31" i="16" s="1"/>
  <c r="V19" i="16" a="1"/>
  <c r="V19" i="16" s="1"/>
  <c r="V20" i="16" a="1"/>
  <c r="V20" i="16" s="1"/>
  <c r="BB6" i="17" a="1"/>
  <c r="BB6" i="17" s="1"/>
  <c r="AL11" i="17" a="1"/>
  <c r="AL11" i="17" s="1"/>
  <c r="V5" i="16" a="1"/>
  <c r="V5" i="16" s="1"/>
  <c r="V13" i="17" a="1"/>
  <c r="V13" i="17" s="1"/>
  <c r="V12" i="17" a="1"/>
  <c r="V12" i="17" s="1"/>
  <c r="V8" i="17" a="1"/>
  <c r="V8" i="17" s="1"/>
  <c r="AL5" i="17" a="1"/>
  <c r="AL5" i="17" s="1"/>
  <c r="V6" i="17" a="1"/>
  <c r="V6" i="17" s="1"/>
  <c r="V9" i="17" a="1"/>
  <c r="V9" i="17" s="1"/>
  <c r="V11" i="16" a="1"/>
  <c r="V11" i="16" s="1"/>
  <c r="AL4" i="17" a="1"/>
  <c r="AL4" i="17" s="1"/>
  <c r="V9" i="16" a="1"/>
  <c r="V9" i="16" s="1"/>
  <c r="V3" i="16" a="1"/>
  <c r="V3" i="16" s="1"/>
  <c r="V15" i="16" a="1"/>
  <c r="V15" i="16" s="1"/>
  <c r="V7" i="16" a="1"/>
  <c r="V7" i="16" s="1"/>
  <c r="V16" i="16" a="1"/>
  <c r="V16" i="16" s="1"/>
  <c r="AL9" i="17" a="1"/>
  <c r="AL9" i="17" s="1"/>
  <c r="AL8" i="17" a="1"/>
  <c r="AL8" i="17" s="1"/>
  <c r="BB7" i="17" a="1"/>
  <c r="BB7" i="17" s="1"/>
  <c r="V5" i="17" a="1"/>
  <c r="V5" i="17" s="1"/>
  <c r="V8" i="16" a="1"/>
  <c r="V8" i="16" s="1"/>
  <c r="BB4" i="17" a="1"/>
  <c r="BB4" i="17" s="1"/>
  <c r="BB9" i="17" a="1"/>
  <c r="BB9" i="17" s="1"/>
  <c r="BB10" i="17" a="1"/>
  <c r="BB10" i="17" s="1"/>
  <c r="V13" i="16" a="1"/>
  <c r="V13" i="16" s="1"/>
  <c r="AL7" i="17" a="1"/>
  <c r="AL7" i="17" s="1"/>
  <c r="V6" i="16" a="1"/>
  <c r="V6" i="16" s="1"/>
  <c r="V4" i="17" a="1"/>
  <c r="V4" i="17" s="1"/>
  <c r="V2" i="16" a="1"/>
  <c r="V2" i="16" s="1"/>
  <c r="BB3" i="17" a="1"/>
  <c r="BB3" i="17" s="1"/>
  <c r="V10" i="16" a="1"/>
  <c r="V10" i="16" s="1"/>
  <c r="AL12" i="17" a="1"/>
  <c r="AL12" i="17" s="1"/>
  <c r="V10" i="17" a="1"/>
  <c r="V10" i="17" s="1"/>
  <c r="V14" i="16" a="1"/>
  <c r="V14" i="16" s="1"/>
  <c r="V12" i="16" a="1"/>
  <c r="V12" i="16" s="1"/>
  <c r="V3" i="17" a="1"/>
  <c r="V3" i="17" s="1"/>
  <c r="AL13" i="17" a="1"/>
  <c r="AL13" i="17" s="1"/>
  <c r="V16" i="17" a="1"/>
  <c r="V16" i="17" s="1"/>
  <c r="V11" i="17" a="1"/>
  <c r="V11" i="17" s="1"/>
  <c r="BB15" i="17" a="1"/>
  <c r="BB15" i="17" s="1"/>
  <c r="AL14" i="17" a="1"/>
  <c r="AL14" i="17" s="1"/>
  <c r="V4" i="16" a="1"/>
  <c r="V4" i="16" s="1"/>
  <c r="BB8" i="17" a="1"/>
  <c r="BB8" i="17" s="1"/>
  <c r="BB11" i="17" a="1"/>
  <c r="BB11" i="17" s="1"/>
  <c r="BB12" i="17" a="1"/>
  <c r="BB12" i="17" s="1"/>
  <c r="AL15" i="17" a="1"/>
  <c r="AL15" i="17" s="1"/>
  <c r="AL16" i="17" a="1"/>
  <c r="AL16" i="17" s="1"/>
  <c r="AL10" i="17" a="1"/>
  <c r="AL10" i="17" s="1"/>
  <c r="V7" i="17" a="1"/>
  <c r="V7" i="17" s="1"/>
  <c r="BB13" i="17" a="1"/>
  <c r="BB13" i="17" s="1"/>
  <c r="BB14" i="17" a="1"/>
  <c r="BB14" i="17" s="1"/>
  <c r="BB5" i="17" a="1"/>
  <c r="BB5" i="17" s="1"/>
  <c r="AL3" i="17" a="1"/>
  <c r="AL3" i="17" s="1"/>
  <c r="BB16" i="17" a="1"/>
  <c r="BB16" i="17" s="1"/>
  <c r="V15" i="17" a="1"/>
  <c r="V15" i="17" s="1"/>
  <c r="AL6" i="17" a="1"/>
  <c r="AL6" i="17" s="1"/>
  <c r="V14" i="17" a="1"/>
  <c r="V14" i="17" s="1"/>
  <c r="W20" i="16" a="1"/>
  <c r="W20" i="16" s="1"/>
  <c r="W21" i="16" a="1"/>
  <c r="W21" i="16" s="1"/>
  <c r="W22" i="16" a="1"/>
  <c r="W22" i="16" s="1"/>
  <c r="W23" i="16" a="1"/>
  <c r="W23" i="16" s="1"/>
  <c r="W24" i="16" a="1"/>
  <c r="W24" i="16" s="1"/>
  <c r="W25" i="16" a="1"/>
  <c r="W25" i="16" s="1"/>
  <c r="W26" i="16" a="1"/>
  <c r="W26" i="16" s="1"/>
  <c r="W27" i="16" a="1"/>
  <c r="W27" i="16" s="1"/>
  <c r="W28" i="16" a="1"/>
  <c r="W28" i="16" s="1"/>
  <c r="W31" i="16" a="1"/>
  <c r="W31" i="16" s="1"/>
  <c r="W17" i="16" a="1"/>
  <c r="W17" i="16" s="1"/>
  <c r="W29" i="16" a="1"/>
  <c r="W29" i="16" s="1"/>
  <c r="W18" i="16" a="1"/>
  <c r="W18" i="16" s="1"/>
  <c r="W30" i="16" a="1"/>
  <c r="W30" i="16" s="1"/>
  <c r="W19" i="16" a="1"/>
  <c r="W19" i="16" s="1"/>
  <c r="W8" i="17" a="1"/>
  <c r="W8" i="17" s="1"/>
  <c r="BC15" i="17" a="1"/>
  <c r="BC15" i="17" s="1"/>
  <c r="AM6" i="17" a="1"/>
  <c r="AM6" i="17" s="1"/>
  <c r="AM4" i="17" a="1"/>
  <c r="AM4" i="17" s="1"/>
  <c r="BC13" i="17" a="1"/>
  <c r="BC13" i="17" s="1"/>
  <c r="AM10" i="17" a="1"/>
  <c r="AM10" i="17" s="1"/>
  <c r="BC5" i="17" a="1"/>
  <c r="BC5" i="17" s="1"/>
  <c r="AM3" i="17" a="1"/>
  <c r="AM3" i="17" s="1"/>
  <c r="BC14" i="17" a="1"/>
  <c r="BC14" i="17" s="1"/>
  <c r="W9" i="17" a="1"/>
  <c r="W9" i="17" s="1"/>
  <c r="W12" i="17" a="1"/>
  <c r="W12" i="17" s="1"/>
  <c r="AM7" i="17" a="1"/>
  <c r="AM7" i="17" s="1"/>
  <c r="AM5" i="17" a="1"/>
  <c r="AM5" i="17" s="1"/>
  <c r="W14" i="16" a="1"/>
  <c r="W14" i="16" s="1"/>
  <c r="W16" i="16" a="1"/>
  <c r="W16" i="16" s="1"/>
  <c r="W9" i="16" a="1"/>
  <c r="W9" i="16" s="1"/>
  <c r="AM8" i="17" a="1"/>
  <c r="AM8" i="17" s="1"/>
  <c r="W11" i="17" a="1"/>
  <c r="W11" i="17" s="1"/>
  <c r="W4" i="16" a="1"/>
  <c r="W4" i="16" s="1"/>
  <c r="W10" i="16" a="1"/>
  <c r="W10" i="16" s="1"/>
  <c r="W5" i="17" a="1"/>
  <c r="W5" i="17" s="1"/>
  <c r="W5" i="16" a="1"/>
  <c r="W5" i="16" s="1"/>
  <c r="W11" i="16" a="1"/>
  <c r="W11" i="16" s="1"/>
  <c r="BC3" i="17" a="1"/>
  <c r="BC3" i="17" s="1"/>
  <c r="BC4" i="17" a="1"/>
  <c r="BC4" i="17" s="1"/>
  <c r="BC8" i="17" a="1"/>
  <c r="BC8" i="17" s="1"/>
  <c r="W3" i="17" a="1"/>
  <c r="W3" i="17" s="1"/>
  <c r="W3" i="16" a="1"/>
  <c r="W3" i="16" s="1"/>
  <c r="W15" i="16" a="1"/>
  <c r="W15" i="16" s="1"/>
  <c r="W7" i="17" a="1"/>
  <c r="W7" i="17" s="1"/>
  <c r="W4" i="17" a="1"/>
  <c r="W4" i="17" s="1"/>
  <c r="W2" i="16" a="1"/>
  <c r="W2" i="16" s="1"/>
  <c r="BC16" i="17" a="1"/>
  <c r="BC16" i="17" s="1"/>
  <c r="W7" i="16" a="1"/>
  <c r="W7" i="16" s="1"/>
  <c r="W13" i="16" a="1"/>
  <c r="W13" i="16" s="1"/>
  <c r="W8" i="16" a="1"/>
  <c r="W8" i="16" s="1"/>
  <c r="BC10" i="17" a="1"/>
  <c r="BC10" i="17" s="1"/>
  <c r="AM12" i="17" a="1"/>
  <c r="AM12" i="17" s="1"/>
  <c r="W16" i="17" a="1"/>
  <c r="W16" i="17" s="1"/>
  <c r="W10" i="17" a="1"/>
  <c r="W10" i="17" s="1"/>
  <c r="BC9" i="17" a="1"/>
  <c r="BC9" i="17" s="1"/>
  <c r="W13" i="17" a="1"/>
  <c r="W13" i="17" s="1"/>
  <c r="BC11" i="17" a="1"/>
  <c r="BC11" i="17" s="1"/>
  <c r="AM13" i="17" a="1"/>
  <c r="AM13" i="17" s="1"/>
  <c r="AM14" i="17" a="1"/>
  <c r="AM14" i="17" s="1"/>
  <c r="AM15" i="17" a="1"/>
  <c r="AM15" i="17" s="1"/>
  <c r="BC6" i="17" a="1"/>
  <c r="BC6" i="17" s="1"/>
  <c r="W6" i="16" a="1"/>
  <c r="W6" i="16" s="1"/>
  <c r="AM11" i="17" a="1"/>
  <c r="AM11" i="17" s="1"/>
  <c r="W12" i="16" a="1"/>
  <c r="W12" i="16" s="1"/>
  <c r="W6" i="17" a="1"/>
  <c r="W6" i="17" s="1"/>
  <c r="AM16" i="17" a="1"/>
  <c r="AM16" i="17" s="1"/>
  <c r="AM9" i="17" a="1"/>
  <c r="AM9" i="17" s="1"/>
  <c r="BC12" i="17" a="1"/>
  <c r="BC12" i="17" s="1"/>
  <c r="BC7" i="17" a="1"/>
  <c r="BC7" i="17" s="1"/>
  <c r="W14" i="17" a="1"/>
  <c r="W14" i="17" s="1"/>
  <c r="W15" i="17" a="1"/>
  <c r="W15" i="17" s="1"/>
  <c r="K20" i="16" a="1"/>
  <c r="K20" i="16" s="1"/>
  <c r="K21" i="16" a="1"/>
  <c r="K21" i="16" s="1"/>
  <c r="K22" i="16" a="1"/>
  <c r="K22" i="16" s="1"/>
  <c r="K23" i="16" a="1"/>
  <c r="K23" i="16" s="1"/>
  <c r="K31" i="16" a="1"/>
  <c r="K31" i="16" s="1"/>
  <c r="K24" i="16" a="1"/>
  <c r="K24" i="16" s="1"/>
  <c r="K25" i="16" a="1"/>
  <c r="K25" i="16" s="1"/>
  <c r="K27" i="16" a="1"/>
  <c r="K27" i="16" s="1"/>
  <c r="K26" i="16" a="1"/>
  <c r="K26" i="16" s="1"/>
  <c r="K28" i="16" a="1"/>
  <c r="K28" i="16" s="1"/>
  <c r="K17" i="16" a="1"/>
  <c r="K17" i="16" s="1"/>
  <c r="K29" i="16" a="1"/>
  <c r="K29" i="16" s="1"/>
  <c r="K19" i="16" a="1"/>
  <c r="K19" i="16" s="1"/>
  <c r="K18" i="16" a="1"/>
  <c r="K18" i="16" s="1"/>
  <c r="K30" i="16" a="1"/>
  <c r="K30" i="16" s="1"/>
  <c r="AQ14" i="17" a="1"/>
  <c r="AQ14" i="17" s="1"/>
  <c r="AQ16" i="17" a="1"/>
  <c r="AQ16" i="17" s="1"/>
  <c r="K8" i="17" a="1"/>
  <c r="K8" i="17" s="1"/>
  <c r="AA6" i="17" a="1"/>
  <c r="AA6" i="17" s="1"/>
  <c r="AA3" i="17" a="1"/>
  <c r="AA3" i="17" s="1"/>
  <c r="AA10" i="17" a="1"/>
  <c r="AA10" i="17" s="1"/>
  <c r="AA9" i="17" a="1"/>
  <c r="AA9" i="17" s="1"/>
  <c r="K14" i="16" a="1"/>
  <c r="K14" i="16" s="1"/>
  <c r="K12" i="17" a="1"/>
  <c r="K12" i="17" s="1"/>
  <c r="K16" i="16" a="1"/>
  <c r="K16" i="16" s="1"/>
  <c r="K9" i="16" a="1"/>
  <c r="K9" i="16" s="1"/>
  <c r="K4" i="16" a="1"/>
  <c r="K4" i="16" s="1"/>
  <c r="K10" i="16" a="1"/>
  <c r="K10" i="16" s="1"/>
  <c r="K5" i="16" a="1"/>
  <c r="K5" i="16" s="1"/>
  <c r="K11" i="16" a="1"/>
  <c r="K11" i="16" s="1"/>
  <c r="AQ3" i="17" a="1"/>
  <c r="AQ3" i="17" s="1"/>
  <c r="AA5" i="17" a="1"/>
  <c r="AA5" i="17" s="1"/>
  <c r="AQ5" i="17" a="1"/>
  <c r="AQ5" i="17" s="1"/>
  <c r="AQ8" i="17" a="1"/>
  <c r="AQ8" i="17" s="1"/>
  <c r="K5" i="17" a="1"/>
  <c r="K5" i="17" s="1"/>
  <c r="AQ15" i="17" a="1"/>
  <c r="AQ15" i="17" s="1"/>
  <c r="K3" i="17" a="1"/>
  <c r="K3" i="17" s="1"/>
  <c r="K3" i="16" a="1"/>
  <c r="K3" i="16" s="1"/>
  <c r="K15" i="16" a="1"/>
  <c r="K15" i="16" s="1"/>
  <c r="K11" i="17" a="1"/>
  <c r="K11" i="17" s="1"/>
  <c r="AA7" i="17" a="1"/>
  <c r="AA7" i="17" s="1"/>
  <c r="AA4" i="17" a="1"/>
  <c r="AA4" i="17" s="1"/>
  <c r="K6" i="16" a="1"/>
  <c r="K6" i="16" s="1"/>
  <c r="K12" i="16" a="1"/>
  <c r="K12" i="16" s="1"/>
  <c r="AQ10" i="17" a="1"/>
  <c r="AQ10" i="17" s="1"/>
  <c r="AQ6" i="17" a="1"/>
  <c r="AQ6" i="17" s="1"/>
  <c r="K9" i="17" a="1"/>
  <c r="K9" i="17" s="1"/>
  <c r="K10" i="17" a="1"/>
  <c r="K10" i="17" s="1"/>
  <c r="AQ9" i="17" a="1"/>
  <c r="AQ9" i="17" s="1"/>
  <c r="K7" i="16" a="1"/>
  <c r="K7" i="16" s="1"/>
  <c r="K2" i="16" a="1"/>
  <c r="K2" i="16" s="1"/>
  <c r="AA8" i="17" a="1"/>
  <c r="AA8" i="17" s="1"/>
  <c r="AA13" i="17" a="1"/>
  <c r="AA13" i="17" s="1"/>
  <c r="K13" i="16" a="1"/>
  <c r="K13" i="16" s="1"/>
  <c r="AA14" i="17" a="1"/>
  <c r="AA14" i="17" s="1"/>
  <c r="AA12" i="17" a="1"/>
  <c r="AA12" i="17" s="1"/>
  <c r="AA11" i="17" a="1"/>
  <c r="AA11" i="17" s="1"/>
  <c r="K7" i="17" a="1"/>
  <c r="K7" i="17" s="1"/>
  <c r="K6" i="17" a="1"/>
  <c r="K6" i="17" s="1"/>
  <c r="AA15" i="17" a="1"/>
  <c r="AA15" i="17" s="1"/>
  <c r="AQ12" i="17" a="1"/>
  <c r="AQ12" i="17" s="1"/>
  <c r="AQ11" i="17" a="1"/>
  <c r="AQ11" i="17" s="1"/>
  <c r="AA16" i="17" a="1"/>
  <c r="AA16" i="17" s="1"/>
  <c r="K15" i="17" a="1"/>
  <c r="K15" i="17" s="1"/>
  <c r="AQ4" i="17" a="1"/>
  <c r="AQ4" i="17" s="1"/>
  <c r="K4" i="17" a="1"/>
  <c r="K4" i="17" s="1"/>
  <c r="K13" i="17" a="1"/>
  <c r="K13" i="17" s="1"/>
  <c r="AQ7" i="17" a="1"/>
  <c r="AQ7" i="17" s="1"/>
  <c r="K8" i="16" a="1"/>
  <c r="K8" i="16" s="1"/>
  <c r="AQ13" i="17" a="1"/>
  <c r="AQ13" i="17" s="1"/>
  <c r="K14" i="17" a="1"/>
  <c r="K14" i="17" s="1"/>
  <c r="K16" i="17" a="1"/>
  <c r="K16" i="17" s="1"/>
  <c r="W2" i="17" a="1"/>
  <c r="W2" i="17" s="1"/>
  <c r="K2" i="17" a="1"/>
  <c r="K2" i="17" s="1"/>
  <c r="AN2" i="17" a="1"/>
  <c r="AN2" i="17" s="1"/>
  <c r="AB2" i="17" a="1"/>
  <c r="AB2" i="17" s="1"/>
  <c r="BD2" i="17" a="1"/>
  <c r="BD2" i="17" s="1"/>
  <c r="AR2" i="17" a="1"/>
  <c r="AR2" i="17" s="1"/>
  <c r="J21" i="16" a="1"/>
  <c r="J21" i="16" s="1"/>
  <c r="J22" i="16" a="1"/>
  <c r="J22" i="16" s="1"/>
  <c r="J23" i="16" a="1"/>
  <c r="J23" i="16" s="1"/>
  <c r="J24" i="16" a="1"/>
  <c r="J24" i="16" s="1"/>
  <c r="J25" i="16" a="1"/>
  <c r="J25" i="16" s="1"/>
  <c r="J26" i="16" a="1"/>
  <c r="J26" i="16" s="1"/>
  <c r="J28" i="16" a="1"/>
  <c r="J28" i="16" s="1"/>
  <c r="J27" i="16" a="1"/>
  <c r="J27" i="16" s="1"/>
  <c r="J17" i="16" a="1"/>
  <c r="J17" i="16" s="1"/>
  <c r="J29" i="16" a="1"/>
  <c r="J29" i="16" s="1"/>
  <c r="J18" i="16" a="1"/>
  <c r="J18" i="16" s="1"/>
  <c r="J30" i="16" a="1"/>
  <c r="J30" i="16" s="1"/>
  <c r="J20" i="16" a="1"/>
  <c r="J20" i="16" s="1"/>
  <c r="J19" i="16" a="1"/>
  <c r="J19" i="16" s="1"/>
  <c r="J31" i="16" a="1"/>
  <c r="J31" i="16" s="1"/>
  <c r="J12" i="17" a="1"/>
  <c r="J12" i="17" s="1"/>
  <c r="J9" i="17" a="1"/>
  <c r="J9" i="17" s="1"/>
  <c r="J10" i="16" a="1"/>
  <c r="J10" i="16" s="1"/>
  <c r="J10" i="17" a="1"/>
  <c r="J10" i="17" s="1"/>
  <c r="Z8" i="17" a="1"/>
  <c r="Z8" i="17" s="1"/>
  <c r="Z4" i="17" a="1"/>
  <c r="Z4" i="17" s="1"/>
  <c r="J11" i="16" a="1"/>
  <c r="J11" i="16" s="1"/>
  <c r="Z12" i="17" a="1"/>
  <c r="Z12" i="17" s="1"/>
  <c r="J9" i="16" a="1"/>
  <c r="J9" i="16" s="1"/>
  <c r="J3" i="16" a="1"/>
  <c r="J3" i="16" s="1"/>
  <c r="J15" i="16" a="1"/>
  <c r="J15" i="16" s="1"/>
  <c r="J16" i="16" a="1"/>
  <c r="J16" i="16" s="1"/>
  <c r="AP6" i="17" a="1"/>
  <c r="AP6" i="17" s="1"/>
  <c r="AP9" i="17" a="1"/>
  <c r="AP9" i="17" s="1"/>
  <c r="J8" i="16" a="1"/>
  <c r="J8" i="16" s="1"/>
  <c r="J8" i="17" a="1"/>
  <c r="J8" i="17" s="1"/>
  <c r="AP7" i="17" a="1"/>
  <c r="AP7" i="17" s="1"/>
  <c r="J5" i="17" a="1"/>
  <c r="J5" i="17" s="1"/>
  <c r="J6" i="16" a="1"/>
  <c r="J6" i="16" s="1"/>
  <c r="AP3" i="17" a="1"/>
  <c r="AP3" i="17" s="1"/>
  <c r="J13" i="17" a="1"/>
  <c r="J13" i="17" s="1"/>
  <c r="AP4" i="17" a="1"/>
  <c r="AP4" i="17" s="1"/>
  <c r="J2" i="16" a="1"/>
  <c r="J2" i="16" s="1"/>
  <c r="J13" i="16" a="1"/>
  <c r="J13" i="16" s="1"/>
  <c r="J11" i="17" a="1"/>
  <c r="J11" i="17" s="1"/>
  <c r="AP10" i="17" a="1"/>
  <c r="AP10" i="17" s="1"/>
  <c r="Z7" i="17" a="1"/>
  <c r="Z7" i="17" s="1"/>
  <c r="Z3" i="17" a="1"/>
  <c r="Z3" i="17" s="1"/>
  <c r="J12" i="16" a="1"/>
  <c r="J12" i="16" s="1"/>
  <c r="J7" i="16" a="1"/>
  <c r="J7" i="16" s="1"/>
  <c r="J5" i="16" a="1"/>
  <c r="J5" i="16" s="1"/>
  <c r="J6" i="17" a="1"/>
  <c r="J6" i="17" s="1"/>
  <c r="J4" i="17" a="1"/>
  <c r="J4" i="17" s="1"/>
  <c r="Z14" i="17" a="1"/>
  <c r="Z14" i="17" s="1"/>
  <c r="J15" i="17" a="1"/>
  <c r="J15" i="17" s="1"/>
  <c r="J4" i="16" a="1"/>
  <c r="J4" i="16" s="1"/>
  <c r="Z10" i="17" a="1"/>
  <c r="Z10" i="17" s="1"/>
  <c r="Z11" i="17" a="1"/>
  <c r="Z11" i="17" s="1"/>
  <c r="AP12" i="17" a="1"/>
  <c r="AP12" i="17" s="1"/>
  <c r="AP8" i="17" a="1"/>
  <c r="AP8" i="17" s="1"/>
  <c r="J7" i="17" a="1"/>
  <c r="J7" i="17" s="1"/>
  <c r="Z16" i="17" a="1"/>
  <c r="Z16" i="17" s="1"/>
  <c r="AP11" i="17" a="1"/>
  <c r="AP11" i="17" s="1"/>
  <c r="AP13" i="17" a="1"/>
  <c r="AP13" i="17" s="1"/>
  <c r="AP14" i="17" a="1"/>
  <c r="AP14" i="17" s="1"/>
  <c r="Z5" i="17" a="1"/>
  <c r="Z5" i="17" s="1"/>
  <c r="AP15" i="17" a="1"/>
  <c r="AP15" i="17" s="1"/>
  <c r="Z6" i="17" a="1"/>
  <c r="Z6" i="17" s="1"/>
  <c r="J14" i="17" a="1"/>
  <c r="J14" i="17" s="1"/>
  <c r="Z9" i="17" a="1"/>
  <c r="Z9" i="17" s="1"/>
  <c r="AP5" i="17" a="1"/>
  <c r="AP5" i="17" s="1"/>
  <c r="J3" i="17" a="1"/>
  <c r="J3" i="17" s="1"/>
  <c r="Z13" i="17" a="1"/>
  <c r="Z13" i="17" s="1"/>
  <c r="J16" i="17" a="1"/>
  <c r="J16" i="17" s="1"/>
  <c r="Z15" i="17" a="1"/>
  <c r="Z15" i="17" s="1"/>
  <c r="AP16" i="17" a="1"/>
  <c r="AP16" i="17" s="1"/>
  <c r="J14" i="16" a="1"/>
  <c r="J14" i="16" s="1"/>
  <c r="V2" i="17" a="1"/>
  <c r="V2" i="17" s="1"/>
  <c r="J2" i="17" a="1"/>
  <c r="J2" i="17" s="1"/>
  <c r="AM2" i="17" a="1"/>
  <c r="AM2" i="17" s="1"/>
  <c r="AA2" i="17" a="1"/>
  <c r="AA2" i="17" s="1"/>
  <c r="BC2" i="17" a="1"/>
  <c r="BC2" i="17" s="1"/>
  <c r="AQ2" i="17" a="1"/>
  <c r="AQ2" i="17" s="1"/>
  <c r="AD17" i="17" a="1"/>
  <c r="AD17" i="17" s="1"/>
  <c r="AD18" i="17" a="1"/>
  <c r="AD18" i="17" s="1"/>
  <c r="AD19" i="17" a="1"/>
  <c r="AD19" i="17" s="1"/>
  <c r="AE18" i="17" a="1"/>
  <c r="AE18" i="17" s="1"/>
  <c r="AE19" i="17" a="1"/>
  <c r="AE19" i="17" s="1"/>
  <c r="AE17" i="17" a="1"/>
  <c r="AE17" i="17" s="1"/>
  <c r="AC17" i="17" a="1"/>
  <c r="AC17" i="17" s="1"/>
  <c r="AC18" i="17" a="1"/>
  <c r="AC18" i="17" s="1"/>
  <c r="AC19" i="17" a="1"/>
  <c r="AC19" i="17" s="1"/>
  <c r="AB19" i="17" a="1"/>
  <c r="AB19" i="17" s="1"/>
  <c r="AB17" i="17" a="1"/>
  <c r="AB17" i="17" s="1"/>
  <c r="AB18" i="17" a="1"/>
  <c r="AB18" i="17" s="1"/>
  <c r="Z18" i="17" a="1"/>
  <c r="Z18" i="17" s="1"/>
  <c r="Z19" i="17" a="1"/>
  <c r="Z19" i="17" s="1"/>
  <c r="Z17" i="17" a="1"/>
  <c r="Z17" i="17" s="1"/>
  <c r="AI17" i="17" a="1"/>
  <c r="AI17" i="17" s="1"/>
  <c r="AI18" i="17" a="1"/>
  <c r="AI18" i="17" s="1"/>
  <c r="AI19" i="17" a="1"/>
  <c r="AI19" i="17" s="1"/>
  <c r="AA19" i="17" a="1"/>
  <c r="AA19" i="17" s="1"/>
  <c r="AA17" i="17" a="1"/>
  <c r="AA17" i="17" s="1"/>
  <c r="AA18" i="17" a="1"/>
  <c r="AA18" i="17" s="1"/>
  <c r="AG19" i="17" a="1"/>
  <c r="AG19" i="17" s="1"/>
  <c r="AG17" i="17" a="1"/>
  <c r="AG17" i="17" s="1"/>
  <c r="AG18" i="17" a="1"/>
  <c r="AG18" i="17" s="1"/>
  <c r="AH19" i="17" a="1"/>
  <c r="AH19" i="17" s="1"/>
  <c r="AH17" i="17" a="1"/>
  <c r="AH17" i="17" s="1"/>
  <c r="AH18" i="17" a="1"/>
  <c r="AH18" i="17" s="1"/>
  <c r="AF18" i="17" a="1"/>
  <c r="AF18" i="17" s="1"/>
  <c r="AF19" i="17" a="1"/>
  <c r="AF19" i="17" s="1"/>
  <c r="AF17" i="17" a="1"/>
  <c r="AF17" i="17" s="1"/>
  <c r="AE3" i="16" a="1"/>
  <c r="AE3" i="16" s="1"/>
  <c r="Z19" i="16" a="1"/>
  <c r="Z19" i="16" s="1"/>
  <c r="Z17" i="16" a="1"/>
  <c r="Z17" i="16" s="1"/>
  <c r="Z18" i="16" a="1"/>
  <c r="Z18" i="16" s="1"/>
  <c r="Z13" i="16" a="1"/>
  <c r="Z13" i="16" s="1"/>
  <c r="Z8" i="16" a="1"/>
  <c r="Z8" i="16" s="1"/>
  <c r="AP10" i="16" a="1"/>
  <c r="AP10" i="16" s="1"/>
  <c r="AP11" i="16" a="1"/>
  <c r="AP11" i="16" s="1"/>
  <c r="Z5" i="16" a="1"/>
  <c r="Z5" i="16" s="1"/>
  <c r="Z4" i="16" a="1"/>
  <c r="Z4" i="16" s="1"/>
  <c r="AP9" i="16" a="1"/>
  <c r="AP9" i="16" s="1"/>
  <c r="AP3" i="16" a="1"/>
  <c r="AP3" i="16" s="1"/>
  <c r="Z14" i="16" a="1"/>
  <c r="Z14" i="16" s="1"/>
  <c r="AP12" i="16" a="1"/>
  <c r="AP12" i="16" s="1"/>
  <c r="Z9" i="16" a="1"/>
  <c r="Z9" i="16" s="1"/>
  <c r="Z10" i="16" a="1"/>
  <c r="Z10" i="16" s="1"/>
  <c r="AP2" i="16" a="1"/>
  <c r="AP2" i="16" s="1"/>
  <c r="Z7" i="16" a="1"/>
  <c r="Z7" i="16" s="1"/>
  <c r="AP7" i="16" a="1"/>
  <c r="AP7" i="16" s="1"/>
  <c r="AP5" i="16" a="1"/>
  <c r="AP5" i="16" s="1"/>
  <c r="Z15" i="16" a="1"/>
  <c r="Z15" i="16" s="1"/>
  <c r="Z16" i="16" a="1"/>
  <c r="Z16" i="16" s="1"/>
  <c r="Z2" i="16" a="1"/>
  <c r="Z2" i="16" s="1"/>
  <c r="AP14" i="16" a="1"/>
  <c r="AP14" i="16" s="1"/>
  <c r="AP15" i="16" a="1"/>
  <c r="AP15" i="16" s="1"/>
  <c r="Z12" i="16" a="1"/>
  <c r="Z12" i="16" s="1"/>
  <c r="AP8" i="16" a="1"/>
  <c r="AP8" i="16" s="1"/>
  <c r="AP4" i="16" a="1"/>
  <c r="AP4" i="16" s="1"/>
  <c r="AP6" i="16" a="1"/>
  <c r="AP6" i="16" s="1"/>
  <c r="Z6" i="16" a="1"/>
  <c r="Z6" i="16" s="1"/>
  <c r="Z11" i="16" a="1"/>
  <c r="Z11" i="16" s="1"/>
  <c r="AP16" i="16" a="1"/>
  <c r="AP16" i="16" s="1"/>
  <c r="AP13" i="16" a="1"/>
  <c r="AP13" i="16" s="1"/>
  <c r="Z3" i="16" a="1"/>
  <c r="Z3" i="16" s="1"/>
  <c r="BC16" i="16" a="1"/>
  <c r="BC16" i="16" s="1"/>
  <c r="AM3" i="16" a="1"/>
  <c r="AM3" i="16" s="1"/>
  <c r="BC10" i="16" a="1"/>
  <c r="BC10" i="16" s="1"/>
  <c r="AM11" i="16" a="1"/>
  <c r="AM11" i="16" s="1"/>
  <c r="AM13" i="16" a="1"/>
  <c r="AM13" i="16" s="1"/>
  <c r="AM4" i="16" a="1"/>
  <c r="AM4" i="16" s="1"/>
  <c r="BC3" i="16" a="1"/>
  <c r="BC3" i="16" s="1"/>
  <c r="AM9" i="16" a="1"/>
  <c r="AM9" i="16" s="1"/>
  <c r="AM12" i="16" a="1"/>
  <c r="AM12" i="16" s="1"/>
  <c r="AM5" i="16" a="1"/>
  <c r="AM5" i="16" s="1"/>
  <c r="BC6" i="16" a="1"/>
  <c r="BC6" i="16" s="1"/>
  <c r="AM2" i="16" a="1"/>
  <c r="AM2" i="16" s="1"/>
  <c r="BC9" i="16" a="1"/>
  <c r="BC9" i="16" s="1"/>
  <c r="AM10" i="16" a="1"/>
  <c r="AM10" i="16" s="1"/>
  <c r="AM7" i="16" a="1"/>
  <c r="AM7" i="16" s="1"/>
  <c r="BC2" i="16" a="1"/>
  <c r="BC2" i="16" s="1"/>
  <c r="BC5" i="16" a="1"/>
  <c r="BC5" i="16" s="1"/>
  <c r="AM14" i="16" a="1"/>
  <c r="AM14" i="16" s="1"/>
  <c r="AM15" i="16" a="1"/>
  <c r="AM15" i="16" s="1"/>
  <c r="BC15" i="16" a="1"/>
  <c r="BC15" i="16" s="1"/>
  <c r="AM6" i="16" a="1"/>
  <c r="AM6" i="16" s="1"/>
  <c r="BC7" i="16" a="1"/>
  <c r="BC7" i="16" s="1"/>
  <c r="BC12" i="16" a="1"/>
  <c r="BC12" i="16" s="1"/>
  <c r="AM8" i="16" a="1"/>
  <c r="AM8" i="16" s="1"/>
  <c r="BC13" i="16" a="1"/>
  <c r="BC13" i="16" s="1"/>
  <c r="BC14" i="16" a="1"/>
  <c r="BC14" i="16" s="1"/>
  <c r="BC4" i="16" a="1"/>
  <c r="BC4" i="16" s="1"/>
  <c r="BC8" i="16" a="1"/>
  <c r="BC8" i="16" s="1"/>
  <c r="AM16" i="16" a="1"/>
  <c r="AM16" i="16" s="1"/>
  <c r="BC11" i="16" a="1"/>
  <c r="BC11" i="16" s="1"/>
  <c r="BB4" i="16" a="1"/>
  <c r="BB4" i="16" s="1"/>
  <c r="BB3" i="16" a="1"/>
  <c r="BB3" i="16" s="1"/>
  <c r="BB8" i="16" a="1"/>
  <c r="BB8" i="16" s="1"/>
  <c r="BB2" i="16" a="1"/>
  <c r="BB2" i="16" s="1"/>
  <c r="AL12" i="16" a="1"/>
  <c r="AL12" i="16" s="1"/>
  <c r="AL4" i="16" a="1"/>
  <c r="AL4" i="16" s="1"/>
  <c r="AL14" i="16" a="1"/>
  <c r="AL14" i="16" s="1"/>
  <c r="AL9" i="16" a="1"/>
  <c r="AL9" i="16" s="1"/>
  <c r="BB10" i="16" a="1"/>
  <c r="BB10" i="16" s="1"/>
  <c r="AL13" i="16" a="1"/>
  <c r="AL13" i="16" s="1"/>
  <c r="BB5" i="16" a="1"/>
  <c r="BB5" i="16" s="1"/>
  <c r="AL10" i="16" a="1"/>
  <c r="AL10" i="16" s="1"/>
  <c r="BB16" i="16" a="1"/>
  <c r="BB16" i="16" s="1"/>
  <c r="BB11" i="16" a="1"/>
  <c r="BB11" i="16" s="1"/>
  <c r="BB12" i="16" a="1"/>
  <c r="BB12" i="16" s="1"/>
  <c r="BB13" i="16" a="1"/>
  <c r="BB13" i="16" s="1"/>
  <c r="BB9" i="16" a="1"/>
  <c r="BB9" i="16" s="1"/>
  <c r="AL15" i="16" a="1"/>
  <c r="AL15" i="16" s="1"/>
  <c r="AL16" i="16" a="1"/>
  <c r="AL16" i="16" s="1"/>
  <c r="BB7" i="16" a="1"/>
  <c r="BB7" i="16" s="1"/>
  <c r="AL2" i="16" a="1"/>
  <c r="AL2" i="16" s="1"/>
  <c r="AL6" i="16" a="1"/>
  <c r="AL6" i="16" s="1"/>
  <c r="AL8" i="16" a="1"/>
  <c r="AL8" i="16" s="1"/>
  <c r="BB14" i="16" a="1"/>
  <c r="BB14" i="16" s="1"/>
  <c r="BB15" i="16" a="1"/>
  <c r="BB15" i="16" s="1"/>
  <c r="AL11" i="16" a="1"/>
  <c r="AL11" i="16" s="1"/>
  <c r="AL3" i="16" a="1"/>
  <c r="AL3" i="16" s="1"/>
  <c r="AL5" i="16" a="1"/>
  <c r="AL5" i="16" s="1"/>
  <c r="BB6" i="16" a="1"/>
  <c r="BB6" i="16" s="1"/>
  <c r="AL7" i="16" a="1"/>
  <c r="AL7" i="16" s="1"/>
  <c r="BA7" i="16" a="1"/>
  <c r="BA7" i="16" s="1"/>
  <c r="BA6" i="16" a="1"/>
  <c r="BA6" i="16" s="1"/>
  <c r="BA12" i="16" a="1"/>
  <c r="BA12" i="16" s="1"/>
  <c r="BA9" i="16" a="1"/>
  <c r="BA9" i="16" s="1"/>
  <c r="AK6" i="16" a="1"/>
  <c r="AK6" i="16" s="1"/>
  <c r="BA10" i="16" a="1"/>
  <c r="BA10" i="16" s="1"/>
  <c r="BA5" i="16" a="1"/>
  <c r="BA5" i="16" s="1"/>
  <c r="BA14" i="16" a="1"/>
  <c r="BA14" i="16" s="1"/>
  <c r="AK5" i="16" a="1"/>
  <c r="AK5" i="16" s="1"/>
  <c r="AK12" i="16" a="1"/>
  <c r="AK12" i="16" s="1"/>
  <c r="AK3" i="16" a="1"/>
  <c r="AK3" i="16" s="1"/>
  <c r="BA13" i="16" a="1"/>
  <c r="BA13" i="16" s="1"/>
  <c r="AK4" i="16" a="1"/>
  <c r="AK4" i="16" s="1"/>
  <c r="AK9" i="16" a="1"/>
  <c r="AK9" i="16" s="1"/>
  <c r="AK2" i="16" a="1"/>
  <c r="AK2" i="16" s="1"/>
  <c r="BA4" i="16" a="1"/>
  <c r="BA4" i="16" s="1"/>
  <c r="AK14" i="16" a="1"/>
  <c r="AK14" i="16" s="1"/>
  <c r="BA3" i="16" a="1"/>
  <c r="BA3" i="16" s="1"/>
  <c r="AK8" i="16" a="1"/>
  <c r="AK8" i="16" s="1"/>
  <c r="AK7" i="16" a="1"/>
  <c r="AK7" i="16" s="1"/>
  <c r="AK15" i="16" a="1"/>
  <c r="AK15" i="16" s="1"/>
  <c r="BA2" i="16" a="1"/>
  <c r="BA2" i="16" s="1"/>
  <c r="AK11" i="16" a="1"/>
  <c r="AK11" i="16" s="1"/>
  <c r="AK16" i="16" a="1"/>
  <c r="AK16" i="16" s="1"/>
  <c r="BA11" i="16" a="1"/>
  <c r="BA11" i="16" s="1"/>
  <c r="BA8" i="16" a="1"/>
  <c r="BA8" i="16" s="1"/>
  <c r="BA15" i="16" a="1"/>
  <c r="BA15" i="16" s="1"/>
  <c r="BA16" i="16" a="1"/>
  <c r="BA16" i="16" s="1"/>
  <c r="AK10" i="16" a="1"/>
  <c r="AK10" i="16" s="1"/>
  <c r="AK13" i="16" a="1"/>
  <c r="AK13" i="16" s="1"/>
  <c r="AZ14" i="16" a="1"/>
  <c r="AZ14" i="16" s="1"/>
  <c r="AZ5" i="16" a="1"/>
  <c r="AZ5" i="16" s="1"/>
  <c r="AJ5" i="16" a="1"/>
  <c r="AJ5" i="16" s="1"/>
  <c r="AZ9" i="16" a="1"/>
  <c r="AZ9" i="16" s="1"/>
  <c r="AZ12" i="16" a="1"/>
  <c r="AZ12" i="16" s="1"/>
  <c r="AJ16" i="16" a="1"/>
  <c r="AJ16" i="16" s="1"/>
  <c r="AJ2" i="16" a="1"/>
  <c r="AJ2" i="16" s="1"/>
  <c r="AJ6" i="16" a="1"/>
  <c r="AJ6" i="16" s="1"/>
  <c r="AZ8" i="16" a="1"/>
  <c r="AZ8" i="16" s="1"/>
  <c r="AZ7" i="16" a="1"/>
  <c r="AZ7" i="16" s="1"/>
  <c r="AJ10" i="16" a="1"/>
  <c r="AJ10" i="16" s="1"/>
  <c r="AZ2" i="16" a="1"/>
  <c r="AZ2" i="16" s="1"/>
  <c r="AJ11" i="16" a="1"/>
  <c r="AJ11" i="16" s="1"/>
  <c r="AJ14" i="16" a="1"/>
  <c r="AJ14" i="16" s="1"/>
  <c r="AZ6" i="16" a="1"/>
  <c r="AZ6" i="16" s="1"/>
  <c r="AJ9" i="16" a="1"/>
  <c r="AJ9" i="16" s="1"/>
  <c r="AJ4" i="16" a="1"/>
  <c r="AJ4" i="16" s="1"/>
  <c r="AJ8" i="16" a="1"/>
  <c r="AJ8" i="16" s="1"/>
  <c r="AJ7" i="16" a="1"/>
  <c r="AJ7" i="16" s="1"/>
  <c r="AJ3" i="16" a="1"/>
  <c r="AJ3" i="16" s="1"/>
  <c r="AJ12" i="16" a="1"/>
  <c r="AJ12" i="16" s="1"/>
  <c r="AZ16" i="16" a="1"/>
  <c r="AZ16" i="16" s="1"/>
  <c r="AZ3" i="16" a="1"/>
  <c r="AZ3" i="16" s="1"/>
  <c r="AZ15" i="16" a="1"/>
  <c r="AZ15" i="16" s="1"/>
  <c r="AJ15" i="16" a="1"/>
  <c r="AJ15" i="16" s="1"/>
  <c r="AZ13" i="16" a="1"/>
  <c r="AZ13" i="16" s="1"/>
  <c r="AZ4" i="16" a="1"/>
  <c r="AZ4" i="16" s="1"/>
  <c r="AZ10" i="16" a="1"/>
  <c r="AZ10" i="16" s="1"/>
  <c r="AZ11" i="16" a="1"/>
  <c r="AZ11" i="16" s="1"/>
  <c r="AJ13" i="16" a="1"/>
  <c r="AJ13" i="16" s="1"/>
  <c r="AI18" i="16" a="1"/>
  <c r="AI18" i="16" s="1"/>
  <c r="AI17" i="16" a="1"/>
  <c r="AI17" i="16" s="1"/>
  <c r="AI19" i="16" a="1"/>
  <c r="AI19" i="16" s="1"/>
  <c r="AI2" i="16" a="1"/>
  <c r="AI2" i="16" s="1"/>
  <c r="AI9" i="16" a="1"/>
  <c r="AI9" i="16" s="1"/>
  <c r="AY10" i="16" a="1"/>
  <c r="AY10" i="16" s="1"/>
  <c r="AY11" i="16" a="1"/>
  <c r="AY11" i="16" s="1"/>
  <c r="AI11" i="16" a="1"/>
  <c r="AI11" i="16" s="1"/>
  <c r="AI16" i="16" a="1"/>
  <c r="AI16" i="16" s="1"/>
  <c r="AY9" i="16" a="1"/>
  <c r="AY9" i="16" s="1"/>
  <c r="AY16" i="16" a="1"/>
  <c r="AY16" i="16" s="1"/>
  <c r="AY14" i="16" a="1"/>
  <c r="AY14" i="16" s="1"/>
  <c r="AY6" i="16" a="1"/>
  <c r="AY6" i="16" s="1"/>
  <c r="AY2" i="16" a="1"/>
  <c r="AY2" i="16" s="1"/>
  <c r="AI13" i="16" a="1"/>
  <c r="AI13" i="16" s="1"/>
  <c r="AY12" i="16" a="1"/>
  <c r="AY12" i="16" s="1"/>
  <c r="AY7" i="16" a="1"/>
  <c r="AY7" i="16" s="1"/>
  <c r="AY13" i="16" a="1"/>
  <c r="AY13" i="16" s="1"/>
  <c r="AY8" i="16" a="1"/>
  <c r="AY8" i="16" s="1"/>
  <c r="AI15" i="16" a="1"/>
  <c r="AI15" i="16" s="1"/>
  <c r="AI5" i="16" a="1"/>
  <c r="AI5" i="16" s="1"/>
  <c r="AI7" i="16" a="1"/>
  <c r="AI7" i="16" s="1"/>
  <c r="AI10" i="16" a="1"/>
  <c r="AI10" i="16" s="1"/>
  <c r="AY4" i="16" a="1"/>
  <c r="AY4" i="16" s="1"/>
  <c r="AI3" i="16" a="1"/>
  <c r="AI3" i="16" s="1"/>
  <c r="AI4" i="16" a="1"/>
  <c r="AI4" i="16" s="1"/>
  <c r="AI14" i="16" a="1"/>
  <c r="AI14" i="16" s="1"/>
  <c r="AI12" i="16" a="1"/>
  <c r="AI12" i="16" s="1"/>
  <c r="AY3" i="16" a="1"/>
  <c r="AY3" i="16" s="1"/>
  <c r="AY5" i="16" a="1"/>
  <c r="AY5" i="16" s="1"/>
  <c r="AI6" i="16" a="1"/>
  <c r="AI6" i="16" s="1"/>
  <c r="AI8" i="16" a="1"/>
  <c r="AI8" i="16" s="1"/>
  <c r="AY15" i="16" a="1"/>
  <c r="AY15" i="16" s="1"/>
  <c r="AH19" i="16" a="1"/>
  <c r="AH19" i="16" s="1"/>
  <c r="AH17" i="16" a="1"/>
  <c r="AH17" i="16" s="1"/>
  <c r="AH18" i="16" a="1"/>
  <c r="AH18" i="16" s="1"/>
  <c r="AH2" i="16" a="1"/>
  <c r="AH2" i="16" s="1"/>
  <c r="AX14" i="16" a="1"/>
  <c r="AX14" i="16" s="1"/>
  <c r="AX8" i="16" a="1"/>
  <c r="AX8" i="16" s="1"/>
  <c r="AH10" i="16" a="1"/>
  <c r="AH10" i="16" s="1"/>
  <c r="AH8" i="16" a="1"/>
  <c r="AH8" i="16" s="1"/>
  <c r="AX9" i="16" a="1"/>
  <c r="AX9" i="16" s="1"/>
  <c r="AX5" i="16" a="1"/>
  <c r="AX5" i="16" s="1"/>
  <c r="AX2" i="16" a="1"/>
  <c r="AX2" i="16" s="1"/>
  <c r="AH16" i="16" a="1"/>
  <c r="AH16" i="16" s="1"/>
  <c r="AX16" i="16" a="1"/>
  <c r="AX16" i="16" s="1"/>
  <c r="AH15" i="16" a="1"/>
  <c r="AH15" i="16" s="1"/>
  <c r="AX11" i="16" a="1"/>
  <c r="AX11" i="16" s="1"/>
  <c r="AH6" i="16" a="1"/>
  <c r="AH6" i="16" s="1"/>
  <c r="AX7" i="16" a="1"/>
  <c r="AX7" i="16" s="1"/>
  <c r="AX13" i="16" a="1"/>
  <c r="AX13" i="16" s="1"/>
  <c r="AH12" i="16" a="1"/>
  <c r="AH12" i="16" s="1"/>
  <c r="AH7" i="16" a="1"/>
  <c r="AH7" i="16" s="1"/>
  <c r="AX10" i="16" a="1"/>
  <c r="AX10" i="16" s="1"/>
  <c r="AH11" i="16" a="1"/>
  <c r="AH11" i="16" s="1"/>
  <c r="AH13" i="16" a="1"/>
  <c r="AH13" i="16" s="1"/>
  <c r="AH14" i="16" a="1"/>
  <c r="AH14" i="16" s="1"/>
  <c r="AX4" i="16" a="1"/>
  <c r="AX4" i="16" s="1"/>
  <c r="AH9" i="16" a="1"/>
  <c r="AH9" i="16" s="1"/>
  <c r="AX3" i="16" a="1"/>
  <c r="AX3" i="16" s="1"/>
  <c r="AH4" i="16" a="1"/>
  <c r="AH4" i="16" s="1"/>
  <c r="AH5" i="16" a="1"/>
  <c r="AH5" i="16" s="1"/>
  <c r="AX12" i="16" a="1"/>
  <c r="AX12" i="16" s="1"/>
  <c r="AH3" i="16" a="1"/>
  <c r="AH3" i="16" s="1"/>
  <c r="AX15" i="16" a="1"/>
  <c r="AX15" i="16" s="1"/>
  <c r="AX6" i="16" a="1"/>
  <c r="AX6" i="16" s="1"/>
  <c r="AG19" i="16" a="1"/>
  <c r="AG19" i="16" s="1"/>
  <c r="AG18" i="16" a="1"/>
  <c r="AG18" i="16" s="1"/>
  <c r="AG17" i="16" a="1"/>
  <c r="AG17" i="16" s="1"/>
  <c r="AG13" i="16" a="1"/>
  <c r="AG13" i="16" s="1"/>
  <c r="AG2" i="16" a="1"/>
  <c r="AG2" i="16" s="1"/>
  <c r="AW11" i="16" a="1"/>
  <c r="AW11" i="16" s="1"/>
  <c r="AW7" i="16" a="1"/>
  <c r="AW7" i="16" s="1"/>
  <c r="AG4" i="16" a="1"/>
  <c r="AG4" i="16" s="1"/>
  <c r="AW2" i="16" a="1"/>
  <c r="AW2" i="16" s="1"/>
  <c r="AW6" i="16" a="1"/>
  <c r="AW6" i="16" s="1"/>
  <c r="AG7" i="16" a="1"/>
  <c r="AG7" i="16" s="1"/>
  <c r="AG6" i="16" a="1"/>
  <c r="AG6" i="16" s="1"/>
  <c r="AW9" i="16" a="1"/>
  <c r="AW9" i="16" s="1"/>
  <c r="AW16" i="16" a="1"/>
  <c r="AW16" i="16" s="1"/>
  <c r="AW8" i="16" a="1"/>
  <c r="AW8" i="16" s="1"/>
  <c r="AG9" i="16" a="1"/>
  <c r="AG9" i="16" s="1"/>
  <c r="AG10" i="16" a="1"/>
  <c r="AG10" i="16" s="1"/>
  <c r="AG12" i="16" a="1"/>
  <c r="AG12" i="16" s="1"/>
  <c r="AW3" i="16" a="1"/>
  <c r="AW3" i="16" s="1"/>
  <c r="AG14" i="16" a="1"/>
  <c r="AG14" i="16" s="1"/>
  <c r="AG15" i="16" a="1"/>
  <c r="AG15" i="16" s="1"/>
  <c r="AW15" i="16" a="1"/>
  <c r="AW15" i="16" s="1"/>
  <c r="AW4" i="16" a="1"/>
  <c r="AW4" i="16" s="1"/>
  <c r="AG11" i="16" a="1"/>
  <c r="AG11" i="16" s="1"/>
  <c r="AG8" i="16" a="1"/>
  <c r="AG8" i="16" s="1"/>
  <c r="AG3" i="16" a="1"/>
  <c r="AG3" i="16" s="1"/>
  <c r="AW5" i="16" a="1"/>
  <c r="AW5" i="16" s="1"/>
  <c r="AW10" i="16" a="1"/>
  <c r="AW10" i="16" s="1"/>
  <c r="AW13" i="16" a="1"/>
  <c r="AW13" i="16" s="1"/>
  <c r="AW14" i="16" a="1"/>
  <c r="AW14" i="16" s="1"/>
  <c r="AG16" i="16" a="1"/>
  <c r="AG16" i="16" s="1"/>
  <c r="AW12" i="16" a="1"/>
  <c r="AW12" i="16" s="1"/>
  <c r="AG5" i="16" a="1"/>
  <c r="AG5" i="16" s="1"/>
  <c r="AF18" i="16" a="1"/>
  <c r="AF18" i="16" s="1"/>
  <c r="AF17" i="16" a="1"/>
  <c r="AF17" i="16" s="1"/>
  <c r="AF19" i="16" a="1"/>
  <c r="AF19" i="16" s="1"/>
  <c r="AF12" i="16" a="1"/>
  <c r="AF12" i="16" s="1"/>
  <c r="AV9" i="16" a="1"/>
  <c r="AV9" i="16" s="1"/>
  <c r="AV3" i="16" a="1"/>
  <c r="AV3" i="16" s="1"/>
  <c r="AV12" i="16" a="1"/>
  <c r="AV12" i="16" s="1"/>
  <c r="AV2" i="16" a="1"/>
  <c r="AV2" i="16" s="1"/>
  <c r="AF8" i="16" a="1"/>
  <c r="AF8" i="16" s="1"/>
  <c r="AF7" i="16" a="1"/>
  <c r="AF7" i="16" s="1"/>
  <c r="AV11" i="16" a="1"/>
  <c r="AV11" i="16" s="1"/>
  <c r="AF3" i="16" a="1"/>
  <c r="AF3" i="16" s="1"/>
  <c r="AF6" i="16" a="1"/>
  <c r="AF6" i="16" s="1"/>
  <c r="AV7" i="16" a="1"/>
  <c r="AV7" i="16" s="1"/>
  <c r="AV4" i="16" a="1"/>
  <c r="AV4" i="16" s="1"/>
  <c r="AF13" i="16" a="1"/>
  <c r="AF13" i="16" s="1"/>
  <c r="AF9" i="16" a="1"/>
  <c r="AF9" i="16" s="1"/>
  <c r="AV5" i="16" a="1"/>
  <c r="AV5" i="16" s="1"/>
  <c r="AF5" i="16" a="1"/>
  <c r="AF5" i="16" s="1"/>
  <c r="AF10" i="16" a="1"/>
  <c r="AF10" i="16" s="1"/>
  <c r="AV16" i="16" a="1"/>
  <c r="AV16" i="16" s="1"/>
  <c r="AF11" i="16" a="1"/>
  <c r="AF11" i="16" s="1"/>
  <c r="AF14" i="16" a="1"/>
  <c r="AF14" i="16" s="1"/>
  <c r="AV10" i="16" a="1"/>
  <c r="AV10" i="16" s="1"/>
  <c r="AF15" i="16" a="1"/>
  <c r="AF15" i="16" s="1"/>
  <c r="AF16" i="16" a="1"/>
  <c r="AF16" i="16" s="1"/>
  <c r="AF2" i="16" a="1"/>
  <c r="AF2" i="16" s="1"/>
  <c r="AV6" i="16" a="1"/>
  <c r="AV6" i="16" s="1"/>
  <c r="AV13" i="16" a="1"/>
  <c r="AV13" i="16" s="1"/>
  <c r="AF4" i="16" a="1"/>
  <c r="AF4" i="16" s="1"/>
  <c r="AV14" i="16" a="1"/>
  <c r="AV14" i="16" s="1"/>
  <c r="AV15" i="16" a="1"/>
  <c r="AV15" i="16" s="1"/>
  <c r="AV8" i="16" a="1"/>
  <c r="AV8" i="16" s="1"/>
  <c r="AE18" i="16" a="1"/>
  <c r="AE18" i="16" s="1"/>
  <c r="AE19" i="16" a="1"/>
  <c r="AE19" i="16" s="1"/>
  <c r="AE17" i="16" a="1"/>
  <c r="AE17" i="16" s="1"/>
  <c r="AE2" i="16" a="1"/>
  <c r="AE2" i="16" s="1"/>
  <c r="AU5" i="16" a="1"/>
  <c r="AU5" i="16" s="1"/>
  <c r="AU12" i="16" a="1"/>
  <c r="AU12" i="16" s="1"/>
  <c r="AU9" i="16" a="1"/>
  <c r="AU9" i="16" s="1"/>
  <c r="AE14" i="16" a="1"/>
  <c r="AE14" i="16" s="1"/>
  <c r="AU13" i="16" a="1"/>
  <c r="AU13" i="16" s="1"/>
  <c r="AE15" i="16" a="1"/>
  <c r="AE15" i="16" s="1"/>
  <c r="AE6" i="16" a="1"/>
  <c r="AE6" i="16" s="1"/>
  <c r="AE11" i="16" a="1"/>
  <c r="AE11" i="16" s="1"/>
  <c r="AE12" i="16" a="1"/>
  <c r="AE12" i="16" s="1"/>
  <c r="AE7" i="16" a="1"/>
  <c r="AE7" i="16" s="1"/>
  <c r="AU8" i="16" a="1"/>
  <c r="AU8" i="16" s="1"/>
  <c r="AE5" i="16" a="1"/>
  <c r="AE5" i="16" s="1"/>
  <c r="AE8" i="16" a="1"/>
  <c r="AE8" i="16" s="1"/>
  <c r="AU14" i="16" a="1"/>
  <c r="AU14" i="16" s="1"/>
  <c r="AU3" i="16" a="1"/>
  <c r="AU3" i="16" s="1"/>
  <c r="AE9" i="16" a="1"/>
  <c r="AE9" i="16" s="1"/>
  <c r="AE13" i="16" a="1"/>
  <c r="AE13" i="16" s="1"/>
  <c r="AU4" i="16" a="1"/>
  <c r="AU4" i="16" s="1"/>
  <c r="AU11" i="16" a="1"/>
  <c r="AU11" i="16" s="1"/>
  <c r="AE16" i="16" a="1"/>
  <c r="AE16" i="16" s="1"/>
  <c r="AU7" i="16" a="1"/>
  <c r="AU7" i="16" s="1"/>
  <c r="AU6" i="16" a="1"/>
  <c r="AU6" i="16" s="1"/>
  <c r="AU2" i="16" a="1"/>
  <c r="AU2" i="16" s="1"/>
  <c r="AE4" i="16" a="1"/>
  <c r="AE4" i="16" s="1"/>
  <c r="AU15" i="16" a="1"/>
  <c r="AU15" i="16" s="1"/>
  <c r="AU16" i="16" a="1"/>
  <c r="AU16" i="16" s="1"/>
  <c r="AU10" i="16" a="1"/>
  <c r="AU10" i="16" s="1"/>
  <c r="AE10" i="16" a="1"/>
  <c r="AE10" i="16" s="1"/>
  <c r="AD17" i="16" a="1"/>
  <c r="AD17" i="16" s="1"/>
  <c r="AD18" i="16" a="1"/>
  <c r="AD18" i="16" s="1"/>
  <c r="AD19" i="16" a="1"/>
  <c r="AD19" i="16" s="1"/>
  <c r="AT7" i="16" a="1"/>
  <c r="AT7" i="16" s="1"/>
  <c r="AD2" i="16" a="1"/>
  <c r="AD2" i="16" s="1"/>
  <c r="AD6" i="16" a="1"/>
  <c r="AD6" i="16" s="1"/>
  <c r="AT12" i="16" a="1"/>
  <c r="AT12" i="16" s="1"/>
  <c r="AD13" i="16" a="1"/>
  <c r="AD13" i="16" s="1"/>
  <c r="AT2" i="16" a="1"/>
  <c r="AT2" i="16" s="1"/>
  <c r="AT13" i="16" a="1"/>
  <c r="AT13" i="16" s="1"/>
  <c r="AT8" i="16" a="1"/>
  <c r="AT8" i="16" s="1"/>
  <c r="AD5" i="16" a="1"/>
  <c r="AD5" i="16" s="1"/>
  <c r="AT9" i="16" a="1"/>
  <c r="AT9" i="16" s="1"/>
  <c r="AD3" i="16" a="1"/>
  <c r="AD3" i="16" s="1"/>
  <c r="AD7" i="16" a="1"/>
  <c r="AD7" i="16" s="1"/>
  <c r="AT4" i="16" a="1"/>
  <c r="AT4" i="16" s="1"/>
  <c r="AD10" i="16" a="1"/>
  <c r="AD10" i="16" s="1"/>
  <c r="AD15" i="16" a="1"/>
  <c r="AD15" i="16" s="1"/>
  <c r="AT15" i="16" a="1"/>
  <c r="AT15" i="16" s="1"/>
  <c r="AT5" i="16" a="1"/>
  <c r="AT5" i="16" s="1"/>
  <c r="AD4" i="16" a="1"/>
  <c r="AD4" i="16" s="1"/>
  <c r="AT3" i="16" a="1"/>
  <c r="AT3" i="16" s="1"/>
  <c r="AD16" i="16" a="1"/>
  <c r="AD16" i="16" s="1"/>
  <c r="AD11" i="16" a="1"/>
  <c r="AD11" i="16" s="1"/>
  <c r="AD14" i="16" a="1"/>
  <c r="AD14" i="16" s="1"/>
  <c r="AD8" i="16" a="1"/>
  <c r="AD8" i="16" s="1"/>
  <c r="AT10" i="16" a="1"/>
  <c r="AT10" i="16" s="1"/>
  <c r="AT11" i="16" a="1"/>
  <c r="AT11" i="16" s="1"/>
  <c r="AT14" i="16" a="1"/>
  <c r="AT14" i="16" s="1"/>
  <c r="AD12" i="16" a="1"/>
  <c r="AD12" i="16" s="1"/>
  <c r="AD9" i="16" a="1"/>
  <c r="AD9" i="16" s="1"/>
  <c r="AT16" i="16" a="1"/>
  <c r="AT16" i="16" s="1"/>
  <c r="AT6" i="16" a="1"/>
  <c r="AT6" i="16" s="1"/>
  <c r="AC17" i="16" a="1"/>
  <c r="AC17" i="16" s="1"/>
  <c r="AC18" i="16" a="1"/>
  <c r="AC18" i="16" s="1"/>
  <c r="AC19" i="16" a="1"/>
  <c r="AC19" i="16" s="1"/>
  <c r="AS2" i="16" a="1"/>
  <c r="AS2" i="16" s="1"/>
  <c r="AC2" i="16" a="1"/>
  <c r="AC2" i="16" s="1"/>
  <c r="AC7" i="16" a="1"/>
  <c r="AC7" i="16" s="1"/>
  <c r="AS3" i="16" a="1"/>
  <c r="AS3" i="16" s="1"/>
  <c r="AC8" i="16" a="1"/>
  <c r="AC8" i="16" s="1"/>
  <c r="AS11" i="16" a="1"/>
  <c r="AS11" i="16" s="1"/>
  <c r="AS15" i="16" a="1"/>
  <c r="AS15" i="16" s="1"/>
  <c r="AC3" i="16" a="1"/>
  <c r="AC3" i="16" s="1"/>
  <c r="AS9" i="16" a="1"/>
  <c r="AS9" i="16" s="1"/>
  <c r="AS7" i="16" a="1"/>
  <c r="AS7" i="16" s="1"/>
  <c r="AS13" i="16" a="1"/>
  <c r="AS13" i="16" s="1"/>
  <c r="AS8" i="16" a="1"/>
  <c r="AS8" i="16" s="1"/>
  <c r="AC14" i="16" a="1"/>
  <c r="AC14" i="16" s="1"/>
  <c r="AC4" i="16" a="1"/>
  <c r="AC4" i="16" s="1"/>
  <c r="AS10" i="16" a="1"/>
  <c r="AS10" i="16" s="1"/>
  <c r="AC5" i="16" a="1"/>
  <c r="AC5" i="16" s="1"/>
  <c r="AC10" i="16" a="1"/>
  <c r="AC10" i="16" s="1"/>
  <c r="AC12" i="16" a="1"/>
  <c r="AC12" i="16" s="1"/>
  <c r="AS16" i="16" a="1"/>
  <c r="AS16" i="16" s="1"/>
  <c r="AC16" i="16" a="1"/>
  <c r="AC16" i="16" s="1"/>
  <c r="AS14" i="16" a="1"/>
  <c r="AS14" i="16" s="1"/>
  <c r="AC9" i="16" a="1"/>
  <c r="AC9" i="16" s="1"/>
  <c r="AC13" i="16" a="1"/>
  <c r="AC13" i="16" s="1"/>
  <c r="AC6" i="16" a="1"/>
  <c r="AC6" i="16" s="1"/>
  <c r="AS12" i="16" a="1"/>
  <c r="AS12" i="16" s="1"/>
  <c r="AS4" i="16" a="1"/>
  <c r="AS4" i="16" s="1"/>
  <c r="AS5" i="16" a="1"/>
  <c r="AS5" i="16" s="1"/>
  <c r="AC11" i="16" a="1"/>
  <c r="AC11" i="16" s="1"/>
  <c r="AC15" i="16" a="1"/>
  <c r="AC15" i="16" s="1"/>
  <c r="AS6" i="16" a="1"/>
  <c r="AS6" i="16" s="1"/>
  <c r="AN12" i="16" a="1"/>
  <c r="AN12" i="16" s="1"/>
  <c r="AN4" i="16" a="1"/>
  <c r="AN4" i="16" s="1"/>
  <c r="AN3" i="16" a="1"/>
  <c r="AN3" i="16" s="1"/>
  <c r="BD6" i="16" a="1"/>
  <c r="BD6" i="16" s="1"/>
  <c r="BD4" i="16" a="1"/>
  <c r="BD4" i="16" s="1"/>
  <c r="BD11" i="16" a="1"/>
  <c r="BD11" i="16" s="1"/>
  <c r="AN8" i="16" a="1"/>
  <c r="AN8" i="16" s="1"/>
  <c r="BD3" i="16" a="1"/>
  <c r="BD3" i="16" s="1"/>
  <c r="AN9" i="16" a="1"/>
  <c r="AN9" i="16" s="1"/>
  <c r="AN2" i="16" a="1"/>
  <c r="AN2" i="16" s="1"/>
  <c r="BD16" i="16" a="1"/>
  <c r="BD16" i="16" s="1"/>
  <c r="AN16" i="16" a="1"/>
  <c r="AN16" i="16" s="1"/>
  <c r="AN7" i="16" a="1"/>
  <c r="AN7" i="16" s="1"/>
  <c r="AN10" i="16" a="1"/>
  <c r="AN10" i="16" s="1"/>
  <c r="AN6" i="16" a="1"/>
  <c r="AN6" i="16" s="1"/>
  <c r="BD12" i="16" a="1"/>
  <c r="BD12" i="16" s="1"/>
  <c r="BD13" i="16" a="1"/>
  <c r="BD13" i="16" s="1"/>
  <c r="BD8" i="16" a="1"/>
  <c r="BD8" i="16" s="1"/>
  <c r="BD5" i="16" a="1"/>
  <c r="BD5" i="16" s="1"/>
  <c r="BD15" i="16" a="1"/>
  <c r="BD15" i="16" s="1"/>
  <c r="BD9" i="16" a="1"/>
  <c r="BD9" i="16" s="1"/>
  <c r="AN13" i="16" a="1"/>
  <c r="AN13" i="16" s="1"/>
  <c r="AN14" i="16" a="1"/>
  <c r="AN14" i="16" s="1"/>
  <c r="AN5" i="16" a="1"/>
  <c r="AN5" i="16" s="1"/>
  <c r="BD2" i="16" a="1"/>
  <c r="BD2" i="16" s="1"/>
  <c r="BD14" i="16" a="1"/>
  <c r="BD14" i="16" s="1"/>
  <c r="BD10" i="16" a="1"/>
  <c r="BD10" i="16" s="1"/>
  <c r="AN11" i="16" a="1"/>
  <c r="AN11" i="16" s="1"/>
  <c r="BD7" i="16" a="1"/>
  <c r="BD7" i="16" s="1"/>
  <c r="AN15" i="16" a="1"/>
  <c r="AN15" i="16" s="1"/>
  <c r="AB17" i="16" a="1"/>
  <c r="AB17" i="16" s="1"/>
  <c r="AB18" i="16" a="1"/>
  <c r="AB18" i="16" s="1"/>
  <c r="AB19" i="16" a="1"/>
  <c r="AB19" i="16" s="1"/>
  <c r="AR6" i="16" a="1"/>
  <c r="AR6" i="16" s="1"/>
  <c r="AR15" i="16" a="1"/>
  <c r="AR15" i="16" s="1"/>
  <c r="AB3" i="16" a="1"/>
  <c r="AB3" i="16" s="1"/>
  <c r="AB8" i="16" a="1"/>
  <c r="AB8" i="16" s="1"/>
  <c r="AR10" i="16" a="1"/>
  <c r="AR10" i="16" s="1"/>
  <c r="AB11" i="16" a="1"/>
  <c r="AB11" i="16" s="1"/>
  <c r="AB5" i="16" a="1"/>
  <c r="AB5" i="16" s="1"/>
  <c r="AB4" i="16" a="1"/>
  <c r="AB4" i="16" s="1"/>
  <c r="AR4" i="16" a="1"/>
  <c r="AR4" i="16" s="1"/>
  <c r="AR9" i="16" a="1"/>
  <c r="AR9" i="16" s="1"/>
  <c r="AB9" i="16" a="1"/>
  <c r="AB9" i="16" s="1"/>
  <c r="AB10" i="16" a="1"/>
  <c r="AB10" i="16" s="1"/>
  <c r="AR3" i="16" a="1"/>
  <c r="AR3" i="16" s="1"/>
  <c r="AR8" i="16" a="1"/>
  <c r="AR8" i="16" s="1"/>
  <c r="AB2" i="16" a="1"/>
  <c r="AB2" i="16" s="1"/>
  <c r="AR7" i="16" a="1"/>
  <c r="AR7" i="16" s="1"/>
  <c r="AR5" i="16" a="1"/>
  <c r="AR5" i="16" s="1"/>
  <c r="AB16" i="16" a="1"/>
  <c r="AB16" i="16" s="1"/>
  <c r="AB13" i="16" a="1"/>
  <c r="AB13" i="16" s="1"/>
  <c r="AB14" i="16" a="1"/>
  <c r="AB14" i="16" s="1"/>
  <c r="AB6" i="16" a="1"/>
  <c r="AB6" i="16" s="1"/>
  <c r="AR11" i="16" a="1"/>
  <c r="AR11" i="16" s="1"/>
  <c r="AR2" i="16" a="1"/>
  <c r="AR2" i="16" s="1"/>
  <c r="AR14" i="16" a="1"/>
  <c r="AR14" i="16" s="1"/>
  <c r="AB12" i="16" a="1"/>
  <c r="AB12" i="16" s="1"/>
  <c r="AR16" i="16" a="1"/>
  <c r="AR16" i="16" s="1"/>
  <c r="AR12" i="16" a="1"/>
  <c r="AR12" i="16" s="1"/>
  <c r="AB15" i="16" a="1"/>
  <c r="AB15" i="16" s="1"/>
  <c r="AR13" i="16" a="1"/>
  <c r="AR13" i="16" s="1"/>
  <c r="AB7" i="16" a="1"/>
  <c r="AB7" i="16" s="1"/>
  <c r="AA17" i="16" a="1"/>
  <c r="AA17" i="16" s="1"/>
  <c r="AA18" i="16" a="1"/>
  <c r="AA18" i="16" s="1"/>
  <c r="AA19" i="16" a="1"/>
  <c r="AA19" i="16" s="1"/>
  <c r="AA13" i="16" a="1"/>
  <c r="AA13" i="16" s="1"/>
  <c r="AA3" i="16" a="1"/>
  <c r="AA3" i="16" s="1"/>
  <c r="AA2" i="16" a="1"/>
  <c r="AA2" i="16" s="1"/>
  <c r="AQ10" i="16" a="1"/>
  <c r="AQ10" i="16" s="1"/>
  <c r="AQ5" i="16" a="1"/>
  <c r="AQ5" i="16" s="1"/>
  <c r="AA5" i="16" a="1"/>
  <c r="AA5" i="16" s="1"/>
  <c r="AQ3" i="16" a="1"/>
  <c r="AQ3" i="16" s="1"/>
  <c r="AQ12" i="16" a="1"/>
  <c r="AQ12" i="16" s="1"/>
  <c r="AQ4" i="16" a="1"/>
  <c r="AQ4" i="16" s="1"/>
  <c r="AA10" i="16" a="1"/>
  <c r="AA10" i="16" s="1"/>
  <c r="AA9" i="16" a="1"/>
  <c r="AA9" i="16" s="1"/>
  <c r="AQ9" i="16" a="1"/>
  <c r="AQ9" i="16" s="1"/>
  <c r="AA6" i="16" a="1"/>
  <c r="AA6" i="16" s="1"/>
  <c r="AA8" i="16" a="1"/>
  <c r="AA8" i="16" s="1"/>
  <c r="AQ2" i="16" a="1"/>
  <c r="AQ2" i="16" s="1"/>
  <c r="AA14" i="16" a="1"/>
  <c r="AA14" i="16" s="1"/>
  <c r="AA15" i="16" a="1"/>
  <c r="AA15" i="16" s="1"/>
  <c r="AQ15" i="16" a="1"/>
  <c r="AQ15" i="16" s="1"/>
  <c r="AQ11" i="16" a="1"/>
  <c r="AQ11" i="16" s="1"/>
  <c r="AQ8" i="16" a="1"/>
  <c r="AQ8" i="16" s="1"/>
  <c r="AA7" i="16" a="1"/>
  <c r="AA7" i="16" s="1"/>
  <c r="AA11" i="16" a="1"/>
  <c r="AA11" i="16" s="1"/>
  <c r="AQ7" i="16" a="1"/>
  <c r="AQ7" i="16" s="1"/>
  <c r="AQ16" i="16" a="1"/>
  <c r="AQ16" i="16" s="1"/>
  <c r="AA4" i="16" a="1"/>
  <c r="AA4" i="16" s="1"/>
  <c r="AQ13" i="16" a="1"/>
  <c r="AQ13" i="16" s="1"/>
  <c r="AQ14" i="16" a="1"/>
  <c r="AQ14" i="16" s="1"/>
  <c r="AQ6" i="16" a="1"/>
  <c r="AQ6" i="16" s="1"/>
  <c r="AA12" i="16" a="1"/>
  <c r="AA12" i="16" s="1"/>
  <c r="AA16" i="16" a="1"/>
  <c r="AA16" i="16" s="1"/>
  <c r="E13" i="13" a="1"/>
  <c r="E13" i="13" s="1"/>
  <c r="F11" i="12"/>
  <c r="E11" i="12"/>
  <c r="D11" i="12"/>
  <c r="C11" i="12"/>
  <c r="Y2" i="16" l="1"/>
  <c r="B14" i="18" s="1" a="1"/>
  <c r="B14" i="18" s="1"/>
  <c r="B12" i="12"/>
  <c r="G11" i="12"/>
  <c r="Y7" i="17"/>
  <c r="BE14" i="17"/>
  <c r="BE8" i="17"/>
  <c r="AO5" i="17"/>
  <c r="BE13" i="17"/>
  <c r="AO12" i="17"/>
  <c r="Y3" i="17"/>
  <c r="Y4" i="17"/>
  <c r="BE3" i="17"/>
  <c r="BE10" i="17"/>
  <c r="AO11" i="17"/>
  <c r="BE4" i="17"/>
  <c r="AO8" i="17"/>
  <c r="BE2" i="17"/>
  <c r="BE5" i="17"/>
  <c r="Y6" i="17"/>
  <c r="BE9" i="17"/>
  <c r="Y11" i="17"/>
  <c r="AO16" i="17"/>
  <c r="Y9" i="17"/>
  <c r="Y8" i="17"/>
  <c r="Y14" i="17"/>
  <c r="BE16" i="17"/>
  <c r="Y12" i="17"/>
  <c r="AO6" i="17"/>
  <c r="AO7" i="17"/>
  <c r="Y2" i="17"/>
  <c r="B36" i="18" s="1" a="1"/>
  <c r="B36" i="18" s="1"/>
  <c r="BE12" i="17"/>
  <c r="AO10" i="17"/>
  <c r="AO3" i="17"/>
  <c r="AO14" i="17"/>
  <c r="Y15" i="17"/>
  <c r="Y10" i="17"/>
  <c r="AO9" i="17"/>
  <c r="AO13" i="17"/>
  <c r="BE15" i="17"/>
  <c r="AO4" i="17"/>
  <c r="AO15" i="17"/>
  <c r="Y5" i="17"/>
  <c r="Y16" i="17"/>
  <c r="BE11" i="17"/>
  <c r="BE7" i="17"/>
  <c r="AO2" i="17"/>
  <c r="BE6" i="17"/>
  <c r="Y13" i="17"/>
  <c r="AO6" i="16"/>
  <c r="AO11" i="16"/>
  <c r="BE15" i="16"/>
  <c r="AO10" i="16"/>
  <c r="Y3" i="16"/>
  <c r="AO3" i="16"/>
  <c r="BE6" i="16"/>
  <c r="AO9" i="16"/>
  <c r="Y7" i="16"/>
  <c r="AO2" i="16"/>
  <c r="BE12" i="16"/>
  <c r="AO5" i="16"/>
  <c r="BE13" i="16"/>
  <c r="Y9" i="16"/>
  <c r="Y14" i="16"/>
  <c r="BE11" i="16"/>
  <c r="Y16" i="16"/>
  <c r="Y11" i="16"/>
  <c r="AO16" i="16"/>
  <c r="Y4" i="16"/>
  <c r="BE10" i="16"/>
  <c r="BE14" i="16"/>
  <c r="Y13" i="16"/>
  <c r="BE4" i="16"/>
  <c r="AO15" i="16"/>
  <c r="AO8" i="16"/>
  <c r="AO4" i="16"/>
  <c r="BE16" i="16"/>
  <c r="BE5" i="16"/>
  <c r="Y10" i="16"/>
  <c r="AO13" i="16"/>
  <c r="Y5" i="16"/>
  <c r="Y15" i="16"/>
  <c r="BE8" i="16"/>
  <c r="BE7" i="16"/>
  <c r="AO14" i="16"/>
  <c r="Y8" i="16"/>
  <c r="AO7" i="16"/>
  <c r="BE3" i="16"/>
  <c r="AO12" i="16"/>
  <c r="Y12" i="16"/>
  <c r="Y6" i="16"/>
  <c r="BE2" i="16"/>
  <c r="BE9" i="16"/>
  <c r="F12" i="12"/>
  <c r="D12" i="12"/>
  <c r="E12" i="12"/>
  <c r="C12" i="12"/>
  <c r="C145" i="4" l="1" a="1"/>
  <c r="C145" i="4" s="1"/>
  <c r="C127" i="4" a="1"/>
  <c r="F127" i="4" s="1"/>
  <c r="G127" i="4" s="1"/>
  <c r="B13" i="12"/>
  <c r="G12" i="12"/>
  <c r="D13" i="12"/>
  <c r="E13" i="12"/>
  <c r="F13" i="12"/>
  <c r="C13" i="12"/>
  <c r="F130" i="4" l="1"/>
  <c r="G130" i="4" s="1"/>
  <c r="F131" i="4"/>
  <c r="G131" i="4" s="1"/>
  <c r="F134" i="4"/>
  <c r="G134" i="4" s="1"/>
  <c r="F129" i="4"/>
  <c r="G129" i="4" s="1"/>
  <c r="F132" i="4"/>
  <c r="G132" i="4" s="1"/>
  <c r="F135" i="4"/>
  <c r="G135" i="4" s="1"/>
  <c r="F133" i="4"/>
  <c r="G133" i="4" s="1"/>
  <c r="F128" i="4"/>
  <c r="G128" i="4" s="1"/>
  <c r="F150" i="4"/>
  <c r="G150" i="4" s="1"/>
  <c r="F145" i="4"/>
  <c r="F149" i="4"/>
  <c r="G149" i="4" s="1"/>
  <c r="F147" i="4"/>
  <c r="G147" i="4" s="1"/>
  <c r="F146" i="4"/>
  <c r="G146" i="4" s="1"/>
  <c r="F148" i="4"/>
  <c r="G148" i="4" s="1"/>
  <c r="C127" i="4"/>
  <c r="B14" i="12"/>
  <c r="G13" i="12"/>
  <c r="E14" i="12"/>
  <c r="D14" i="12"/>
  <c r="F14" i="12"/>
  <c r="C14" i="12"/>
  <c r="G145" i="4" l="1"/>
  <c r="G160" i="4" s="1"/>
  <c r="F160" i="4"/>
  <c r="F142" i="4"/>
  <c r="G142" i="4"/>
  <c r="B15" i="12"/>
  <c r="G14" i="12"/>
  <c r="C15" i="12"/>
  <c r="E15" i="12"/>
  <c r="F15" i="12"/>
  <c r="D15" i="12"/>
  <c r="B16" i="12" l="1"/>
  <c r="G15" i="12"/>
  <c r="D16" i="12"/>
  <c r="F16" i="12"/>
  <c r="C16" i="12"/>
  <c r="E16" i="12"/>
  <c r="G16" i="12" l="1"/>
  <c r="B17" i="12"/>
  <c r="D17" i="12"/>
  <c r="E17" i="12"/>
  <c r="C17" i="12"/>
  <c r="F17" i="12"/>
  <c r="J97" i="17" l="1" a="1"/>
  <c r="J97" i="17" s="1"/>
  <c r="J84" i="17" a="1"/>
  <c r="J84" i="17" s="1"/>
  <c r="J47" i="17" a="1"/>
  <c r="J47" i="17" s="1"/>
  <c r="J86" i="17" a="1"/>
  <c r="J86" i="17" s="1"/>
  <c r="J92" i="17" a="1"/>
  <c r="J92" i="17" s="1"/>
  <c r="J55" i="17" a="1"/>
  <c r="J55" i="17" s="1"/>
  <c r="J18" i="17" a="1"/>
  <c r="J18" i="17" s="1"/>
  <c r="J88" i="17" a="1"/>
  <c r="J88" i="17" s="1"/>
  <c r="J102" i="17" a="1"/>
  <c r="J102" i="17" s="1"/>
  <c r="J17" i="17" a="1"/>
  <c r="J17" i="17" s="1"/>
  <c r="J85" i="17" a="1"/>
  <c r="J85" i="17" s="1"/>
  <c r="J72" i="17" a="1"/>
  <c r="J72" i="17" s="1"/>
  <c r="J35" i="17" a="1"/>
  <c r="J35" i="17" s="1"/>
  <c r="J38" i="17" a="1"/>
  <c r="J38" i="17" s="1"/>
  <c r="J80" i="17" a="1"/>
  <c r="J80" i="17" s="1"/>
  <c r="J43" i="17" a="1"/>
  <c r="J43" i="17" s="1"/>
  <c r="J101" i="17" a="1"/>
  <c r="J101" i="17" s="1"/>
  <c r="J76" i="17" a="1"/>
  <c r="J76" i="17" s="1"/>
  <c r="J53" i="17" a="1"/>
  <c r="J53" i="17" s="1"/>
  <c r="J50" i="17" a="1"/>
  <c r="J50" i="17" s="1"/>
  <c r="J73" i="17" a="1"/>
  <c r="J73" i="17" s="1"/>
  <c r="J60" i="17" a="1"/>
  <c r="J60" i="17" s="1"/>
  <c r="J23" i="17" a="1"/>
  <c r="J23" i="17" s="1"/>
  <c r="J105" i="17" a="1"/>
  <c r="J105" i="17" s="1"/>
  <c r="J68" i="17" a="1"/>
  <c r="J68" i="17" s="1"/>
  <c r="J31" i="17" a="1"/>
  <c r="J31" i="17" s="1"/>
  <c r="J89" i="17" a="1"/>
  <c r="J89" i="17" s="1"/>
  <c r="J64" i="17" a="1"/>
  <c r="J64" i="17" s="1"/>
  <c r="J74" i="17" a="1"/>
  <c r="J74" i="17" s="1"/>
  <c r="J61" i="17" a="1"/>
  <c r="J61" i="17" s="1"/>
  <c r="J48" i="17" a="1"/>
  <c r="J48" i="17" s="1"/>
  <c r="J106" i="17" a="1"/>
  <c r="J106" i="17" s="1"/>
  <c r="J93" i="17" a="1"/>
  <c r="J93" i="17" s="1"/>
  <c r="J56" i="17" a="1"/>
  <c r="J56" i="17" s="1"/>
  <c r="J19" i="17" a="1"/>
  <c r="J19" i="17" s="1"/>
  <c r="J77" i="17" a="1"/>
  <c r="J77" i="17" s="1"/>
  <c r="J52" i="17" a="1"/>
  <c r="J52" i="17" s="1"/>
  <c r="J40" i="17" a="1"/>
  <c r="J40" i="17" s="1"/>
  <c r="J32" i="17" a="1"/>
  <c r="J32" i="17" s="1"/>
  <c r="J28" i="17" a="1"/>
  <c r="J28" i="17" s="1"/>
  <c r="J39" i="17" a="1"/>
  <c r="J39" i="17" s="1"/>
  <c r="J67" i="17" a="1"/>
  <c r="J67" i="17" s="1"/>
  <c r="J49" i="17" a="1"/>
  <c r="J49" i="17" s="1"/>
  <c r="J36" i="17" a="1"/>
  <c r="J36" i="17" s="1"/>
  <c r="J94" i="17" a="1"/>
  <c r="J94" i="17" s="1"/>
  <c r="J81" i="17" a="1"/>
  <c r="J81" i="17" s="1"/>
  <c r="J44" i="17" a="1"/>
  <c r="J44" i="17" s="1"/>
  <c r="J51" i="17" a="1"/>
  <c r="J51" i="17" s="1"/>
  <c r="J65" i="17" a="1"/>
  <c r="J65" i="17" s="1"/>
  <c r="J79" i="17" a="1"/>
  <c r="J79" i="17" s="1"/>
  <c r="J59" i="17" a="1"/>
  <c r="J59" i="17" s="1"/>
  <c r="J37" i="17" a="1"/>
  <c r="J37" i="17" s="1"/>
  <c r="J24" i="17" a="1"/>
  <c r="J24" i="17" s="1"/>
  <c r="J82" i="17" a="1"/>
  <c r="J82" i="17" s="1"/>
  <c r="J69" i="17" a="1"/>
  <c r="J69" i="17" s="1"/>
  <c r="J104" i="17" a="1"/>
  <c r="J104" i="17" s="1"/>
  <c r="J25" i="17" a="1"/>
  <c r="J25" i="17" s="1"/>
  <c r="J62" i="17" a="1"/>
  <c r="J62" i="17" s="1"/>
  <c r="J70" i="17" a="1"/>
  <c r="J70" i="17" s="1"/>
  <c r="J57" i="17" a="1"/>
  <c r="J57" i="17" s="1"/>
  <c r="J20" i="17" a="1"/>
  <c r="J20" i="17" s="1"/>
  <c r="J90" i="17" a="1"/>
  <c r="J90" i="17" s="1"/>
  <c r="J41" i="17" a="1"/>
  <c r="J41" i="17" s="1"/>
  <c r="J99" i="17" a="1"/>
  <c r="J99" i="17" s="1"/>
  <c r="J42" i="17" a="1"/>
  <c r="J42" i="17" s="1"/>
  <c r="J30" i="17" a="1"/>
  <c r="J30" i="17" s="1"/>
  <c r="J27" i="17" a="1"/>
  <c r="J27" i="17" s="1"/>
  <c r="J107" i="17" a="1"/>
  <c r="J107" i="17" s="1"/>
  <c r="J58" i="17" a="1"/>
  <c r="J58" i="17" s="1"/>
  <c r="J45" i="17" a="1"/>
  <c r="J45" i="17" s="1"/>
  <c r="J63" i="17" a="1"/>
  <c r="J63" i="17" s="1"/>
  <c r="J78" i="17" a="1"/>
  <c r="J78" i="17" s="1"/>
  <c r="J29" i="17" a="1"/>
  <c r="J29" i="17" s="1"/>
  <c r="J98" i="17" a="1"/>
  <c r="J98" i="17" s="1"/>
  <c r="J95" i="17" a="1"/>
  <c r="J95" i="17" s="1"/>
  <c r="J46" i="17" a="1"/>
  <c r="J46" i="17" s="1"/>
  <c r="J33" i="17" a="1"/>
  <c r="J33" i="17" s="1"/>
  <c r="J103" i="17" a="1"/>
  <c r="J103" i="17" s="1"/>
  <c r="J66" i="17" a="1"/>
  <c r="J66" i="17" s="1"/>
  <c r="J75" i="17" a="1"/>
  <c r="J75" i="17" s="1"/>
  <c r="J26" i="17" a="1"/>
  <c r="J26" i="17" s="1"/>
  <c r="J83" i="17" a="1"/>
  <c r="J83" i="17" s="1"/>
  <c r="J34" i="17" a="1"/>
  <c r="J34" i="17" s="1"/>
  <c r="J21" i="17" a="1"/>
  <c r="J21" i="17" s="1"/>
  <c r="J91" i="17" a="1"/>
  <c r="J91" i="17" s="1"/>
  <c r="J54" i="17" a="1"/>
  <c r="J54" i="17" s="1"/>
  <c r="J87" i="17" a="1"/>
  <c r="J87" i="17" s="1"/>
  <c r="J108" i="17" a="1"/>
  <c r="J108" i="17" s="1"/>
  <c r="J71" i="17" a="1"/>
  <c r="J71" i="17" s="1"/>
  <c r="J22" i="17" a="1"/>
  <c r="J22" i="17" s="1"/>
  <c r="J96" i="17" a="1"/>
  <c r="J96" i="17" s="1"/>
  <c r="J100" i="17" a="1"/>
  <c r="J100" i="17" s="1"/>
  <c r="J90" i="16" a="1"/>
  <c r="J90" i="16" s="1"/>
  <c r="J95" i="16" a="1"/>
  <c r="J95" i="16" s="1"/>
  <c r="J100" i="16" a="1"/>
  <c r="J100" i="16" s="1"/>
  <c r="J105" i="16" a="1"/>
  <c r="J105" i="16" s="1"/>
  <c r="J33" i="16" a="1"/>
  <c r="J33" i="16" s="1"/>
  <c r="J38" i="16" a="1"/>
  <c r="J38" i="16" s="1"/>
  <c r="J43" i="16" a="1"/>
  <c r="J43" i="16" s="1"/>
  <c r="J99" i="16" a="1"/>
  <c r="J99" i="16" s="1"/>
  <c r="J32" i="16" a="1"/>
  <c r="J32" i="16" s="1"/>
  <c r="J70" i="16" a="1"/>
  <c r="J70" i="16" s="1"/>
  <c r="J79" i="16" a="1"/>
  <c r="J79" i="16" s="1"/>
  <c r="J48" i="16" a="1"/>
  <c r="J48" i="16" s="1"/>
  <c r="J41" i="16" a="1"/>
  <c r="J41" i="16" s="1"/>
  <c r="J40" i="16" a="1"/>
  <c r="J40" i="16" s="1"/>
  <c r="J34" i="16" a="1"/>
  <c r="J34" i="16" s="1"/>
  <c r="J84" i="16" a="1"/>
  <c r="J84" i="16" s="1"/>
  <c r="J89" i="16" a="1"/>
  <c r="J89" i="16" s="1"/>
  <c r="J94" i="16" a="1"/>
  <c r="J94" i="16" s="1"/>
  <c r="J104" i="16" a="1"/>
  <c r="J104" i="16" s="1"/>
  <c r="J37" i="16" a="1"/>
  <c r="J37" i="16" s="1"/>
  <c r="J64" i="16" a="1"/>
  <c r="J64" i="16" s="1"/>
  <c r="J53" i="16" a="1"/>
  <c r="J53" i="16" s="1"/>
  <c r="J62" i="16" a="1"/>
  <c r="J62" i="16" s="1"/>
  <c r="J61" i="16" a="1"/>
  <c r="J61" i="16" s="1"/>
  <c r="J78" i="16" a="1"/>
  <c r="J78" i="16" s="1"/>
  <c r="J83" i="16" a="1"/>
  <c r="J83" i="16" s="1"/>
  <c r="J88" i="16" a="1"/>
  <c r="J88" i="16" s="1"/>
  <c r="J93" i="16" a="1"/>
  <c r="J93" i="16" s="1"/>
  <c r="J98" i="16" a="1"/>
  <c r="J98" i="16" s="1"/>
  <c r="J103" i="16" a="1"/>
  <c r="J103" i="16" s="1"/>
  <c r="J75" i="16" a="1"/>
  <c r="J75" i="16" s="1"/>
  <c r="J54" i="16" a="1"/>
  <c r="J54" i="16" s="1"/>
  <c r="J63" i="16" a="1"/>
  <c r="J63" i="16" s="1"/>
  <c r="J42" i="16" a="1"/>
  <c r="J42" i="16" s="1"/>
  <c r="J108" i="16" a="1"/>
  <c r="J108" i="16" s="1"/>
  <c r="J35" i="16" a="1"/>
  <c r="J35" i="16" s="1"/>
  <c r="J39" i="16" a="1"/>
  <c r="J39" i="16" s="1"/>
  <c r="J72" i="16" a="1"/>
  <c r="J72" i="16" s="1"/>
  <c r="J77" i="16" a="1"/>
  <c r="J77" i="16" s="1"/>
  <c r="J82" i="16" a="1"/>
  <c r="J82" i="16" s="1"/>
  <c r="J87" i="16" a="1"/>
  <c r="J87" i="16" s="1"/>
  <c r="J92" i="16" a="1"/>
  <c r="J92" i="16" s="1"/>
  <c r="J97" i="16" a="1"/>
  <c r="J97" i="16" s="1"/>
  <c r="J81" i="16" a="1"/>
  <c r="J81" i="16" s="1"/>
  <c r="J86" i="16" a="1"/>
  <c r="J86" i="16" s="1"/>
  <c r="J65" i="16" a="1"/>
  <c r="J65" i="16" s="1"/>
  <c r="J85" i="16" a="1"/>
  <c r="J85" i="16" s="1"/>
  <c r="J74" i="16" a="1"/>
  <c r="J74" i="16" s="1"/>
  <c r="J73" i="16" a="1"/>
  <c r="J73" i="16" s="1"/>
  <c r="J57" i="16" a="1"/>
  <c r="J57" i="16" s="1"/>
  <c r="J51" i="16" a="1"/>
  <c r="J51" i="16" s="1"/>
  <c r="J50" i="16" a="1"/>
  <c r="J50" i="16" s="1"/>
  <c r="J106" i="16" a="1"/>
  <c r="J106" i="16" s="1"/>
  <c r="J66" i="16" a="1"/>
  <c r="J66" i="16" s="1"/>
  <c r="J71" i="16" a="1"/>
  <c r="J71" i="16" s="1"/>
  <c r="J76" i="16" a="1"/>
  <c r="J76" i="16" s="1"/>
  <c r="J91" i="16" a="1"/>
  <c r="J91" i="16" s="1"/>
  <c r="J80" i="16" a="1"/>
  <c r="J80" i="16" s="1"/>
  <c r="J69" i="16" a="1"/>
  <c r="J69" i="16" s="1"/>
  <c r="J58" i="16" a="1"/>
  <c r="J58" i="16" s="1"/>
  <c r="J47" i="16" a="1"/>
  <c r="J47" i="16" s="1"/>
  <c r="J56" i="16" a="1"/>
  <c r="J56" i="16" s="1"/>
  <c r="J55" i="16" a="1"/>
  <c r="J55" i="16" s="1"/>
  <c r="J96" i="16" a="1"/>
  <c r="J96" i="16" s="1"/>
  <c r="J60" i="16" a="1"/>
  <c r="J60" i="16" s="1"/>
  <c r="J67" i="16" a="1"/>
  <c r="J67" i="16" s="1"/>
  <c r="J36" i="16" a="1"/>
  <c r="J36" i="16" s="1"/>
  <c r="J107" i="16" a="1"/>
  <c r="J107" i="16" s="1"/>
  <c r="J49" i="16" a="1"/>
  <c r="J49" i="16" s="1"/>
  <c r="J59" i="16" a="1"/>
  <c r="J59" i="16" s="1"/>
  <c r="J46" i="16" a="1"/>
  <c r="J46" i="16" s="1"/>
  <c r="J45" i="16" a="1"/>
  <c r="J45" i="16" s="1"/>
  <c r="J101" i="16" a="1"/>
  <c r="J101" i="16" s="1"/>
  <c r="J68" i="16" a="1"/>
  <c r="J68" i="16" s="1"/>
  <c r="J52" i="16" a="1"/>
  <c r="J52" i="16" s="1"/>
  <c r="J44" i="16" a="1"/>
  <c r="J44" i="16" s="1"/>
  <c r="J102" i="16" a="1"/>
  <c r="J102" i="16" s="1"/>
  <c r="B18" i="12"/>
  <c r="G17" i="12"/>
  <c r="F18" i="12"/>
  <c r="B19" i="12" l="1"/>
  <c r="C18" i="12"/>
  <c r="E19" i="12"/>
  <c r="D19" i="12"/>
  <c r="F19" i="12"/>
  <c r="C19" i="12"/>
  <c r="D18" i="12"/>
  <c r="E18" i="12"/>
  <c r="G18" i="12" l="1"/>
  <c r="B20" i="12"/>
  <c r="G19" i="12"/>
  <c r="C20" i="12"/>
  <c r="F20" i="12"/>
  <c r="E20" i="12"/>
  <c r="D20" i="12"/>
  <c r="B21" i="12" l="1"/>
  <c r="G20" i="12"/>
  <c r="D21" i="12"/>
  <c r="C21" i="12"/>
  <c r="F21" i="12"/>
  <c r="E21" i="12"/>
  <c r="E22" i="12" l="1"/>
  <c r="F22" i="12"/>
  <c r="D22" i="12"/>
  <c r="G21" i="12"/>
  <c r="C25" i="12" l="1"/>
  <c r="D17" i="4"/>
  <c r="C26" i="12"/>
  <c r="C22" i="12"/>
  <c r="C24" i="12" s="1"/>
  <c r="D19" i="4" a="1"/>
  <c r="D19" i="4" s="1"/>
  <c r="C27" i="12" l="1"/>
  <c r="D1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8819B8-67E2-4821-9C47-0046058ECD84}" name="Query - Ej_varderade_kostnader" description="Connection to the 'Ej_varderade_kostnader' query in the workbook." type="100" refreshedVersion="8" minRefreshableVersion="5">
    <extLst>
      <ext xmlns:x15="http://schemas.microsoft.com/office/spreadsheetml/2010/11/main" uri="{DE250136-89BD-433C-8126-D09CA5730AF9}">
        <x15:connection id="44236ccf-2ced-4cd3-8ffd-111aa2e187dc"/>
      </ext>
    </extLst>
  </connection>
  <connection id="2" xr16:uid="{C75D29D5-B380-4234-A34B-496295DBDCA1}" name="Query - Ej_varderade_nyttor" description="Connection to the 'Ej_varderade_nyttor' query in the workbook." type="100" refreshedVersion="8" minRefreshableVersion="5">
    <extLst>
      <ext xmlns:x15="http://schemas.microsoft.com/office/spreadsheetml/2010/11/main" uri="{DE250136-89BD-433C-8126-D09CA5730AF9}">
        <x15:connection id="60348969-3403-4880-8e92-926e155f5d9b"/>
      </ext>
    </extLst>
  </connection>
  <connection id="3" xr16:uid="{718F6890-45C5-43FD-950C-2B6F3FABE499}" name="Query - Kostnader" description="Connection to the 'Kostnader' query in the workbook." type="100" refreshedVersion="8" minRefreshableVersion="5">
    <extLst>
      <ext xmlns:x15="http://schemas.microsoft.com/office/spreadsheetml/2010/11/main" uri="{DE250136-89BD-433C-8126-D09CA5730AF9}">
        <x15:connection id="7b506f3b-748e-4771-bcee-3aef85ccdfaa"/>
      </ext>
    </extLst>
  </connection>
  <connection id="4" xr16:uid="{9B1CAB0A-8EB3-448B-87F7-C81DFA64FFBE}" name="Query - Nyttor" description="Connection to the 'Nyttor' query in the workbook." type="100" refreshedVersion="8" minRefreshableVersion="5">
    <extLst>
      <ext xmlns:x15="http://schemas.microsoft.com/office/spreadsheetml/2010/11/main" uri="{DE250136-89BD-433C-8126-D09CA5730AF9}">
        <x15:connection id="7378af0e-4e5f-4d9e-9fec-dda95d26e6e5"/>
      </ext>
    </extLst>
  </connection>
  <connection id="5" xr16:uid="{E5AA3D41-5B1E-4307-B3F5-7CFF68BCF1BA}" name="Query - Varderade_kostnader" description="Connection to the 'Varderade_kostnader' query in the workbook." type="100" refreshedVersion="8" minRefreshableVersion="5">
    <extLst>
      <ext xmlns:x15="http://schemas.microsoft.com/office/spreadsheetml/2010/11/main" uri="{DE250136-89BD-433C-8126-D09CA5730AF9}">
        <x15:connection id="d49222c7-791e-40bc-9269-7362fd972ebc"/>
      </ext>
    </extLst>
  </connection>
  <connection id="6" xr16:uid="{F5608B8D-6E22-41D9-B97D-7469F0A52B25}" name="Query - Varderade_nyttor" description="Connection to the 'Varderade_nyttor' query in the workbook." type="100" refreshedVersion="8" minRefreshableVersion="5">
    <extLst>
      <ext xmlns:x15="http://schemas.microsoft.com/office/spreadsheetml/2010/11/main" uri="{DE250136-89BD-433C-8126-D09CA5730AF9}">
        <x15:connection id="4ab9a919-d999-4cfd-9a4d-7462f531d3e2"/>
      </ext>
    </extLst>
  </connection>
  <connection id="7" xr16:uid="{88E7E924-2007-43E1-9FDA-C9548B8AC1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Nyttor].[Intressent].[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<sst xmlns="http://schemas.openxmlformats.org/spreadsheetml/2006/main" count="748" uniqueCount="209">
  <si>
    <t>Start</t>
  </si>
  <si>
    <t>Nytta</t>
  </si>
  <si>
    <t>Intressent</t>
  </si>
  <si>
    <t>Kategori</t>
  </si>
  <si>
    <t>Kostnad</t>
  </si>
  <si>
    <t>Kategorier</t>
  </si>
  <si>
    <t>Namn på förändringen</t>
  </si>
  <si>
    <t>Vilket år vill ni räkna från?</t>
  </si>
  <si>
    <t>Troligt</t>
  </si>
  <si>
    <t>Faktor</t>
  </si>
  <si>
    <t>Lägst</t>
  </si>
  <si>
    <t>Högst</t>
  </si>
  <si>
    <t>Källa</t>
  </si>
  <si>
    <t>Miljö 🍃</t>
  </si>
  <si>
    <t>Värde - kostnader</t>
  </si>
  <si>
    <t>Resultat</t>
  </si>
  <si>
    <t>Diskonteringsränta</t>
  </si>
  <si>
    <t>Troligt år 1</t>
  </si>
  <si>
    <t>Troligt år 2</t>
  </si>
  <si>
    <t>Troligt år 3</t>
  </si>
  <si>
    <t>Troligt år 4</t>
  </si>
  <si>
    <t>Troligt år 5</t>
  </si>
  <si>
    <t>Troligt år 6</t>
  </si>
  <si>
    <t>Troligt år 7</t>
  </si>
  <si>
    <t>Troligt år 8</t>
  </si>
  <si>
    <t>Troligt år 9</t>
  </si>
  <si>
    <t>Troligt år 10</t>
  </si>
  <si>
    <t>Summa</t>
  </si>
  <si>
    <t>Min år 1</t>
  </si>
  <si>
    <t>Min år 2</t>
  </si>
  <si>
    <t>Min år 3</t>
  </si>
  <si>
    <t>Min år 4</t>
  </si>
  <si>
    <t>Min år 5</t>
  </si>
  <si>
    <t>Min år 6</t>
  </si>
  <si>
    <t>Min år 7</t>
  </si>
  <si>
    <t>Min år 8</t>
  </si>
  <si>
    <t>Min år 9</t>
  </si>
  <si>
    <t>Min år 10</t>
  </si>
  <si>
    <t>Summa min</t>
  </si>
  <si>
    <t>Max år 1</t>
  </si>
  <si>
    <t>Max år 2</t>
  </si>
  <si>
    <t>Max år 3</t>
  </si>
  <si>
    <t>Max år 4</t>
  </si>
  <si>
    <t>Max år 5</t>
  </si>
  <si>
    <t>Max år 6</t>
  </si>
  <si>
    <t>Max år 7</t>
  </si>
  <si>
    <t>Max år 8</t>
  </si>
  <si>
    <t>Max år 9</t>
  </si>
  <si>
    <t>Max år 10</t>
  </si>
  <si>
    <t>Summa max</t>
  </si>
  <si>
    <t>Resultatunderlag</t>
  </si>
  <si>
    <t>N10</t>
  </si>
  <si>
    <t>N11</t>
  </si>
  <si>
    <t>N12</t>
  </si>
  <si>
    <t>N13</t>
  </si>
  <si>
    <t>N14</t>
  </si>
  <si>
    <t>N15</t>
  </si>
  <si>
    <t>K10</t>
  </si>
  <si>
    <t>K11</t>
  </si>
  <si>
    <t>K12</t>
  </si>
  <si>
    <t>K13</t>
  </si>
  <si>
    <t>K14</t>
  </si>
  <si>
    <t>K15</t>
  </si>
  <si>
    <t>NID</t>
  </si>
  <si>
    <t>N01</t>
  </si>
  <si>
    <t>N02</t>
  </si>
  <si>
    <t>N03</t>
  </si>
  <si>
    <t>N04</t>
  </si>
  <si>
    <t>N05</t>
  </si>
  <si>
    <t>N06</t>
  </si>
  <si>
    <t>N07</t>
  </si>
  <si>
    <t>N08</t>
  </si>
  <si>
    <t>N09</t>
  </si>
  <si>
    <t>KID</t>
  </si>
  <si>
    <t>K01</t>
  </si>
  <si>
    <t>K02</t>
  </si>
  <si>
    <t>K03</t>
  </si>
  <si>
    <t>K04</t>
  </si>
  <si>
    <t>K05</t>
  </si>
  <si>
    <t>K06</t>
  </si>
  <si>
    <t>K07</t>
  </si>
  <si>
    <t>K08</t>
  </si>
  <si>
    <t>K09</t>
  </si>
  <si>
    <t>Troligt år 11</t>
  </si>
  <si>
    <t>Troligt år 12</t>
  </si>
  <si>
    <t>Troligt år 13</t>
  </si>
  <si>
    <t>Troligt år 14</t>
  </si>
  <si>
    <t>Troligt år 15</t>
  </si>
  <si>
    <t>Min år 11</t>
  </si>
  <si>
    <t>Min år 12</t>
  </si>
  <si>
    <t>Min år 13</t>
  </si>
  <si>
    <t>Min år 14</t>
  </si>
  <si>
    <t>Min år 15</t>
  </si>
  <si>
    <t>Max år 11</t>
  </si>
  <si>
    <t>Max år 12</t>
  </si>
  <si>
    <t>Max år 13</t>
  </si>
  <si>
    <t>Max år 14</t>
  </si>
  <si>
    <t>Max år 15</t>
  </si>
  <si>
    <t>Diskonteringsfaktorer</t>
  </si>
  <si>
    <t>År</t>
  </si>
  <si>
    <t>Finansiell nytta</t>
  </si>
  <si>
    <t>Omfördelningsnytta</t>
  </si>
  <si>
    <t>Finansiell kostnad</t>
  </si>
  <si>
    <t>Omfördelningskostnad</t>
  </si>
  <si>
    <t>Sammanlagd nettonytta</t>
  </si>
  <si>
    <t>Namn</t>
  </si>
  <si>
    <t>Årligt värde (kr) →</t>
  </si>
  <si>
    <t>Rad KID uppe</t>
  </si>
  <si>
    <t>Rad KID nere</t>
  </si>
  <si>
    <t>Ej värderade</t>
  </si>
  <si>
    <t>Bedömning</t>
  </si>
  <si>
    <t>Stor  ●●●</t>
  </si>
  <si>
    <t>Måttlig  ●●</t>
  </si>
  <si>
    <t xml:space="preserve"> Liten ●</t>
  </si>
  <si>
    <t>Värdering</t>
  </si>
  <si>
    <t>Uppskattad storlek</t>
  </si>
  <si>
    <t>Bedömning siffra</t>
  </si>
  <si>
    <t>Rad NID uppe</t>
  </si>
  <si>
    <t>Rad NID nere</t>
  </si>
  <si>
    <t>Column Labels</t>
  </si>
  <si>
    <t>Row Labels</t>
  </si>
  <si>
    <t>Values</t>
  </si>
  <si>
    <t>Sum of Troligt år 1</t>
  </si>
  <si>
    <t>Sum of Troligt år 2</t>
  </si>
  <si>
    <t>Sum of Troligt år 3</t>
  </si>
  <si>
    <t>Sum of Troligt år 4</t>
  </si>
  <si>
    <t>Sum of Troligt år 5</t>
  </si>
  <si>
    <t>Sum of Troligt år 6</t>
  </si>
  <si>
    <t>Sum of Troligt år 7</t>
  </si>
  <si>
    <t>Sum of Troligt år 8</t>
  </si>
  <si>
    <t>Sum of Troligt år 9</t>
  </si>
  <si>
    <t>Sum of Troligt år 10</t>
  </si>
  <si>
    <t>Sum of Troligt år 11</t>
  </si>
  <si>
    <t>Sum of Troligt år 12</t>
  </si>
  <si>
    <t>Sum of Troligt år 13</t>
  </si>
  <si>
    <t>Sum of Troligt år 14</t>
  </si>
  <si>
    <t>Sum of Troligt år 15</t>
  </si>
  <si>
    <t>Tabell: sammanfattning</t>
  </si>
  <si>
    <t>Sum of Summa</t>
  </si>
  <si>
    <t>Count of Kostnad</t>
  </si>
  <si>
    <t>Count of Nytta</t>
  </si>
  <si>
    <t>Ej värderade nyttor</t>
  </si>
  <si>
    <t>Underlag för diagrammet i överblick</t>
  </si>
  <si>
    <t>Underlag till andelen finansiella/omfördelning i tabell: sammanfattning</t>
  </si>
  <si>
    <t>Ej värderade kostnader</t>
  </si>
  <si>
    <t>Underlag till andel värderade nyttor och kostnader i tabell: sammanfattning</t>
  </si>
  <si>
    <t>Värde i kr</t>
  </si>
  <si>
    <t>Andel av de värderade kostnaderna</t>
  </si>
  <si>
    <t>Input</t>
  </si>
  <si>
    <t>Andel av de värderade nyttorna</t>
  </si>
  <si>
    <t>Årsarbetstid i snitt (timmar)</t>
  </si>
  <si>
    <t>SUMMA</t>
  </si>
  <si>
    <t>Uppskattad storlek på nyttor som inte värderats i pengar</t>
  </si>
  <si>
    <t>Uppskattad storlek på kostnader som inte värderats i pengar</t>
  </si>
  <si>
    <t>Nettonytta</t>
  </si>
  <si>
    <t>Underlag till osäkerhet</t>
  </si>
  <si>
    <t>Min</t>
  </si>
  <si>
    <t>Max</t>
  </si>
  <si>
    <t>Trolig nytta - trolig kostnad</t>
  </si>
  <si>
    <t>Året som de sammanlagda nyttorna överstiger kostnaderna</t>
  </si>
  <si>
    <t>Filtrera denna sektion</t>
  </si>
  <si>
    <t>Kostnader som inte värderats i pengar, per kategori</t>
  </si>
  <si>
    <t>Nyttor som värderats i pengar, per kategori</t>
  </si>
  <si>
    <t>Perspektiv</t>
  </si>
  <si>
    <t>Nettonytta per satsad kr</t>
  </si>
  <si>
    <t>Nyttor som inte värderats i pengar</t>
  </si>
  <si>
    <t>Totalt antal nyttor</t>
  </si>
  <si>
    <t>Antal identiferade nyttor som inte värderats i pengar</t>
  </si>
  <si>
    <t>Dynamisk text till diagramrubriker</t>
  </si>
  <si>
    <t>All</t>
  </si>
  <si>
    <t>Totalt antal kostnader</t>
  </si>
  <si>
    <t>Antal identiferade kostnader som inte värderats i pengar</t>
  </si>
  <si>
    <t>Planera för uppföljning</t>
  </si>
  <si>
    <t>Indikator på användning</t>
  </si>
  <si>
    <t/>
  </si>
  <si>
    <t>Kommentar</t>
  </si>
  <si>
    <t>Indikator</t>
  </si>
  <si>
    <t>Nyttor</t>
  </si>
  <si>
    <t>Användning</t>
  </si>
  <si>
    <t>Kostnader</t>
  </si>
  <si>
    <t>Nyttor som värderats i pengar per perspektiv</t>
  </si>
  <si>
    <t>Kostnader som värderats i pengar per perspektiv</t>
  </si>
  <si>
    <t>Tidshorisont i mallen</t>
  </si>
  <si>
    <t>Timkostnad (kr)</t>
  </si>
  <si>
    <t>Lägst nytta - lägst kostnad</t>
  </si>
  <si>
    <t>Högst nytta - högst kostnad</t>
  </si>
  <si>
    <t>Värde - nyttor</t>
  </si>
  <si>
    <t>Faktorer som används i flera beräkningar</t>
  </si>
  <si>
    <t>15 år</t>
  </si>
  <si>
    <t>Sammanlagd nettonytta efter 15 år (kr)</t>
  </si>
  <si>
    <t>Nettonytta per satsad krona efter 15 år</t>
  </si>
  <si>
    <t>Nytta - finansiell</t>
  </si>
  <si>
    <t>Nytta - omfördelning</t>
  </si>
  <si>
    <t>Kostnad - finansiell</t>
  </si>
  <si>
    <t>Kostnad - omfördelning</t>
  </si>
  <si>
    <t>(Trolig nytta - trolig kostnad) / Trolig kostnad</t>
  </si>
  <si>
    <t>(Högst nytta - högst kostnad) / Högst kostnad</t>
  </si>
  <si>
    <t>(Lägst nytta - lägst kostnad) / Lägst kostnad</t>
  </si>
  <si>
    <t>SUMMA NYTTA</t>
  </si>
  <si>
    <t>SUMMA KOSTNAD</t>
  </si>
  <si>
    <t>SAMMANLAGD NETTONYTTA</t>
  </si>
  <si>
    <t>NETTONYTTA PER SATSAD KRONA</t>
  </si>
  <si>
    <t>Gula fält används i resultatvyn</t>
  </si>
  <si>
    <t>Överblick: nyttor och kostnader som värderats i pengar</t>
  </si>
  <si>
    <t>Nyttor och kostnader som inte värderats i pengar</t>
  </si>
  <si>
    <t>Osäkerhet för nyttor och kostnader som värderats i pengar</t>
  </si>
  <si>
    <t>Fördjupning: nyttor och kostnader som värderats i pengar</t>
  </si>
  <si>
    <t>Fördjupning: beräkna omfördelning som timmar och årsarbetare</t>
  </si>
  <si>
    <t>Excelmall version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</si>
</sst>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
    <numFmt numFmtId="166" formatCode="_-* #,##0_-;\-* #,##0_-;_-* &quot;-&quot;??_-;_-@_-"/>
    <numFmt numFmtId="167" formatCode="#,##0.0;\-#,##0.0;"/>
    <numFmt numFmtId="168" formatCode="_-* #,##0.0_-;\-* #,##0.0_-;_-* &quot;-&quot;??_-;_-@_-"/>
  </numFmts>
  <fonts count="16" x14ac:knownFonts="1">
    <font>
      <sz val="11"/>
      <color theme="1"/>
      <name val="Open Sans"/>
      <family val="2"/>
      <scheme val="minor"/>
    </font>
    <font>
      <sz val="11"/>
      <color theme="1"/>
      <name val="Open Sans"/>
      <family val="2"/>
      <scheme val="minor"/>
    </font>
    <font>
      <b/>
      <sz val="12"/>
      <name val="Open Sans"/>
      <family val="2"/>
    </font>
    <font>
      <sz val="12"/>
      <color rgb="FF353636"/>
      <name val="Open Sans"/>
      <family val="2"/>
    </font>
    <font>
      <sz val="12"/>
      <name val="Open sans"/>
      <family val="2"/>
    </font>
    <font>
      <b/>
      <sz val="11"/>
      <color theme="1"/>
      <name val="Open Sans"/>
      <family val="2"/>
      <scheme val="minor"/>
    </font>
    <font>
      <u/>
      <sz val="11"/>
      <color theme="11"/>
      <name val="Open Sans"/>
      <family val="2"/>
      <scheme val="minor"/>
    </font>
    <font>
      <b/>
      <sz val="12"/>
      <color theme="1" tint="-0.499984740745262"/>
      <name val="Open Sans SemiBold"/>
      <family val="2"/>
    </font>
    <font>
      <b/>
      <sz val="12"/>
      <color rgb="FF353636"/>
      <name val="Open Sans"/>
      <family val="2"/>
    </font>
    <font>
      <sz val="12"/>
      <color theme="6"/>
      <name val="Open Sans SemiBold"/>
      <family val="2"/>
    </font>
    <font>
      <i/>
      <sz val="10"/>
      <color theme="0" tint="-0.24994659260841701"/>
      <name val="Open Sans"/>
      <family val="2"/>
    </font>
    <font>
      <sz val="8"/>
      <name val="Open Sans"/>
      <family val="2"/>
      <scheme val="minor"/>
    </font>
    <font>
      <sz val="12"/>
      <color theme="1"/>
      <name val="Open Sans"/>
      <family val="2"/>
      <scheme val="minor"/>
    </font>
    <font>
      <sz val="12"/>
      <color theme="1"/>
      <name val="Open Sans SemiBold"/>
      <family val="2"/>
    </font>
    <font>
      <sz val="16"/>
      <color theme="4" tint="-0.24994659260841701"/>
      <name val="Open Sans SemiBold"/>
      <family val="2"/>
    </font>
    <font>
      <sz val="20"/>
      <color theme="4" tint="-0.24994659260841701"/>
      <name val="Open Sans bold"/>
    </font>
  </fonts>
  <fills count="2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6F1"/>
        <bgColor indexed="64"/>
      </patternFill>
    </fill>
    <fill>
      <patternFill patternType="solid">
        <fgColor rgb="FFF9F9F9"/>
        <bgColor indexed="64"/>
      </patternFill>
    </fill>
    <fill>
      <patternFill patternType="solid">
        <fgColor theme="0" tint="-0.249977111117893"/>
        <bgColor indexed="64"/>
      </patternFill>
    </fill>
    <fill>
      <patternFill patternType="solid">
        <fgColor rgb="FFFFFF00"/>
        <bgColor indexed="64"/>
      </patternFill>
    </fill>
  </fills>
  <borders count="17">
    <border>
      <left/>
      <right/>
      <top/>
      <bottom/>
      <diagonal/>
    </border>
    <border>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medium">
        <color theme="0" tint="-0.24994659260841701"/>
      </bottom>
      <diagonal/>
    </border>
    <border>
      <left/>
      <right/>
      <top style="medium">
        <color theme="0" tint="-0.24994659260841701"/>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41">
    <xf numFmtId="0" fontId="0" fillId="0" borderId="0">
      <alignment horizontal="left" vertical="center" indent="1"/>
    </xf>
    <xf numFmtId="164" fontId="13" fillId="3" borderId="0">
      <alignment horizontal="left" vertical="center" indent="1"/>
    </xf>
    <xf numFmtId="164" fontId="13" fillId="3" borderId="14">
      <alignment horizontal="left"/>
    </xf>
    <xf numFmtId="165" fontId="8" fillId="24" borderId="15">
      <alignment horizontal="right" vertical="center" indent="1"/>
    </xf>
    <xf numFmtId="165" fontId="3" fillId="24" borderId="13">
      <alignment horizontal="right" vertical="center" indent="1"/>
    </xf>
    <xf numFmtId="3" fontId="13" fillId="0" borderId="0">
      <alignment horizontal="left" vertical="center" indent="1"/>
    </xf>
    <xf numFmtId="165" fontId="2" fillId="0" borderId="16">
      <alignment horizontal="right" vertical="center" indent="1"/>
      <protection locked="0"/>
    </xf>
    <xf numFmtId="164" fontId="4" fillId="0" borderId="13">
      <alignment horizontal="right" vertical="center" indent="1"/>
      <protection locked="0"/>
    </xf>
    <xf numFmtId="164" fontId="4" fillId="0" borderId="13">
      <alignment horizontal="left" vertical="center" wrapText="1" indent="1"/>
      <protection locked="0"/>
    </xf>
    <xf numFmtId="164" fontId="4" fillId="2" borderId="13">
      <alignment horizontal="left" vertical="center" wrapText="1" indent="1"/>
    </xf>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9" fillId="0" borderId="0" applyFill="0">
      <alignment horizontal="left" vertical="center" indent="1"/>
    </xf>
    <xf numFmtId="0" fontId="6" fillId="0" borderId="0" applyNumberFormat="0" applyFill="0" applyBorder="0" applyAlignment="0" applyProtection="0"/>
    <xf numFmtId="0" fontId="15" fillId="0" borderId="0">
      <alignment vertical="center"/>
    </xf>
    <xf numFmtId="0" fontId="9" fillId="0" borderId="0" applyFill="0" applyBorder="0">
      <alignment horizontal="left" vertical="center" indent="1"/>
    </xf>
    <xf numFmtId="164" fontId="2" fillId="0" borderId="1">
      <alignment horizontal="left" vertical="center" wrapText="1" indent="1"/>
      <protection locked="0"/>
    </xf>
    <xf numFmtId="164" fontId="10" fillId="25" borderId="3">
      <alignment horizontal="center" vertical="center"/>
    </xf>
    <xf numFmtId="3" fontId="4" fillId="2" borderId="13">
      <alignment horizontal="right" vertical="center" wrapText="1" indent="1"/>
      <protection locked="0"/>
    </xf>
    <xf numFmtId="43" fontId="1" fillId="0" borderId="0" applyFont="0" applyFill="0" applyBorder="0" applyAlignment="0" applyProtection="0"/>
    <xf numFmtId="9" fontId="1" fillId="0" borderId="0" applyFont="0" applyFill="0" applyBorder="0" applyAlignment="0" applyProtection="0"/>
    <xf numFmtId="164" fontId="7" fillId="4" borderId="0">
      <alignment horizontal="left" vertical="center"/>
    </xf>
    <xf numFmtId="49" fontId="2" fillId="0" borderId="6">
      <alignment horizontal="left" vertical="center" indent="1"/>
      <protection locked="0"/>
    </xf>
    <xf numFmtId="164" fontId="14" fillId="3" borderId="14">
      <alignment horizontal="left" vertical="center" indent="1"/>
    </xf>
    <xf numFmtId="49" fontId="2" fillId="0" borderId="16">
      <alignment horizontal="left" vertical="center" wrapText="1" indent="1"/>
      <protection locked="0"/>
    </xf>
  </cellStyleXfs>
  <cellXfs count="83">
    <xf numFmtId="0" fontId="0" fillId="0" borderId="0" xfId="0">
      <alignment horizontal="left" vertical="center" indent="1"/>
    </xf>
    <xf numFmtId="165" fontId="2" fillId="0" borderId="16" xfId="6">
      <alignment horizontal="right" vertical="center" indent="1"/>
      <protection locked="0"/>
    </xf>
    <xf numFmtId="164" fontId="13" fillId="3" borderId="0" xfId="1">
      <alignment horizontal="left" vertical="center" indent="1"/>
    </xf>
    <xf numFmtId="164" fontId="13" fillId="3" borderId="14" xfId="2">
      <alignment horizontal="left"/>
    </xf>
    <xf numFmtId="164" fontId="4" fillId="2" borderId="13" xfId="9">
      <alignment horizontal="left" vertical="center" wrapText="1" indent="1"/>
    </xf>
    <xf numFmtId="164" fontId="4" fillId="0" borderId="13" xfId="8">
      <alignment horizontal="left" vertical="center" wrapText="1" indent="1"/>
      <protection locked="0"/>
    </xf>
    <xf numFmtId="0" fontId="0" fillId="0" borderId="0" xfId="0" applyAlignment="1">
      <alignment vertical="center"/>
    </xf>
    <xf numFmtId="0" fontId="5" fillId="0" borderId="0" xfId="0" applyFont="1">
      <alignment horizontal="left" vertical="center" indent="1"/>
    </xf>
    <xf numFmtId="164" fontId="4" fillId="0" borderId="13" xfId="7">
      <alignment horizontal="right" vertical="center" indent="1"/>
      <protection locked="0"/>
    </xf>
    <xf numFmtId="0" fontId="15" fillId="0" borderId="0" xfId="30">
      <alignment vertical="center"/>
    </xf>
    <xf numFmtId="165" fontId="3" fillId="24" borderId="13" xfId="4">
      <alignment horizontal="right" vertical="center" indent="1"/>
    </xf>
    <xf numFmtId="0" fontId="9" fillId="0" borderId="0" xfId="28">
      <alignment horizontal="left" vertical="center" indent="1"/>
    </xf>
    <xf numFmtId="3" fontId="13" fillId="0" borderId="0" xfId="5" applyAlignment="1">
      <alignment horizontal="right" vertical="center" indent="1"/>
    </xf>
    <xf numFmtId="43" fontId="3" fillId="24" borderId="2" xfId="35" applyFont="1" applyFill="1" applyBorder="1" applyAlignment="1">
      <alignment horizontal="right" vertical="center" indent="1"/>
    </xf>
    <xf numFmtId="166" fontId="0" fillId="0" borderId="0" xfId="0" applyNumberFormat="1">
      <alignment horizontal="left" vertical="center" indent="1"/>
    </xf>
    <xf numFmtId="1" fontId="13" fillId="3" borderId="14" xfId="2" applyNumberFormat="1" applyAlignment="1">
      <alignment horizontal="center" vertical="center"/>
    </xf>
    <xf numFmtId="166" fontId="0" fillId="0" borderId="4" xfId="0" applyNumberFormat="1" applyBorder="1">
      <alignment horizontal="left" vertical="center" indent="1"/>
    </xf>
    <xf numFmtId="166" fontId="0" fillId="0" borderId="4" xfId="35" applyNumberFormat="1" applyFont="1" applyBorder="1" applyAlignment="1">
      <alignment horizontal="left" vertical="center" indent="1"/>
    </xf>
    <xf numFmtId="166" fontId="5" fillId="5" borderId="4" xfId="0" applyNumberFormat="1" applyFont="1" applyFill="1" applyBorder="1">
      <alignment horizontal="left" vertical="center" indent="1"/>
    </xf>
    <xf numFmtId="164" fontId="0" fillId="5" borderId="4" xfId="0" applyNumberFormat="1" applyFill="1" applyBorder="1">
      <alignment horizontal="left" vertical="center" indent="1"/>
    </xf>
    <xf numFmtId="0" fontId="0" fillId="0" borderId="0" xfId="0" applyAlignment="1">
      <alignment horizontal="center" vertical="center"/>
    </xf>
    <xf numFmtId="164" fontId="13" fillId="3" borderId="0" xfId="1" applyAlignment="1">
      <alignment horizontal="center" vertical="center"/>
    </xf>
    <xf numFmtId="164" fontId="0" fillId="5" borderId="5" xfId="0" applyNumberFormat="1" applyFill="1" applyBorder="1">
      <alignment horizontal="left" vertical="center" indent="1"/>
    </xf>
    <xf numFmtId="3" fontId="0" fillId="5" borderId="4" xfId="0" applyNumberFormat="1" applyFill="1" applyBorder="1" applyAlignment="1">
      <alignment horizontal="right" vertical="center" indent="1"/>
    </xf>
    <xf numFmtId="164" fontId="0" fillId="5" borderId="7" xfId="0" applyNumberFormat="1" applyFill="1" applyBorder="1">
      <alignment horizontal="left" vertical="center" indent="1"/>
    </xf>
    <xf numFmtId="166" fontId="5" fillId="5" borderId="8" xfId="0" applyNumberFormat="1" applyFont="1" applyFill="1" applyBorder="1">
      <alignment horizontal="left" vertical="center" indent="1"/>
    </xf>
    <xf numFmtId="164" fontId="13" fillId="26" borderId="9" xfId="2" applyFill="1" applyBorder="1">
      <alignment horizontal="left"/>
    </xf>
    <xf numFmtId="164" fontId="13" fillId="26" borderId="10" xfId="2" applyFill="1" applyBorder="1">
      <alignment horizontal="left"/>
    </xf>
    <xf numFmtId="164" fontId="13" fillId="26" borderId="11" xfId="2" applyFill="1" applyBorder="1">
      <alignment horizontal="left"/>
    </xf>
    <xf numFmtId="166" fontId="0" fillId="0" borderId="5" xfId="0" applyNumberFormat="1" applyBorder="1">
      <alignment horizontal="left" vertical="center" indent="1"/>
    </xf>
    <xf numFmtId="166" fontId="5" fillId="5" borderId="5" xfId="0" applyNumberFormat="1" applyFont="1" applyFill="1" applyBorder="1">
      <alignment horizontal="left" vertical="center" indent="1"/>
    </xf>
    <xf numFmtId="166" fontId="0" fillId="0" borderId="5" xfId="35" applyNumberFormat="1" applyFont="1" applyBorder="1" applyAlignment="1">
      <alignment horizontal="left" vertical="center" indent="1"/>
    </xf>
    <xf numFmtId="166" fontId="5" fillId="5" borderId="12" xfId="0" applyNumberFormat="1" applyFont="1" applyFill="1" applyBorder="1">
      <alignment horizontal="left" vertical="center" indent="1"/>
    </xf>
    <xf numFmtId="49" fontId="0" fillId="5" borderId="4" xfId="0" applyNumberFormat="1" applyFill="1" applyBorder="1">
      <alignment horizontal="left" vertical="center" indent="1"/>
    </xf>
    <xf numFmtId="49" fontId="0" fillId="5" borderId="5" xfId="0" applyNumberFormat="1" applyFill="1" applyBorder="1">
      <alignment horizontal="left" vertical="center" indent="1"/>
    </xf>
    <xf numFmtId="0" fontId="0" fillId="0" borderId="0" xfId="0" pivotButton="1">
      <alignment horizontal="left" vertical="center" indent="1"/>
    </xf>
    <xf numFmtId="0" fontId="0" fillId="0" borderId="0" xfId="0" applyAlignment="1">
      <alignment horizontal="left" vertical="center"/>
    </xf>
    <xf numFmtId="0" fontId="0" fillId="5" borderId="0" xfId="0" applyFill="1">
      <alignment horizontal="left" vertical="center" indent="1"/>
    </xf>
    <xf numFmtId="0" fontId="0" fillId="3" borderId="0" xfId="0" applyFill="1">
      <alignment horizontal="left" vertical="center" indent="1"/>
    </xf>
    <xf numFmtId="0" fontId="12" fillId="0" borderId="0" xfId="0" applyFont="1">
      <alignment horizontal="left" vertical="center" indent="1"/>
    </xf>
    <xf numFmtId="1" fontId="3" fillId="24" borderId="13" xfId="4" applyNumberFormat="1">
      <alignment horizontal="right" vertical="center" indent="1"/>
    </xf>
    <xf numFmtId="164" fontId="14" fillId="3" borderId="14" xfId="39">
      <alignment horizontal="left" vertical="center" indent="1"/>
    </xf>
    <xf numFmtId="49" fontId="2" fillId="0" borderId="16" xfId="40">
      <alignment horizontal="left" vertical="center" wrapText="1" indent="1"/>
      <protection locked="0"/>
    </xf>
    <xf numFmtId="164" fontId="13" fillId="3" borderId="14" xfId="2" applyAlignment="1">
      <alignment horizontal="left" vertical="center" wrapText="1" indent="1"/>
    </xf>
    <xf numFmtId="164" fontId="13" fillId="3" borderId="0" xfId="1" applyAlignment="1">
      <alignment horizontal="right" vertical="center" indent="1"/>
    </xf>
    <xf numFmtId="3" fontId="4" fillId="0" borderId="13" xfId="7" applyNumberFormat="1">
      <alignment horizontal="right" vertical="center" indent="1"/>
      <protection locked="0"/>
    </xf>
    <xf numFmtId="164" fontId="13" fillId="3" borderId="14" xfId="2" applyAlignment="1">
      <alignment horizontal="right" vertical="center" indent="1"/>
    </xf>
    <xf numFmtId="166" fontId="12" fillId="0" borderId="0" xfId="35" applyNumberFormat="1" applyFont="1" applyAlignment="1">
      <alignment horizontal="left" vertical="center" indent="1"/>
    </xf>
    <xf numFmtId="164" fontId="13" fillId="3" borderId="14" xfId="2" applyAlignment="1">
      <alignment horizontal="left" vertical="center" wrapText="1"/>
    </xf>
    <xf numFmtId="0" fontId="12" fillId="3" borderId="0" xfId="0" applyFont="1" applyFill="1">
      <alignment horizontal="left" vertical="center" indent="1"/>
    </xf>
    <xf numFmtId="0" fontId="12" fillId="0" borderId="0" xfId="0" applyFont="1" applyAlignment="1">
      <alignment horizontal="left" vertical="top" wrapText="1" indent="1"/>
    </xf>
    <xf numFmtId="0" fontId="0" fillId="0" borderId="0" xfId="0" applyAlignment="1">
      <alignment horizontal="left" vertical="top" indent="1"/>
    </xf>
    <xf numFmtId="0" fontId="0" fillId="3" borderId="0" xfId="0" applyFill="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12" fillId="3" borderId="0" xfId="0" applyFont="1" applyFill="1" applyAlignment="1">
      <alignment horizontal="left" vertical="center" wrapText="1"/>
    </xf>
    <xf numFmtId="0" fontId="15" fillId="3" borderId="0" xfId="30" applyFill="1" applyAlignment="1">
      <alignment vertical="center" wrapText="1"/>
    </xf>
    <xf numFmtId="164" fontId="13" fillId="3" borderId="14" xfId="2" applyAlignment="1">
      <alignment horizontal="left" vertical="top" wrapText="1"/>
    </xf>
    <xf numFmtId="0" fontId="0" fillId="3" borderId="0" xfId="0" applyFill="1" applyAlignment="1">
      <alignment horizontal="left" vertical="top" indent="1"/>
    </xf>
    <xf numFmtId="164" fontId="14" fillId="3" borderId="14" xfId="39" applyAlignment="1">
      <alignment horizontal="left" vertical="center"/>
    </xf>
    <xf numFmtId="164" fontId="13" fillId="3" borderId="0" xfId="1" applyAlignment="1">
      <alignment horizontal="left" vertical="center" wrapText="1"/>
    </xf>
    <xf numFmtId="164" fontId="4" fillId="3" borderId="0" xfId="8" applyFill="1" applyBorder="1" applyAlignment="1">
      <alignment horizontal="left" vertical="center" wrapText="1"/>
      <protection locked="0"/>
    </xf>
    <xf numFmtId="9" fontId="2" fillId="3" borderId="0" xfId="36" applyFont="1" applyFill="1" applyBorder="1" applyAlignment="1" applyProtection="1">
      <alignment horizontal="right" vertical="center" indent="1"/>
      <protection locked="0"/>
    </xf>
    <xf numFmtId="0" fontId="12" fillId="0" borderId="0" xfId="0" applyFont="1" applyAlignment="1">
      <alignment horizontal="left" vertical="center" wrapText="1" indent="1"/>
    </xf>
    <xf numFmtId="164" fontId="13" fillId="3" borderId="14" xfId="2" applyAlignment="1">
      <alignment horizontal="right" vertical="center" wrapText="1" indent="1"/>
    </xf>
    <xf numFmtId="49" fontId="4" fillId="2" borderId="13" xfId="9" applyNumberFormat="1">
      <alignment horizontal="left" vertical="center" wrapText="1" indent="1"/>
    </xf>
    <xf numFmtId="0" fontId="12" fillId="0" borderId="0" xfId="0" pivotButton="1" applyFont="1">
      <alignment horizontal="left" vertical="center" indent="1"/>
    </xf>
    <xf numFmtId="0" fontId="0" fillId="0" borderId="0" xfId="0" applyAlignment="1">
      <alignment horizontal="left" vertical="center" wrapText="1" indent="1"/>
    </xf>
    <xf numFmtId="167" fontId="3" fillId="24" borderId="13" xfId="4" applyNumberFormat="1">
      <alignment horizontal="right" vertical="center" indent="1"/>
    </xf>
    <xf numFmtId="0" fontId="11" fillId="0" borderId="0" xfId="0" applyFont="1" applyAlignment="1">
      <alignment vertical="center"/>
    </xf>
    <xf numFmtId="165" fontId="8" fillId="24" borderId="15" xfId="3">
      <alignment horizontal="right" vertical="center" indent="1"/>
    </xf>
    <xf numFmtId="3" fontId="4" fillId="2" borderId="13" xfId="34">
      <alignment horizontal="right" vertical="center" wrapText="1" indent="1"/>
      <protection locked="0"/>
    </xf>
    <xf numFmtId="9" fontId="4" fillId="2" borderId="13" xfId="36" applyFont="1" applyFill="1" applyBorder="1" applyAlignment="1" applyProtection="1">
      <alignment horizontal="right" vertical="center" wrapText="1" indent="1"/>
      <protection locked="0"/>
    </xf>
    <xf numFmtId="167" fontId="8" fillId="24" borderId="15" xfId="3" applyNumberFormat="1">
      <alignment horizontal="right" vertical="center" indent="1"/>
    </xf>
    <xf numFmtId="164" fontId="13" fillId="3" borderId="14" xfId="2" applyAlignment="1">
      <alignment horizontal="left" wrapText="1"/>
    </xf>
    <xf numFmtId="49" fontId="3" fillId="24" borderId="13" xfId="4" applyNumberFormat="1">
      <alignment horizontal="right" vertical="center" indent="1"/>
    </xf>
    <xf numFmtId="9" fontId="3" fillId="24" borderId="13" xfId="36" applyFont="1" applyFill="1" applyBorder="1" applyAlignment="1">
      <alignment horizontal="right" vertical="center" indent="1"/>
    </xf>
    <xf numFmtId="49" fontId="2" fillId="0" borderId="6" xfId="38">
      <alignment horizontal="left" vertical="center" indent="1"/>
      <protection locked="0"/>
    </xf>
    <xf numFmtId="168" fontId="3" fillId="24" borderId="13" xfId="35" applyNumberFormat="1" applyFont="1" applyFill="1" applyBorder="1" applyAlignment="1">
      <alignment horizontal="right" vertical="center" indent="1"/>
    </xf>
    <xf numFmtId="166" fontId="3" fillId="24" borderId="13" xfId="35" applyNumberFormat="1" applyFont="1" applyFill="1" applyBorder="1" applyAlignment="1">
      <alignment horizontal="right" vertical="center" indent="1"/>
    </xf>
    <xf numFmtId="49" fontId="2" fillId="0" borderId="6" xfId="38" applyAlignment="1">
      <alignment horizontal="left" vertical="center" wrapText="1" indent="1"/>
      <protection locked="0"/>
    </xf>
    <xf numFmtId="164" fontId="4" fillId="27" borderId="13" xfId="7" applyFill="1">
      <alignment horizontal="right" vertical="center" indent="1"/>
      <protection locked="0"/>
    </xf>
    <xf numFmtId="0" fontId="0" fillId="27" borderId="0" xfId="0" applyFill="1">
      <alignment horizontal="left" vertical="center" indent="1"/>
    </xf>
  </cellXfs>
  <cellStyles count="41">
    <cellStyle name="20% - Accent1" xfId="10" builtinId="30" customBuiltin="1"/>
    <cellStyle name="20% - Accent2" xfId="13" builtinId="34" customBuiltin="1"/>
    <cellStyle name="20% - Accent3" xfId="16" builtinId="38" customBuiltin="1"/>
    <cellStyle name="20% - Accent4" xfId="19" builtinId="42" customBuiltin="1"/>
    <cellStyle name="20% - Accent5" xfId="22" builtinId="46" customBuiltin="1"/>
    <cellStyle name="20% - Accent6" xfId="25" builtinId="50" customBuiltin="1"/>
    <cellStyle name="40% - Accent1" xfId="11" builtinId="31" customBuiltin="1"/>
    <cellStyle name="40% - Accent2" xfId="14" builtinId="35" customBuiltin="1"/>
    <cellStyle name="40% - Accent3" xfId="17" builtinId="39" customBuiltin="1"/>
    <cellStyle name="40% - Accent4" xfId="20" builtinId="43" customBuiltin="1"/>
    <cellStyle name="40% - Accent5" xfId="23" builtinId="47" customBuiltin="1"/>
    <cellStyle name="40% - Accent6" xfId="26" builtinId="51" customBuiltin="1"/>
    <cellStyle name="60% - Accent1" xfId="12" builtinId="32" customBuiltin="1"/>
    <cellStyle name="60% - Accent2" xfId="15" builtinId="36" customBuiltin="1"/>
    <cellStyle name="60% - Accent3" xfId="18" builtinId="40" customBuiltin="1"/>
    <cellStyle name="60% - Accent4" xfId="21" builtinId="44" customBuiltin="1"/>
    <cellStyle name="60% - Accent5" xfId="24" builtinId="48" customBuiltin="1"/>
    <cellStyle name="60% - Accent6" xfId="27" builtinId="52" customBuiltin="1"/>
    <cellStyle name="Comma" xfId="35" builtinId="3"/>
    <cellStyle name="Followed Hyperlink" xfId="29" builtinId="9" hidden="1"/>
    <cellStyle name="Followed Hyperlink" xfId="31" builtinId="9" customBuiltin="1"/>
    <cellStyle name="Förifylld siffra" xfId="34" xr:uid="{A070DC3D-DEDE-4B71-ABCD-52DDEACCF739}"/>
    <cellStyle name="H1" xfId="30" xr:uid="{68B9C0BA-ED3B-4A3F-B73C-E3FCEAA13EAF}"/>
    <cellStyle name="H2" xfId="39" xr:uid="{220644E7-3476-43EF-9F18-8BEBD5795D66}"/>
    <cellStyle name="Hyperlink" xfId="28" builtinId="8" customBuiltin="1"/>
    <cellStyle name="Låst siffror" xfId="4" xr:uid="{326FEF63-30A3-4969-927A-EEE53CF4AE65}"/>
    <cellStyle name="Låst summa siffror" xfId="3" xr:uid="{66EC8511-3D5D-4B70-AB02-C91A142254C5}"/>
    <cellStyle name="Låst text" xfId="9" xr:uid="{41E5BE6C-AB87-4F25-8411-3B406575765F}"/>
    <cellStyle name="Mata årlig" xfId="6" xr:uid="{069AD968-EEAB-429E-B454-BA8B62FEF15A}"/>
    <cellStyle name="Mata ej värderade" xfId="38" xr:uid="{BE68E5EF-660F-4417-82BE-7C8E30CE58A6}"/>
    <cellStyle name="Mata huvudtext" xfId="40" xr:uid="{04FDB158-CBBA-4DA3-B29C-76614D3FAFF7}"/>
    <cellStyle name="Mata siffror" xfId="7" xr:uid="{8D0CE6F6-D3A7-497B-B694-0405D72F55DD}"/>
    <cellStyle name="Mata text" xfId="8" xr:uid="{03697CE1-DA44-4053-B100-7BE4002B00BA}"/>
    <cellStyle name="Normal" xfId="0" builtinId="0" customBuiltin="1"/>
    <cellStyle name="Output" xfId="37" builtinId="21" customBuiltin="1"/>
    <cellStyle name="Per cent" xfId="36" builtinId="5"/>
    <cellStyle name="Radrubrik" xfId="1" xr:uid="{1CB29705-1A91-4365-9D8D-7B557DB22A34}"/>
    <cellStyle name="Summa" xfId="5" xr:uid="{62F0D9D3-DB44-4139-B95C-C5823BEBA901}"/>
    <cellStyle name="Tabellrubrik" xfId="2" xr:uid="{8E8B6879-12C4-4587-BEAF-0904332C939B}"/>
    <cellStyle name="Teknisk" xfId="33" xr:uid="{3A5CD7FE-6D54-40F3-BEEC-5DB9C46878A0}"/>
    <cellStyle name="T-text" xfId="32" xr:uid="{269B36E0-0E86-4307-8467-025C9C69D269}"/>
  </cellStyles>
  <dxfs count="265">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alignment horizontal="right" indent="1"/>
    </dxf>
    <dxf>
      <numFmt numFmtId="13" formatCode="0%"/>
    </dxf>
    <dxf>
      <numFmt numFmtId="166" formatCode="_-* #,##0_-;\-* #,##0_-;_-* &quot;-&quot;??_-;_-@_-"/>
    </dxf>
    <dxf>
      <numFmt numFmtId="166" formatCode="_-* #,##0_-;\-* #,##0_-;_-* &quot;-&quot;??_-;_-@_-"/>
    </dxf>
    <dxf>
      <numFmt numFmtId="166" formatCode="_-* #,##0_-;\-* #,##0_-;_-* &quot;-&quot;??_-;_-@_-"/>
    </dxf>
    <dxf>
      <alignment horizontal="right" indent="1"/>
    </dxf>
    <dxf>
      <numFmt numFmtId="13" formatCode="0%"/>
    </dxf>
    <dxf>
      <numFmt numFmtId="166" formatCode="_-* #,##0_-;\-* #,##0_-;_-* &quot;-&quot;??_-;_-@_-"/>
    </dxf>
    <dxf>
      <numFmt numFmtId="0" formatCode="General"/>
    </dxf>
    <dxf>
      <numFmt numFmtId="13" formatCode="0%"/>
    </dxf>
    <dxf>
      <numFmt numFmtId="13" formatCode="0%"/>
    </dxf>
    <dxf>
      <numFmt numFmtId="13" formatCode="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border outline="0">
        <bottom style="thin">
          <color theme="0" tint="-0.14993743705557422"/>
        </bottom>
      </border>
    </dxf>
    <dxf>
      <alignment horizontal="left" vertical="center" textRotation="0" wrapText="1" indent="1" justifyLastLine="0" shrinkToFit="0" readingOrder="0"/>
    </dxf>
    <dxf>
      <border outline="0">
        <bottom style="thick">
          <color theme="0" tint="-0.14993743705557422"/>
        </bottom>
      </border>
    </dxf>
    <dxf>
      <border outline="0">
        <left style="thin">
          <color theme="0" tint="-0.1498764000366222"/>
        </left>
      </border>
    </dxf>
    <dxf>
      <alignment horizontal="left" vertical="center" textRotation="0" wrapText="1" indent="1" justifyLastLine="0" shrinkToFit="0" readingOrder="0"/>
      <border outline="0">
        <left style="thin">
          <color theme="0" tint="-0.1498764000366222"/>
        </left>
      </border>
    </dxf>
    <dxf>
      <alignment horizontal="left" vertical="center" textRotation="0" wrapText="1" indent="1" justifyLastLine="0" shrinkToFit="0" readingOrder="0"/>
      <border outline="0">
        <left style="thin">
          <color theme="0" tint="-0.1498764000366222"/>
        </left>
        <right style="thin">
          <color theme="0" tint="-0.1498764000366222"/>
        </right>
      </border>
    </dxf>
    <dxf>
      <alignment horizontal="left" vertical="center" textRotation="0" wrapText="1" indent="1" justifyLastLine="0" shrinkToFit="0" readingOrder="0"/>
      <border outline="0">
        <right style="thin">
          <color theme="0" tint="-0.1498764000366222"/>
        </right>
      </border>
    </dxf>
    <dxf>
      <border outline="0">
        <top style="thin">
          <color theme="0" tint="-0.14990691854609822"/>
        </top>
      </border>
    </dxf>
    <dxf>
      <border outline="0">
        <bottom style="thin">
          <color theme="0" tint="-0.14993743705557422"/>
        </bottom>
      </border>
    </dxf>
    <dxf>
      <border outline="0">
        <bottom style="thick">
          <color theme="0" tint="-0.14993743705557422"/>
        </bottom>
      </border>
    </dxf>
    <dxf>
      <alignment wrapText="1" indent="0"/>
    </dxf>
    <dxf>
      <alignment wrapText="1" indent="0"/>
    </dxf>
    <dxf>
      <alignment wrapText="1" indent="0"/>
    </dxf>
    <dxf>
      <alignment wrapText="1" indent="0"/>
    </dxf>
    <dxf>
      <alignment wrapText="1" indent="0"/>
    </dxf>
    <dxf>
      <font>
        <sz val="12"/>
      </font>
    </dxf>
    <dxf>
      <alignment wrapText="1" indent="0"/>
    </dxf>
    <dxf>
      <alignment wrapText="1" indent="0"/>
    </dxf>
    <dxf>
      <font>
        <sz val="12"/>
      </font>
    </dxf>
    <dxf>
      <alignment wrapText="1" indent="0"/>
    </dxf>
    <dxf>
      <alignment wrapText="1" indent="0"/>
    </dxf>
    <dxf>
      <alignment wrapText="1" indent="0"/>
    </dxf>
    <dxf>
      <alignment vertical="top"/>
    </dxf>
    <dxf>
      <alignment vertical="top"/>
    </dxf>
    <dxf>
      <font>
        <sz val="12"/>
      </font>
    </dxf>
    <dxf>
      <font>
        <sz val="12"/>
      </font>
    </dxf>
    <dxf>
      <font>
        <sz val="12"/>
      </font>
    </dxf>
    <dxf>
      <font>
        <sz val="12"/>
      </font>
    </dxf>
    <dxf>
      <font>
        <sz val="12"/>
      </font>
    </dxf>
    <dxf>
      <font>
        <sz val="12"/>
      </font>
    </dxf>
    <dxf>
      <alignment wrapText="1"/>
    </dxf>
    <dxf>
      <font>
        <sz val="11"/>
      </font>
    </dxf>
    <dxf>
      <font>
        <sz val="11"/>
      </font>
    </dxf>
    <dxf>
      <alignment horizontal="right"/>
    </dxf>
    <dxf>
      <numFmt numFmtId="13" formatCode="0%"/>
    </dxf>
    <dxf>
      <numFmt numFmtId="166" formatCode="_-* #,##0_-;\-* #,##0_-;_-* &quot;-&quot;??_-;_-@_-"/>
    </dxf>
    <dxf>
      <alignment wrapText="1"/>
    </dxf>
    <dxf>
      <font>
        <sz val="12"/>
      </font>
      <numFmt numFmtId="13" formatCode="0%"/>
      <alignment horizontal="right" indent="1"/>
    </dxf>
    <dxf>
      <alignment wrapText="1"/>
    </dxf>
    <dxf>
      <alignment wrapText="1" indent="0"/>
    </dxf>
    <dxf>
      <alignment wrapText="1" indent="0"/>
    </dxf>
    <dxf>
      <alignment wrapText="1" indent="0"/>
    </dxf>
    <dxf>
      <alignment vertical="top"/>
    </dxf>
    <dxf>
      <alignment vertical="top"/>
    </dxf>
    <dxf>
      <alignment wrapText="1"/>
    </dxf>
    <dxf>
      <font>
        <sz val="12"/>
      </font>
    </dxf>
    <dxf>
      <font>
        <sz val="12"/>
      </font>
    </dxf>
    <dxf>
      <font>
        <sz val="12"/>
      </font>
    </dxf>
    <dxf>
      <font>
        <sz val="12"/>
      </font>
    </dxf>
    <dxf>
      <font>
        <sz val="12"/>
      </font>
    </dxf>
    <dxf>
      <font>
        <sz val="12"/>
      </font>
    </dxf>
    <dxf>
      <numFmt numFmtId="3" formatCode="#,##0"/>
    </dxf>
    <dxf>
      <alignment horizontal="right" indent="1"/>
    </dxf>
    <dxf>
      <numFmt numFmtId="1" formatCode="0"/>
    </dxf>
    <dxf>
      <alignment horizontal="right" indent="1"/>
    </dxf>
    <dxf>
      <numFmt numFmtId="13" formatCode="0%"/>
    </dxf>
    <dxf>
      <alignment wrapText="1"/>
    </dxf>
    <dxf>
      <alignment wrapText="1"/>
    </dxf>
    <dxf>
      <alignment vertical="top"/>
    </dxf>
    <dxf>
      <alignment vertical="bottom"/>
    </dxf>
    <dxf>
      <alignment wrapText="1" indent="0"/>
    </dxf>
    <dxf>
      <alignment wrapText="1" indent="0"/>
    </dxf>
    <dxf>
      <alignment wrapText="1" indent="0"/>
    </dxf>
    <dxf>
      <alignment wrapText="1"/>
    </dxf>
    <dxf>
      <font>
        <sz val="12"/>
      </font>
    </dxf>
    <dxf>
      <font>
        <sz val="12"/>
      </font>
    </dxf>
    <dxf>
      <font>
        <sz val="12"/>
      </font>
    </dxf>
    <dxf>
      <font>
        <sz val="12"/>
      </font>
    </dxf>
    <dxf>
      <font>
        <sz val="12"/>
      </font>
    </dxf>
    <dxf>
      <font>
        <sz val="12"/>
      </font>
    </dxf>
    <dxf>
      <alignment wrapText="1"/>
    </dxf>
    <dxf>
      <alignment wrapText="1"/>
    </dxf>
    <dxf>
      <numFmt numFmtId="13" formatCode="0%"/>
    </dxf>
    <dxf>
      <numFmt numFmtId="13" formatCode="0%"/>
    </dxf>
    <dxf>
      <numFmt numFmtId="14" formatCode="0.00%"/>
    </dxf>
    <dxf>
      <numFmt numFmtId="3" formatCode="#,##0"/>
    </dxf>
    <dxf>
      <numFmt numFmtId="3" formatCode="#,##0"/>
    </dxf>
    <dxf>
      <alignment horizontal="right" indent="1"/>
    </dxf>
    <dxf>
      <alignment horizontal="right" indent="1"/>
    </dxf>
    <dxf>
      <numFmt numFmtId="1" formatCode="0"/>
    </dxf>
    <dxf>
      <numFmt numFmtId="1" formatCode="0"/>
    </dxf>
    <dxf>
      <alignment wrapText="1"/>
    </dxf>
    <dxf>
      <numFmt numFmtId="13" formatCode="0%"/>
    </dxf>
    <dxf>
      <numFmt numFmtId="166" formatCode="_-* #,##0_-;\-* #,##0_-;_-* &quot;-&quot;??_-;_-@_-"/>
    </dxf>
    <dxf>
      <alignment vertical="top"/>
    </dxf>
    <dxf>
      <alignment vertical="bottom"/>
    </dxf>
    <dxf>
      <alignment wrapText="1" indent="0"/>
    </dxf>
    <dxf>
      <alignment wrapText="1" indent="0"/>
    </dxf>
    <dxf>
      <alignment wrapText="1" indent="0"/>
    </dxf>
    <dxf>
      <font>
        <sz val="12"/>
      </font>
    </dxf>
    <dxf>
      <font>
        <sz val="12"/>
      </font>
    </dxf>
    <dxf>
      <font>
        <sz val="12"/>
      </font>
    </dxf>
    <dxf>
      <font>
        <sz val="12"/>
      </font>
    </dxf>
    <dxf>
      <font>
        <sz val="12"/>
      </font>
    </dxf>
    <dxf>
      <font>
        <sz val="12"/>
      </font>
    </dxf>
    <dxf>
      <numFmt numFmtId="166" formatCode="_-* #,##0_-;\-* #,##0_-;_-* &quot;-&quot;??_-;_-@_-"/>
    </dxf>
    <dxf>
      <alignment wrapText="1"/>
    </dxf>
    <dxf>
      <alignment wrapText="1"/>
    </dxf>
    <dxf>
      <font>
        <sz val="12"/>
      </font>
      <numFmt numFmtId="13" formatCode="0%"/>
      <alignment horizontal="right" indent="1"/>
    </dxf>
    <dxf>
      <border diagonalUp="0" diagonalDown="0">
        <left/>
        <right/>
        <top/>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i val="0"/>
        <color theme="1"/>
      </font>
      <fill>
        <patternFill>
          <bgColor theme="2"/>
        </patternFill>
      </fill>
      <border diagonalUp="0" diagonalDown="0">
        <left/>
        <right/>
        <top/>
        <bottom style="thin">
          <color theme="0" tint="-0.1498764000366222"/>
        </bottom>
        <vertical/>
        <horizontal/>
      </border>
    </dxf>
    <dxf>
      <border diagonalUp="0" diagonalDown="0">
        <left/>
        <right/>
        <top/>
        <bottom style="thick">
          <color theme="0" tint="-0.14996795556505021"/>
        </bottom>
        <vertical/>
        <horizontal/>
      </border>
    </dxf>
    <dxf>
      <border>
        <bottom style="thick">
          <color theme="1"/>
        </bottom>
      </border>
    </dxf>
    <dxf>
      <border diagonalUp="0" diagonalDown="0">
        <left/>
        <right/>
        <top/>
        <bottom style="medium">
          <color theme="1"/>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color theme="1"/>
      </font>
      <border diagonalUp="0" diagonalDown="0">
        <left/>
        <right/>
        <top style="thick">
          <color theme="0" tint="-0.14996795556505021"/>
        </top>
        <bottom/>
        <vertical/>
        <horizontal/>
      </border>
    </dxf>
    <dxf>
      <border diagonalUp="0" diagonalDown="0">
        <left/>
        <right/>
        <top/>
        <bottom/>
        <vertical/>
        <horizontal/>
      </border>
    </dxf>
    <dxf>
      <border diagonalUp="0" diagonalDown="0">
        <left/>
        <right/>
        <top/>
        <bottom style="medium">
          <color theme="1"/>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style="medium">
          <color theme="1"/>
        </bottom>
        <vertical/>
        <horizontal/>
      </border>
    </dxf>
    <dxf>
      <font>
        <b/>
        <color theme="1"/>
      </font>
      <fill>
        <patternFill patternType="solid">
          <fgColor theme="0"/>
          <bgColor theme="0"/>
        </patternFill>
      </fill>
      <border diagonalUp="0" diagonalDown="0">
        <left/>
        <right/>
        <top style="thin">
          <color theme="0" tint="-0.14996795556505021"/>
        </top>
        <bottom/>
        <vertical/>
        <horizontal/>
      </border>
    </dxf>
    <dxf>
      <font>
        <b/>
        <color theme="1"/>
      </font>
      <border diagonalUp="0" diagonalDown="0">
        <left/>
        <right/>
        <top/>
        <bottom style="medium">
          <color theme="1"/>
        </bottom>
        <vertical/>
        <horizontal/>
      </border>
    </dxf>
    <dxf>
      <font>
        <color theme="1"/>
      </font>
      <border diagonalUp="0" diagonalDown="0">
        <left/>
        <right/>
        <top/>
        <bottom/>
        <vertical/>
        <horizontal/>
      </border>
    </dxf>
    <dxf>
      <font>
        <b/>
        <i val="0"/>
        <sz val="11"/>
        <color theme="1"/>
        <name val="Open Sans SemiBold"/>
        <family val="2"/>
        <scheme val="none"/>
      </font>
      <border diagonalUp="0" diagonalDown="0">
        <left/>
        <right/>
        <top/>
        <bottom/>
        <vertical/>
        <horizontal/>
      </border>
    </dxf>
    <dxf>
      <font>
        <color theme="1"/>
        <name val="Open Sans"/>
        <family val="2"/>
        <scheme val="minor"/>
      </font>
      <fill>
        <patternFill>
          <bgColor theme="0" tint="-4.9989318521683403E-2"/>
        </patternFill>
      </fill>
      <border diagonalUp="0" diagonalDown="0">
        <left/>
        <right/>
        <top/>
        <bottom/>
        <vertical/>
        <horizontal/>
      </border>
    </dxf>
  </dxfs>
  <tableStyles count="2" defaultTableStyle="TableStyleMedium2" defaultPivotStyle="Inera">
    <tableStyle name="Filter" pivot="0" table="0" count="10" xr9:uid="{4ED1C5B9-8123-4809-A698-214778F5B3C6}">
      <tableStyleElement type="wholeTable" dxfId="264"/>
      <tableStyleElement type="headerRow" dxfId="263"/>
    </tableStyle>
    <tableStyle name="Inera" table="0" count="20" xr9:uid="{7977591F-39CC-4968-8955-CB3ACE24D0C2}">
      <tableStyleElement type="wholeTable" dxfId="262"/>
      <tableStyleElement type="headerRow" dxfId="261"/>
      <tableStyleElement type="totalRow" dxfId="260"/>
      <tableStyleElement type="firstColumn" dxfId="259"/>
      <tableStyleElement type="firstRowStripe" dxfId="258"/>
      <tableStyleElement type="secondRowStripe" dxfId="257"/>
      <tableStyleElement type="firstColumnStripe" dxfId="256"/>
      <tableStyleElement type="secondColumnStripe" dxfId="255"/>
      <tableStyleElement type="firstHeaderCell" dxfId="254"/>
      <tableStyleElement type="firstSubtotalColumn" dxfId="253"/>
      <tableStyleElement type="firstSubtotalRow" dxfId="252"/>
      <tableStyleElement type="secondSubtotalRow" dxfId="251"/>
      <tableStyleElement type="thirdSubtotalRow" dxfId="250"/>
      <tableStyleElement type="firstColumnSubheading" dxfId="249"/>
      <tableStyleElement type="secondColumnSubheading" dxfId="248"/>
      <tableStyleElement type="thirdColumnSubheading" dxfId="247"/>
      <tableStyleElement type="firstRowSubheading" dxfId="246"/>
      <tableStyleElement type="secondRowSubheading" dxfId="245"/>
      <tableStyleElement type="pageFieldLabels" dxfId="244"/>
      <tableStyleElement type="pageFieldValues" dxfId="243"/>
    </tableStyle>
  </tableStyles>
  <colors>
    <mruColors>
      <color rgb="FF40775E"/>
      <color rgb="FFF9F6F1"/>
      <color rgb="FFF9F9F9"/>
      <color rgb="FFFBF9F7"/>
    </mruColors>
  </colors>
  <extLst>
    <ext xmlns:x14="http://schemas.microsoft.com/office/spreadsheetml/2009/9/main" uri="{46F421CA-312F-682f-3DD2-61675219B42D}">
      <x14:dxfs count="8">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1" tint="0.39994506668294322"/>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0"/>
            <name val="Open Sans SemiBold"/>
            <family val="2"/>
            <scheme val="none"/>
          </font>
          <fill>
            <patternFill patternType="solid">
              <fgColor theme="4" tint="0.79995117038483843"/>
              <bgColor theme="6"/>
            </patternFill>
          </fill>
          <border>
            <left style="thin">
              <color rgb="FFCCCCCC"/>
            </left>
            <right style="thin">
              <color rgb="FFCCCCCC"/>
            </right>
            <top style="thin">
              <color rgb="FFCCCCCC"/>
            </top>
            <bottom style="thin">
              <color rgb="FFCCCCCC"/>
            </bottom>
            <vertical/>
            <horizontal/>
          </border>
        </dxf>
        <dxf>
          <font>
            <color theme="0"/>
            <name val="Open Sans SemiBold"/>
            <family val="2"/>
            <scheme val="none"/>
          </font>
          <fill>
            <patternFill patternType="solid">
              <fgColor theme="6"/>
              <bgColor theme="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patternFill>
          </fill>
          <border>
            <left style="thin">
              <color rgb="FFE0E0E0"/>
            </left>
            <right style="thin">
              <color rgb="FFE0E0E0"/>
            </right>
            <top style="thin">
              <color rgb="FFE0E0E0"/>
            </top>
            <bottom style="thin">
              <color rgb="FFE0E0E0"/>
            </bottom>
            <vertical/>
            <horizontal/>
          </border>
        </dxf>
        <dxf>
          <font>
            <color theme="1" tint="0.39994506668294322"/>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Filter">
        <x14:slicerStyle name="Filt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0.xml"/><Relationship Id="rId47" Type="http://schemas.microsoft.com/office/2007/relationships/slicerCache" Target="slicerCaches/slicerCache15.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microsoft.com/office/2007/relationships/slicerCache" Target="slicerCaches/slicerCache5.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1.xml"/><Relationship Id="rId48" Type="http://schemas.microsoft.com/office/2007/relationships/slicerCache" Target="slicerCaches/slicerCache16.xml"/><Relationship Id="rId64" Type="http://schemas.openxmlformats.org/officeDocument/2006/relationships/customXml" Target="../customXml/item9.xml"/><Relationship Id="rId69"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80" Type="http://schemas.openxmlformats.org/officeDocument/2006/relationships/customXml" Target="../customXml/item25.xml"/><Relationship Id="rId85" Type="http://schemas.openxmlformats.org/officeDocument/2006/relationships/customXml" Target="../customXml/item30.xml"/><Relationship Id="rId93"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1.xml"/><Relationship Id="rId38" Type="http://schemas.microsoft.com/office/2007/relationships/slicerCache" Target="slicerCaches/slicerCache6.xml"/><Relationship Id="rId46" Type="http://schemas.microsoft.com/office/2007/relationships/slicerCache" Target="slicerCaches/slicerCache14.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microsoft.com/office/2007/relationships/slicerCache" Target="slicerCaches/slicerCache9.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88" Type="http://schemas.openxmlformats.org/officeDocument/2006/relationships/customXml" Target="../customXml/item33.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4.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2.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7.xml"/><Relationship Id="rId34" Type="http://schemas.microsoft.com/office/2007/relationships/slicerCache" Target="slicerCaches/slicerCache2.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microsoft.com/office/2007/relationships/slicerCache" Target="slicerCaches/slicerCache8.xml"/><Relationship Id="rId45" Type="http://schemas.microsoft.com/office/2007/relationships/slicerCache" Target="slicerCaches/slicerCache13.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microsoft.com/office/2007/relationships/slicerCache" Target="slicerCaches/slicerCache3.xml"/><Relationship Id="rId56" Type="http://schemas.openxmlformats.org/officeDocument/2006/relationships/customXml" Target="../customXml/item1.xml"/><Relationship Id="rId77"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Resultatunderlag!$B$104</c:f>
          <c:strCache>
            <c:ptCount val="1"/>
            <c:pt idx="0">
              <c:v>KOSTNAD/NYTTA (KR):  </c:v>
            </c:pt>
          </c:strCache>
        </c:strRef>
      </c:tx>
      <c:layout>
        <c:manualLayout>
          <c:xMode val="edge"/>
          <c:yMode val="edge"/>
          <c:x val="3.2530208139804437E-2"/>
          <c:y val="5.466575410916783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3.6125302819329366E-2"/>
          <c:y val="0.17214343434343435"/>
          <c:w val="0.93096399065538138"/>
          <c:h val="0.50724494949494947"/>
        </c:manualLayout>
      </c:layout>
      <c:barChart>
        <c:barDir val="col"/>
        <c:grouping val="stacked"/>
        <c:varyColors val="0"/>
        <c:ser>
          <c:idx val="0"/>
          <c:order val="0"/>
          <c:tx>
            <c:strRef>
              <c:f>Resultatunderlag!$C$6</c:f>
              <c:strCache>
                <c:ptCount val="1"/>
                <c:pt idx="0">
                  <c:v>Finansiell nytta</c:v>
                </c:pt>
              </c:strCache>
            </c:strRef>
          </c:tx>
          <c:spPr>
            <a:solidFill>
              <a:schemeClr val="accent3"/>
            </a:solidFill>
            <a:ln>
              <a:noFill/>
            </a:ln>
            <a:effectLst/>
          </c:spPr>
          <c:invertIfNegative val="0"/>
          <c:cat>
            <c:numRef>
              <c:f>Resultatunderlag!$B$7:$B$21</c:f>
              <c:numCache>
                <c:formatCode>0</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Resultatunderlag!$C$7:$C$21</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4099-45EE-A26D-147ACF915E36}"/>
            </c:ext>
          </c:extLst>
        </c:ser>
        <c:ser>
          <c:idx val="1"/>
          <c:order val="1"/>
          <c:tx>
            <c:strRef>
              <c:f>Resultatunderlag!$D$6</c:f>
              <c:strCache>
                <c:ptCount val="1"/>
                <c:pt idx="0">
                  <c:v>Omfördelningsnytta</c:v>
                </c:pt>
              </c:strCache>
            </c:strRef>
          </c:tx>
          <c:spPr>
            <a:solidFill>
              <a:schemeClr val="accent4"/>
            </a:solidFill>
            <a:ln>
              <a:noFill/>
            </a:ln>
            <a:effectLst/>
          </c:spPr>
          <c:invertIfNegative val="0"/>
          <c:val>
            <c:numRef>
              <c:f>Resultatunderlag!$D$7:$D$21</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4099-45EE-A26D-147ACF915E36}"/>
            </c:ext>
          </c:extLst>
        </c:ser>
        <c:ser>
          <c:idx val="2"/>
          <c:order val="2"/>
          <c:tx>
            <c:strRef>
              <c:f>Resultatunderlag!$E$6</c:f>
              <c:strCache>
                <c:ptCount val="1"/>
                <c:pt idx="0">
                  <c:v>Finansiell kostnad</c:v>
                </c:pt>
              </c:strCache>
            </c:strRef>
          </c:tx>
          <c:spPr>
            <a:pattFill prst="dotGrid">
              <a:fgClr>
                <a:schemeClr val="bg1"/>
              </a:fgClr>
              <a:bgClr>
                <a:schemeClr val="accent1"/>
              </a:bgClr>
            </a:pattFill>
            <a:ln>
              <a:noFill/>
            </a:ln>
            <a:effectLst/>
          </c:spPr>
          <c:invertIfNegative val="0"/>
          <c:val>
            <c:numRef>
              <c:f>Resultatunderlag!$E$7:$E$21</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4099-45EE-A26D-147ACF915E36}"/>
            </c:ext>
          </c:extLst>
        </c:ser>
        <c:ser>
          <c:idx val="3"/>
          <c:order val="3"/>
          <c:tx>
            <c:strRef>
              <c:f>Resultatunderlag!$F$6</c:f>
              <c:strCache>
                <c:ptCount val="1"/>
                <c:pt idx="0">
                  <c:v>Omfördelningskostnad</c:v>
                </c:pt>
              </c:strCache>
            </c:strRef>
          </c:tx>
          <c:spPr>
            <a:pattFill prst="openDmnd">
              <a:fgClr>
                <a:schemeClr val="bg1"/>
              </a:fgClr>
              <a:bgClr>
                <a:schemeClr val="accent1">
                  <a:lumMod val="40000"/>
                  <a:lumOff val="60000"/>
                </a:schemeClr>
              </a:bgClr>
            </a:pattFill>
            <a:ln>
              <a:noFill/>
            </a:ln>
            <a:effectLst/>
          </c:spPr>
          <c:invertIfNegative val="0"/>
          <c:val>
            <c:numRef>
              <c:f>Resultatunderlag!$F$7:$F$21</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4099-45EE-A26D-147ACF915E36}"/>
            </c:ext>
          </c:extLst>
        </c:ser>
        <c:dLbls>
          <c:showLegendKey val="0"/>
          <c:showVal val="0"/>
          <c:showCatName val="0"/>
          <c:showSerName val="0"/>
          <c:showPercent val="0"/>
          <c:showBubbleSize val="0"/>
        </c:dLbls>
        <c:gapWidth val="75"/>
        <c:overlap val="100"/>
        <c:axId val="463549280"/>
        <c:axId val="463550240"/>
      </c:barChart>
      <c:lineChart>
        <c:grouping val="standard"/>
        <c:varyColors val="0"/>
        <c:ser>
          <c:idx val="4"/>
          <c:order val="4"/>
          <c:tx>
            <c:strRef>
              <c:f>Resultatunderlag!$G$6</c:f>
              <c:strCache>
                <c:ptCount val="1"/>
                <c:pt idx="0">
                  <c:v>Sammanlagd nettonytta</c:v>
                </c:pt>
              </c:strCache>
            </c:strRef>
          </c:tx>
          <c:spPr>
            <a:ln w="22225" cap="rnd">
              <a:solidFill>
                <a:schemeClr val="accent6"/>
              </a:solidFill>
              <a:round/>
            </a:ln>
            <a:effectLst/>
          </c:spPr>
          <c:marker>
            <c:symbol val="circle"/>
            <c:size val="10"/>
            <c:spPr>
              <a:solidFill>
                <a:schemeClr val="accent6"/>
              </a:solidFill>
              <a:ln w="9525">
                <a:noFill/>
              </a:ln>
              <a:effectLst/>
            </c:spPr>
          </c:marker>
          <c:dLbls>
            <c:dLbl>
              <c:idx val="14"/>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10A-42AC-BBBC-0C3135FDB486}"/>
                </c:ext>
              </c:extLst>
            </c:dLbl>
            <c:numFmt formatCode="#,##0" sourceLinked="0"/>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showLeaderLines val="0"/>
              </c:ext>
            </c:extLst>
          </c:dLbls>
          <c:val>
            <c:numRef>
              <c:f>Resultatunderlag!$G$7:$G$21</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4-4099-45EE-A26D-147ACF915E36}"/>
            </c:ext>
          </c:extLst>
        </c:ser>
        <c:dLbls>
          <c:showLegendKey val="0"/>
          <c:showVal val="0"/>
          <c:showCatName val="0"/>
          <c:showSerName val="0"/>
          <c:showPercent val="0"/>
          <c:showBubbleSize val="0"/>
        </c:dLbls>
        <c:marker val="1"/>
        <c:smooth val="0"/>
        <c:axId val="463549280"/>
        <c:axId val="463550240"/>
      </c:lineChart>
      <c:catAx>
        <c:axId val="46354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cross"/>
        <c:minorTickMark val="none"/>
        <c:tickLblPos val="low"/>
        <c:spPr>
          <a:noFill/>
          <a:ln w="9525" cap="flat" cmpd="sng" algn="ctr">
            <a:solidFill>
              <a:schemeClr val="tx1">
                <a:lumMod val="50000"/>
              </a:schemeClr>
            </a:solidFill>
            <a:round/>
          </a:ln>
          <a:effectLst/>
        </c:spPr>
        <c:txPr>
          <a:bodyPr rot="0" spcFirstLastPara="1" vertOverflow="ellipsis" wrap="square" anchor="b" anchorCtr="0"/>
          <a:lstStyle/>
          <a:p>
            <a:pPr>
              <a:defRPr sz="1200" b="0"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crossAx val="463550240"/>
        <c:crosses val="autoZero"/>
        <c:auto val="1"/>
        <c:lblAlgn val="ctr"/>
        <c:lblOffset val="1"/>
        <c:noMultiLvlLbl val="0"/>
      </c:catAx>
      <c:valAx>
        <c:axId val="463550240"/>
        <c:scaling>
          <c:orientation val="minMax"/>
        </c:scaling>
        <c:delete val="1"/>
        <c:axPos val="l"/>
        <c:numFmt formatCode="#,##0" sourceLinked="1"/>
        <c:majorTickMark val="out"/>
        <c:minorTickMark val="none"/>
        <c:tickLblPos val="nextTo"/>
        <c:crossAx val="463549280"/>
        <c:crosses val="autoZero"/>
        <c:crossBetween val="between"/>
      </c:valAx>
      <c:spPr>
        <a:noFill/>
        <a:ln>
          <a:noFill/>
        </a:ln>
        <a:effectLst/>
      </c:spPr>
    </c:plotArea>
    <c:legend>
      <c:legendPos val="b"/>
      <c:layout>
        <c:manualLayout>
          <c:xMode val="edge"/>
          <c:yMode val="edge"/>
          <c:x val="0.16118554060379017"/>
          <c:y val="0.7920487136273715"/>
          <c:w val="0.62441817848027525"/>
          <c:h val="0.18195696619128354"/>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KOSTNAD</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47798296679603275"/>
          <c:y val="0.11601887396033271"/>
          <c:w val="0.46945414690240045"/>
          <c:h val="0.69652217956920448"/>
        </c:manualLayout>
      </c:layout>
      <c:doughnutChart>
        <c:varyColors val="1"/>
        <c:ser>
          <c:idx val="0"/>
          <c:order val="0"/>
          <c:spPr>
            <a:solidFill>
              <a:schemeClr val="accent4"/>
            </a:solidFill>
          </c:spPr>
          <c:dPt>
            <c:idx val="0"/>
            <c:bubble3D val="0"/>
            <c:spPr>
              <a:pattFill prst="dotGrid">
                <a:fgClr>
                  <a:schemeClr val="bg1"/>
                </a:fgClr>
                <a:bgClr>
                  <a:schemeClr val="accent1"/>
                </a:bgClr>
              </a:pattFill>
              <a:ln w="19050">
                <a:solidFill>
                  <a:schemeClr val="lt1"/>
                </a:solidFill>
              </a:ln>
              <a:effectLst/>
            </c:spPr>
            <c:extLst>
              <c:ext xmlns:c16="http://schemas.microsoft.com/office/drawing/2014/chart" uri="{C3380CC4-5D6E-409C-BE32-E72D297353CC}">
                <c16:uniqueId val="{00000001-C6A5-4FE7-9F96-56585EEF7BF5}"/>
              </c:ext>
            </c:extLst>
          </c:dPt>
          <c:dPt>
            <c:idx val="1"/>
            <c:bubble3D val="0"/>
            <c:spPr>
              <a:pattFill prst="openDmnd">
                <a:fgClr>
                  <a:schemeClr val="bg1"/>
                </a:fgClr>
                <a:bgClr>
                  <a:schemeClr val="accent1">
                    <a:lumMod val="40000"/>
                    <a:lumOff val="60000"/>
                  </a:schemeClr>
                </a:bgClr>
              </a:pattFill>
              <a:ln w="19050">
                <a:solidFill>
                  <a:schemeClr val="lt1"/>
                </a:solidFill>
              </a:ln>
              <a:effectLst/>
            </c:spPr>
            <c:extLst>
              <c:ext xmlns:c16="http://schemas.microsoft.com/office/drawing/2014/chart" uri="{C3380CC4-5D6E-409C-BE32-E72D297353CC}">
                <c16:uniqueId val="{00000003-C6A5-4FE7-9F96-56585EEF7BF5}"/>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Resultat!$C$22:$C$23</c:f>
              <c:strCache>
                <c:ptCount val="2"/>
                <c:pt idx="0">
                  <c:v>Kostnad - finansiell</c:v>
                </c:pt>
                <c:pt idx="1">
                  <c:v>Kostnad - omfördelning</c:v>
                </c:pt>
              </c:strCache>
            </c:strRef>
          </c:cat>
          <c:val>
            <c:numRef>
              <c:f>Resultat!$D$22:$D$23</c:f>
              <c:numCache>
                <c:formatCode>0%</c:formatCode>
                <c:ptCount val="2"/>
                <c:pt idx="0">
                  <c:v>0</c:v>
                </c:pt>
                <c:pt idx="1">
                  <c:v>0</c:v>
                </c:pt>
              </c:numCache>
            </c:numRef>
          </c:val>
          <c:extLst>
            <c:ext xmlns:c16="http://schemas.microsoft.com/office/drawing/2014/chart" uri="{C3380CC4-5D6E-409C-BE32-E72D297353CC}">
              <c16:uniqueId val="{00000004-C6A5-4FE7-9F96-56585EEF7B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2.6011211729193618E-2"/>
          <c:y val="0.73791906589891232"/>
          <c:w val="0.60375017967514721"/>
          <c:h val="0.21344583066751971"/>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NYTTA</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5144930095658572"/>
          <c:y val="0.14519033909149071"/>
          <c:w val="0.45576290067557856"/>
          <c:h val="0.67620867988910216"/>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E17B-4270-B176-061B8A9C498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17B-4270-B176-061B8A9C4984}"/>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Resultat!$C$20:$C$21</c:f>
              <c:strCache>
                <c:ptCount val="2"/>
                <c:pt idx="0">
                  <c:v>Nytta - finansiell</c:v>
                </c:pt>
                <c:pt idx="1">
                  <c:v>Nytta - omfördelning</c:v>
                </c:pt>
              </c:strCache>
            </c:strRef>
          </c:cat>
          <c:val>
            <c:numRef>
              <c:f>Resultat!$D$20:$D$21</c:f>
              <c:numCache>
                <c:formatCode>0%</c:formatCode>
                <c:ptCount val="2"/>
                <c:pt idx="0">
                  <c:v>0</c:v>
                </c:pt>
                <c:pt idx="1">
                  <c:v>0</c:v>
                </c:pt>
              </c:numCache>
            </c:numRef>
          </c:val>
          <c:extLst>
            <c:ext xmlns:c16="http://schemas.microsoft.com/office/drawing/2014/chart" uri="{C3380CC4-5D6E-409C-BE32-E72D297353CC}">
              <c16:uniqueId val="{00000004-E17B-4270-B176-061B8A9C49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1.688371424464568E-2"/>
          <c:y val="0.72248720409468958"/>
          <c:w val="0.58718377174069281"/>
          <c:h val="0.23564885903177646"/>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Resultatunderlag!$B$106</c:f>
          <c:strCache>
            <c:ptCount val="1"/>
            <c:pt idx="0">
              <c:v>Osäkerhet (KR): nytta, kostnad och nettonytta efter 15 år</c:v>
            </c:pt>
          </c:strCache>
        </c:strRef>
      </c:tx>
      <c:layout>
        <c:manualLayout>
          <c:xMode val="edge"/>
          <c:yMode val="edge"/>
          <c:x val="3.8613641696248702E-2"/>
          <c:y val="5.1972371321861978E-2"/>
        </c:manualLayout>
      </c:layout>
      <c:overlay val="0"/>
      <c:spPr>
        <a:noFill/>
        <a:ln>
          <a:noFill/>
        </a:ln>
        <a:effectLst/>
      </c:spPr>
      <c:txPr>
        <a:bodyPr rot="0" vert="horz"/>
        <a:lstStyle/>
        <a:p>
          <a:pPr algn="l">
            <a:defRPr sz="1400" b="0">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0.15600857784541669"/>
          <c:y val="0.24223684210526317"/>
          <c:w val="0.51939325842696626"/>
          <c:h val="0.58397573099415201"/>
        </c:manualLayout>
      </c:layout>
      <c:stockChart>
        <c:ser>
          <c:idx val="4"/>
          <c:order val="0"/>
          <c:tx>
            <c:strRef>
              <c:f>Resultatunderlag!$B$90</c:f>
              <c:strCache>
                <c:ptCount val="1"/>
                <c:pt idx="0">
                  <c:v>Lägst nytta - lägst kostnad</c:v>
                </c:pt>
              </c:strCache>
            </c:strRef>
          </c:tx>
          <c:spPr>
            <a:ln w="38100">
              <a:noFill/>
            </a:ln>
          </c:spPr>
          <c:marker>
            <c:symbol val="circle"/>
            <c:size val="12"/>
          </c:marker>
          <c:dPt>
            <c:idx val="0"/>
            <c:marker>
              <c:spPr>
                <a:pattFill prst="pct70">
                  <a:fgClr>
                    <a:schemeClr val="accent3"/>
                  </a:fgClr>
                  <a:bgClr>
                    <a:schemeClr val="bg1"/>
                  </a:bgClr>
                </a:pattFill>
                <a:ln w="12700">
                  <a:noFill/>
                </a:ln>
                <a:effectLst/>
              </c:spPr>
            </c:marker>
            <c:bubble3D val="0"/>
            <c:extLst>
              <c:ext xmlns:c16="http://schemas.microsoft.com/office/drawing/2014/chart" uri="{C3380CC4-5D6E-409C-BE32-E72D297353CC}">
                <c16:uniqueId val="{00000000-C046-4ABE-8273-F58B6CF8456A}"/>
              </c:ext>
            </c:extLst>
          </c:dPt>
          <c:dPt>
            <c:idx val="1"/>
            <c:marker>
              <c:spPr>
                <a:pattFill prst="pct70">
                  <a:fgClr>
                    <a:schemeClr val="accent1"/>
                  </a:fgClr>
                  <a:bgClr>
                    <a:schemeClr val="bg1"/>
                  </a:bgClr>
                </a:pattFill>
                <a:ln w="12700">
                  <a:noFill/>
                </a:ln>
                <a:effectLst/>
              </c:spPr>
            </c:marker>
            <c:bubble3D val="0"/>
            <c:extLst>
              <c:ext xmlns:c16="http://schemas.microsoft.com/office/drawing/2014/chart" uri="{C3380CC4-5D6E-409C-BE32-E72D297353CC}">
                <c16:uniqueId val="{00000001-C046-4ABE-8273-F58B6CF8456A}"/>
              </c:ext>
            </c:extLst>
          </c:dPt>
          <c:dPt>
            <c:idx val="2"/>
            <c:marker>
              <c:spPr>
                <a:pattFill prst="pct70">
                  <a:fgClr>
                    <a:schemeClr val="tx1"/>
                  </a:fgClr>
                  <a:bgClr>
                    <a:schemeClr val="bg1"/>
                  </a:bgClr>
                </a:pattFill>
                <a:ln w="12700">
                  <a:noFill/>
                </a:ln>
                <a:effectLst/>
              </c:spPr>
            </c:marker>
            <c:bubble3D val="0"/>
            <c:extLst>
              <c:ext xmlns:c16="http://schemas.microsoft.com/office/drawing/2014/chart" uri="{C3380CC4-5D6E-409C-BE32-E72D297353CC}">
                <c16:uniqueId val="{0000000A-65F7-4D65-B6B6-528B5BD284D3}"/>
              </c:ext>
            </c:extLst>
          </c:dPt>
          <c:dLbls>
            <c:dLbl>
              <c:idx val="2"/>
              <c:layout>
                <c:manualLayout>
                  <c:x val="0.11693196004993758"/>
                  <c:y val="7.0555555555555552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65F7-4D65-B6B6-528B5BD284D3}"/>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showLeaderLines val="1"/>
              </c:ext>
            </c:extLst>
          </c:dLbls>
          <c:cat>
            <c:strRef>
              <c:f>Resultatunderlag!$C$89:$E$89</c:f>
              <c:strCache>
                <c:ptCount val="3"/>
                <c:pt idx="0">
                  <c:v>Nytta</c:v>
                </c:pt>
                <c:pt idx="1">
                  <c:v>Kostnad</c:v>
                </c:pt>
                <c:pt idx="2">
                  <c:v>Nettonytta</c:v>
                </c:pt>
              </c:strCache>
            </c:strRef>
          </c:cat>
          <c:val>
            <c:numRef>
              <c:f>Resultatunderlag!$C$90:$E$90</c:f>
              <c:numCache>
                <c:formatCode>#,##0</c:formatCode>
                <c:ptCount val="3"/>
                <c:pt idx="0">
                  <c:v>0</c:v>
                </c:pt>
                <c:pt idx="1">
                  <c:v>0</c:v>
                </c:pt>
                <c:pt idx="2">
                  <c:v>0</c:v>
                </c:pt>
              </c:numCache>
            </c:numRef>
          </c:val>
          <c:smooth val="0"/>
          <c:extLst>
            <c:ext xmlns:c16="http://schemas.microsoft.com/office/drawing/2014/chart" uri="{C3380CC4-5D6E-409C-BE32-E72D297353CC}">
              <c16:uniqueId val="{00000012-B391-4061-A43E-68181D2F743D}"/>
            </c:ext>
          </c:extLst>
        </c:ser>
        <c:ser>
          <c:idx val="5"/>
          <c:order val="1"/>
          <c:tx>
            <c:strRef>
              <c:f>Resultatunderlag!$B$92</c:f>
              <c:strCache>
                <c:ptCount val="1"/>
                <c:pt idx="0">
                  <c:v>Högst nytta - högst kostnad</c:v>
                </c:pt>
              </c:strCache>
            </c:strRef>
          </c:tx>
          <c:spPr>
            <a:ln w="38100">
              <a:noFill/>
            </a:ln>
          </c:spPr>
          <c:marker>
            <c:symbol val="circle"/>
            <c:size val="12"/>
          </c:marker>
          <c:dPt>
            <c:idx val="0"/>
            <c:marker>
              <c:spPr>
                <a:pattFill prst="dotDmnd">
                  <a:fgClr>
                    <a:schemeClr val="bg1"/>
                  </a:fgClr>
                  <a:bgClr>
                    <a:schemeClr val="accent3"/>
                  </a:bgClr>
                </a:pattFill>
                <a:ln w="12700">
                  <a:noFill/>
                </a:ln>
                <a:effectLst/>
              </c:spPr>
            </c:marker>
            <c:bubble3D val="0"/>
            <c:extLst>
              <c:ext xmlns:c16="http://schemas.microsoft.com/office/drawing/2014/chart" uri="{C3380CC4-5D6E-409C-BE32-E72D297353CC}">
                <c16:uniqueId val="{0000000C-65F7-4D65-B6B6-528B5BD284D3}"/>
              </c:ext>
            </c:extLst>
          </c:dPt>
          <c:dPt>
            <c:idx val="1"/>
            <c:marker>
              <c:spPr>
                <a:pattFill prst="pct10">
                  <a:fgClr>
                    <a:schemeClr val="bg1"/>
                  </a:fgClr>
                  <a:bgClr>
                    <a:schemeClr val="accent1"/>
                  </a:bgClr>
                </a:pattFill>
                <a:ln w="12700">
                  <a:noFill/>
                </a:ln>
                <a:effectLst/>
              </c:spPr>
            </c:marker>
            <c:bubble3D val="0"/>
            <c:extLst>
              <c:ext xmlns:c16="http://schemas.microsoft.com/office/drawing/2014/chart" uri="{C3380CC4-5D6E-409C-BE32-E72D297353CC}">
                <c16:uniqueId val="{0000000B-65F7-4D65-B6B6-528B5BD284D3}"/>
              </c:ext>
            </c:extLst>
          </c:dPt>
          <c:dPt>
            <c:idx val="2"/>
            <c:marker>
              <c:spPr>
                <a:pattFill prst="pct20">
                  <a:fgClr>
                    <a:schemeClr val="bg1"/>
                  </a:fgClr>
                  <a:bgClr>
                    <a:schemeClr val="tx1"/>
                  </a:bgClr>
                </a:pattFill>
                <a:ln w="12700">
                  <a:noFill/>
                </a:ln>
                <a:effectLst/>
              </c:spPr>
            </c:marker>
            <c:bubble3D val="0"/>
            <c:extLst>
              <c:ext xmlns:c16="http://schemas.microsoft.com/office/drawing/2014/chart" uri="{C3380CC4-5D6E-409C-BE32-E72D297353CC}">
                <c16:uniqueId val="{00000009-65F7-4D65-B6B6-528B5BD284D3}"/>
              </c:ext>
            </c:extLst>
          </c:dPt>
          <c:dLbls>
            <c:dLbl>
              <c:idx val="0"/>
              <c:delete val="1"/>
              <c:extLst>
                <c:ext xmlns:c15="http://schemas.microsoft.com/office/drawing/2012/chart" uri="{CE6537A1-D6FC-4f65-9D91-7224C49458BB}"/>
                <c:ext xmlns:c16="http://schemas.microsoft.com/office/drawing/2014/chart" uri="{C3380CC4-5D6E-409C-BE32-E72D297353CC}">
                  <c16:uniqueId val="{0000000C-65F7-4D65-B6B6-528B5BD284D3}"/>
                </c:ext>
              </c:extLst>
            </c:dLbl>
            <c:dLbl>
              <c:idx val="1"/>
              <c:delete val="1"/>
              <c:extLst>
                <c:ext xmlns:c15="http://schemas.microsoft.com/office/drawing/2012/chart" uri="{CE6537A1-D6FC-4f65-9D91-7224C49458BB}"/>
                <c:ext xmlns:c16="http://schemas.microsoft.com/office/drawing/2014/chart" uri="{C3380CC4-5D6E-409C-BE32-E72D297353CC}">
                  <c16:uniqueId val="{0000000B-65F7-4D65-B6B6-528B5BD284D3}"/>
                </c:ext>
              </c:extLst>
            </c:dLbl>
            <c:dLbl>
              <c:idx val="2"/>
              <c:layout>
                <c:manualLayout>
                  <c:x val="0.11318034497532929"/>
                  <c:y val="-0.21425067412969556"/>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65F7-4D65-B6B6-528B5BD284D3}"/>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ext>
            </c:extLst>
          </c:dLbls>
          <c:cat>
            <c:strRef>
              <c:f>Resultatunderlag!$C$89:$E$89</c:f>
              <c:strCache>
                <c:ptCount val="3"/>
                <c:pt idx="0">
                  <c:v>Nytta</c:v>
                </c:pt>
                <c:pt idx="1">
                  <c:v>Kostnad</c:v>
                </c:pt>
                <c:pt idx="2">
                  <c:v>Nettonytta</c:v>
                </c:pt>
              </c:strCache>
            </c:strRef>
          </c:cat>
          <c:val>
            <c:numRef>
              <c:f>Resultatunderlag!$C$92:$E$92</c:f>
              <c:numCache>
                <c:formatCode>#,##0</c:formatCode>
                <c:ptCount val="3"/>
                <c:pt idx="0">
                  <c:v>0</c:v>
                </c:pt>
                <c:pt idx="1">
                  <c:v>0</c:v>
                </c:pt>
                <c:pt idx="2">
                  <c:v>0</c:v>
                </c:pt>
              </c:numCache>
            </c:numRef>
          </c:val>
          <c:smooth val="0"/>
          <c:extLst>
            <c:ext xmlns:c16="http://schemas.microsoft.com/office/drawing/2014/chart" uri="{C3380CC4-5D6E-409C-BE32-E72D297353CC}">
              <c16:uniqueId val="{00000013-B391-4061-A43E-68181D2F743D}"/>
            </c:ext>
          </c:extLst>
        </c:ser>
        <c:ser>
          <c:idx val="0"/>
          <c:order val="2"/>
          <c:tx>
            <c:strRef>
              <c:f>Resultatunderlag!$B$91</c:f>
              <c:strCache>
                <c:ptCount val="1"/>
                <c:pt idx="0">
                  <c:v>Trolig nytta - trolig kostnad</c:v>
                </c:pt>
              </c:strCache>
            </c:strRef>
          </c:tx>
          <c:spPr>
            <a:ln w="38100">
              <a:noFill/>
            </a:ln>
          </c:spPr>
          <c:marker>
            <c:symbol val="circle"/>
            <c:size val="11"/>
            <c:spPr>
              <a:solidFill>
                <a:schemeClr val="accent6"/>
              </a:solidFill>
              <a:ln w="12700">
                <a:noFill/>
              </a:ln>
              <a:effectLst/>
            </c:spPr>
          </c:marker>
          <c:dPt>
            <c:idx val="0"/>
            <c:marker>
              <c:spPr>
                <a:solidFill>
                  <a:schemeClr val="accent3"/>
                </a:solidFill>
                <a:ln w="12700">
                  <a:noFill/>
                </a:ln>
                <a:effectLst/>
              </c:spPr>
            </c:marker>
            <c:bubble3D val="0"/>
            <c:extLst>
              <c:ext xmlns:c16="http://schemas.microsoft.com/office/drawing/2014/chart" uri="{C3380CC4-5D6E-409C-BE32-E72D297353CC}">
                <c16:uniqueId val="{00000001-772E-47DD-BC86-28D1EE4EC078}"/>
              </c:ext>
            </c:extLst>
          </c:dPt>
          <c:dPt>
            <c:idx val="1"/>
            <c:marker>
              <c:spPr>
                <a:solidFill>
                  <a:schemeClr val="accent1"/>
                </a:solidFill>
                <a:ln w="12700">
                  <a:noFill/>
                </a:ln>
                <a:effectLst/>
              </c:spPr>
            </c:marker>
            <c:bubble3D val="0"/>
            <c:extLst>
              <c:ext xmlns:c16="http://schemas.microsoft.com/office/drawing/2014/chart" uri="{C3380CC4-5D6E-409C-BE32-E72D297353CC}">
                <c16:uniqueId val="{00000003-772E-47DD-BC86-28D1EE4EC078}"/>
              </c:ext>
            </c:extLst>
          </c:dPt>
          <c:dPt>
            <c:idx val="2"/>
            <c:marker>
              <c:spPr>
                <a:solidFill>
                  <a:schemeClr val="tx1"/>
                </a:solidFill>
                <a:ln w="12700">
                  <a:noFill/>
                </a:ln>
                <a:effectLst/>
              </c:spPr>
            </c:marker>
            <c:bubble3D val="0"/>
            <c:extLst>
              <c:ext xmlns:c16="http://schemas.microsoft.com/office/drawing/2014/chart" uri="{C3380CC4-5D6E-409C-BE32-E72D297353CC}">
                <c16:uniqueId val="{00000008-B391-4061-A43E-68181D2F743D}"/>
              </c:ext>
            </c:extLst>
          </c:dPt>
          <c:dLbls>
            <c:dLbl>
              <c:idx val="0"/>
              <c:delete val="1"/>
              <c:extLst>
                <c:ext xmlns:c15="http://schemas.microsoft.com/office/drawing/2012/chart" uri="{CE6537A1-D6FC-4f65-9D91-7224C49458BB}"/>
                <c:ext xmlns:c16="http://schemas.microsoft.com/office/drawing/2014/chart" uri="{C3380CC4-5D6E-409C-BE32-E72D297353CC}">
                  <c16:uniqueId val="{00000001-772E-47DD-BC86-28D1EE4EC078}"/>
                </c:ext>
              </c:extLst>
            </c:dLbl>
            <c:dLbl>
              <c:idx val="1"/>
              <c:delete val="1"/>
              <c:extLst>
                <c:ext xmlns:c15="http://schemas.microsoft.com/office/drawing/2012/chart" uri="{CE6537A1-D6FC-4f65-9D91-7224C49458BB}"/>
                <c:ext xmlns:c16="http://schemas.microsoft.com/office/drawing/2014/chart" uri="{C3380CC4-5D6E-409C-BE32-E72D297353CC}">
                  <c16:uniqueId val="{00000003-772E-47DD-BC86-28D1EE4EC078}"/>
                </c:ext>
              </c:extLst>
            </c:dLbl>
            <c:dLbl>
              <c:idx val="2"/>
              <c:layout>
                <c:manualLayout>
                  <c:x val="0.11297092516779936"/>
                  <c:y val="-0.2162719743230962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B391-4061-A43E-68181D2F743D}"/>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f>Resultatunderlag!$C$89:$E$89</c:f>
              <c:strCache>
                <c:ptCount val="3"/>
                <c:pt idx="0">
                  <c:v>Nytta</c:v>
                </c:pt>
                <c:pt idx="1">
                  <c:v>Kostnad</c:v>
                </c:pt>
                <c:pt idx="2">
                  <c:v>Nettonytta</c:v>
                </c:pt>
              </c:strCache>
            </c:strRef>
          </c:cat>
          <c:val>
            <c:numRef>
              <c:f>Resultatunderlag!$C$91:$E$91</c:f>
              <c:numCache>
                <c:formatCode>#,##0</c:formatCode>
                <c:ptCount val="3"/>
                <c:pt idx="0">
                  <c:v>0</c:v>
                </c:pt>
                <c:pt idx="1">
                  <c:v>0</c:v>
                </c:pt>
                <c:pt idx="2">
                  <c:v>0</c:v>
                </c:pt>
              </c:numCache>
            </c:numRef>
          </c:val>
          <c:smooth val="0"/>
          <c:extLst>
            <c:ext xmlns:c16="http://schemas.microsoft.com/office/drawing/2014/chart" uri="{C3380CC4-5D6E-409C-BE32-E72D297353CC}">
              <c16:uniqueId val="{00000009-B391-4061-A43E-68181D2F743D}"/>
            </c:ext>
          </c:extLst>
        </c:ser>
        <c:dLbls>
          <c:showLegendKey val="0"/>
          <c:showVal val="1"/>
          <c:showCatName val="0"/>
          <c:showSerName val="0"/>
          <c:showPercent val="0"/>
          <c:showBubbleSize val="0"/>
        </c:dLbls>
        <c:hiLowLines>
          <c:spPr>
            <a:ln w="25400" cap="flat" cmpd="sng" algn="ctr">
              <a:solidFill>
                <a:schemeClr val="tx1"/>
              </a:solidFill>
              <a:round/>
            </a:ln>
            <a:effectLst/>
          </c:spPr>
        </c:hiLowLines>
        <c:axId val="833869672"/>
        <c:axId val="833875248"/>
      </c:stockChart>
      <c:catAx>
        <c:axId val="833869672"/>
        <c:scaling>
          <c:orientation val="minMax"/>
        </c:scaling>
        <c:delete val="0"/>
        <c:axPos val="b"/>
        <c:majorGridlines>
          <c:spPr>
            <a:ln w="9525" cap="flat" cmpd="sng" algn="ctr">
              <a:no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1200" b="1"/>
            </a:pPr>
            <a:endParaRPr lang="sv-SE"/>
          </a:p>
        </c:txPr>
        <c:crossAx val="833875248"/>
        <c:crosses val="autoZero"/>
        <c:auto val="1"/>
        <c:lblAlgn val="ctr"/>
        <c:lblOffset val="100"/>
        <c:tickMarkSkip val="1"/>
        <c:noMultiLvlLbl val="0"/>
      </c:catAx>
      <c:valAx>
        <c:axId val="833875248"/>
        <c:scaling>
          <c:orientation val="minMax"/>
        </c:scaling>
        <c:delete val="0"/>
        <c:axPos val="l"/>
        <c:majorGridlines>
          <c:spPr>
            <a:ln w="6350">
              <a:solidFill>
                <a:schemeClr val="bg1">
                  <a:lumMod val="75000"/>
                </a:schemeClr>
              </a:solidFill>
            </a:ln>
          </c:spPr>
        </c:majorGridlines>
        <c:minorGridlines>
          <c:spPr>
            <a:ln w="9525" cap="flat" cmpd="sng" algn="ctr">
              <a:noFill/>
              <a:round/>
            </a:ln>
            <a:effectLst/>
          </c:spPr>
        </c:minorGridlines>
        <c:numFmt formatCode="#,##0" sourceLinked="1"/>
        <c:majorTickMark val="none"/>
        <c:minorTickMark val="none"/>
        <c:tickLblPos val="nextTo"/>
        <c:spPr>
          <a:ln w="6350">
            <a:solidFill>
              <a:schemeClr val="tx1">
                <a:lumMod val="50000"/>
              </a:schemeClr>
            </a:solidFill>
          </a:ln>
        </c:spPr>
        <c:txPr>
          <a:bodyPr/>
          <a:lstStyle/>
          <a:p>
            <a:pPr>
              <a:defRPr sz="1200" b="1"/>
            </a:pPr>
            <a:endParaRPr lang="en-US"/>
          </a:p>
        </c:txPr>
        <c:crossAx val="8338696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767716</xdr:colOff>
      <xdr:row>6</xdr:row>
      <xdr:rowOff>216533</xdr:rowOff>
    </xdr:from>
    <xdr:to>
      <xdr:col>7</xdr:col>
      <xdr:colOff>836770</xdr:colOff>
      <xdr:row>14</xdr:row>
      <xdr:rowOff>112533</xdr:rowOff>
    </xdr:to>
    <xdr:graphicFrame macro="">
      <xdr:nvGraphicFramePr>
        <xdr:cNvPr id="3" name="Chart 2">
          <a:extLst>
            <a:ext uri="{FF2B5EF4-FFF2-40B4-BE49-F238E27FC236}">
              <a16:creationId xmlns:a16="http://schemas.microsoft.com/office/drawing/2014/main" id="{499C354B-19FA-42E4-AE71-1B191608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985986</xdr:colOff>
      <xdr:row>20</xdr:row>
      <xdr:rowOff>11306</xdr:rowOff>
    </xdr:from>
    <xdr:to>
      <xdr:col>7</xdr:col>
      <xdr:colOff>858354</xdr:colOff>
      <xdr:row>23</xdr:row>
      <xdr:rowOff>439134</xdr:rowOff>
    </xdr:to>
    <xdr:graphicFrame macro="">
      <xdr:nvGraphicFramePr>
        <xdr:cNvPr id="12" name="Chart 11">
          <a:extLst>
            <a:ext uri="{FF2B5EF4-FFF2-40B4-BE49-F238E27FC236}">
              <a16:creationId xmlns:a16="http://schemas.microsoft.com/office/drawing/2014/main" id="{AA43F466-E3CD-4DE9-BFC0-E6A36226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117681</xdr:colOff>
      <xdr:row>20</xdr:row>
      <xdr:rowOff>12152</xdr:rowOff>
    </xdr:from>
    <xdr:to>
      <xdr:col>6</xdr:col>
      <xdr:colOff>857883</xdr:colOff>
      <xdr:row>23</xdr:row>
      <xdr:rowOff>438922</xdr:rowOff>
    </xdr:to>
    <xdr:graphicFrame macro="">
      <xdr:nvGraphicFramePr>
        <xdr:cNvPr id="13" name="Chart 12">
          <a:extLst>
            <a:ext uri="{FF2B5EF4-FFF2-40B4-BE49-F238E27FC236}">
              <a16:creationId xmlns:a16="http://schemas.microsoft.com/office/drawing/2014/main" id="{3D8C1662-3EE6-443A-823E-CF793CA5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119009</xdr:colOff>
      <xdr:row>15</xdr:row>
      <xdr:rowOff>474540</xdr:rowOff>
    </xdr:from>
    <xdr:to>
      <xdr:col>6</xdr:col>
      <xdr:colOff>440995</xdr:colOff>
      <xdr:row>19</xdr:row>
      <xdr:rowOff>382730</xdr:rowOff>
    </xdr:to>
    <xdr:sp macro="" textlink="$D$19">
      <xdr:nvSpPr>
        <xdr:cNvPr id="14" name="Rektangel 25">
          <a:extLst>
            <a:ext uri="{FF2B5EF4-FFF2-40B4-BE49-F238E27FC236}">
              <a16:creationId xmlns:a16="http://schemas.microsoft.com/office/drawing/2014/main" id="{D29DF02C-77B2-4715-964A-EB5EBA5AF03F}"/>
            </a:ext>
          </a:extLst>
        </xdr:cNvPr>
        <xdr:cNvSpPr>
          <a:spLocks/>
        </xdr:cNvSpPr>
      </xdr:nvSpPr>
      <xdr:spPr>
        <a:xfrm>
          <a:off x="4360809" y="7239407"/>
          <a:ext cx="2389970" cy="194019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algn="l"/>
          <a:fld id="{B45379EE-503B-439C-8116-D584C50B9D72}" type="TxLink">
            <a:rPr lang="en-US" sz="4800" b="0" i="0" u="none" strike="noStrike">
              <a:solidFill>
                <a:schemeClr val="accent1">
                  <a:lumMod val="75000"/>
                </a:schemeClr>
              </a:solidFill>
              <a:latin typeface="Open sans"/>
              <a:ea typeface="Open sans"/>
              <a:cs typeface="Open sans"/>
            </a:rPr>
            <a:pPr algn="l"/>
            <a:t>aldrig</a:t>
          </a:fld>
          <a:br>
            <a:rPr lang="en-US" sz="1100" b="1" i="0" u="none" strike="noStrike">
              <a:solidFill>
                <a:srgbClr val="353636"/>
              </a:solidFill>
              <a:latin typeface="Open sans"/>
              <a:ea typeface="Open sans"/>
              <a:cs typeface="Open sans"/>
            </a:rPr>
          </a:br>
          <a:r>
            <a:rPr lang="en-US" sz="1200" b="1" i="0" u="none" strike="noStrike">
              <a:solidFill>
                <a:srgbClr val="353636"/>
              </a:solidFill>
              <a:latin typeface="Open sans"/>
              <a:ea typeface="Open sans"/>
              <a:cs typeface="Open sans"/>
            </a:rPr>
            <a:t>året som de sammanlagda nyttorna först överstiger</a:t>
          </a:r>
          <a:r>
            <a:rPr lang="en-US" sz="1200" b="1" i="0" u="none" strike="noStrike" baseline="0">
              <a:solidFill>
                <a:srgbClr val="353636"/>
              </a:solidFill>
              <a:latin typeface="Open sans"/>
              <a:ea typeface="Open sans"/>
              <a:cs typeface="Open sans"/>
            </a:rPr>
            <a:t> kostnaderna</a:t>
          </a:r>
          <a:endParaRPr lang="en-US" sz="1200" b="0" i="0" u="none" strike="noStrike">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560415</xdr:colOff>
      <xdr:row>15</xdr:row>
      <xdr:rowOff>491209</xdr:rowOff>
    </xdr:from>
    <xdr:to>
      <xdr:col>6</xdr:col>
      <xdr:colOff>2764035</xdr:colOff>
      <xdr:row>19</xdr:row>
      <xdr:rowOff>378444</xdr:rowOff>
    </xdr:to>
    <xdr:sp macro="" textlink="$D$18">
      <xdr:nvSpPr>
        <xdr:cNvPr id="15" name="Rektangel 18">
          <a:extLst>
            <a:ext uri="{FF2B5EF4-FFF2-40B4-BE49-F238E27FC236}">
              <a16:creationId xmlns:a16="http://schemas.microsoft.com/office/drawing/2014/main" id="{BD0BC766-37C3-419F-92D9-ACCB1D841EAF}"/>
            </a:ext>
          </a:extLst>
        </xdr:cNvPr>
        <xdr:cNvSpPr>
          <a:spLocks/>
        </xdr:cNvSpPr>
      </xdr:nvSpPr>
      <xdr:spPr>
        <a:xfrm>
          <a:off x="6817282" y="7256076"/>
          <a:ext cx="2192190" cy="1919235"/>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58EF0026-BD9D-4640-BFA5-A781C418AF7A}" type="TxLink">
            <a:rPr lang="en-US" sz="4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4000" b="0" i="0" u="none" strike="noStrike">
              <a:solidFill>
                <a:schemeClr val="accent1">
                  <a:lumMod val="75000"/>
                </a:schemeClr>
              </a:solidFill>
              <a:effectLst/>
              <a:latin typeface="Open sans"/>
              <a:ea typeface="Open sans"/>
              <a:cs typeface="Open sans"/>
            </a:rPr>
            <a:t> kr</a:t>
          </a:r>
          <a:br>
            <a:rPr lang="en-US" sz="4800" b="0" i="0" u="none" strike="noStrike">
              <a:solidFill>
                <a:schemeClr val="accent1">
                  <a:lumMod val="75000"/>
                </a:schemeClr>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nettonytta</a:t>
          </a:r>
          <a:r>
            <a:rPr lang="en-US" sz="1200" b="1" i="0" u="none" strike="noStrike" baseline="0">
              <a:solidFill>
                <a:srgbClr val="353636"/>
              </a:solidFill>
              <a:effectLst/>
              <a:latin typeface="Open sans"/>
              <a:ea typeface="Open sans"/>
              <a:cs typeface="Open sans"/>
            </a:rPr>
            <a:t> per satsad krona efter 15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2834803</xdr:colOff>
      <xdr:row>15</xdr:row>
      <xdr:rowOff>471842</xdr:rowOff>
    </xdr:from>
    <xdr:to>
      <xdr:col>9</xdr:col>
      <xdr:colOff>2715</xdr:colOff>
      <xdr:row>19</xdr:row>
      <xdr:rowOff>360982</xdr:rowOff>
    </xdr:to>
    <xdr:sp macro="" textlink="$D$17">
      <xdr:nvSpPr>
        <xdr:cNvPr id="16" name="Rektangel 18">
          <a:extLst>
            <a:ext uri="{FF2B5EF4-FFF2-40B4-BE49-F238E27FC236}">
              <a16:creationId xmlns:a16="http://schemas.microsoft.com/office/drawing/2014/main" id="{18812276-13E5-4C84-B452-B0345BD05D65}"/>
            </a:ext>
          </a:extLst>
        </xdr:cNvPr>
        <xdr:cNvSpPr>
          <a:spLocks/>
        </xdr:cNvSpPr>
      </xdr:nvSpPr>
      <xdr:spPr>
        <a:xfrm>
          <a:off x="9142470" y="7361592"/>
          <a:ext cx="2194995" cy="1972998"/>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C4BA2B2B-69A0-4195-82EC-88A4ECFD16E1}" type="TxLink">
            <a:rPr lang="en-US" sz="2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2000" b="0" i="0" u="none" strike="noStrike">
              <a:solidFill>
                <a:schemeClr val="accent1">
                  <a:lumMod val="75000"/>
                </a:schemeClr>
              </a:solidFill>
              <a:effectLst/>
              <a:latin typeface="Open sans"/>
              <a:ea typeface="Open sans"/>
              <a:cs typeface="Open sans"/>
            </a:rPr>
            <a:t> kr</a:t>
          </a:r>
          <a:br>
            <a:rPr lang="en-US" sz="1100" b="1" i="0" u="none" strike="noStrike">
              <a:solidFill>
                <a:srgbClr val="353636"/>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sammanlagd nettonytta efter 15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28</xdr:row>
      <xdr:rowOff>447676</xdr:rowOff>
    </xdr:from>
    <xdr:to>
      <xdr:col>12</xdr:col>
      <xdr:colOff>149425</xdr:colOff>
      <xdr:row>34</xdr:row>
      <xdr:rowOff>72755</xdr:rowOff>
    </xdr:to>
    <mc:AlternateContent xmlns:mc="http://schemas.openxmlformats.org/markup-compatibility/2006" xmlns:a14="http://schemas.microsoft.com/office/drawing/2010/main">
      <mc:Choice Requires="a14">
        <xdr:graphicFrame macro="">
          <xdr:nvGraphicFramePr>
            <xdr:cNvPr id="31" name="Bedömning">
              <a:extLst>
                <a:ext uri="{FF2B5EF4-FFF2-40B4-BE49-F238E27FC236}">
                  <a16:creationId xmlns:a16="http://schemas.microsoft.com/office/drawing/2014/main" id="{C312BA79-5707-DE29-DEAF-19909792F33C}"/>
                </a:ext>
              </a:extLst>
            </xdr:cNvPr>
            <xdr:cNvGraphicFramePr/>
          </xdr:nvGraphicFramePr>
          <xdr:xfrm>
            <a:off x="0" y="0"/>
            <a:ext cx="0" cy="0"/>
          </xdr:xfrm>
          <a:graphic>
            <a:graphicData uri="http://schemas.microsoft.com/office/drawing/2010/slicer">
              <sle:slicer xmlns:sle="http://schemas.microsoft.com/office/drawing/2010/slicer" name="Bedömning"/>
            </a:graphicData>
          </a:graphic>
        </xdr:graphicFrame>
      </mc:Choice>
      <mc:Fallback xmlns="">
        <xdr:sp macro="" textlink="">
          <xdr:nvSpPr>
            <xdr:cNvPr id="0" name=""/>
            <xdr:cNvSpPr>
              <a:spLocks noTextEdit="1"/>
            </xdr:cNvSpPr>
          </xdr:nvSpPr>
          <xdr:spPr>
            <a:xfrm>
              <a:off x="11338983" y="15844521"/>
              <a:ext cx="1798306" cy="14418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426085</xdr:colOff>
      <xdr:row>28</xdr:row>
      <xdr:rowOff>472985</xdr:rowOff>
    </xdr:from>
    <xdr:to>
      <xdr:col>15</xdr:col>
      <xdr:colOff>361512</xdr:colOff>
      <xdr:row>34</xdr:row>
      <xdr:rowOff>148954</xdr:rowOff>
    </xdr:to>
    <mc:AlternateContent xmlns:mc="http://schemas.openxmlformats.org/markup-compatibility/2006" xmlns:a14="http://schemas.microsoft.com/office/drawing/2010/main">
      <mc:Choice Requires="a14">
        <xdr:graphicFrame macro="">
          <xdr:nvGraphicFramePr>
            <xdr:cNvPr id="32" name="Bedömning 1">
              <a:extLst>
                <a:ext uri="{FF2B5EF4-FFF2-40B4-BE49-F238E27FC236}">
                  <a16:creationId xmlns:a16="http://schemas.microsoft.com/office/drawing/2014/main" id="{813CDF71-36C1-2643-3FAE-648EC029998F}"/>
                </a:ext>
              </a:extLst>
            </xdr:cNvPr>
            <xdr:cNvGraphicFramePr/>
          </xdr:nvGraphicFramePr>
          <xdr:xfrm>
            <a:off x="0" y="0"/>
            <a:ext cx="0" cy="0"/>
          </xdr:xfrm>
          <a:graphic>
            <a:graphicData uri="http://schemas.microsoft.com/office/drawing/2010/slicer">
              <sle:slicer xmlns:sle="http://schemas.microsoft.com/office/drawing/2010/slicer" name="Bedömning 1"/>
            </a:graphicData>
          </a:graphic>
        </xdr:graphicFrame>
      </mc:Choice>
      <mc:Fallback xmlns="">
        <xdr:sp macro="" textlink="">
          <xdr:nvSpPr>
            <xdr:cNvPr id="0" name=""/>
            <xdr:cNvSpPr>
              <a:spLocks noTextEdit="1"/>
            </xdr:cNvSpPr>
          </xdr:nvSpPr>
          <xdr:spPr>
            <a:xfrm>
              <a:off x="13434907" y="15875545"/>
              <a:ext cx="1778199" cy="1525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160019</xdr:colOff>
      <xdr:row>35</xdr:row>
      <xdr:rowOff>29844</xdr:rowOff>
    </xdr:from>
    <xdr:to>
      <xdr:col>12</xdr:col>
      <xdr:colOff>149426</xdr:colOff>
      <xdr:row>49</xdr:row>
      <xdr:rowOff>173685</xdr:rowOff>
    </xdr:to>
    <mc:AlternateContent xmlns:mc="http://schemas.openxmlformats.org/markup-compatibility/2006" xmlns:a14="http://schemas.microsoft.com/office/drawing/2010/main">
      <mc:Choice Requires="a14">
        <xdr:graphicFrame macro="">
          <xdr:nvGraphicFramePr>
            <xdr:cNvPr id="34" name="Intressent">
              <a:extLst>
                <a:ext uri="{FF2B5EF4-FFF2-40B4-BE49-F238E27FC236}">
                  <a16:creationId xmlns:a16="http://schemas.microsoft.com/office/drawing/2014/main" id="{7DA87B15-A45B-7620-5875-987AEA4F7FA2}"/>
                </a:ext>
              </a:extLst>
            </xdr:cNvPr>
            <xdr:cNvGraphicFramePr/>
          </xdr:nvGraphicFramePr>
          <xdr:xfrm>
            <a:off x="0" y="0"/>
            <a:ext cx="0" cy="0"/>
          </xdr:xfrm>
          <a:graphic>
            <a:graphicData uri="http://schemas.microsoft.com/office/drawing/2010/slicer">
              <sle:slicer xmlns:sle="http://schemas.microsoft.com/office/drawing/2010/slicer" name="Intressent"/>
            </a:graphicData>
          </a:graphic>
        </xdr:graphicFrame>
      </mc:Choice>
      <mc:Fallback xmlns="">
        <xdr:sp macro="" textlink="">
          <xdr:nvSpPr>
            <xdr:cNvPr id="0" name=""/>
            <xdr:cNvSpPr>
              <a:spLocks noTextEdit="1"/>
            </xdr:cNvSpPr>
          </xdr:nvSpPr>
          <xdr:spPr>
            <a:xfrm>
              <a:off x="12673964" y="15376524"/>
              <a:ext cx="2039186" cy="33632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450215</xdr:colOff>
      <xdr:row>35</xdr:row>
      <xdr:rowOff>31206</xdr:rowOff>
    </xdr:from>
    <xdr:to>
      <xdr:col>15</xdr:col>
      <xdr:colOff>378234</xdr:colOff>
      <xdr:row>50</xdr:row>
      <xdr:rowOff>56636</xdr:rowOff>
    </xdr:to>
    <mc:AlternateContent xmlns:mc="http://schemas.openxmlformats.org/markup-compatibility/2006" xmlns:a14="http://schemas.microsoft.com/office/drawing/2010/main">
      <mc:Choice Requires="a14">
        <xdr:graphicFrame macro="">
          <xdr:nvGraphicFramePr>
            <xdr:cNvPr id="35" name="Intressent 1">
              <a:extLst>
                <a:ext uri="{FF2B5EF4-FFF2-40B4-BE49-F238E27FC236}">
                  <a16:creationId xmlns:a16="http://schemas.microsoft.com/office/drawing/2014/main" id="{283FF839-5FC4-E59F-77FE-42B9D5E0D9B6}"/>
                </a:ext>
              </a:extLst>
            </xdr:cNvPr>
            <xdr:cNvGraphicFramePr/>
          </xdr:nvGraphicFramePr>
          <xdr:xfrm>
            <a:off x="0" y="0"/>
            <a:ext cx="0" cy="0"/>
          </xdr:xfrm>
          <a:graphic>
            <a:graphicData uri="http://schemas.microsoft.com/office/drawing/2010/slicer">
              <sle:slicer xmlns:sle="http://schemas.microsoft.com/office/drawing/2010/slicer" name="Intressent 1"/>
            </a:graphicData>
          </a:graphic>
        </xdr:graphicFrame>
      </mc:Choice>
      <mc:Fallback xmlns="">
        <xdr:sp macro="" textlink="">
          <xdr:nvSpPr>
            <xdr:cNvPr id="0" name=""/>
            <xdr:cNvSpPr>
              <a:spLocks noTextEdit="1"/>
            </xdr:cNvSpPr>
          </xdr:nvSpPr>
          <xdr:spPr>
            <a:xfrm>
              <a:off x="15015845" y="15377886"/>
              <a:ext cx="2021615" cy="34563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417407</xdr:colOff>
      <xdr:row>9</xdr:row>
      <xdr:rowOff>170390</xdr:rowOff>
    </xdr:from>
    <xdr:to>
      <xdr:col>15</xdr:col>
      <xdr:colOff>377811</xdr:colOff>
      <xdr:row>22</xdr:row>
      <xdr:rowOff>39944</xdr:rowOff>
    </xdr:to>
    <mc:AlternateContent xmlns:mc="http://schemas.openxmlformats.org/markup-compatibility/2006" xmlns:a14="http://schemas.microsoft.com/office/drawing/2010/main">
      <mc:Choice Requires="a14">
        <xdr:graphicFrame macro="">
          <xdr:nvGraphicFramePr>
            <xdr:cNvPr id="40" name="Intressent 3">
              <a:extLst>
                <a:ext uri="{FF2B5EF4-FFF2-40B4-BE49-F238E27FC236}">
                  <a16:creationId xmlns:a16="http://schemas.microsoft.com/office/drawing/2014/main" id="{73E4AC60-9253-4E1F-9BD0-4A35DDDC3B1C}"/>
                </a:ext>
              </a:extLst>
            </xdr:cNvPr>
            <xdr:cNvGraphicFramePr/>
          </xdr:nvGraphicFramePr>
          <xdr:xfrm>
            <a:off x="0" y="0"/>
            <a:ext cx="0" cy="0"/>
          </xdr:xfrm>
          <a:graphic>
            <a:graphicData uri="http://schemas.microsoft.com/office/drawing/2010/slicer">
              <sle:slicer xmlns:sle="http://schemas.microsoft.com/office/drawing/2010/slicer" name="Intressent 3"/>
            </a:graphicData>
          </a:graphic>
        </xdr:graphicFrame>
      </mc:Choice>
      <mc:Fallback xmlns="">
        <xdr:sp macro="" textlink="">
          <xdr:nvSpPr>
            <xdr:cNvPr id="0" name=""/>
            <xdr:cNvSpPr>
              <a:spLocks noTextEdit="1"/>
            </xdr:cNvSpPr>
          </xdr:nvSpPr>
          <xdr:spPr>
            <a:xfrm>
              <a:off x="14038157" y="3888950"/>
              <a:ext cx="1787936" cy="6469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80</xdr:row>
      <xdr:rowOff>15512</xdr:rowOff>
    </xdr:from>
    <xdr:to>
      <xdr:col>12</xdr:col>
      <xdr:colOff>149213</xdr:colOff>
      <xdr:row>83</xdr:row>
      <xdr:rowOff>26639</xdr:rowOff>
    </xdr:to>
    <mc:AlternateContent xmlns:mc="http://schemas.openxmlformats.org/markup-compatibility/2006" xmlns:a14="http://schemas.microsoft.com/office/drawing/2010/main">
      <mc:Choice Requires="a14">
        <xdr:graphicFrame macro="">
          <xdr:nvGraphicFramePr>
            <xdr:cNvPr id="41" name="Kategori 3">
              <a:extLst>
                <a:ext uri="{FF2B5EF4-FFF2-40B4-BE49-F238E27FC236}">
                  <a16:creationId xmlns:a16="http://schemas.microsoft.com/office/drawing/2014/main" id="{AF3A9151-B1D1-4E59-961B-94F5A7FC9403}"/>
                </a:ext>
              </a:extLst>
            </xdr:cNvPr>
            <xdr:cNvGraphicFramePr/>
          </xdr:nvGraphicFramePr>
          <xdr:xfrm>
            <a:off x="0" y="0"/>
            <a:ext cx="0" cy="0"/>
          </xdr:xfrm>
          <a:graphic>
            <a:graphicData uri="http://schemas.microsoft.com/office/drawing/2010/slicer">
              <sle:slicer xmlns:sle="http://schemas.microsoft.com/office/drawing/2010/slicer" name="Kategori 3"/>
            </a:graphicData>
          </a:graphic>
        </xdr:graphicFrame>
      </mc:Choice>
      <mc:Fallback xmlns="">
        <xdr:sp macro="" textlink="">
          <xdr:nvSpPr>
            <xdr:cNvPr id="0" name=""/>
            <xdr:cNvSpPr>
              <a:spLocks noTextEdit="1"/>
            </xdr:cNvSpPr>
          </xdr:nvSpPr>
          <xdr:spPr>
            <a:xfrm>
              <a:off x="11338983" y="31197822"/>
              <a:ext cx="1799999" cy="1132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84</xdr:row>
      <xdr:rowOff>122464</xdr:rowOff>
    </xdr:from>
    <xdr:to>
      <xdr:col>12</xdr:col>
      <xdr:colOff>149425</xdr:colOff>
      <xdr:row>105</xdr:row>
      <xdr:rowOff>666113</xdr:rowOff>
    </xdr:to>
    <mc:AlternateContent xmlns:mc="http://schemas.openxmlformats.org/markup-compatibility/2006" xmlns:a14="http://schemas.microsoft.com/office/drawing/2010/main">
      <mc:Choice Requires="a14">
        <xdr:graphicFrame macro="">
          <xdr:nvGraphicFramePr>
            <xdr:cNvPr id="42" name="Intressent 4">
              <a:extLst>
                <a:ext uri="{FF2B5EF4-FFF2-40B4-BE49-F238E27FC236}">
                  <a16:creationId xmlns:a16="http://schemas.microsoft.com/office/drawing/2014/main" id="{041D4CB4-8EA2-4DCC-8E97-5CF270D425F4}"/>
                </a:ext>
              </a:extLst>
            </xdr:cNvPr>
            <xdr:cNvGraphicFramePr/>
          </xdr:nvGraphicFramePr>
          <xdr:xfrm>
            <a:off x="0" y="0"/>
            <a:ext cx="0" cy="0"/>
          </xdr:xfrm>
          <a:graphic>
            <a:graphicData uri="http://schemas.microsoft.com/office/drawing/2010/slicer">
              <sle:slicer xmlns:sle="http://schemas.microsoft.com/office/drawing/2010/slicer" name="Intressent 4"/>
            </a:graphicData>
          </a:graphic>
        </xdr:graphicFrame>
      </mc:Choice>
      <mc:Fallback xmlns="">
        <xdr:sp macro="" textlink="">
          <xdr:nvSpPr>
            <xdr:cNvPr id="0" name=""/>
            <xdr:cNvSpPr>
              <a:spLocks noTextEdit="1"/>
            </xdr:cNvSpPr>
          </xdr:nvSpPr>
          <xdr:spPr>
            <a:xfrm>
              <a:off x="11338983" y="32636369"/>
              <a:ext cx="1802116" cy="6864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64</xdr:row>
      <xdr:rowOff>507999</xdr:rowOff>
    </xdr:from>
    <xdr:to>
      <xdr:col>5</xdr:col>
      <xdr:colOff>782323</xdr:colOff>
      <xdr:row>71</xdr:row>
      <xdr:rowOff>377714</xdr:rowOff>
    </xdr:to>
    <xdr:graphicFrame macro="">
      <xdr:nvGraphicFramePr>
        <xdr:cNvPr id="4" name="Diagram 6">
          <a:extLst>
            <a:ext uri="{FF2B5EF4-FFF2-40B4-BE49-F238E27FC236}">
              <a16:creationId xmlns:a16="http://schemas.microsoft.com/office/drawing/2014/main" id="{8765121B-78C4-45CF-B490-6B35AFA9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152400</xdr:colOff>
      <xdr:row>5</xdr:row>
      <xdr:rowOff>473950</xdr:rowOff>
    </xdr:from>
    <xdr:to>
      <xdr:col>12</xdr:col>
      <xdr:colOff>149425</xdr:colOff>
      <xdr:row>8</xdr:row>
      <xdr:rowOff>0</xdr:rowOff>
    </xdr:to>
    <mc:AlternateContent xmlns:mc="http://schemas.openxmlformats.org/markup-compatibility/2006" xmlns:a14="http://schemas.microsoft.com/office/drawing/2010/main">
      <mc:Choice Requires="a14">
        <xdr:graphicFrame macro="">
          <xdr:nvGraphicFramePr>
            <xdr:cNvPr id="6" name="Kategori">
              <a:extLst>
                <a:ext uri="{FF2B5EF4-FFF2-40B4-BE49-F238E27FC236}">
                  <a16:creationId xmlns:a16="http://schemas.microsoft.com/office/drawing/2014/main" id="{52964708-AE6F-467A-AF3F-617B3510528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11952817" y="2160510"/>
              <a:ext cx="1802116" cy="1046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182456</xdr:colOff>
      <xdr:row>28</xdr:row>
      <xdr:rowOff>318133</xdr:rowOff>
    </xdr:from>
    <xdr:to>
      <xdr:col>2</xdr:col>
      <xdr:colOff>2435503</xdr:colOff>
      <xdr:row>35</xdr:row>
      <xdr:rowOff>172348</xdr:rowOff>
    </xdr:to>
    <xdr:sp macro="" textlink="$D$24">
      <xdr:nvSpPr>
        <xdr:cNvPr id="7" name="Rektangel 25">
          <a:extLst>
            <a:ext uri="{FF2B5EF4-FFF2-40B4-BE49-F238E27FC236}">
              <a16:creationId xmlns:a16="http://schemas.microsoft.com/office/drawing/2014/main" id="{F752065D-8C2B-4667-A50B-52BE0CE34E53}"/>
            </a:ext>
          </a:extLst>
        </xdr:cNvPr>
        <xdr:cNvSpPr>
          <a:spLocks/>
        </xdr:cNvSpPr>
      </xdr:nvSpPr>
      <xdr:spPr>
        <a:xfrm>
          <a:off x="447039" y="13663716"/>
          <a:ext cx="2430000" cy="194400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7287B7AF-51F1-4910-BBE0-D81E72B4EBA3}" type="TxLink">
            <a:rPr lang="en-US" sz="4000" b="0" i="0" u="none" strike="noStrike">
              <a:solidFill>
                <a:schemeClr val="accent1">
                  <a:lumMod val="75000"/>
                </a:schemeClr>
              </a:solidFill>
              <a:latin typeface="Open sans"/>
              <a:ea typeface="Open sans"/>
              <a:cs typeface="Open sans"/>
            </a:rPr>
            <a:pPr algn="l"/>
            <a:t>-</a:t>
          </a:fld>
          <a:endParaRPr lang="en-US" sz="4000" b="0" i="0" u="none" strike="noStrike">
            <a:solidFill>
              <a:schemeClr val="accent1">
                <a:lumMod val="75000"/>
              </a:schemeClr>
            </a:solidFill>
            <a:latin typeface="Open sans"/>
            <a:ea typeface="Open sans"/>
            <a:cs typeface="Open sans"/>
          </a:endParaRPr>
        </a:p>
        <a:p>
          <a:pPr algn="l"/>
          <a:r>
            <a:rPr lang="en-US" sz="1200" b="0" i="0" u="none" strike="noStrike">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nyttor</a:t>
          </a:r>
          <a:r>
            <a:rPr lang="en-US" sz="1200" b="0" i="0" u="none" strike="noStrike" baseline="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 har inte värderats i pengar</a:t>
          </a:r>
          <a:endParaRPr lang="en-US" sz="4000" b="0" i="0" u="none" strike="noStrike">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12</xdr:col>
      <xdr:colOff>417407</xdr:colOff>
      <xdr:row>5</xdr:row>
      <xdr:rowOff>477760</xdr:rowOff>
    </xdr:from>
    <xdr:to>
      <xdr:col>15</xdr:col>
      <xdr:colOff>383751</xdr:colOff>
      <xdr:row>8</xdr:row>
      <xdr:rowOff>18867</xdr:rowOff>
    </xdr:to>
    <mc:AlternateContent xmlns:mc="http://schemas.openxmlformats.org/markup-compatibility/2006" xmlns:a14="http://schemas.microsoft.com/office/drawing/2010/main">
      <mc:Choice Requires="a14">
        <xdr:graphicFrame macro="">
          <xdr:nvGraphicFramePr>
            <xdr:cNvPr id="10" name="Kategori 2">
              <a:extLst>
                <a:ext uri="{FF2B5EF4-FFF2-40B4-BE49-F238E27FC236}">
                  <a16:creationId xmlns:a16="http://schemas.microsoft.com/office/drawing/2014/main" id="{622FA7E0-52B6-46CA-A728-9FE79CE43D03}"/>
                </a:ext>
              </a:extLst>
            </xdr:cNvPr>
            <xdr:cNvGraphicFramePr/>
          </xdr:nvGraphicFramePr>
          <xdr:xfrm>
            <a:off x="0" y="0"/>
            <a:ext cx="0" cy="0"/>
          </xdr:xfrm>
          <a:graphic>
            <a:graphicData uri="http://schemas.microsoft.com/office/drawing/2010/slicer">
              <sle:slicer xmlns:sle="http://schemas.microsoft.com/office/drawing/2010/slicer" name="Kategori 2"/>
            </a:graphicData>
          </a:graphic>
        </xdr:graphicFrame>
      </mc:Choice>
      <mc:Fallback xmlns="">
        <xdr:sp macro="" textlink="">
          <xdr:nvSpPr>
            <xdr:cNvPr id="0" name=""/>
            <xdr:cNvSpPr>
              <a:spLocks noTextEdit="1"/>
            </xdr:cNvSpPr>
          </xdr:nvSpPr>
          <xdr:spPr>
            <a:xfrm>
              <a:off x="14038157" y="2156700"/>
              <a:ext cx="1824356" cy="1070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382058</xdr:colOff>
      <xdr:row>80</xdr:row>
      <xdr:rowOff>17569</xdr:rowOff>
    </xdr:from>
    <xdr:to>
      <xdr:col>15</xdr:col>
      <xdr:colOff>339286</xdr:colOff>
      <xdr:row>83</xdr:row>
      <xdr:rowOff>93346</xdr:rowOff>
    </xdr:to>
    <mc:AlternateContent xmlns:mc="http://schemas.openxmlformats.org/markup-compatibility/2006" xmlns:a14="http://schemas.microsoft.com/office/drawing/2010/main">
      <mc:Choice Requires="a14">
        <xdr:graphicFrame macro="">
          <xdr:nvGraphicFramePr>
            <xdr:cNvPr id="11" name="Kategori 1">
              <a:extLst>
                <a:ext uri="{FF2B5EF4-FFF2-40B4-BE49-F238E27FC236}">
                  <a16:creationId xmlns:a16="http://schemas.microsoft.com/office/drawing/2014/main" id="{C53086A9-F460-5114-7FD5-5B0F738F9026}"/>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13388975" y="31199879"/>
              <a:ext cx="1800000" cy="11446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380152</xdr:colOff>
      <xdr:row>84</xdr:row>
      <xdr:rowOff>140969</xdr:rowOff>
    </xdr:from>
    <xdr:to>
      <xdr:col>15</xdr:col>
      <xdr:colOff>339285</xdr:colOff>
      <xdr:row>105</xdr:row>
      <xdr:rowOff>650450</xdr:rowOff>
    </xdr:to>
    <mc:AlternateContent xmlns:mc="http://schemas.openxmlformats.org/markup-compatibility/2006" xmlns:a14="http://schemas.microsoft.com/office/drawing/2010/main">
      <mc:Choice Requires="a14">
        <xdr:graphicFrame macro="">
          <xdr:nvGraphicFramePr>
            <xdr:cNvPr id="18" name="Intressent 5">
              <a:extLst>
                <a:ext uri="{FF2B5EF4-FFF2-40B4-BE49-F238E27FC236}">
                  <a16:creationId xmlns:a16="http://schemas.microsoft.com/office/drawing/2014/main" id="{72EB2671-10C1-EB57-4A52-B7CC17D61641}"/>
                </a:ext>
              </a:extLst>
            </xdr:cNvPr>
            <xdr:cNvGraphicFramePr/>
          </xdr:nvGraphicFramePr>
          <xdr:xfrm>
            <a:off x="0" y="0"/>
            <a:ext cx="0" cy="0"/>
          </xdr:xfrm>
          <a:graphic>
            <a:graphicData uri="http://schemas.microsoft.com/office/drawing/2010/slicer">
              <sle:slicer xmlns:sle="http://schemas.microsoft.com/office/drawing/2010/slicer" name="Intressent 5"/>
            </a:graphicData>
          </a:graphic>
        </xdr:graphicFrame>
      </mc:Choice>
      <mc:Fallback xmlns="">
        <xdr:sp macro="" textlink="">
          <xdr:nvSpPr>
            <xdr:cNvPr id="0" name=""/>
            <xdr:cNvSpPr>
              <a:spLocks noTextEdit="1"/>
            </xdr:cNvSpPr>
          </xdr:nvSpPr>
          <xdr:spPr>
            <a:xfrm>
              <a:off x="13387069" y="32649159"/>
              <a:ext cx="1788570" cy="6407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899584</xdr:colOff>
      <xdr:row>28</xdr:row>
      <xdr:rowOff>317500</xdr:rowOff>
    </xdr:from>
    <xdr:to>
      <xdr:col>6</xdr:col>
      <xdr:colOff>2263207</xdr:colOff>
      <xdr:row>35</xdr:row>
      <xdr:rowOff>171715</xdr:rowOff>
    </xdr:to>
    <xdr:sp macro="" textlink="Resultatunderlag!$F$75">
      <xdr:nvSpPr>
        <xdr:cNvPr id="5" name="Rektangel 25">
          <a:extLst>
            <a:ext uri="{FF2B5EF4-FFF2-40B4-BE49-F238E27FC236}">
              <a16:creationId xmlns:a16="http://schemas.microsoft.com/office/drawing/2014/main" id="{D62824DC-A034-433F-8F6A-24FF16569A09}"/>
            </a:ext>
          </a:extLst>
        </xdr:cNvPr>
        <xdr:cNvSpPr>
          <a:spLocks/>
        </xdr:cNvSpPr>
      </xdr:nvSpPr>
      <xdr:spPr>
        <a:xfrm>
          <a:off x="7122584" y="13663083"/>
          <a:ext cx="2430000" cy="194400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C7ED1B3D-C939-44C8-AEB4-F87C1FA9C345}" type="TxLink">
            <a:rPr lang="en-US" sz="4000" b="0" i="0" u="none" strike="noStrike">
              <a:solidFill>
                <a:schemeClr val="accent1">
                  <a:lumMod val="75000"/>
                </a:schemeClr>
              </a:solidFill>
              <a:latin typeface="Open sans"/>
              <a:ea typeface="Open sans"/>
              <a:cs typeface="Open sans"/>
            </a:rPr>
            <a:pPr algn="l"/>
            <a:t>0 / 0</a:t>
          </a:fld>
          <a:br>
            <a:rPr lang="en-US" sz="1200" b="0" i="0" u="none" strike="noStrike">
              <a:solidFill>
                <a:srgbClr val="000000"/>
              </a:solidFill>
              <a:latin typeface="Open sans"/>
              <a:ea typeface="Open sans"/>
              <a:cs typeface="Open sans"/>
            </a:rPr>
          </a:br>
          <a:r>
            <a:rPr lang="en-US" sz="12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kostnader har inte värderats i pengar</a:t>
          </a:r>
          <a:endParaRPr lang="en-US" sz="40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9</xdr:row>
      <xdr:rowOff>174200</xdr:rowOff>
    </xdr:from>
    <xdr:to>
      <xdr:col>12</xdr:col>
      <xdr:colOff>187539</xdr:colOff>
      <xdr:row>20</xdr:row>
      <xdr:rowOff>476249</xdr:rowOff>
    </xdr:to>
    <mc:AlternateContent xmlns:mc="http://schemas.openxmlformats.org/markup-compatibility/2006" xmlns:a14="http://schemas.microsoft.com/office/drawing/2010/main">
      <mc:Choice Requires="a14">
        <xdr:graphicFrame macro="">
          <xdr:nvGraphicFramePr>
            <xdr:cNvPr id="9" name="Intressent 2">
              <a:extLst>
                <a:ext uri="{FF2B5EF4-FFF2-40B4-BE49-F238E27FC236}">
                  <a16:creationId xmlns:a16="http://schemas.microsoft.com/office/drawing/2014/main" id="{D0C4C165-AF6E-4D18-9F3B-3A7D3E433F3F}"/>
                </a:ext>
              </a:extLst>
            </xdr:cNvPr>
            <xdr:cNvGraphicFramePr/>
          </xdr:nvGraphicFramePr>
          <xdr:xfrm>
            <a:off x="0" y="0"/>
            <a:ext cx="0" cy="0"/>
          </xdr:xfrm>
          <a:graphic>
            <a:graphicData uri="http://schemas.microsoft.com/office/drawing/2010/slicer">
              <sle:slicer xmlns:sle="http://schemas.microsoft.com/office/drawing/2010/slicer" name="Intressent 2"/>
            </a:graphicData>
          </a:graphic>
        </xdr:graphicFrame>
      </mc:Choice>
      <mc:Fallback xmlns="">
        <xdr:sp macro="" textlink="">
          <xdr:nvSpPr>
            <xdr:cNvPr id="0" name=""/>
            <xdr:cNvSpPr>
              <a:spLocks noTextEdit="1"/>
            </xdr:cNvSpPr>
          </xdr:nvSpPr>
          <xdr:spPr>
            <a:xfrm>
              <a:off x="11952817" y="3885140"/>
              <a:ext cx="1840230" cy="5893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162560</xdr:colOff>
      <xdr:row>67</xdr:row>
      <xdr:rowOff>313690</xdr:rowOff>
    </xdr:from>
    <xdr:to>
      <xdr:col>12</xdr:col>
      <xdr:colOff>171029</xdr:colOff>
      <xdr:row>75</xdr:row>
      <xdr:rowOff>285087</xdr:rowOff>
    </xdr:to>
    <mc:AlternateContent xmlns:mc="http://schemas.openxmlformats.org/markup-compatibility/2006" xmlns:a14="http://schemas.microsoft.com/office/drawing/2010/main">
      <mc:Choice Requires="a14">
        <xdr:graphicFrame macro="">
          <xdr:nvGraphicFramePr>
            <xdr:cNvPr id="2" name="Intressent 6">
              <a:extLst>
                <a:ext uri="{FF2B5EF4-FFF2-40B4-BE49-F238E27FC236}">
                  <a16:creationId xmlns:a16="http://schemas.microsoft.com/office/drawing/2014/main" id="{88E5FC15-3D2D-49ED-8489-F6F9E411AB3B}"/>
                </a:ext>
              </a:extLst>
            </xdr:cNvPr>
            <xdr:cNvGraphicFramePr/>
          </xdr:nvGraphicFramePr>
          <xdr:xfrm>
            <a:off x="0" y="0"/>
            <a:ext cx="0" cy="0"/>
          </xdr:xfrm>
          <a:graphic>
            <a:graphicData uri="http://schemas.microsoft.com/office/drawing/2010/slicer">
              <sle:slicer xmlns:sle="http://schemas.microsoft.com/office/drawing/2010/slicer" name="Intressent 6"/>
            </a:graphicData>
          </a:graphic>
        </xdr:graphicFrame>
      </mc:Choice>
      <mc:Fallback xmlns="">
        <xdr:sp macro="" textlink="">
          <xdr:nvSpPr>
            <xdr:cNvPr id="0" name=""/>
            <xdr:cNvSpPr>
              <a:spLocks noTextEdit="1"/>
            </xdr:cNvSpPr>
          </xdr:nvSpPr>
          <xdr:spPr>
            <a:xfrm>
              <a:off x="11964882" y="26149512"/>
              <a:ext cx="1824990" cy="40315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156632</xdr:colOff>
      <xdr:row>65</xdr:row>
      <xdr:rowOff>108585</xdr:rowOff>
    </xdr:from>
    <xdr:to>
      <xdr:col>12</xdr:col>
      <xdr:colOff>170816</xdr:colOff>
      <xdr:row>67</xdr:row>
      <xdr:rowOff>187537</xdr:rowOff>
    </xdr:to>
    <mc:AlternateContent xmlns:mc="http://schemas.openxmlformats.org/markup-compatibility/2006" xmlns:a14="http://schemas.microsoft.com/office/drawing/2010/main">
      <mc:Choice Requires="a14">
        <xdr:graphicFrame macro="">
          <xdr:nvGraphicFramePr>
            <xdr:cNvPr id="8" name="Kategori 4">
              <a:extLst>
                <a:ext uri="{FF2B5EF4-FFF2-40B4-BE49-F238E27FC236}">
                  <a16:creationId xmlns:a16="http://schemas.microsoft.com/office/drawing/2014/main" id="{39677AEB-1870-4EB3-BBAD-CB2F00883DB9}"/>
                </a:ext>
              </a:extLst>
            </xdr:cNvPr>
            <xdr:cNvGraphicFramePr/>
          </xdr:nvGraphicFramePr>
          <xdr:xfrm>
            <a:off x="0" y="0"/>
            <a:ext cx="0" cy="0"/>
          </xdr:xfrm>
          <a:graphic>
            <a:graphicData uri="http://schemas.microsoft.com/office/drawing/2010/slicer">
              <sle:slicer xmlns:sle="http://schemas.microsoft.com/office/drawing/2010/slicer" name="Kategori 4"/>
            </a:graphicData>
          </a:graphic>
        </xdr:graphicFrame>
      </mc:Choice>
      <mc:Fallback xmlns="">
        <xdr:sp macro="" textlink="">
          <xdr:nvSpPr>
            <xdr:cNvPr id="0" name=""/>
            <xdr:cNvSpPr>
              <a:spLocks noTextEdit="1"/>
            </xdr:cNvSpPr>
          </xdr:nvSpPr>
          <xdr:spPr>
            <a:xfrm>
              <a:off x="11958954" y="24924597"/>
              <a:ext cx="1830705" cy="1077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8678</xdr:colOff>
      <xdr:row>67</xdr:row>
      <xdr:rowOff>285748</xdr:rowOff>
    </xdr:from>
    <xdr:to>
      <xdr:col>15</xdr:col>
      <xdr:colOff>453600</xdr:colOff>
      <xdr:row>75</xdr:row>
      <xdr:rowOff>263524</xdr:rowOff>
    </xdr:to>
    <mc:AlternateContent xmlns:mc="http://schemas.openxmlformats.org/markup-compatibility/2006" xmlns:a14="http://schemas.microsoft.com/office/drawing/2010/main">
      <mc:Choice Requires="a14">
        <xdr:graphicFrame macro="">
          <xdr:nvGraphicFramePr>
            <xdr:cNvPr id="17" name="Intressent 7">
              <a:extLst>
                <a:ext uri="{FF2B5EF4-FFF2-40B4-BE49-F238E27FC236}">
                  <a16:creationId xmlns:a16="http://schemas.microsoft.com/office/drawing/2014/main" id="{5885F5CC-49D4-4AA1-BD44-63228DF2AFF7}"/>
                </a:ext>
              </a:extLst>
            </xdr:cNvPr>
            <xdr:cNvGraphicFramePr/>
          </xdr:nvGraphicFramePr>
          <xdr:xfrm>
            <a:off x="0" y="0"/>
            <a:ext cx="0" cy="0"/>
          </xdr:xfrm>
          <a:graphic>
            <a:graphicData uri="http://schemas.microsoft.com/office/drawing/2010/slicer">
              <sle:slicer xmlns:sle="http://schemas.microsoft.com/office/drawing/2010/slicer" name="Intressent 7"/>
            </a:graphicData>
          </a:graphic>
        </xdr:graphicFrame>
      </mc:Choice>
      <mc:Fallback xmlns="">
        <xdr:sp macro="" textlink="">
          <xdr:nvSpPr>
            <xdr:cNvPr id="0" name=""/>
            <xdr:cNvSpPr>
              <a:spLocks noTextEdit="1"/>
            </xdr:cNvSpPr>
          </xdr:nvSpPr>
          <xdr:spPr>
            <a:xfrm>
              <a:off x="14086416" y="26123475"/>
              <a:ext cx="1832610" cy="40208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14180</xdr:colOff>
      <xdr:row>65</xdr:row>
      <xdr:rowOff>100753</xdr:rowOff>
    </xdr:from>
    <xdr:to>
      <xdr:col>15</xdr:col>
      <xdr:colOff>461007</xdr:colOff>
      <xdr:row>67</xdr:row>
      <xdr:rowOff>112606</xdr:rowOff>
    </xdr:to>
    <mc:AlternateContent xmlns:mc="http://schemas.openxmlformats.org/markup-compatibility/2006" xmlns:a14="http://schemas.microsoft.com/office/drawing/2010/main">
      <mc:Choice Requires="a14">
        <xdr:graphicFrame macro="">
          <xdr:nvGraphicFramePr>
            <xdr:cNvPr id="19" name="Kategori 5">
              <a:extLst>
                <a:ext uri="{FF2B5EF4-FFF2-40B4-BE49-F238E27FC236}">
                  <a16:creationId xmlns:a16="http://schemas.microsoft.com/office/drawing/2014/main" id="{1164266F-3E4E-42E8-8529-352ADB54395F}"/>
                </a:ext>
              </a:extLst>
            </xdr:cNvPr>
            <xdr:cNvGraphicFramePr/>
          </xdr:nvGraphicFramePr>
          <xdr:xfrm>
            <a:off x="0" y="0"/>
            <a:ext cx="0" cy="0"/>
          </xdr:xfrm>
          <a:graphic>
            <a:graphicData uri="http://schemas.microsoft.com/office/drawing/2010/slicer">
              <sle:slicer xmlns:sle="http://schemas.microsoft.com/office/drawing/2010/slicer" name="Kategori 5"/>
            </a:graphicData>
          </a:graphic>
        </xdr:graphicFrame>
      </mc:Choice>
      <mc:Fallback xmlns="">
        <xdr:sp macro="" textlink="">
          <xdr:nvSpPr>
            <xdr:cNvPr id="0" name=""/>
            <xdr:cNvSpPr>
              <a:spLocks noTextEdit="1"/>
            </xdr:cNvSpPr>
          </xdr:nvSpPr>
          <xdr:spPr>
            <a:xfrm>
              <a:off x="14093823" y="24914860"/>
              <a:ext cx="1845945" cy="1031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8460648" backgroundQuery="1" createdVersion="8" refreshedVersion="8" minRefreshableVersion="3" recordCount="0" supportSubquery="1" supportAdvancedDrill="1" xr:uid="{CF9940CD-A91A-42F5-94B8-4F6DCA1A31DC}">
  <cacheSource type="external" connectionId="7"/>
  <cacheFields count="3">
    <cacheField name="[Nyttor].[Värdering].[Värdering]" caption="Värdering" numFmtId="0" hierarchy="177" level="1">
      <sharedItems count="1">
        <s v="Värderad"/>
      </sharedItems>
    </cacheField>
    <cacheField name="[Measures].[Count of Nytta 2]" caption="Count of Nytta 2" numFmtId="0" hierarchy="384" level="32767"/>
    <cacheField name="[Nyttor].[Intressent].[Intressent]" caption="Intressent" numFmtId="0" hierarchy="175"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2"/>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0"/>
      </fieldsUsage>
    </cacheHierarchy>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oneField="1" hidden="1">
      <fieldsUsage count="1">
        <fieldUsage x="1"/>
      </fieldsUsage>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86458335" backgroundQuery="1" createdVersion="8" refreshedVersion="8" minRefreshableVersion="3" recordCount="0" supportSubquery="1" supportAdvancedDrill="1" xr:uid="{58DCBA5F-C1A0-4785-969C-B44FF689AD45}">
  <cacheSource type="external" connectionId="7"/>
  <cacheFields count="5">
    <cacheField name="[Varderade_nyttor].[Kategori].[Kategori]" caption="Kategori" numFmtId="0" hierarchy="290" level="1">
      <sharedItems count="1">
        <s v="Omfördelning ↺"/>
      </sharedItems>
    </cacheField>
    <cacheField name="[Varderade_nyttor].[Nytta].[Nytta]" caption="Nytta" numFmtId="0" hierarchy="288" level="1">
      <sharedItems count="1">
        <s v="Amanda"/>
      </sharedItems>
    </cacheField>
    <cacheField name="[Measures].[Sum of Summa 3]" caption="Sum of Summa 3" numFmtId="0" hierarchy="401" level="32767"/>
    <cacheField name="[Varderade_nyttor].[Intressent].[Intressent]" caption="Intressent" numFmtId="0" hierarchy="289" level="1">
      <sharedItems containsSemiMixedTypes="0" containsNonDate="0" containsString="0"/>
    </cacheField>
    <cacheField name="Unsupported0" numFmtId="0" hierarchy="426" level="32767">
      <extLst>
        <ext xmlns:x14="http://schemas.microsoft.com/office/spreadsheetml/2009/9/main" uri="{63CAB8AC-B538-458d-9737-405883B0398D}">
          <x14:cacheField ignore="1"/>
        </ext>
      </extLst>
    </cacheField>
  </cacheFields>
  <cacheHierarchies count="42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2" memberValueDatatype="130" unbalanced="0">
      <fieldsUsage count="2">
        <fieldUsage x="-1"/>
        <fieldUsage x="1"/>
      </fieldsUsage>
    </cacheHierarchy>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oneField="1" hidden="1">
      <fieldsUsage count="1">
        <fieldUsage x="2"/>
      </fieldsUsage>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87499997" backgroundQuery="1" createdVersion="8" refreshedVersion="8" minRefreshableVersion="3" recordCount="0" supportSubquery="1" supportAdvancedDrill="1" xr:uid="{EADDD890-0123-4942-8353-63B137A77A96}">
  <cacheSource type="external" connectionId="7"/>
  <cacheFields count="4">
    <cacheField name="[Measures].[Sum of Summa 3]" caption="Sum of Summa 3" numFmtId="0" hierarchy="401" level="32767"/>
    <cacheField name="[Varderade_nyttor].[Intressent].[Intressent]" caption="Intressent" numFmtId="0" hierarchy="289" level="1">
      <sharedItems count="1">
        <s v="Amanda"/>
      </sharedItems>
    </cacheField>
    <cacheField name="[Varderade_nyttor].[Kategori].[Kategori]" caption="Kategori" numFmtId="0" hierarchy="290" level="1">
      <sharedItems containsSemiMixedTypes="0" containsNonDate="0" containsString="0"/>
    </cacheField>
    <cacheField name="Unsupported0" numFmtId="0" hierarchy="426" level="32767">
      <extLst>
        <ext xmlns:x14="http://schemas.microsoft.com/office/spreadsheetml/2009/9/main" uri="{63CAB8AC-B538-458d-9737-405883B0398D}">
          <x14:cacheField ignore="1"/>
        </ext>
      </extLst>
    </cacheField>
  </cacheFields>
  <cacheHierarchies count="42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1"/>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2"/>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93634263" backgroundQuery="1" createdVersion="8" refreshedVersion="8" minRefreshableVersion="3" recordCount="0" supportSubquery="1" supportAdvancedDrill="1" xr:uid="{F49FD7D8-C45E-47CA-A00F-82B17B65D70E}">
  <cacheSource type="external" connectionId="7"/>
  <cacheFields count="5">
    <cacheField name="[Measures].[Sum of Summa 3]" caption="Sum of Summa 3" numFmtId="0" hierarchy="401" level="32767"/>
    <cacheField name="[Measures].[Sum of Summa min]" caption="Sum of Summa min" numFmtId="0" hierarchy="419" level="32767"/>
    <cacheField name="[Measures].[Sum of Summa max]" caption="Sum of Summa max" numFmtId="0" hierarchy="420" level="32767"/>
    <cacheField name="[Varderade_nyttor].[Kategori].[Kategori]" caption="Kategori" numFmtId="0" hierarchy="290" level="1">
      <sharedItems containsSemiMixedTypes="0" containsNonDate="0" containsString="0"/>
    </cacheField>
    <cacheField name="[Varderade_nyttor].[Intressent].[Intressent]" caption="Intressent" numFmtId="0" hierarchy="289"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4"/>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3"/>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oneField="1" hidden="1">
      <fieldsUsage count="1">
        <fieldUsage x="1"/>
      </fieldsUsage>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oneField="1" hidden="1">
      <fieldsUsage count="1">
        <fieldUsage x="2"/>
      </fieldsUsage>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9814815" backgroundQuery="1" createdVersion="8" refreshedVersion="8" minRefreshableVersion="3" recordCount="0" supportSubquery="1" supportAdvancedDrill="1" xr:uid="{CC053D36-20E1-426B-8B2F-84CC793EFDC4}">
  <cacheSource type="external" connectionId="7"/>
  <cacheFields count="4">
    <cacheField name="[Varderade_nyttor].[Kategori].[Kategori]" caption="Kategori" numFmtId="0" hierarchy="290" level="1">
      <sharedItems count="1">
        <s v="Omfördelning ↺"/>
      </sharedItems>
    </cacheField>
    <cacheField name="[Measures].[Sum of Summa 3]" caption="Sum of Summa 3" numFmtId="0" hierarchy="401" level="32767"/>
    <cacheField name="[Nyttor].[Intressent].[Intressent]" caption="Intressent" numFmtId="0" hierarchy="175" level="1">
      <sharedItems containsSemiMixedTypes="0" containsNonDate="0" containsString="0"/>
    </cacheField>
    <cacheField name="[Varderade_nyttor].[Intressent].[Intressent]" caption="Intressent" numFmtId="0" hierarchy="289"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2"/>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oneField="1" hidden="1">
      <fieldsUsage count="1">
        <fieldUsage x="1"/>
      </fieldsUsage>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99305559" backgroundQuery="1" createdVersion="8" refreshedVersion="8" minRefreshableVersion="3" recordCount="0" supportSubquery="1" supportAdvancedDrill="1" xr:uid="{9B6DC9F2-2E27-4AC0-9930-6E5AD7B09ADF}">
  <cacheSource type="external" connectionId="7"/>
  <cacheFields count="18">
    <cacheField name="[Varderade_nyttor].[Kategori].[Kategori]" caption="Kategori" numFmtId="0" hierarchy="290" level="1">
      <sharedItems count="1">
        <s v="Omfördelning ↺"/>
      </sharedItems>
    </cacheField>
    <cacheField name="[Measures].[Sum of Troligt år 1 3]" caption="Sum of Troligt år 1 3" numFmtId="0" hierarchy="386" level="32767"/>
    <cacheField name="[Measures].[Sum of Troligt år 2 3]" caption="Sum of Troligt år 2 3" numFmtId="0" hierarchy="387" level="32767"/>
    <cacheField name="[Measures].[Sum of Troligt år 3 3]" caption="Sum of Troligt år 3 3" numFmtId="0" hierarchy="388" level="32767"/>
    <cacheField name="[Measures].[Sum of Troligt år 4 3]" caption="Sum of Troligt år 4 3" numFmtId="0" hierarchy="389" level="32767"/>
    <cacheField name="[Measures].[Sum of Troligt år 5 3]" caption="Sum of Troligt år 5 3" numFmtId="0" hierarchy="390" level="32767"/>
    <cacheField name="[Measures].[Sum of Troligt år 6 3]" caption="Sum of Troligt år 6 3" numFmtId="0" hierarchy="391" level="32767"/>
    <cacheField name="[Measures].[Sum of Troligt år 7 3]" caption="Sum of Troligt år 7 3" numFmtId="0" hierarchy="392" level="32767"/>
    <cacheField name="[Measures].[Sum of Troligt år 8 3]" caption="Sum of Troligt år 8 3" numFmtId="0" hierarchy="393" level="32767"/>
    <cacheField name="[Measures].[Sum of Troligt år 9 3]" caption="Sum of Troligt år 9 3" numFmtId="0" hierarchy="394" level="32767"/>
    <cacheField name="[Measures].[Sum of Troligt år 10 3]" caption="Sum of Troligt år 10 3" numFmtId="0" hierarchy="395" level="32767"/>
    <cacheField name="[Measures].[Sum of Troligt år 11 3]" caption="Sum of Troligt år 11 3" numFmtId="0" hierarchy="396" level="32767"/>
    <cacheField name="[Measures].[Sum of Troligt år 12 3]" caption="Sum of Troligt år 12 3" numFmtId="0" hierarchy="397" level="32767"/>
    <cacheField name="[Measures].[Sum of Troligt år 13 3]" caption="Sum of Troligt år 13 3" numFmtId="0" hierarchy="398" level="32767"/>
    <cacheField name="[Measures].[Sum of Troligt år 14 3]" caption="Sum of Troligt år 14 3" numFmtId="0" hierarchy="399" level="32767"/>
    <cacheField name="[Measures].[Sum of Troligt år 15 3]" caption="Sum of Troligt år 15 3" numFmtId="0" hierarchy="400" level="32767"/>
    <cacheField name="[Nyttor].[Intressent].[Intressent]" caption="Intressent" numFmtId="0" hierarchy="175" level="1">
      <sharedItems containsSemiMixedTypes="0" containsNonDate="0" containsString="0"/>
    </cacheField>
    <cacheField name="[Varderade_nyttor].[Intressent].[Intressent]" caption="Intressent" numFmtId="0" hierarchy="289"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16"/>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17"/>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oneField="1" hidden="1">
      <fieldsUsage count="1">
        <fieldUsage x="1"/>
      </fieldsUsage>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oneField="1" hidden="1">
      <fieldsUsage count="1">
        <fieldUsage x="2"/>
      </fieldsUsage>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oneField="1" hidden="1">
      <fieldsUsage count="1">
        <fieldUsage x="3"/>
      </fieldsUsage>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oneField="1" hidden="1">
      <fieldsUsage count="1">
        <fieldUsage x="4"/>
      </fieldsUsage>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oneField="1" hidden="1">
      <fieldsUsage count="1">
        <fieldUsage x="5"/>
      </fieldsUsage>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oneField="1" hidden="1">
      <fieldsUsage count="1">
        <fieldUsage x="6"/>
      </fieldsUsage>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oneField="1" hidden="1">
      <fieldsUsage count="1">
        <fieldUsage x="7"/>
      </fieldsUsage>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oneField="1" hidden="1">
      <fieldsUsage count="1">
        <fieldUsage x="8"/>
      </fieldsUsage>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oneField="1" hidden="1">
      <fieldsUsage count="1">
        <fieldUsage x="9"/>
      </fieldsUsage>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oneField="1" hidden="1">
      <fieldsUsage count="1">
        <fieldUsage x="10"/>
      </fieldsUsage>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oneField="1" hidden="1">
      <fieldsUsage count="1">
        <fieldUsage x="11"/>
      </fieldsUsage>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oneField="1" hidden="1">
      <fieldsUsage count="1">
        <fieldUsage x="12"/>
      </fieldsUsage>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oneField="1" hidden="1">
      <fieldsUsage count="1">
        <fieldUsage x="13"/>
      </fieldsUsage>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oneField="1" hidden="1">
      <fieldsUsage count="1">
        <fieldUsage x="14"/>
      </fieldsUsage>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oneField="1" hidden="1">
      <fieldsUsage count="1">
        <fieldUsage x="15"/>
      </fieldsUsage>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05671294" backgroundQuery="1" createdVersion="8" refreshedVersion="8" minRefreshableVersion="3" recordCount="0" supportSubquery="1" supportAdvancedDrill="1" xr:uid="{41EF0511-B0B9-4C84-B82C-A1AB90D2FE8B}">
  <cacheSource type="external" connectionId="7"/>
  <cacheFields count="5">
    <cacheField name="[Nyttor].[Bedömning].[Bedömning]" caption="Bedömning" numFmtId="0" hierarchy="178" level="1">
      <sharedItems count="3">
        <s v=" Liten ●"/>
        <s v="Måttlig  ●●"/>
        <s v="Stor  ●●●"/>
      </sharedItems>
    </cacheField>
    <cacheField name="[Nyttor].[Värdering].[Värdering]" caption="Värdering" numFmtId="0" hierarchy="177" level="1">
      <sharedItems containsSemiMixedTypes="0" containsNonDate="0" containsString="0"/>
    </cacheField>
    <cacheField name="[Ej_varderade_nyttor].[Nytta].[Nytta]" caption="Nytta" numFmtId="0" hierarchy="60" level="1">
      <sharedItems count="1">
        <s v="KJAHSG"/>
      </sharedItems>
    </cacheField>
    <cacheField name="[Ej_varderade_nyttor].[Bedömning].[Bedömning]" caption="Bedömning" numFmtId="0" hierarchy="64" level="1">
      <sharedItems count="1">
        <s v="Stor  ●●●"/>
      </sharedItems>
    </cacheField>
    <cacheField name="[Ej_varderade_nyttor].[Intressent].[Intressent]" caption="Intressent" numFmtId="0" hierarchy="61"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2" memberValueDatatype="130" unbalanced="0">
      <fieldsUsage count="2">
        <fieldUsage x="-1"/>
        <fieldUsage x="2"/>
      </fieldsUsage>
    </cacheHierarchy>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fieldsUsage count="2">
        <fieldUsage x="-1"/>
        <fieldUsage x="4"/>
      </fieldsUsage>
    </cacheHierarchy>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fieldsUsage count="2">
        <fieldUsage x="-1"/>
        <fieldUsage x="3"/>
      </fieldsUsage>
    </cacheHierarchy>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0972222" backgroundQuery="1" createdVersion="8" refreshedVersion="8" minRefreshableVersion="3" recordCount="0" supportSubquery="1" supportAdvancedDrill="1" xr:uid="{9E1A0003-DA9D-4F6E-8083-1948415B1EBE}">
  <cacheSource type="external" connectionId="7"/>
  <cacheFields count="3">
    <cacheField name="[Varderade_kostnader].[Kategori].[Kategori]" caption="Kategori" numFmtId="0" hierarchy="233" level="1">
      <sharedItems count="1">
        <s v="Finansiell 💰"/>
      </sharedItems>
    </cacheField>
    <cacheField name="[Measures].[Sum of Summa 4]" caption="Sum of Summa 4" numFmtId="0" hierarchy="417" level="32767"/>
    <cacheField name="[Varderade_kostnader].[Intressent].[Intressent]" caption="Intressent" numFmtId="0" hierarchy="232"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2"/>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1076389" backgroundQuery="1" createdVersion="8" refreshedVersion="8" minRefreshableVersion="3" recordCount="0" supportSubquery="1" supportAdvancedDrill="1" xr:uid="{16163847-9490-4722-A7A1-FA52C85C4034}">
  <cacheSource type="external" connectionId="7"/>
  <cacheFields count="18">
    <cacheField name="[Varderade_kostnader].[Kategori].[Kategori]" caption="Kategori" numFmtId="0" hierarchy="233" level="1">
      <sharedItems count="1">
        <s v="Finansiell 💰"/>
      </sharedItems>
    </cacheField>
    <cacheField name="[Measures].[Sum of Troligt år 1 4]" caption="Sum of Troligt år 1 4" numFmtId="0" hierarchy="402" level="32767"/>
    <cacheField name="[Measures].[Sum of Troligt år 2 4]" caption="Sum of Troligt år 2 4" numFmtId="0" hierarchy="403" level="32767"/>
    <cacheField name="[Measures].[Sum of Troligt år 3 4]" caption="Sum of Troligt år 3 4" numFmtId="0" hierarchy="404" level="32767"/>
    <cacheField name="[Measures].[Sum of Troligt år 4 4]" caption="Sum of Troligt år 4 4" numFmtId="0" hierarchy="405" level="32767"/>
    <cacheField name="[Measures].[Sum of Troligt år 5 4]" caption="Sum of Troligt år 5 4" numFmtId="0" hierarchy="406" level="32767"/>
    <cacheField name="[Measures].[Sum of Troligt år 6 4]" caption="Sum of Troligt år 6 4" numFmtId="0" hierarchy="407" level="32767"/>
    <cacheField name="[Measures].[Sum of Troligt år 7 4]" caption="Sum of Troligt år 7 4" numFmtId="0" hierarchy="410" level="32767"/>
    <cacheField name="[Measures].[Sum of Troligt år 8 4]" caption="Sum of Troligt år 8 4" numFmtId="0" hierarchy="408" level="32767"/>
    <cacheField name="[Measures].[Sum of Troligt år 9 4]" caption="Sum of Troligt år 9 4" numFmtId="0" hierarchy="409" level="32767"/>
    <cacheField name="[Measures].[Sum of Troligt år 10 4]" caption="Sum of Troligt år 10 4" numFmtId="0" hierarchy="411" level="32767"/>
    <cacheField name="[Measures].[Sum of Troligt år 11 4]" caption="Sum of Troligt år 11 4" numFmtId="0" hierarchy="412" level="32767"/>
    <cacheField name="[Measures].[Sum of Troligt år 12 4]" caption="Sum of Troligt år 12 4" numFmtId="0" hierarchy="413" level="32767"/>
    <cacheField name="[Measures].[Sum of Troligt år 13 4]" caption="Sum of Troligt år 13 4" numFmtId="0" hierarchy="414" level="32767"/>
    <cacheField name="[Measures].[Sum of Troligt år 14 4]" caption="Sum of Troligt år 14 4" numFmtId="0" hierarchy="415" level="32767"/>
    <cacheField name="[Measures].[Sum of Troligt år 15 4]" caption="Sum of Troligt år 15 4" numFmtId="0" hierarchy="416" level="32767"/>
    <cacheField name="[Kostnader].[Intressent].[Intressent]" caption="Intressent" numFmtId="0" hierarchy="118" level="1">
      <sharedItems containsSemiMixedTypes="0" containsNonDate="0" containsString="0"/>
    </cacheField>
    <cacheField name="[Varderade_kostnader].[Intressent].[Intressent]" caption="Intressent" numFmtId="0" hierarchy="232"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2" memberValueDatatype="130" unbalanced="0">
      <fieldsUsage count="2">
        <fieldUsage x="-1"/>
        <fieldUsage x="16"/>
      </fieldsUsage>
    </cacheHierarchy>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17"/>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oneField="1" hidden="1">
      <fieldsUsage count="1">
        <fieldUsage x="1"/>
      </fieldsUsage>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oneField="1" hidden="1">
      <fieldsUsage count="1">
        <fieldUsage x="2"/>
      </fieldsUsage>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oneField="1" hidden="1">
      <fieldsUsage count="1">
        <fieldUsage x="3"/>
      </fieldsUsage>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oneField="1" hidden="1">
      <fieldsUsage count="1">
        <fieldUsage x="4"/>
      </fieldsUsage>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oneField="1" hidden="1">
      <fieldsUsage count="1">
        <fieldUsage x="5"/>
      </fieldsUsage>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oneField="1" hidden="1">
      <fieldsUsage count="1">
        <fieldUsage x="6"/>
      </fieldsUsage>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oneField="1" hidden="1">
      <fieldsUsage count="1">
        <fieldUsage x="8"/>
      </fieldsUsage>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oneField="1" hidden="1">
      <fieldsUsage count="1">
        <fieldUsage x="9"/>
      </fieldsUsage>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oneField="1" hidden="1">
      <fieldsUsage count="1">
        <fieldUsage x="7"/>
      </fieldsUsage>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oneField="1" hidden="1">
      <fieldsUsage count="1">
        <fieldUsage x="10"/>
      </fieldsUsage>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oneField="1" hidden="1">
      <fieldsUsage count="1">
        <fieldUsage x="11"/>
      </fieldsUsage>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oneField="1" hidden="1">
      <fieldsUsage count="1">
        <fieldUsage x="12"/>
      </fieldsUsage>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oneField="1" hidden="1">
      <fieldsUsage count="1">
        <fieldUsage x="13"/>
      </fieldsUsage>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oneField="1" hidden="1">
      <fieldsUsage count="1">
        <fieldUsage x="14"/>
      </fieldsUsage>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oneField="1" hidden="1">
      <fieldsUsage count="1">
        <fieldUsage x="15"/>
      </fieldsUsage>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16782409" backgroundQuery="1" createdVersion="8" refreshedVersion="8" minRefreshableVersion="3" recordCount="0" supportSubquery="1" supportAdvancedDrill="1" xr:uid="{0E8B6531-B13B-460C-81E6-6AEBA447712E}">
  <cacheSource type="external" connectionId="7"/>
  <cacheFields count="5">
    <cacheField name="[Measures].[Sum of Summa 4]" caption="Sum of Summa 4" numFmtId="0" hierarchy="417" level="32767"/>
    <cacheField name="[Measures].[Sum of Summa min 2]" caption="Sum of Summa min 2" numFmtId="0" hierarchy="421" level="32767"/>
    <cacheField name="[Measures].[Sum of Summa max 2]" caption="Sum of Summa max 2" numFmtId="0" hierarchy="422" level="32767"/>
    <cacheField name="[Varderade_kostnader].[Kategori].[Kategori]" caption="Kategori" numFmtId="0" hierarchy="233" level="1">
      <sharedItems containsSemiMixedTypes="0" containsNonDate="0" containsString="0"/>
    </cacheField>
    <cacheField name="[Varderade_kostnader].[Intressent].[Intressent]" caption="Intressent" numFmtId="0" hierarchy="232"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3"/>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oneField="1" hidden="1">
      <fieldsUsage count="1">
        <fieldUsage x="0"/>
      </fieldsUsage>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oneField="1" hidden="1">
      <fieldsUsage count="1">
        <fieldUsage x="1"/>
      </fieldsUsage>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oneField="1" hidden="1">
      <fieldsUsage count="1">
        <fieldUsage x="2"/>
      </fieldsUsage>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21412035" backgroundQuery="1" createdVersion="8" refreshedVersion="8" minRefreshableVersion="3" recordCount="0" supportSubquery="1" supportAdvancedDrill="1" xr:uid="{DFFEEFC3-B7D9-452F-8015-841A2F799ADB}">
  <cacheSource type="external" connectionId="7"/>
  <cacheFields count="4">
    <cacheField name="[Varderade_kostnader].[Intressent].[Intressent]" caption="Intressent" numFmtId="0" hierarchy="232" level="1">
      <sharedItems count="1">
        <s v="Amanda"/>
      </sharedItems>
    </cacheField>
    <cacheField name="[Measures].[Sum of Summa 4]" caption="Sum of Summa 4" numFmtId="0" hierarchy="417" level="32767"/>
    <cacheField name="[Varderade_kostnader].[Kategori].[Kategori]" caption="Kategori" numFmtId="0" hierarchy="233" level="1">
      <sharedItems containsSemiMixedTypes="0" containsNonDate="0" containsString="0"/>
    </cacheField>
    <cacheField name="Unsupported0" numFmtId="0" hierarchy="426" level="32767">
      <extLst>
        <ext xmlns:x14="http://schemas.microsoft.com/office/spreadsheetml/2009/9/main" uri="{63CAB8AC-B538-458d-9737-405883B0398D}">
          <x14:cacheField ignore="1"/>
        </ext>
      </extLst>
    </cacheField>
  </cacheFields>
  <cacheHierarchies count="42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0"/>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2"/>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22569444" backgroundQuery="1" createdVersion="8" refreshedVersion="8" minRefreshableVersion="3" recordCount="0" supportSubquery="1" supportAdvancedDrill="1" xr:uid="{C82D6C70-1D86-496B-BA89-CCD8EFC72F85}">
  <cacheSource type="external" connectionId="7"/>
  <cacheFields count="6">
    <cacheField name="[Varderade_kostnader].[Kategori].[Kategori]" caption="Kategori" numFmtId="0" hierarchy="233" level="1">
      <sharedItems count="1">
        <s v="Finansiell 💰"/>
      </sharedItems>
    </cacheField>
    <cacheField name="[Measures].[Sum of Summa 4]" caption="Sum of Summa 4" numFmtId="0" hierarchy="417" level="32767"/>
    <cacheField name="[Varderade_kostnader].[Kostnad].[Kostnad]" caption="Kostnad" numFmtId="0" hierarchy="231" level="1">
      <sharedItems count="1">
        <s v="sdf"/>
      </sharedItems>
    </cacheField>
    <cacheField name="[Varderade_nyttor].[Intressent].[Intressent]" caption="Intressent" numFmtId="0" hierarchy="289" level="1">
      <sharedItems containsSemiMixedTypes="0" containsNonDate="0" containsString="0"/>
    </cacheField>
    <cacheField name="[Varderade_kostnader].[Intressent].[Intressent]" caption="Intressent" numFmtId="0" hierarchy="232" level="1">
      <sharedItems containsSemiMixedTypes="0" containsNonDate="0" containsString="0"/>
    </cacheField>
    <cacheField name="Unsupported0" numFmtId="0" hierarchy="426" level="32767">
      <extLst>
        <ext xmlns:x14="http://schemas.microsoft.com/office/spreadsheetml/2009/9/main" uri="{63CAB8AC-B538-458d-9737-405883B0398D}">
          <x14:cacheField ignore="1"/>
        </ext>
      </extLst>
    </cacheField>
  </cacheFields>
  <cacheHierarchies count="427">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2" memberValueDatatype="130" unbalanced="0">
      <fieldsUsage count="2">
        <fieldUsage x="-1"/>
        <fieldUsage x="2"/>
      </fieldsUsage>
    </cacheHierarchy>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28935186" backgroundQuery="1" createdVersion="8" refreshedVersion="8" minRefreshableVersion="3" recordCount="0" supportSubquery="1" supportAdvancedDrill="1" xr:uid="{2D6B5AE5-7129-4887-AA66-B0680210EEAA}">
  <cacheSource type="external" connectionId="7"/>
  <cacheFields count="8">
    <cacheField name="[Nyttor].[Bedömning].[Bedömning]" caption="Bedömning" numFmtId="0" hierarchy="178" level="1">
      <sharedItems count="4">
        <s v=""/>
        <s v=" Liten ●"/>
        <s v="Måttlig  ●●"/>
        <s v="Stor  ●●●"/>
      </sharedItems>
    </cacheField>
    <cacheField name="[Nyttor].[Värdering].[Värdering]" caption="Värdering" numFmtId="0" hierarchy="177" level="1">
      <sharedItems containsSemiMixedTypes="0" containsNonDate="0" containsString="0"/>
    </cacheField>
    <cacheField name="[Kostnader].[Värdering].[Värdering]" caption="Värdering" numFmtId="0" hierarchy="120" level="1">
      <sharedItems containsSemiMixedTypes="0" containsNonDate="0" containsString="0"/>
    </cacheField>
    <cacheField name="[Kostnader].[Kostnad].[Kostnad]" caption="Kostnad" numFmtId="0" hierarchy="117" level="1">
      <sharedItems count="15">
        <s v="Ej värderad kostnad 2"/>
        <s v="Ej värderad kostnad 10"/>
        <s v="Ej värderad kostnad 11"/>
        <s v="Ej värderad kostnad 12"/>
        <s v="Ej värderad kostnad 13"/>
        <s v="Ej värderad kostnad 14"/>
        <s v="Ej värderad kostnad 15"/>
        <s v="Ej värderad kostnad 3"/>
        <s v="Ej värderad kostnad 4"/>
        <s v="Ej värderad kostnad 5"/>
        <s v="Ej värderad kostnad 6"/>
        <s v="Ej värderad kostnad 7"/>
        <s v="Ej värderad kostnad 8"/>
        <s v="Ej värderad kostnad 9"/>
        <s v="Ej värderad kostnad 1"/>
      </sharedItems>
    </cacheField>
    <cacheField name="[Kostnader].[Bedömning].[Bedömning]" caption="Bedömning" numFmtId="0" hierarchy="121" level="1">
      <sharedItems count="4">
        <s v=""/>
        <s v="Liten ■"/>
        <s v="Måttlig ■■"/>
        <s v="Stor ■■■"/>
      </sharedItems>
    </cacheField>
    <cacheField name="[Ej_varderade_kostnader].[Bedömning].[Bedömning]" caption="Bedömning" numFmtId="0" hierarchy="7" level="1">
      <sharedItems count="1">
        <s v="Måttlig  ●●"/>
      </sharedItems>
    </cacheField>
    <cacheField name="[Ej_varderade_kostnader].[Kostnad].[Kostnad]" caption="Kostnad" numFmtId="0" hierarchy="3" level="1">
      <sharedItems count="1">
        <s v="kostnad"/>
      </sharedItems>
    </cacheField>
    <cacheField name="[Ej_varderade_kostnader].[Intressent].[Intressent]" caption="Intressent" numFmtId="0" hierarchy="4"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2" memberValueDatatype="130" unbalanced="0">
      <fieldsUsage count="2">
        <fieldUsage x="-1"/>
        <fieldUsage x="6"/>
      </fieldsUsage>
    </cacheHierarchy>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7"/>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fieldsUsage count="2">
        <fieldUsage x="-1"/>
        <fieldUsage x="5"/>
      </fieldsUsage>
    </cacheHierarchy>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2" memberValueDatatype="130" unbalanced="0">
      <fieldsUsage count="2">
        <fieldUsage x="-1"/>
        <fieldUsage x="3"/>
      </fieldsUsage>
    </cacheHierarchy>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2"/>
      </fieldsUsage>
    </cacheHierarchy>
    <cacheHierarchy uniqueName="[Kostnader].[Bedömning]" caption="Bedömning" attribute="1" defaultMemberUniqueName="[Kostnader].[Bedömning].[All]" allUniqueName="[Kostnader].[Bedömning].[All]" dimensionUniqueName="[Kostnader]" displayFolder="" count="2" memberValueDatatype="130" unbalanced="0">
      <fieldsUsage count="2">
        <fieldUsage x="-1"/>
        <fieldUsage x="4"/>
      </fieldsUsage>
    </cacheHierarchy>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29976849" backgroundQuery="1" createdVersion="8" refreshedVersion="8" minRefreshableVersion="3" recordCount="0" supportSubquery="1" supportAdvancedDrill="1" xr:uid="{D6852984-E119-4F95-90DB-45D6227A9685}">
  <cacheSource type="external" connectionId="7"/>
  <cacheFields count="3">
    <cacheField name="[Measures].[Count of Kostnad 2]" caption="Count of Kostnad 2" numFmtId="0" hierarchy="385" level="32767"/>
    <cacheField name="[Kostnader].[Värdering].[Värdering]" caption="Värdering" numFmtId="0" hierarchy="120" level="1">
      <sharedItems count="1">
        <s v="Värderad"/>
      </sharedItems>
    </cacheField>
    <cacheField name="[Ej_varderade_kostnader].[Intressent].[Intressent]" caption="Intressent" numFmtId="0" hierarchy="4" level="1">
      <sharedItems containsSemiMixedTypes="0" containsNonDate="0" containsString="0"/>
    </cacheField>
  </cacheFields>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2"/>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1"/>
      </fieldsUsage>
    </cacheHierarchy>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85300926" backgroundQuery="1" createdVersion="3" refreshedVersion="8" minRefreshableVersion="3" recordCount="0" supportSubquery="1" supportAdvancedDrill="1" xr:uid="{D3FC0FB8-15DF-4D7A-8690-496DE8E1F2DD}">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2504365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89004629" backgroundQuery="1" createdVersion="3" refreshedVersion="8" minRefreshableVersion="3" recordCount="0" supportSubquery="1" supportAdvancedDrill="1" xr:uid="{30F2F4BB-8018-44D6-9B28-537B06971D93}">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40318092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895254633" backgroundQuery="1" createdVersion="3" refreshedVersion="8" minRefreshableVersion="3" recordCount="0" supportSubquery="1" supportAdvancedDrill="1" xr:uid="{3E017D1E-C551-4AB6-9C5E-121C5895A923}">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27399801"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00925929" backgroundQuery="1" createdVersion="3" refreshedVersion="8" minRefreshableVersion="3" recordCount="0" supportSubquery="1" supportAdvancedDrill="1" xr:uid="{09E6626E-2899-4F5B-9CCB-1BD699FD0C64}">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742068261"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07175926" backgroundQuery="1" createdVersion="3" refreshedVersion="8" minRefreshableVersion="3" recordCount="0" supportSubquery="1" supportAdvancedDrill="1" xr:uid="{D330E6B3-BA9E-4D41-A67C-36F067C7B729}">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9605944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12268521" backgroundQuery="1" createdVersion="3" refreshedVersion="8" minRefreshableVersion="3" recordCount="0" supportSubquery="1" supportAdvancedDrill="1" xr:uid="{FA56B2AB-274D-4A33-8C68-7B05443FEE93}">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62250370"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18287041" backgroundQuery="1" createdVersion="3" refreshedVersion="8" minRefreshableVersion="3" recordCount="0" supportSubquery="1" supportAdvancedDrill="1" xr:uid="{00CDD00E-AECA-49CD-AFB9-A9BAE75805E8}">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90596810"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5924189814" backgroundQuery="1" createdVersion="3" refreshedVersion="8" minRefreshableVersion="3" recordCount="0" supportSubquery="1" supportAdvancedDrill="1" xr:uid="{C2C29527-158E-4729-B90E-4AB5D94352AD}">
  <cacheSource type="external" connectionId="7">
    <extLst>
      <ext xmlns:x14="http://schemas.microsoft.com/office/spreadsheetml/2009/9/main" uri="{F057638F-6D5F-4e77-A914-E7F072B9BCA8}">
        <x14:sourceConnection name="ThisWorkbookDataModel"/>
      </ext>
    </extLst>
  </cacheSource>
  <cacheFields count="0"/>
  <cacheHierarchies count="426">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Troligt år 7]" caption="Troligt år 7" attribute="1" defaultMemberUniqueName="[Ej_varderade_kostnader].[Troligt år 7].[All]" allUniqueName="[Ej_varderade_kostnader].[Troligt år 7].[All]" dimensionUniqueName="[Ej_varderade_kostnader]" displayFolder="" count="0" memberValueDatatype="5" unbalanced="0"/>
    <cacheHierarchy uniqueName="[Ej_varderade_kostnader].[Troligt år 8]" caption="Troligt år 8" attribute="1" defaultMemberUniqueName="[Ej_varderade_kostnader].[Troligt år 8].[All]" allUniqueName="[Ej_varderade_kostnader].[Troligt år 8].[All]" dimensionUniqueName="[Ej_varderade_kostnader]" displayFolder="" count="0" memberValueDatatype="5" unbalanced="0"/>
    <cacheHierarchy uniqueName="[Ej_varderade_kostnader].[Troligt år 9]" caption="Troligt år 9" attribute="1" defaultMemberUniqueName="[Ej_varderade_kostnader].[Troligt år 9].[All]" allUniqueName="[Ej_varderade_kostnader].[Troligt år 9].[All]" dimensionUniqueName="[Ej_varderade_kostnader]" displayFolder="" count="0" memberValueDatatype="5" unbalanced="0"/>
    <cacheHierarchy uniqueName="[Ej_varderade_kostnader].[Troligt år 10]" caption="Troligt år 10" attribute="1" defaultMemberUniqueName="[Ej_varderade_kostnader].[Troligt år 10].[All]" allUniqueName="[Ej_varderade_kostnader].[Troligt år 10].[All]" dimensionUniqueName="[Ej_varderade_kostnader]" displayFolder="" count="0" memberValueDatatype="5" unbalanced="0"/>
    <cacheHierarchy uniqueName="[Ej_varderade_kostnader].[Troligt år 11]" caption="Troligt år 11" attribute="1" defaultMemberUniqueName="[Ej_varderade_kostnader].[Troligt år 11].[All]" allUniqueName="[Ej_varderade_kostnader].[Troligt år 11].[All]" dimensionUniqueName="[Ej_varderade_kostnader]" displayFolder="" count="0" memberValueDatatype="5" unbalanced="0"/>
    <cacheHierarchy uniqueName="[Ej_varderade_kostnader].[Troligt år 12]" caption="Troligt år 12" attribute="1" defaultMemberUniqueName="[Ej_varderade_kostnader].[Troligt år 12].[All]" allUniqueName="[Ej_varderade_kostnader].[Troligt år 12].[All]" dimensionUniqueName="[Ej_varderade_kostnader]" displayFolder="" count="0" memberValueDatatype="5" unbalanced="0"/>
    <cacheHierarchy uniqueName="[Ej_varderade_kostnader].[Troligt år 13]" caption="Troligt år 13" attribute="1" defaultMemberUniqueName="[Ej_varderade_kostnader].[Troligt år 13].[All]" allUniqueName="[Ej_varderade_kostnader].[Troligt år 13].[All]" dimensionUniqueName="[Ej_varderade_kostnader]" displayFolder="" count="0" memberValueDatatype="5" unbalanced="0"/>
    <cacheHierarchy uniqueName="[Ej_varderade_kostnader].[Troligt år 14]" caption="Troligt år 14" attribute="1" defaultMemberUniqueName="[Ej_varderade_kostnader].[Troligt år 14].[All]" allUniqueName="[Ej_varderade_kostnader].[Troligt år 14].[All]" dimensionUniqueName="[Ej_varderade_kostnader]" displayFolder="" count="0" memberValueDatatype="5" unbalanced="0"/>
    <cacheHierarchy uniqueName="[Ej_varderade_kostnader].[Troligt år 15]" caption="Troligt år 15" attribute="1" defaultMemberUniqueName="[Ej_varderade_kostnader].[Troligt år 15].[All]" allUniqueName="[Ej_varderade_kostnader].[Troligt år 15].[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Min år 7]" caption="Min år 7" attribute="1" defaultMemberUniqueName="[Ej_varderade_kostnader].[Min år 7].[All]" allUniqueName="[Ej_varderade_kostnader].[Min år 7].[All]" dimensionUniqueName="[Ej_varderade_kostnader]" displayFolder="" count="0" memberValueDatatype="5" unbalanced="0"/>
    <cacheHierarchy uniqueName="[Ej_varderade_kostnader].[Min år 8]" caption="Min år 8" attribute="1" defaultMemberUniqueName="[Ej_varderade_kostnader].[Min år 8].[All]" allUniqueName="[Ej_varderade_kostnader].[Min år 8].[All]" dimensionUniqueName="[Ej_varderade_kostnader]" displayFolder="" count="0" memberValueDatatype="5" unbalanced="0"/>
    <cacheHierarchy uniqueName="[Ej_varderade_kostnader].[Min år 9]" caption="Min år 9" attribute="1" defaultMemberUniqueName="[Ej_varderade_kostnader].[Min år 9].[All]" allUniqueName="[Ej_varderade_kostnader].[Min år 9].[All]" dimensionUniqueName="[Ej_varderade_kostnader]" displayFolder="" count="0" memberValueDatatype="5" unbalanced="0"/>
    <cacheHierarchy uniqueName="[Ej_varderade_kostnader].[Min år 10]" caption="Min år 10" attribute="1" defaultMemberUniqueName="[Ej_varderade_kostnader].[Min år 10].[All]" allUniqueName="[Ej_varderade_kostnader].[Min år 10].[All]" dimensionUniqueName="[Ej_varderade_kostnader]" displayFolder="" count="0" memberValueDatatype="5" unbalanced="0"/>
    <cacheHierarchy uniqueName="[Ej_varderade_kostnader].[Min år 11]" caption="Min år 11" attribute="1" defaultMemberUniqueName="[Ej_varderade_kostnader].[Min år 11].[All]" allUniqueName="[Ej_varderade_kostnader].[Min år 11].[All]" dimensionUniqueName="[Ej_varderade_kostnader]" displayFolder="" count="0" memberValueDatatype="5" unbalanced="0"/>
    <cacheHierarchy uniqueName="[Ej_varderade_kostnader].[Min år 12]" caption="Min år 12" attribute="1" defaultMemberUniqueName="[Ej_varderade_kostnader].[Min år 12].[All]" allUniqueName="[Ej_varderade_kostnader].[Min år 12].[All]" dimensionUniqueName="[Ej_varderade_kostnader]" displayFolder="" count="0" memberValueDatatype="5" unbalanced="0"/>
    <cacheHierarchy uniqueName="[Ej_varderade_kostnader].[Min år 13]" caption="Min år 13" attribute="1" defaultMemberUniqueName="[Ej_varderade_kostnader].[Min år 13].[All]" allUniqueName="[Ej_varderade_kostnader].[Min år 13].[All]" dimensionUniqueName="[Ej_varderade_kostnader]" displayFolder="" count="0" memberValueDatatype="5" unbalanced="0"/>
    <cacheHierarchy uniqueName="[Ej_varderade_kostnader].[Min år 14]" caption="Min år 14" attribute="1" defaultMemberUniqueName="[Ej_varderade_kostnader].[Min år 14].[All]" allUniqueName="[Ej_varderade_kostnader].[Min år 14].[All]" dimensionUniqueName="[Ej_varderade_kostnader]" displayFolder="" count="0" memberValueDatatype="5" unbalanced="0"/>
    <cacheHierarchy uniqueName="[Ej_varderade_kostnader].[Min år 15]" caption="Min år 15" attribute="1" defaultMemberUniqueName="[Ej_varderade_kostnader].[Min år 15].[All]" allUniqueName="[Ej_varderade_kostnader].[Min år 15].[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Max år 7]" caption="Max år 7" attribute="1" defaultMemberUniqueName="[Ej_varderade_kostnader].[Max år 7].[All]" allUniqueName="[Ej_varderade_kostnader].[Max år 7].[All]" dimensionUniqueName="[Ej_varderade_kostnader]" displayFolder="" count="0" memberValueDatatype="5" unbalanced="0"/>
    <cacheHierarchy uniqueName="[Ej_varderade_kostnader].[Max år 8]" caption="Max år 8" attribute="1" defaultMemberUniqueName="[Ej_varderade_kostnader].[Max år 8].[All]" allUniqueName="[Ej_varderade_kostnader].[Max år 8].[All]" dimensionUniqueName="[Ej_varderade_kostnader]" displayFolder="" count="0" memberValueDatatype="5" unbalanced="0"/>
    <cacheHierarchy uniqueName="[Ej_varderade_kostnader].[Max år 9]" caption="Max år 9" attribute="1" defaultMemberUniqueName="[Ej_varderade_kostnader].[Max år 9].[All]" allUniqueName="[Ej_varderade_kostnader].[Max år 9].[All]" dimensionUniqueName="[Ej_varderade_kostnader]" displayFolder="" count="0" memberValueDatatype="5" unbalanced="0"/>
    <cacheHierarchy uniqueName="[Ej_varderade_kostnader].[Max år 10]" caption="Max år 10" attribute="1" defaultMemberUniqueName="[Ej_varderade_kostnader].[Max år 10].[All]" allUniqueName="[Ej_varderade_kostnader].[Max år 10].[All]" dimensionUniqueName="[Ej_varderade_kostnader]" displayFolder="" count="0" memberValueDatatype="5" unbalanced="0"/>
    <cacheHierarchy uniqueName="[Ej_varderade_kostnader].[Max år 11]" caption="Max år 11" attribute="1" defaultMemberUniqueName="[Ej_varderade_kostnader].[Max år 11].[All]" allUniqueName="[Ej_varderade_kostnader].[Max år 11].[All]" dimensionUniqueName="[Ej_varderade_kostnader]" displayFolder="" count="0" memberValueDatatype="5" unbalanced="0"/>
    <cacheHierarchy uniqueName="[Ej_varderade_kostnader].[Max år 12]" caption="Max år 12" attribute="1" defaultMemberUniqueName="[Ej_varderade_kostnader].[Max år 12].[All]" allUniqueName="[Ej_varderade_kostnader].[Max år 12].[All]" dimensionUniqueName="[Ej_varderade_kostnader]" displayFolder="" count="0" memberValueDatatype="5" unbalanced="0"/>
    <cacheHierarchy uniqueName="[Ej_varderade_kostnader].[Max år 13]" caption="Max år 13" attribute="1" defaultMemberUniqueName="[Ej_varderade_kostnader].[Max år 13].[All]" allUniqueName="[Ej_varderade_kostnader].[Max år 13].[All]" dimensionUniqueName="[Ej_varderade_kostnader]" displayFolder="" count="0" memberValueDatatype="5" unbalanced="0"/>
    <cacheHierarchy uniqueName="[Ej_varderade_kostnader].[Max år 14]" caption="Max år 14" attribute="1" defaultMemberUniqueName="[Ej_varderade_kostnader].[Max år 14].[All]" allUniqueName="[Ej_varderade_kostnader].[Max år 14].[All]" dimensionUniqueName="[Ej_varderade_kostnader]" displayFolder="" count="0" memberValueDatatype="5" unbalanced="0"/>
    <cacheHierarchy uniqueName="[Ej_varderade_kostnader].[Max år 15]" caption="Max år 15" attribute="1" defaultMemberUniqueName="[Ej_varderade_kostnader].[Max år 15].[All]" allUniqueName="[Ej_varderade_kostnader].[Max år 15].[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Troligt år 7]" caption="Troligt år 7" attribute="1" defaultMemberUniqueName="[Ej_varderade_nyttor].[Troligt år 7].[All]" allUniqueName="[Ej_varderade_nyttor].[Troligt år 7].[All]" dimensionUniqueName="[Ej_varderade_nyttor]" displayFolder="" count="0" memberValueDatatype="5" unbalanced="0"/>
    <cacheHierarchy uniqueName="[Ej_varderade_nyttor].[Troligt år 8]" caption="Troligt år 8" attribute="1" defaultMemberUniqueName="[Ej_varderade_nyttor].[Troligt år 8].[All]" allUniqueName="[Ej_varderade_nyttor].[Troligt år 8].[All]" dimensionUniqueName="[Ej_varderade_nyttor]" displayFolder="" count="0" memberValueDatatype="5" unbalanced="0"/>
    <cacheHierarchy uniqueName="[Ej_varderade_nyttor].[Troligt år 9]" caption="Troligt år 9" attribute="1" defaultMemberUniqueName="[Ej_varderade_nyttor].[Troligt år 9].[All]" allUniqueName="[Ej_varderade_nyttor].[Troligt år 9].[All]" dimensionUniqueName="[Ej_varderade_nyttor]" displayFolder="" count="0" memberValueDatatype="5" unbalanced="0"/>
    <cacheHierarchy uniqueName="[Ej_varderade_nyttor].[Troligt år 10]" caption="Troligt år 10" attribute="1" defaultMemberUniqueName="[Ej_varderade_nyttor].[Troligt år 10].[All]" allUniqueName="[Ej_varderade_nyttor].[Troligt år 10].[All]" dimensionUniqueName="[Ej_varderade_nyttor]" displayFolder="" count="0" memberValueDatatype="5" unbalanced="0"/>
    <cacheHierarchy uniqueName="[Ej_varderade_nyttor].[Troligt år 11]" caption="Troligt år 11" attribute="1" defaultMemberUniqueName="[Ej_varderade_nyttor].[Troligt år 11].[All]" allUniqueName="[Ej_varderade_nyttor].[Troligt år 11].[All]" dimensionUniqueName="[Ej_varderade_nyttor]" displayFolder="" count="0" memberValueDatatype="5" unbalanced="0"/>
    <cacheHierarchy uniqueName="[Ej_varderade_nyttor].[Troligt år 12]" caption="Troligt år 12" attribute="1" defaultMemberUniqueName="[Ej_varderade_nyttor].[Troligt år 12].[All]" allUniqueName="[Ej_varderade_nyttor].[Troligt år 12].[All]" dimensionUniqueName="[Ej_varderade_nyttor]" displayFolder="" count="0" memberValueDatatype="5" unbalanced="0"/>
    <cacheHierarchy uniqueName="[Ej_varderade_nyttor].[Troligt år 13]" caption="Troligt år 13" attribute="1" defaultMemberUniqueName="[Ej_varderade_nyttor].[Troligt år 13].[All]" allUniqueName="[Ej_varderade_nyttor].[Troligt år 13].[All]" dimensionUniqueName="[Ej_varderade_nyttor]" displayFolder="" count="0" memberValueDatatype="5" unbalanced="0"/>
    <cacheHierarchy uniqueName="[Ej_varderade_nyttor].[Troligt år 14]" caption="Troligt år 14" attribute="1" defaultMemberUniqueName="[Ej_varderade_nyttor].[Troligt år 14].[All]" allUniqueName="[Ej_varderade_nyttor].[Troligt år 14].[All]" dimensionUniqueName="[Ej_varderade_nyttor]" displayFolder="" count="0" memberValueDatatype="5" unbalanced="0"/>
    <cacheHierarchy uniqueName="[Ej_varderade_nyttor].[Troligt år 15]" caption="Troligt år 15" attribute="1" defaultMemberUniqueName="[Ej_varderade_nyttor].[Troligt år 15].[All]" allUniqueName="[Ej_varderade_nyttor].[Troligt år 15].[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Min år 7]" caption="Min år 7" attribute="1" defaultMemberUniqueName="[Ej_varderade_nyttor].[Min år 7].[All]" allUniqueName="[Ej_varderade_nyttor].[Min år 7].[All]" dimensionUniqueName="[Ej_varderade_nyttor]" displayFolder="" count="0" memberValueDatatype="5" unbalanced="0"/>
    <cacheHierarchy uniqueName="[Ej_varderade_nyttor].[Min år 8]" caption="Min år 8" attribute="1" defaultMemberUniqueName="[Ej_varderade_nyttor].[Min år 8].[All]" allUniqueName="[Ej_varderade_nyttor].[Min år 8].[All]" dimensionUniqueName="[Ej_varderade_nyttor]" displayFolder="" count="0" memberValueDatatype="5" unbalanced="0"/>
    <cacheHierarchy uniqueName="[Ej_varderade_nyttor].[Min år 9]" caption="Min år 9" attribute="1" defaultMemberUniqueName="[Ej_varderade_nyttor].[Min år 9].[All]" allUniqueName="[Ej_varderade_nyttor].[Min år 9].[All]" dimensionUniqueName="[Ej_varderade_nyttor]" displayFolder="" count="0" memberValueDatatype="5" unbalanced="0"/>
    <cacheHierarchy uniqueName="[Ej_varderade_nyttor].[Min år 10]" caption="Min år 10" attribute="1" defaultMemberUniqueName="[Ej_varderade_nyttor].[Min år 10].[All]" allUniqueName="[Ej_varderade_nyttor].[Min år 10].[All]" dimensionUniqueName="[Ej_varderade_nyttor]" displayFolder="" count="0" memberValueDatatype="5" unbalanced="0"/>
    <cacheHierarchy uniqueName="[Ej_varderade_nyttor].[Min år 11]" caption="Min år 11" attribute="1" defaultMemberUniqueName="[Ej_varderade_nyttor].[Min år 11].[All]" allUniqueName="[Ej_varderade_nyttor].[Min år 11].[All]" dimensionUniqueName="[Ej_varderade_nyttor]" displayFolder="" count="0" memberValueDatatype="5" unbalanced="0"/>
    <cacheHierarchy uniqueName="[Ej_varderade_nyttor].[Min år 12]" caption="Min år 12" attribute="1" defaultMemberUniqueName="[Ej_varderade_nyttor].[Min år 12].[All]" allUniqueName="[Ej_varderade_nyttor].[Min år 12].[All]" dimensionUniqueName="[Ej_varderade_nyttor]" displayFolder="" count="0" memberValueDatatype="5" unbalanced="0"/>
    <cacheHierarchy uniqueName="[Ej_varderade_nyttor].[Min år 13]" caption="Min år 13" attribute="1" defaultMemberUniqueName="[Ej_varderade_nyttor].[Min år 13].[All]" allUniqueName="[Ej_varderade_nyttor].[Min år 13].[All]" dimensionUniqueName="[Ej_varderade_nyttor]" displayFolder="" count="0" memberValueDatatype="5" unbalanced="0"/>
    <cacheHierarchy uniqueName="[Ej_varderade_nyttor].[Min år 14]" caption="Min år 14" attribute="1" defaultMemberUniqueName="[Ej_varderade_nyttor].[Min år 14].[All]" allUniqueName="[Ej_varderade_nyttor].[Min år 14].[All]" dimensionUniqueName="[Ej_varderade_nyttor]" displayFolder="" count="0" memberValueDatatype="5" unbalanced="0"/>
    <cacheHierarchy uniqueName="[Ej_varderade_nyttor].[Min år 15]" caption="Min år 15" attribute="1" defaultMemberUniqueName="[Ej_varderade_nyttor].[Min år 15].[All]" allUniqueName="[Ej_varderade_nyttor].[Min år 15].[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Max år 7]" caption="Max år 7" attribute="1" defaultMemberUniqueName="[Ej_varderade_nyttor].[Max år 7].[All]" allUniqueName="[Ej_varderade_nyttor].[Max år 7].[All]" dimensionUniqueName="[Ej_varderade_nyttor]" displayFolder="" count="0" memberValueDatatype="5" unbalanced="0"/>
    <cacheHierarchy uniqueName="[Ej_varderade_nyttor].[Max år 8]" caption="Max år 8" attribute="1" defaultMemberUniqueName="[Ej_varderade_nyttor].[Max år 8].[All]" allUniqueName="[Ej_varderade_nyttor].[Max år 8].[All]" dimensionUniqueName="[Ej_varderade_nyttor]" displayFolder="" count="0" memberValueDatatype="5" unbalanced="0"/>
    <cacheHierarchy uniqueName="[Ej_varderade_nyttor].[Max år 9]" caption="Max år 9" attribute="1" defaultMemberUniqueName="[Ej_varderade_nyttor].[Max år 9].[All]" allUniqueName="[Ej_varderade_nyttor].[Max år 9].[All]" dimensionUniqueName="[Ej_varderade_nyttor]" displayFolder="" count="0" memberValueDatatype="5" unbalanced="0"/>
    <cacheHierarchy uniqueName="[Ej_varderade_nyttor].[Max år 10]" caption="Max år 10" attribute="1" defaultMemberUniqueName="[Ej_varderade_nyttor].[Max år 10].[All]" allUniqueName="[Ej_varderade_nyttor].[Max år 10].[All]" dimensionUniqueName="[Ej_varderade_nyttor]" displayFolder="" count="0" memberValueDatatype="5" unbalanced="0"/>
    <cacheHierarchy uniqueName="[Ej_varderade_nyttor].[Max år 11]" caption="Max år 11" attribute="1" defaultMemberUniqueName="[Ej_varderade_nyttor].[Max år 11].[All]" allUniqueName="[Ej_varderade_nyttor].[Max år 11].[All]" dimensionUniqueName="[Ej_varderade_nyttor]" displayFolder="" count="0" memberValueDatatype="5" unbalanced="0"/>
    <cacheHierarchy uniqueName="[Ej_varderade_nyttor].[Max år 12]" caption="Max år 12" attribute="1" defaultMemberUniqueName="[Ej_varderade_nyttor].[Max år 12].[All]" allUniqueName="[Ej_varderade_nyttor].[Max år 12].[All]" dimensionUniqueName="[Ej_varderade_nyttor]" displayFolder="" count="0" memberValueDatatype="5" unbalanced="0"/>
    <cacheHierarchy uniqueName="[Ej_varderade_nyttor].[Max år 13]" caption="Max år 13" attribute="1" defaultMemberUniqueName="[Ej_varderade_nyttor].[Max år 13].[All]" allUniqueName="[Ej_varderade_nyttor].[Max år 13].[All]" dimensionUniqueName="[Ej_varderade_nyttor]" displayFolder="" count="0" memberValueDatatype="5" unbalanced="0"/>
    <cacheHierarchy uniqueName="[Ej_varderade_nyttor].[Max år 14]" caption="Max år 14" attribute="1" defaultMemberUniqueName="[Ej_varderade_nyttor].[Max år 14].[All]" allUniqueName="[Ej_varderade_nyttor].[Max år 14].[All]" dimensionUniqueName="[Ej_varderade_nyttor]" displayFolder="" count="0" memberValueDatatype="5" unbalanced="0"/>
    <cacheHierarchy uniqueName="[Ej_varderade_nyttor].[Max år 15]" caption="Max år 15" attribute="1" defaultMemberUniqueName="[Ej_varderade_nyttor].[Max år 15].[All]" allUniqueName="[Ej_varderade_nyttor].[Max år 15].[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Troligt år 7]" caption="Troligt år 7" attribute="1" defaultMemberUniqueName="[Kostnader].[Troligt år 7].[All]" allUniqueName="[Kostnader].[Troligt år 7].[All]" dimensionUniqueName="[Kostnader]" displayFolder="" count="0" memberValueDatatype="5" unbalanced="0"/>
    <cacheHierarchy uniqueName="[Kostnader].[Troligt år 8]" caption="Troligt år 8" attribute="1" defaultMemberUniqueName="[Kostnader].[Troligt år 8].[All]" allUniqueName="[Kostnader].[Troligt år 8].[All]" dimensionUniqueName="[Kostnader]" displayFolder="" count="0" memberValueDatatype="5" unbalanced="0"/>
    <cacheHierarchy uniqueName="[Kostnader].[Troligt år 9]" caption="Troligt år 9" attribute="1" defaultMemberUniqueName="[Kostnader].[Troligt år 9].[All]" allUniqueName="[Kostnader].[Troligt år 9].[All]" dimensionUniqueName="[Kostnader]" displayFolder="" count="0" memberValueDatatype="5" unbalanced="0"/>
    <cacheHierarchy uniqueName="[Kostnader].[Troligt år 10]" caption="Troligt år 10" attribute="1" defaultMemberUniqueName="[Kostnader].[Troligt år 10].[All]" allUniqueName="[Kostnader].[Troligt år 10].[All]" dimensionUniqueName="[Kostnader]" displayFolder="" count="0" memberValueDatatype="5" unbalanced="0"/>
    <cacheHierarchy uniqueName="[Kostnader].[Troligt år 11]" caption="Troligt år 11" attribute="1" defaultMemberUniqueName="[Kostnader].[Troligt år 11].[All]" allUniqueName="[Kostnader].[Troligt år 11].[All]" dimensionUniqueName="[Kostnader]" displayFolder="" count="0" memberValueDatatype="5" unbalanced="0"/>
    <cacheHierarchy uniqueName="[Kostnader].[Troligt år 12]" caption="Troligt år 12" attribute="1" defaultMemberUniqueName="[Kostnader].[Troligt år 12].[All]" allUniqueName="[Kostnader].[Troligt år 12].[All]" dimensionUniqueName="[Kostnader]" displayFolder="" count="0" memberValueDatatype="5" unbalanced="0"/>
    <cacheHierarchy uniqueName="[Kostnader].[Troligt år 13]" caption="Troligt år 13" attribute="1" defaultMemberUniqueName="[Kostnader].[Troligt år 13].[All]" allUniqueName="[Kostnader].[Troligt år 13].[All]" dimensionUniqueName="[Kostnader]" displayFolder="" count="0" memberValueDatatype="5" unbalanced="0"/>
    <cacheHierarchy uniqueName="[Kostnader].[Troligt år 14]" caption="Troligt år 14" attribute="1" defaultMemberUniqueName="[Kostnader].[Troligt år 14].[All]" allUniqueName="[Kostnader].[Troligt år 14].[All]" dimensionUniqueName="[Kostnader]" displayFolder="" count="0" memberValueDatatype="5" unbalanced="0"/>
    <cacheHierarchy uniqueName="[Kostnader].[Troligt år 15]" caption="Troligt år 15" attribute="1" defaultMemberUniqueName="[Kostnader].[Troligt år 15].[All]" allUniqueName="[Kostnader].[Troligt år 15].[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Min år 7]" caption="Min år 7" attribute="1" defaultMemberUniqueName="[Kostnader].[Min år 7].[All]" allUniqueName="[Kostnader].[Min år 7].[All]" dimensionUniqueName="[Kostnader]" displayFolder="" count="0" memberValueDatatype="5" unbalanced="0"/>
    <cacheHierarchy uniqueName="[Kostnader].[Min år 8]" caption="Min år 8" attribute="1" defaultMemberUniqueName="[Kostnader].[Min år 8].[All]" allUniqueName="[Kostnader].[Min år 8].[All]" dimensionUniqueName="[Kostnader]" displayFolder="" count="0" memberValueDatatype="5" unbalanced="0"/>
    <cacheHierarchy uniqueName="[Kostnader].[Min år 9]" caption="Min år 9" attribute="1" defaultMemberUniqueName="[Kostnader].[Min år 9].[All]" allUniqueName="[Kostnader].[Min år 9].[All]" dimensionUniqueName="[Kostnader]" displayFolder="" count="0" memberValueDatatype="5" unbalanced="0"/>
    <cacheHierarchy uniqueName="[Kostnader].[Min år 10]" caption="Min år 10" attribute="1" defaultMemberUniqueName="[Kostnader].[Min år 10].[All]" allUniqueName="[Kostnader].[Min år 10].[All]" dimensionUniqueName="[Kostnader]" displayFolder="" count="0" memberValueDatatype="5" unbalanced="0"/>
    <cacheHierarchy uniqueName="[Kostnader].[Min år 11]" caption="Min år 11" attribute="1" defaultMemberUniqueName="[Kostnader].[Min år 11].[All]" allUniqueName="[Kostnader].[Min år 11].[All]" dimensionUniqueName="[Kostnader]" displayFolder="" count="0" memberValueDatatype="5" unbalanced="0"/>
    <cacheHierarchy uniqueName="[Kostnader].[Min år 12]" caption="Min år 12" attribute="1" defaultMemberUniqueName="[Kostnader].[Min år 12].[All]" allUniqueName="[Kostnader].[Min år 12].[All]" dimensionUniqueName="[Kostnader]" displayFolder="" count="0" memberValueDatatype="5" unbalanced="0"/>
    <cacheHierarchy uniqueName="[Kostnader].[Min år 13]" caption="Min år 13" attribute="1" defaultMemberUniqueName="[Kostnader].[Min år 13].[All]" allUniqueName="[Kostnader].[Min år 13].[All]" dimensionUniqueName="[Kostnader]" displayFolder="" count="0" memberValueDatatype="5" unbalanced="0"/>
    <cacheHierarchy uniqueName="[Kostnader].[Min år 14]" caption="Min år 14" attribute="1" defaultMemberUniqueName="[Kostnader].[Min år 14].[All]" allUniqueName="[Kostnader].[Min år 14].[All]" dimensionUniqueName="[Kostnader]" displayFolder="" count="0" memberValueDatatype="5" unbalanced="0"/>
    <cacheHierarchy uniqueName="[Kostnader].[Min år 15]" caption="Min år 15" attribute="1" defaultMemberUniqueName="[Kostnader].[Min år 15].[All]" allUniqueName="[Kostnader].[Min år 15].[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Max år 7]" caption="Max år 7" attribute="1" defaultMemberUniqueName="[Kostnader].[Max år 7].[All]" allUniqueName="[Kostnader].[Max år 7].[All]" dimensionUniqueName="[Kostnader]" displayFolder="" count="0" memberValueDatatype="5" unbalanced="0"/>
    <cacheHierarchy uniqueName="[Kostnader].[Max år 8]" caption="Max år 8" attribute="1" defaultMemberUniqueName="[Kostnader].[Max år 8].[All]" allUniqueName="[Kostnader].[Max år 8].[All]" dimensionUniqueName="[Kostnader]" displayFolder="" count="0" memberValueDatatype="5" unbalanced="0"/>
    <cacheHierarchy uniqueName="[Kostnader].[Max år 9]" caption="Max år 9" attribute="1" defaultMemberUniqueName="[Kostnader].[Max år 9].[All]" allUniqueName="[Kostnader].[Max år 9].[All]" dimensionUniqueName="[Kostnader]" displayFolder="" count="0" memberValueDatatype="5" unbalanced="0"/>
    <cacheHierarchy uniqueName="[Kostnader].[Max år 10]" caption="Max år 10" attribute="1" defaultMemberUniqueName="[Kostnader].[Max år 10].[All]" allUniqueName="[Kostnader].[Max år 10].[All]" dimensionUniqueName="[Kostnader]" displayFolder="" count="0" memberValueDatatype="5" unbalanced="0"/>
    <cacheHierarchy uniqueName="[Kostnader].[Max år 11]" caption="Max år 11" attribute="1" defaultMemberUniqueName="[Kostnader].[Max år 11].[All]" allUniqueName="[Kostnader].[Max år 11].[All]" dimensionUniqueName="[Kostnader]" displayFolder="" count="0" memberValueDatatype="5" unbalanced="0"/>
    <cacheHierarchy uniqueName="[Kostnader].[Max år 12]" caption="Max år 12" attribute="1" defaultMemberUniqueName="[Kostnader].[Max år 12].[All]" allUniqueName="[Kostnader].[Max år 12].[All]" dimensionUniqueName="[Kostnader]" displayFolder="" count="0" memberValueDatatype="5" unbalanced="0"/>
    <cacheHierarchy uniqueName="[Kostnader].[Max år 13]" caption="Max år 13" attribute="1" defaultMemberUniqueName="[Kostnader].[Max år 13].[All]" allUniqueName="[Kostnader].[Max år 13].[All]" dimensionUniqueName="[Kostnader]" displayFolder="" count="0" memberValueDatatype="5" unbalanced="0"/>
    <cacheHierarchy uniqueName="[Kostnader].[Max år 14]" caption="Max år 14" attribute="1" defaultMemberUniqueName="[Kostnader].[Max år 14].[All]" allUniqueName="[Kostnader].[Max år 14].[All]" dimensionUniqueName="[Kostnader]" displayFolder="" count="0" memberValueDatatype="5" unbalanced="0"/>
    <cacheHierarchy uniqueName="[Kostnader].[Max år 15]" caption="Max år 15" attribute="1" defaultMemberUniqueName="[Kostnader].[Max år 15].[All]" allUniqueName="[Kostnader].[Max år 15].[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Troligt år 7]" caption="Troligt år 7" attribute="1" defaultMemberUniqueName="[Nyttor].[Troligt år 7].[All]" allUniqueName="[Nyttor].[Troligt år 7].[All]" dimensionUniqueName="[Nyttor]" displayFolder="" count="0" memberValueDatatype="5" unbalanced="0"/>
    <cacheHierarchy uniqueName="[Nyttor].[Troligt år 8]" caption="Troligt år 8" attribute="1" defaultMemberUniqueName="[Nyttor].[Troligt år 8].[All]" allUniqueName="[Nyttor].[Troligt år 8].[All]" dimensionUniqueName="[Nyttor]" displayFolder="" count="0" memberValueDatatype="5" unbalanced="0"/>
    <cacheHierarchy uniqueName="[Nyttor].[Troligt år 9]" caption="Troligt år 9" attribute="1" defaultMemberUniqueName="[Nyttor].[Troligt år 9].[All]" allUniqueName="[Nyttor].[Troligt år 9].[All]" dimensionUniqueName="[Nyttor]" displayFolder="" count="0" memberValueDatatype="5" unbalanced="0"/>
    <cacheHierarchy uniqueName="[Nyttor].[Troligt år 10]" caption="Troligt år 10" attribute="1" defaultMemberUniqueName="[Nyttor].[Troligt år 10].[All]" allUniqueName="[Nyttor].[Troligt år 10].[All]" dimensionUniqueName="[Nyttor]" displayFolder="" count="0" memberValueDatatype="5" unbalanced="0"/>
    <cacheHierarchy uniqueName="[Nyttor].[Troligt år 11]" caption="Troligt år 11" attribute="1" defaultMemberUniqueName="[Nyttor].[Troligt år 11].[All]" allUniqueName="[Nyttor].[Troligt år 11].[All]" dimensionUniqueName="[Nyttor]" displayFolder="" count="0" memberValueDatatype="5" unbalanced="0"/>
    <cacheHierarchy uniqueName="[Nyttor].[Troligt år 12]" caption="Troligt år 12" attribute="1" defaultMemberUniqueName="[Nyttor].[Troligt år 12].[All]" allUniqueName="[Nyttor].[Troligt år 12].[All]" dimensionUniqueName="[Nyttor]" displayFolder="" count="0" memberValueDatatype="5" unbalanced="0"/>
    <cacheHierarchy uniqueName="[Nyttor].[Troligt år 13]" caption="Troligt år 13" attribute="1" defaultMemberUniqueName="[Nyttor].[Troligt år 13].[All]" allUniqueName="[Nyttor].[Troligt år 13].[All]" dimensionUniqueName="[Nyttor]" displayFolder="" count="0" memberValueDatatype="5" unbalanced="0"/>
    <cacheHierarchy uniqueName="[Nyttor].[Troligt år 14]" caption="Troligt år 14" attribute="1" defaultMemberUniqueName="[Nyttor].[Troligt år 14].[All]" allUniqueName="[Nyttor].[Troligt år 14].[All]" dimensionUniqueName="[Nyttor]" displayFolder="" count="0" memberValueDatatype="5" unbalanced="0"/>
    <cacheHierarchy uniqueName="[Nyttor].[Troligt år 15]" caption="Troligt år 15" attribute="1" defaultMemberUniqueName="[Nyttor].[Troligt år 15].[All]" allUniqueName="[Nyttor].[Troligt år 15].[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Min år 7]" caption="Min år 7" attribute="1" defaultMemberUniqueName="[Nyttor].[Min år 7].[All]" allUniqueName="[Nyttor].[Min år 7].[All]" dimensionUniqueName="[Nyttor]" displayFolder="" count="0" memberValueDatatype="5" unbalanced="0"/>
    <cacheHierarchy uniqueName="[Nyttor].[Min år 8]" caption="Min år 8" attribute="1" defaultMemberUniqueName="[Nyttor].[Min år 8].[All]" allUniqueName="[Nyttor].[Min år 8].[All]" dimensionUniqueName="[Nyttor]" displayFolder="" count="0" memberValueDatatype="5" unbalanced="0"/>
    <cacheHierarchy uniqueName="[Nyttor].[Min år 9]" caption="Min år 9" attribute="1" defaultMemberUniqueName="[Nyttor].[Min år 9].[All]" allUniqueName="[Nyttor].[Min år 9].[All]" dimensionUniqueName="[Nyttor]" displayFolder="" count="0" memberValueDatatype="5" unbalanced="0"/>
    <cacheHierarchy uniqueName="[Nyttor].[Min år 10]" caption="Min år 10" attribute="1" defaultMemberUniqueName="[Nyttor].[Min år 10].[All]" allUniqueName="[Nyttor].[Min år 10].[All]" dimensionUniqueName="[Nyttor]" displayFolder="" count="0" memberValueDatatype="5" unbalanced="0"/>
    <cacheHierarchy uniqueName="[Nyttor].[Min år 11]" caption="Min år 11" attribute="1" defaultMemberUniqueName="[Nyttor].[Min år 11].[All]" allUniqueName="[Nyttor].[Min år 11].[All]" dimensionUniqueName="[Nyttor]" displayFolder="" count="0" memberValueDatatype="5" unbalanced="0"/>
    <cacheHierarchy uniqueName="[Nyttor].[Min år 12]" caption="Min år 12" attribute="1" defaultMemberUniqueName="[Nyttor].[Min år 12].[All]" allUniqueName="[Nyttor].[Min år 12].[All]" dimensionUniqueName="[Nyttor]" displayFolder="" count="0" memberValueDatatype="5" unbalanced="0"/>
    <cacheHierarchy uniqueName="[Nyttor].[Min år 13]" caption="Min år 13" attribute="1" defaultMemberUniqueName="[Nyttor].[Min år 13].[All]" allUniqueName="[Nyttor].[Min år 13].[All]" dimensionUniqueName="[Nyttor]" displayFolder="" count="0" memberValueDatatype="5" unbalanced="0"/>
    <cacheHierarchy uniqueName="[Nyttor].[Min år 14]" caption="Min år 14" attribute="1" defaultMemberUniqueName="[Nyttor].[Min år 14].[All]" allUniqueName="[Nyttor].[Min år 14].[All]" dimensionUniqueName="[Nyttor]" displayFolder="" count="0" memberValueDatatype="5" unbalanced="0"/>
    <cacheHierarchy uniqueName="[Nyttor].[Min år 15]" caption="Min år 15" attribute="1" defaultMemberUniqueName="[Nyttor].[Min år 15].[All]" allUniqueName="[Nyttor].[Min år 15].[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Max år 7]" caption="Max år 7" attribute="1" defaultMemberUniqueName="[Nyttor].[Max år 7].[All]" allUniqueName="[Nyttor].[Max år 7].[All]" dimensionUniqueName="[Nyttor]" displayFolder="" count="0" memberValueDatatype="5" unbalanced="0"/>
    <cacheHierarchy uniqueName="[Nyttor].[Max år 8]" caption="Max år 8" attribute="1" defaultMemberUniqueName="[Nyttor].[Max år 8].[All]" allUniqueName="[Nyttor].[Max år 8].[All]" dimensionUniqueName="[Nyttor]" displayFolder="" count="0" memberValueDatatype="5" unbalanced="0"/>
    <cacheHierarchy uniqueName="[Nyttor].[Max år 9]" caption="Max år 9" attribute="1" defaultMemberUniqueName="[Nyttor].[Max år 9].[All]" allUniqueName="[Nyttor].[Max år 9].[All]" dimensionUniqueName="[Nyttor]" displayFolder="" count="0" memberValueDatatype="5" unbalanced="0"/>
    <cacheHierarchy uniqueName="[Nyttor].[Max år 10]" caption="Max år 10" attribute="1" defaultMemberUniqueName="[Nyttor].[Max år 10].[All]" allUniqueName="[Nyttor].[Max år 10].[All]" dimensionUniqueName="[Nyttor]" displayFolder="" count="0" memberValueDatatype="5" unbalanced="0"/>
    <cacheHierarchy uniqueName="[Nyttor].[Max år 11]" caption="Max år 11" attribute="1" defaultMemberUniqueName="[Nyttor].[Max år 11].[All]" allUniqueName="[Nyttor].[Max år 11].[All]" dimensionUniqueName="[Nyttor]" displayFolder="" count="0" memberValueDatatype="5" unbalanced="0"/>
    <cacheHierarchy uniqueName="[Nyttor].[Max år 12]" caption="Max år 12" attribute="1" defaultMemberUniqueName="[Nyttor].[Max år 12].[All]" allUniqueName="[Nyttor].[Max år 12].[All]" dimensionUniqueName="[Nyttor]" displayFolder="" count="0" memberValueDatatype="5" unbalanced="0"/>
    <cacheHierarchy uniqueName="[Nyttor].[Max år 13]" caption="Max år 13" attribute="1" defaultMemberUniqueName="[Nyttor].[Max år 13].[All]" allUniqueName="[Nyttor].[Max år 13].[All]" dimensionUniqueName="[Nyttor]" displayFolder="" count="0" memberValueDatatype="5" unbalanced="0"/>
    <cacheHierarchy uniqueName="[Nyttor].[Max år 14]" caption="Max år 14" attribute="1" defaultMemberUniqueName="[Nyttor].[Max år 14].[All]" allUniqueName="[Nyttor].[Max år 14].[All]" dimensionUniqueName="[Nyttor]" displayFolder="" count="0" memberValueDatatype="5" unbalanced="0"/>
    <cacheHierarchy uniqueName="[Nyttor].[Max år 15]" caption="Max år 15" attribute="1" defaultMemberUniqueName="[Nyttor].[Max år 15].[All]" allUniqueName="[Nyttor].[Max år 15].[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Troligt år 7]" caption="Troligt år 7" attribute="1" defaultMemberUniqueName="[Varderade_kostnader].[Troligt år 7].[All]" allUniqueName="[Varderade_kostnader].[Troligt år 7].[All]" dimensionUniqueName="[Varderade_kostnader]" displayFolder="" count="0" memberValueDatatype="5" unbalanced="0"/>
    <cacheHierarchy uniqueName="[Varderade_kostnader].[Troligt år 8]" caption="Troligt år 8" attribute="1" defaultMemberUniqueName="[Varderade_kostnader].[Troligt år 8].[All]" allUniqueName="[Varderade_kostnader].[Troligt år 8].[All]" dimensionUniqueName="[Varderade_kostnader]" displayFolder="" count="0" memberValueDatatype="5" unbalanced="0"/>
    <cacheHierarchy uniqueName="[Varderade_kostnader].[Troligt år 9]" caption="Troligt år 9" attribute="1" defaultMemberUniqueName="[Varderade_kostnader].[Troligt år 9].[All]" allUniqueName="[Varderade_kostnader].[Troligt år 9].[All]" dimensionUniqueName="[Varderade_kostnader]" displayFolder="" count="0" memberValueDatatype="5" unbalanced="0"/>
    <cacheHierarchy uniqueName="[Varderade_kostnader].[Troligt år 10]" caption="Troligt år 10" attribute="1" defaultMemberUniqueName="[Varderade_kostnader].[Troligt år 10].[All]" allUniqueName="[Varderade_kostnader].[Troligt år 10].[All]" dimensionUniqueName="[Varderade_kostnader]" displayFolder="" count="0" memberValueDatatype="5" unbalanced="0"/>
    <cacheHierarchy uniqueName="[Varderade_kostnader].[Troligt år 11]" caption="Troligt år 11" attribute="1" defaultMemberUniqueName="[Varderade_kostnader].[Troligt år 11].[All]" allUniqueName="[Varderade_kostnader].[Troligt år 11].[All]" dimensionUniqueName="[Varderade_kostnader]" displayFolder="" count="0" memberValueDatatype="5" unbalanced="0"/>
    <cacheHierarchy uniqueName="[Varderade_kostnader].[Troligt år 12]" caption="Troligt år 12" attribute="1" defaultMemberUniqueName="[Varderade_kostnader].[Troligt år 12].[All]" allUniqueName="[Varderade_kostnader].[Troligt år 12].[All]" dimensionUniqueName="[Varderade_kostnader]" displayFolder="" count="0" memberValueDatatype="5" unbalanced="0"/>
    <cacheHierarchy uniqueName="[Varderade_kostnader].[Troligt år 13]" caption="Troligt år 13" attribute="1" defaultMemberUniqueName="[Varderade_kostnader].[Troligt år 13].[All]" allUniqueName="[Varderade_kostnader].[Troligt år 13].[All]" dimensionUniqueName="[Varderade_kostnader]" displayFolder="" count="0" memberValueDatatype="5" unbalanced="0"/>
    <cacheHierarchy uniqueName="[Varderade_kostnader].[Troligt år 14]" caption="Troligt år 14" attribute="1" defaultMemberUniqueName="[Varderade_kostnader].[Troligt år 14].[All]" allUniqueName="[Varderade_kostnader].[Troligt år 14].[All]" dimensionUniqueName="[Varderade_kostnader]" displayFolder="" count="0" memberValueDatatype="5" unbalanced="0"/>
    <cacheHierarchy uniqueName="[Varderade_kostnader].[Troligt år 15]" caption="Troligt år 15" attribute="1" defaultMemberUniqueName="[Varderade_kostnader].[Troligt år 15].[All]" allUniqueName="[Varderade_kostnader].[Troligt år 15].[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Min år 7]" caption="Min år 7" attribute="1" defaultMemberUniqueName="[Varderade_kostnader].[Min år 7].[All]" allUniqueName="[Varderade_kostnader].[Min år 7].[All]" dimensionUniqueName="[Varderade_kostnader]" displayFolder="" count="0" memberValueDatatype="5" unbalanced="0"/>
    <cacheHierarchy uniqueName="[Varderade_kostnader].[Min år 8]" caption="Min år 8" attribute="1" defaultMemberUniqueName="[Varderade_kostnader].[Min år 8].[All]" allUniqueName="[Varderade_kostnader].[Min år 8].[All]" dimensionUniqueName="[Varderade_kostnader]" displayFolder="" count="0" memberValueDatatype="5" unbalanced="0"/>
    <cacheHierarchy uniqueName="[Varderade_kostnader].[Min år 9]" caption="Min år 9" attribute="1" defaultMemberUniqueName="[Varderade_kostnader].[Min år 9].[All]" allUniqueName="[Varderade_kostnader].[Min år 9].[All]" dimensionUniqueName="[Varderade_kostnader]" displayFolder="" count="0" memberValueDatatype="5" unbalanced="0"/>
    <cacheHierarchy uniqueName="[Varderade_kostnader].[Min år 10]" caption="Min år 10" attribute="1" defaultMemberUniqueName="[Varderade_kostnader].[Min år 10].[All]" allUniqueName="[Varderade_kostnader].[Min år 10].[All]" dimensionUniqueName="[Varderade_kostnader]" displayFolder="" count="0" memberValueDatatype="5" unbalanced="0"/>
    <cacheHierarchy uniqueName="[Varderade_kostnader].[Min år 11]" caption="Min år 11" attribute="1" defaultMemberUniqueName="[Varderade_kostnader].[Min år 11].[All]" allUniqueName="[Varderade_kostnader].[Min år 11].[All]" dimensionUniqueName="[Varderade_kostnader]" displayFolder="" count="0" memberValueDatatype="5" unbalanced="0"/>
    <cacheHierarchy uniqueName="[Varderade_kostnader].[Min år 12]" caption="Min år 12" attribute="1" defaultMemberUniqueName="[Varderade_kostnader].[Min år 12].[All]" allUniqueName="[Varderade_kostnader].[Min år 12].[All]" dimensionUniqueName="[Varderade_kostnader]" displayFolder="" count="0" memberValueDatatype="5" unbalanced="0"/>
    <cacheHierarchy uniqueName="[Varderade_kostnader].[Min år 13]" caption="Min år 13" attribute="1" defaultMemberUniqueName="[Varderade_kostnader].[Min år 13].[All]" allUniqueName="[Varderade_kostnader].[Min år 13].[All]" dimensionUniqueName="[Varderade_kostnader]" displayFolder="" count="0" memberValueDatatype="5" unbalanced="0"/>
    <cacheHierarchy uniqueName="[Varderade_kostnader].[Min år 14]" caption="Min år 14" attribute="1" defaultMemberUniqueName="[Varderade_kostnader].[Min år 14].[All]" allUniqueName="[Varderade_kostnader].[Min år 14].[All]" dimensionUniqueName="[Varderade_kostnader]" displayFolder="" count="0" memberValueDatatype="5" unbalanced="0"/>
    <cacheHierarchy uniqueName="[Varderade_kostnader].[Min år 15]" caption="Min år 15" attribute="1" defaultMemberUniqueName="[Varderade_kostnader].[Min år 15].[All]" allUniqueName="[Varderade_kostnader].[Min år 15].[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Max år 7]" caption="Max år 7" attribute="1" defaultMemberUniqueName="[Varderade_kostnader].[Max år 7].[All]" allUniqueName="[Varderade_kostnader].[Max år 7].[All]" dimensionUniqueName="[Varderade_kostnader]" displayFolder="" count="0" memberValueDatatype="5" unbalanced="0"/>
    <cacheHierarchy uniqueName="[Varderade_kostnader].[Max år 8]" caption="Max år 8" attribute="1" defaultMemberUniqueName="[Varderade_kostnader].[Max år 8].[All]" allUniqueName="[Varderade_kostnader].[Max år 8].[All]" dimensionUniqueName="[Varderade_kostnader]" displayFolder="" count="0" memberValueDatatype="5" unbalanced="0"/>
    <cacheHierarchy uniqueName="[Varderade_kostnader].[Max år 9]" caption="Max år 9" attribute="1" defaultMemberUniqueName="[Varderade_kostnader].[Max år 9].[All]" allUniqueName="[Varderade_kostnader].[Max år 9].[All]" dimensionUniqueName="[Varderade_kostnader]" displayFolder="" count="0" memberValueDatatype="5" unbalanced="0"/>
    <cacheHierarchy uniqueName="[Varderade_kostnader].[Max år 10]" caption="Max år 10" attribute="1" defaultMemberUniqueName="[Varderade_kostnader].[Max år 10].[All]" allUniqueName="[Varderade_kostnader].[Max år 10].[All]" dimensionUniqueName="[Varderade_kostnader]" displayFolder="" count="0" memberValueDatatype="5" unbalanced="0"/>
    <cacheHierarchy uniqueName="[Varderade_kostnader].[Max år 11]" caption="Max år 11" attribute="1" defaultMemberUniqueName="[Varderade_kostnader].[Max år 11].[All]" allUniqueName="[Varderade_kostnader].[Max år 11].[All]" dimensionUniqueName="[Varderade_kostnader]" displayFolder="" count="0" memberValueDatatype="5" unbalanced="0"/>
    <cacheHierarchy uniqueName="[Varderade_kostnader].[Max år 12]" caption="Max år 12" attribute="1" defaultMemberUniqueName="[Varderade_kostnader].[Max år 12].[All]" allUniqueName="[Varderade_kostnader].[Max år 12].[All]" dimensionUniqueName="[Varderade_kostnader]" displayFolder="" count="0" memberValueDatatype="5" unbalanced="0"/>
    <cacheHierarchy uniqueName="[Varderade_kostnader].[Max år 13]" caption="Max år 13" attribute="1" defaultMemberUniqueName="[Varderade_kostnader].[Max år 13].[All]" allUniqueName="[Varderade_kostnader].[Max år 13].[All]" dimensionUniqueName="[Varderade_kostnader]" displayFolder="" count="0" memberValueDatatype="5" unbalanced="0"/>
    <cacheHierarchy uniqueName="[Varderade_kostnader].[Max år 14]" caption="Max år 14" attribute="1" defaultMemberUniqueName="[Varderade_kostnader].[Max år 14].[All]" allUniqueName="[Varderade_kostnader].[Max år 14].[All]" dimensionUniqueName="[Varderade_kostnader]" displayFolder="" count="0" memberValueDatatype="5" unbalanced="0"/>
    <cacheHierarchy uniqueName="[Varderade_kostnader].[Max år 15]" caption="Max år 15" attribute="1" defaultMemberUniqueName="[Varderade_kostnader].[Max år 15].[All]" allUniqueName="[Varderade_kostnader].[Max år 15].[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Troligt år 7]" caption="Troligt år 7" attribute="1" defaultMemberUniqueName="[Varderade_nyttor].[Troligt år 7].[All]" allUniqueName="[Varderade_nyttor].[Troligt år 7].[All]" dimensionUniqueName="[Varderade_nyttor]" displayFolder="" count="0" memberValueDatatype="5" unbalanced="0"/>
    <cacheHierarchy uniqueName="[Varderade_nyttor].[Troligt år 8]" caption="Troligt år 8" attribute="1" defaultMemberUniqueName="[Varderade_nyttor].[Troligt år 8].[All]" allUniqueName="[Varderade_nyttor].[Troligt år 8].[All]" dimensionUniqueName="[Varderade_nyttor]" displayFolder="" count="0" memberValueDatatype="5" unbalanced="0"/>
    <cacheHierarchy uniqueName="[Varderade_nyttor].[Troligt år 9]" caption="Troligt år 9" attribute="1" defaultMemberUniqueName="[Varderade_nyttor].[Troligt år 9].[All]" allUniqueName="[Varderade_nyttor].[Troligt år 9].[All]" dimensionUniqueName="[Varderade_nyttor]" displayFolder="" count="0" memberValueDatatype="5" unbalanced="0"/>
    <cacheHierarchy uniqueName="[Varderade_nyttor].[Troligt år 10]" caption="Troligt år 10" attribute="1" defaultMemberUniqueName="[Varderade_nyttor].[Troligt år 10].[All]" allUniqueName="[Varderade_nyttor].[Troligt år 10].[All]" dimensionUniqueName="[Varderade_nyttor]" displayFolder="" count="0" memberValueDatatype="5" unbalanced="0"/>
    <cacheHierarchy uniqueName="[Varderade_nyttor].[Troligt år 11]" caption="Troligt år 11" attribute="1" defaultMemberUniqueName="[Varderade_nyttor].[Troligt år 11].[All]" allUniqueName="[Varderade_nyttor].[Troligt år 11].[All]" dimensionUniqueName="[Varderade_nyttor]" displayFolder="" count="0" memberValueDatatype="5" unbalanced="0"/>
    <cacheHierarchy uniqueName="[Varderade_nyttor].[Troligt år 12]" caption="Troligt år 12" attribute="1" defaultMemberUniqueName="[Varderade_nyttor].[Troligt år 12].[All]" allUniqueName="[Varderade_nyttor].[Troligt år 12].[All]" dimensionUniqueName="[Varderade_nyttor]" displayFolder="" count="0" memberValueDatatype="5" unbalanced="0"/>
    <cacheHierarchy uniqueName="[Varderade_nyttor].[Troligt år 13]" caption="Troligt år 13" attribute="1" defaultMemberUniqueName="[Varderade_nyttor].[Troligt år 13].[All]" allUniqueName="[Varderade_nyttor].[Troligt år 13].[All]" dimensionUniqueName="[Varderade_nyttor]" displayFolder="" count="0" memberValueDatatype="5" unbalanced="0"/>
    <cacheHierarchy uniqueName="[Varderade_nyttor].[Troligt år 14]" caption="Troligt år 14" attribute="1" defaultMemberUniqueName="[Varderade_nyttor].[Troligt år 14].[All]" allUniqueName="[Varderade_nyttor].[Troligt år 14].[All]" dimensionUniqueName="[Varderade_nyttor]" displayFolder="" count="0" memberValueDatatype="5" unbalanced="0"/>
    <cacheHierarchy uniqueName="[Varderade_nyttor].[Troligt år 15]" caption="Troligt år 15" attribute="1" defaultMemberUniqueName="[Varderade_nyttor].[Troligt år 15].[All]" allUniqueName="[Varderade_nyttor].[Troligt år 15].[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Min år 7]" caption="Min år 7" attribute="1" defaultMemberUniqueName="[Varderade_nyttor].[Min år 7].[All]" allUniqueName="[Varderade_nyttor].[Min år 7].[All]" dimensionUniqueName="[Varderade_nyttor]" displayFolder="" count="0" memberValueDatatype="5" unbalanced="0"/>
    <cacheHierarchy uniqueName="[Varderade_nyttor].[Min år 8]" caption="Min år 8" attribute="1" defaultMemberUniqueName="[Varderade_nyttor].[Min år 8].[All]" allUniqueName="[Varderade_nyttor].[Min år 8].[All]" dimensionUniqueName="[Varderade_nyttor]" displayFolder="" count="0" memberValueDatatype="5" unbalanced="0"/>
    <cacheHierarchy uniqueName="[Varderade_nyttor].[Min år 9]" caption="Min år 9" attribute="1" defaultMemberUniqueName="[Varderade_nyttor].[Min år 9].[All]" allUniqueName="[Varderade_nyttor].[Min år 9].[All]" dimensionUniqueName="[Varderade_nyttor]" displayFolder="" count="0" memberValueDatatype="5" unbalanced="0"/>
    <cacheHierarchy uniqueName="[Varderade_nyttor].[Min år 10]" caption="Min år 10" attribute="1" defaultMemberUniqueName="[Varderade_nyttor].[Min år 10].[All]" allUniqueName="[Varderade_nyttor].[Min år 10].[All]" dimensionUniqueName="[Varderade_nyttor]" displayFolder="" count="0" memberValueDatatype="5" unbalanced="0"/>
    <cacheHierarchy uniqueName="[Varderade_nyttor].[Min år 11]" caption="Min år 11" attribute="1" defaultMemberUniqueName="[Varderade_nyttor].[Min år 11].[All]" allUniqueName="[Varderade_nyttor].[Min år 11].[All]" dimensionUniqueName="[Varderade_nyttor]" displayFolder="" count="0" memberValueDatatype="5" unbalanced="0"/>
    <cacheHierarchy uniqueName="[Varderade_nyttor].[Min år 12]" caption="Min år 12" attribute="1" defaultMemberUniqueName="[Varderade_nyttor].[Min år 12].[All]" allUniqueName="[Varderade_nyttor].[Min år 12].[All]" dimensionUniqueName="[Varderade_nyttor]" displayFolder="" count="0" memberValueDatatype="5" unbalanced="0"/>
    <cacheHierarchy uniqueName="[Varderade_nyttor].[Min år 13]" caption="Min år 13" attribute="1" defaultMemberUniqueName="[Varderade_nyttor].[Min år 13].[All]" allUniqueName="[Varderade_nyttor].[Min år 13].[All]" dimensionUniqueName="[Varderade_nyttor]" displayFolder="" count="0" memberValueDatatype="5" unbalanced="0"/>
    <cacheHierarchy uniqueName="[Varderade_nyttor].[Min år 14]" caption="Min år 14" attribute="1" defaultMemberUniqueName="[Varderade_nyttor].[Min år 14].[All]" allUniqueName="[Varderade_nyttor].[Min år 14].[All]" dimensionUniqueName="[Varderade_nyttor]" displayFolder="" count="0" memberValueDatatype="5" unbalanced="0"/>
    <cacheHierarchy uniqueName="[Varderade_nyttor].[Min år 15]" caption="Min år 15" attribute="1" defaultMemberUniqueName="[Varderade_nyttor].[Min år 15].[All]" allUniqueName="[Varderade_nyttor].[Min år 15].[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Max år 7]" caption="Max år 7" attribute="1" defaultMemberUniqueName="[Varderade_nyttor].[Max år 7].[All]" allUniqueName="[Varderade_nyttor].[Max år 7].[All]" dimensionUniqueName="[Varderade_nyttor]" displayFolder="" count="0" memberValueDatatype="5" unbalanced="0"/>
    <cacheHierarchy uniqueName="[Varderade_nyttor].[Max år 8]" caption="Max år 8" attribute="1" defaultMemberUniqueName="[Varderade_nyttor].[Max år 8].[All]" allUniqueName="[Varderade_nyttor].[Max år 8].[All]" dimensionUniqueName="[Varderade_nyttor]" displayFolder="" count="0" memberValueDatatype="5" unbalanced="0"/>
    <cacheHierarchy uniqueName="[Varderade_nyttor].[Max år 9]" caption="Max år 9" attribute="1" defaultMemberUniqueName="[Varderade_nyttor].[Max år 9].[All]" allUniqueName="[Varderade_nyttor].[Max år 9].[All]" dimensionUniqueName="[Varderade_nyttor]" displayFolder="" count="0" memberValueDatatype="5" unbalanced="0"/>
    <cacheHierarchy uniqueName="[Varderade_nyttor].[Max år 10]" caption="Max år 10" attribute="1" defaultMemberUniqueName="[Varderade_nyttor].[Max år 10].[All]" allUniqueName="[Varderade_nyttor].[Max år 10].[All]" dimensionUniqueName="[Varderade_nyttor]" displayFolder="" count="0" memberValueDatatype="5" unbalanced="0"/>
    <cacheHierarchy uniqueName="[Varderade_nyttor].[Max år 11]" caption="Max år 11" attribute="1" defaultMemberUniqueName="[Varderade_nyttor].[Max år 11].[All]" allUniqueName="[Varderade_nyttor].[Max år 11].[All]" dimensionUniqueName="[Varderade_nyttor]" displayFolder="" count="0" memberValueDatatype="5" unbalanced="0"/>
    <cacheHierarchy uniqueName="[Varderade_nyttor].[Max år 12]" caption="Max år 12" attribute="1" defaultMemberUniqueName="[Varderade_nyttor].[Max år 12].[All]" allUniqueName="[Varderade_nyttor].[Max år 12].[All]" dimensionUniqueName="[Varderade_nyttor]" displayFolder="" count="0" memberValueDatatype="5" unbalanced="0"/>
    <cacheHierarchy uniqueName="[Varderade_nyttor].[Max år 13]" caption="Max år 13" attribute="1" defaultMemberUniqueName="[Varderade_nyttor].[Max år 13].[All]" allUniqueName="[Varderade_nyttor].[Max år 13].[All]" dimensionUniqueName="[Varderade_nyttor]" displayFolder="" count="0" memberValueDatatype="5" unbalanced="0"/>
    <cacheHierarchy uniqueName="[Varderade_nyttor].[Max år 14]" caption="Max år 14" attribute="1" defaultMemberUniqueName="[Varderade_nyttor].[Max år 14].[All]" allUniqueName="[Varderade_nyttor].[Max år 14].[All]" dimensionUniqueName="[Varderade_nyttor]" displayFolder="" count="0" memberValueDatatype="5" unbalanced="0"/>
    <cacheHierarchy uniqueName="[Varderade_nyttor].[Max år 15]" caption="Max år 15" attribute="1" defaultMemberUniqueName="[Varderade_nyttor].[Max år 15].[All]" allUniqueName="[Varderade_nyttor].[Max år 15].[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180"/>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81"/>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82"/>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83"/>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84"/>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85"/>
        </ext>
      </extLst>
    </cacheHierarchy>
    <cacheHierarchy uniqueName="[Measures].[Sum of Troligt år 7]" caption="Sum of Troligt år 7" measure="1" displayFolder="" measureGroup="Nyttor" count="0" hidden="1">
      <extLst>
        <ext xmlns:x15="http://schemas.microsoft.com/office/spreadsheetml/2010/11/main" uri="{B97F6D7D-B522-45F9-BDA1-12C45D357490}">
          <x15:cacheHierarchy aggregatedColumn="186"/>
        </ext>
      </extLst>
    </cacheHierarchy>
    <cacheHierarchy uniqueName="[Measures].[Sum of Troligt år 8]" caption="Sum of Troligt år 8" measure="1" displayFolder="" measureGroup="Nyttor" count="0" hidden="1">
      <extLst>
        <ext xmlns:x15="http://schemas.microsoft.com/office/spreadsheetml/2010/11/main" uri="{B97F6D7D-B522-45F9-BDA1-12C45D357490}">
          <x15:cacheHierarchy aggregatedColumn="187"/>
        </ext>
      </extLst>
    </cacheHierarchy>
    <cacheHierarchy uniqueName="[Measures].[Sum of Troligt år 9]" caption="Sum of Troligt år 9" measure="1" displayFolder="" measureGroup="Nyttor" count="0" hidden="1">
      <extLst>
        <ext xmlns:x15="http://schemas.microsoft.com/office/spreadsheetml/2010/11/main" uri="{B97F6D7D-B522-45F9-BDA1-12C45D357490}">
          <x15:cacheHierarchy aggregatedColumn="188"/>
        </ext>
      </extLst>
    </cacheHierarchy>
    <cacheHierarchy uniqueName="[Measures].[Sum of Troligt år 10]" caption="Sum of Troligt år 10" measure="1" displayFolder="" measureGroup="Nyttor" count="0" hidden="1">
      <extLst>
        <ext xmlns:x15="http://schemas.microsoft.com/office/spreadsheetml/2010/11/main" uri="{B97F6D7D-B522-45F9-BDA1-12C45D357490}">
          <x15:cacheHierarchy aggregatedColumn="189"/>
        </ext>
      </extLst>
    </cacheHierarchy>
    <cacheHierarchy uniqueName="[Measures].[Sum of Troligt år 11]" caption="Sum of Troligt år 11" measure="1" displayFolder="" measureGroup="Nyttor" count="0" hidden="1">
      <extLst>
        <ext xmlns:x15="http://schemas.microsoft.com/office/spreadsheetml/2010/11/main" uri="{B97F6D7D-B522-45F9-BDA1-12C45D357490}">
          <x15:cacheHierarchy aggregatedColumn="190"/>
        </ext>
      </extLst>
    </cacheHierarchy>
    <cacheHierarchy uniqueName="[Measures].[Sum of Troligt år 12]" caption="Sum of Troligt år 12" measure="1" displayFolder="" measureGroup="Nyttor" count="0" hidden="1">
      <extLst>
        <ext xmlns:x15="http://schemas.microsoft.com/office/spreadsheetml/2010/11/main" uri="{B97F6D7D-B522-45F9-BDA1-12C45D357490}">
          <x15:cacheHierarchy aggregatedColumn="191"/>
        </ext>
      </extLst>
    </cacheHierarchy>
    <cacheHierarchy uniqueName="[Measures].[Sum of Troligt år 13]" caption="Sum of Troligt år 13" measure="1" displayFolder="" measureGroup="Nyttor" count="0" hidden="1">
      <extLst>
        <ext xmlns:x15="http://schemas.microsoft.com/office/spreadsheetml/2010/11/main" uri="{B97F6D7D-B522-45F9-BDA1-12C45D357490}">
          <x15:cacheHierarchy aggregatedColumn="192"/>
        </ext>
      </extLst>
    </cacheHierarchy>
    <cacheHierarchy uniqueName="[Measures].[Sum of Troligt år 14]" caption="Sum of Troligt år 14" measure="1" displayFolder="" measureGroup="Nyttor" count="0" hidden="1">
      <extLst>
        <ext xmlns:x15="http://schemas.microsoft.com/office/spreadsheetml/2010/11/main" uri="{B97F6D7D-B522-45F9-BDA1-12C45D357490}">
          <x15:cacheHierarchy aggregatedColumn="193"/>
        </ext>
      </extLst>
    </cacheHierarchy>
    <cacheHierarchy uniqueName="[Measures].[Sum of Troligt år 15]" caption="Sum of Troligt år 15" measure="1" displayFolder="" measureGroup="Nyttor" count="0" hidden="1">
      <extLst>
        <ext xmlns:x15="http://schemas.microsoft.com/office/spreadsheetml/2010/11/main" uri="{B97F6D7D-B522-45F9-BDA1-12C45D357490}">
          <x15:cacheHierarchy aggregatedColumn="19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123"/>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24"/>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125"/>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126"/>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127"/>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128"/>
        </ext>
      </extLst>
    </cacheHierarchy>
    <cacheHierarchy uniqueName="[Measures].[Sum of Troligt år 7 2]" caption="Sum of Troligt år 7 2" measure="1" displayFolder="" measureGroup="Kostnader" count="0" hidden="1">
      <extLst>
        <ext xmlns:x15="http://schemas.microsoft.com/office/spreadsheetml/2010/11/main" uri="{B97F6D7D-B522-45F9-BDA1-12C45D357490}">
          <x15:cacheHierarchy aggregatedColumn="129"/>
        </ext>
      </extLst>
    </cacheHierarchy>
    <cacheHierarchy uniqueName="[Measures].[Sum of Troligt år 8 2]" caption="Sum of Troligt år 8 2" measure="1" displayFolder="" measureGroup="Kostnader" count="0" hidden="1">
      <extLst>
        <ext xmlns:x15="http://schemas.microsoft.com/office/spreadsheetml/2010/11/main" uri="{B97F6D7D-B522-45F9-BDA1-12C45D357490}">
          <x15:cacheHierarchy aggregatedColumn="130"/>
        </ext>
      </extLst>
    </cacheHierarchy>
    <cacheHierarchy uniqueName="[Measures].[Sum of Troligt år 9 2]" caption="Sum of Troligt år 9 2" measure="1" displayFolder="" measureGroup="Kostnader" count="0" hidden="1">
      <extLst>
        <ext xmlns:x15="http://schemas.microsoft.com/office/spreadsheetml/2010/11/main" uri="{B97F6D7D-B522-45F9-BDA1-12C45D357490}">
          <x15:cacheHierarchy aggregatedColumn="131"/>
        </ext>
      </extLst>
    </cacheHierarchy>
    <cacheHierarchy uniqueName="[Measures].[Sum of Troligt år 10 2]" caption="Sum of Troligt år 10 2" measure="1" displayFolder="" measureGroup="Kostnader" count="0" hidden="1">
      <extLst>
        <ext xmlns:x15="http://schemas.microsoft.com/office/spreadsheetml/2010/11/main" uri="{B97F6D7D-B522-45F9-BDA1-12C45D357490}">
          <x15:cacheHierarchy aggregatedColumn="132"/>
        </ext>
      </extLst>
    </cacheHierarchy>
    <cacheHierarchy uniqueName="[Measures].[Sum of Troligt år 11 2]" caption="Sum of Troligt år 11 2" measure="1" displayFolder="" measureGroup="Kostnader" count="0" hidden="1">
      <extLst>
        <ext xmlns:x15="http://schemas.microsoft.com/office/spreadsheetml/2010/11/main" uri="{B97F6D7D-B522-45F9-BDA1-12C45D357490}">
          <x15:cacheHierarchy aggregatedColumn="133"/>
        </ext>
      </extLst>
    </cacheHierarchy>
    <cacheHierarchy uniqueName="[Measures].[Sum of Troligt år 12 2]" caption="Sum of Troligt år 12 2" measure="1" displayFolder="" measureGroup="Kostnader" count="0" hidden="1">
      <extLst>
        <ext xmlns:x15="http://schemas.microsoft.com/office/spreadsheetml/2010/11/main" uri="{B97F6D7D-B522-45F9-BDA1-12C45D357490}">
          <x15:cacheHierarchy aggregatedColumn="134"/>
        </ext>
      </extLst>
    </cacheHierarchy>
    <cacheHierarchy uniqueName="[Measures].[Sum of Troligt år 13 2]" caption="Sum of Troligt år 13 2" measure="1" displayFolder="" measureGroup="Kostnader" count="0" hidden="1">
      <extLst>
        <ext xmlns:x15="http://schemas.microsoft.com/office/spreadsheetml/2010/11/main" uri="{B97F6D7D-B522-45F9-BDA1-12C45D357490}">
          <x15:cacheHierarchy aggregatedColumn="135"/>
        </ext>
      </extLst>
    </cacheHierarchy>
    <cacheHierarchy uniqueName="[Measures].[Sum of Troligt år 14 2]" caption="Sum of Troligt år 14 2" measure="1" displayFolder="" measureGroup="Kostnader" count="0" hidden="1">
      <extLst>
        <ext xmlns:x15="http://schemas.microsoft.com/office/spreadsheetml/2010/11/main" uri="{B97F6D7D-B522-45F9-BDA1-12C45D357490}">
          <x15:cacheHierarchy aggregatedColumn="136"/>
        </ext>
      </extLst>
    </cacheHierarchy>
    <cacheHierarchy uniqueName="[Measures].[Sum of Troligt år 15 2]" caption="Sum of Troligt år 15 2" measure="1" displayFolder="" measureGroup="Kostnader" count="0" hidden="1">
      <extLst>
        <ext xmlns:x15="http://schemas.microsoft.com/office/spreadsheetml/2010/11/main" uri="{B97F6D7D-B522-45F9-BDA1-12C45D357490}">
          <x15:cacheHierarchy aggregatedColumn="137"/>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9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138"/>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174"/>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117"/>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294"/>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295"/>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296"/>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297"/>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298"/>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299"/>
        </ext>
      </extLst>
    </cacheHierarchy>
    <cacheHierarchy uniqueName="[Measures].[Sum of Troligt år 7 3]" caption="Sum of Troligt år 7 3" measure="1" displayFolder="" measureGroup="Varderade_nyttor" count="0" hidden="1">
      <extLst>
        <ext xmlns:x15="http://schemas.microsoft.com/office/spreadsheetml/2010/11/main" uri="{B97F6D7D-B522-45F9-BDA1-12C45D357490}">
          <x15:cacheHierarchy aggregatedColumn="300"/>
        </ext>
      </extLst>
    </cacheHierarchy>
    <cacheHierarchy uniqueName="[Measures].[Sum of Troligt år 8 3]" caption="Sum of Troligt år 8 3" measure="1" displayFolder="" measureGroup="Varderade_nyttor" count="0" hidden="1">
      <extLst>
        <ext xmlns:x15="http://schemas.microsoft.com/office/spreadsheetml/2010/11/main" uri="{B97F6D7D-B522-45F9-BDA1-12C45D357490}">
          <x15:cacheHierarchy aggregatedColumn="301"/>
        </ext>
      </extLst>
    </cacheHierarchy>
    <cacheHierarchy uniqueName="[Measures].[Sum of Troligt år 9 3]" caption="Sum of Troligt år 9 3" measure="1" displayFolder="" measureGroup="Varderade_nyttor" count="0" hidden="1">
      <extLst>
        <ext xmlns:x15="http://schemas.microsoft.com/office/spreadsheetml/2010/11/main" uri="{B97F6D7D-B522-45F9-BDA1-12C45D357490}">
          <x15:cacheHierarchy aggregatedColumn="302"/>
        </ext>
      </extLst>
    </cacheHierarchy>
    <cacheHierarchy uniqueName="[Measures].[Sum of Troligt år 10 3]" caption="Sum of Troligt år 10 3" measure="1" displayFolder="" measureGroup="Varderade_nyttor" count="0" hidden="1">
      <extLst>
        <ext xmlns:x15="http://schemas.microsoft.com/office/spreadsheetml/2010/11/main" uri="{B97F6D7D-B522-45F9-BDA1-12C45D357490}">
          <x15:cacheHierarchy aggregatedColumn="303"/>
        </ext>
      </extLst>
    </cacheHierarchy>
    <cacheHierarchy uniqueName="[Measures].[Sum of Troligt år 11 3]" caption="Sum of Troligt år 11 3" measure="1" displayFolder="" measureGroup="Varderade_nyttor" count="0" hidden="1">
      <extLst>
        <ext xmlns:x15="http://schemas.microsoft.com/office/spreadsheetml/2010/11/main" uri="{B97F6D7D-B522-45F9-BDA1-12C45D357490}">
          <x15:cacheHierarchy aggregatedColumn="304"/>
        </ext>
      </extLst>
    </cacheHierarchy>
    <cacheHierarchy uniqueName="[Measures].[Sum of Troligt år 12 3]" caption="Sum of Troligt år 12 3" measure="1" displayFolder="" measureGroup="Varderade_nyttor" count="0" hidden="1">
      <extLst>
        <ext xmlns:x15="http://schemas.microsoft.com/office/spreadsheetml/2010/11/main" uri="{B97F6D7D-B522-45F9-BDA1-12C45D357490}">
          <x15:cacheHierarchy aggregatedColumn="305"/>
        </ext>
      </extLst>
    </cacheHierarchy>
    <cacheHierarchy uniqueName="[Measures].[Sum of Troligt år 13 3]" caption="Sum of Troligt år 13 3" measure="1" displayFolder="" measureGroup="Varderade_nyttor" count="0" hidden="1">
      <extLst>
        <ext xmlns:x15="http://schemas.microsoft.com/office/spreadsheetml/2010/11/main" uri="{B97F6D7D-B522-45F9-BDA1-12C45D357490}">
          <x15:cacheHierarchy aggregatedColumn="306"/>
        </ext>
      </extLst>
    </cacheHierarchy>
    <cacheHierarchy uniqueName="[Measures].[Sum of Troligt år 14 3]" caption="Sum of Troligt år 14 3" measure="1" displayFolder="" measureGroup="Varderade_nyttor" count="0" hidden="1">
      <extLst>
        <ext xmlns:x15="http://schemas.microsoft.com/office/spreadsheetml/2010/11/main" uri="{B97F6D7D-B522-45F9-BDA1-12C45D357490}">
          <x15:cacheHierarchy aggregatedColumn="307"/>
        </ext>
      </extLst>
    </cacheHierarchy>
    <cacheHierarchy uniqueName="[Measures].[Sum of Troligt år 15 3]" caption="Sum of Troligt år 15 3" measure="1" displayFolder="" measureGroup="Varderade_nyttor" count="0" hidden="1">
      <extLst>
        <ext xmlns:x15="http://schemas.microsoft.com/office/spreadsheetml/2010/11/main" uri="{B97F6D7D-B522-45F9-BDA1-12C45D357490}">
          <x15:cacheHierarchy aggregatedColumn="308"/>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309"/>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237"/>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238"/>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239"/>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240"/>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241"/>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242"/>
        </ext>
      </extLst>
    </cacheHierarchy>
    <cacheHierarchy uniqueName="[Measures].[Sum of Troligt år 8 4]" caption="Sum of Troligt år 8 4" measure="1" displayFolder="" measureGroup="Varderade_kostnader" count="0" hidden="1">
      <extLst>
        <ext xmlns:x15="http://schemas.microsoft.com/office/spreadsheetml/2010/11/main" uri="{B97F6D7D-B522-45F9-BDA1-12C45D357490}">
          <x15:cacheHierarchy aggregatedColumn="244"/>
        </ext>
      </extLst>
    </cacheHierarchy>
    <cacheHierarchy uniqueName="[Measures].[Sum of Troligt år 9 4]" caption="Sum of Troligt år 9 4" measure="1" displayFolder="" measureGroup="Varderade_kostnader" count="0" hidden="1">
      <extLst>
        <ext xmlns:x15="http://schemas.microsoft.com/office/spreadsheetml/2010/11/main" uri="{B97F6D7D-B522-45F9-BDA1-12C45D357490}">
          <x15:cacheHierarchy aggregatedColumn="245"/>
        </ext>
      </extLst>
    </cacheHierarchy>
    <cacheHierarchy uniqueName="[Measures].[Sum of Troligt år 7 4]" caption="Sum of Troligt år 7 4" measure="1" displayFolder="" measureGroup="Varderade_kostnader" count="0" hidden="1">
      <extLst>
        <ext xmlns:x15="http://schemas.microsoft.com/office/spreadsheetml/2010/11/main" uri="{B97F6D7D-B522-45F9-BDA1-12C45D357490}">
          <x15:cacheHierarchy aggregatedColumn="243"/>
        </ext>
      </extLst>
    </cacheHierarchy>
    <cacheHierarchy uniqueName="[Measures].[Sum of Troligt år 10 4]" caption="Sum of Troligt år 10 4" measure="1" displayFolder="" measureGroup="Varderade_kostnader" count="0" hidden="1">
      <extLst>
        <ext xmlns:x15="http://schemas.microsoft.com/office/spreadsheetml/2010/11/main" uri="{B97F6D7D-B522-45F9-BDA1-12C45D357490}">
          <x15:cacheHierarchy aggregatedColumn="246"/>
        </ext>
      </extLst>
    </cacheHierarchy>
    <cacheHierarchy uniqueName="[Measures].[Sum of Troligt år 11 4]" caption="Sum of Troligt år 11 4" measure="1" displayFolder="" measureGroup="Varderade_kostnader" count="0" hidden="1">
      <extLst>
        <ext xmlns:x15="http://schemas.microsoft.com/office/spreadsheetml/2010/11/main" uri="{B97F6D7D-B522-45F9-BDA1-12C45D357490}">
          <x15:cacheHierarchy aggregatedColumn="247"/>
        </ext>
      </extLst>
    </cacheHierarchy>
    <cacheHierarchy uniqueName="[Measures].[Sum of Troligt år 12 4]" caption="Sum of Troligt år 12 4" measure="1" displayFolder="" measureGroup="Varderade_kostnader" count="0" hidden="1">
      <extLst>
        <ext xmlns:x15="http://schemas.microsoft.com/office/spreadsheetml/2010/11/main" uri="{B97F6D7D-B522-45F9-BDA1-12C45D357490}">
          <x15:cacheHierarchy aggregatedColumn="248"/>
        </ext>
      </extLst>
    </cacheHierarchy>
    <cacheHierarchy uniqueName="[Measures].[Sum of Troligt år 13 4]" caption="Sum of Troligt år 13 4" measure="1" displayFolder="" measureGroup="Varderade_kostnader" count="0" hidden="1">
      <extLst>
        <ext xmlns:x15="http://schemas.microsoft.com/office/spreadsheetml/2010/11/main" uri="{B97F6D7D-B522-45F9-BDA1-12C45D357490}">
          <x15:cacheHierarchy aggregatedColumn="249"/>
        </ext>
      </extLst>
    </cacheHierarchy>
    <cacheHierarchy uniqueName="[Measures].[Sum of Troligt år 14 4]" caption="Sum of Troligt år 14 4" measure="1" displayFolder="" measureGroup="Varderade_kostnader" count="0" hidden="1">
      <extLst>
        <ext xmlns:x15="http://schemas.microsoft.com/office/spreadsheetml/2010/11/main" uri="{B97F6D7D-B522-45F9-BDA1-12C45D357490}">
          <x15:cacheHierarchy aggregatedColumn="250"/>
        </ext>
      </extLst>
    </cacheHierarchy>
    <cacheHierarchy uniqueName="[Measures].[Sum of Troligt år 15 4]" caption="Sum of Troligt år 15 4" measure="1" displayFolder="" measureGroup="Varderade_kostnader" count="0" hidden="1">
      <extLst>
        <ext xmlns:x15="http://schemas.microsoft.com/office/spreadsheetml/2010/11/main" uri="{B97F6D7D-B522-45F9-BDA1-12C45D357490}">
          <x15:cacheHierarchy aggregatedColumn="251"/>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64"/>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325"/>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341"/>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268"/>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284"/>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252"/>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231"/>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607105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4F454-E49B-4D3E-8486-F0C5E317BFFB}" name="Ej_varderade_nyttor" cacheId="189" applyNumberFormats="0" applyBorderFormats="0" applyFontFormats="0" applyPatternFormats="0" applyAlignmentFormats="0" applyWidthHeightFormats="1" dataCaption="Values" tag="b9f3e2f4-a69b-4ed5-ad82-0aa6c01f8b3e" updatedVersion="8" minRefreshableVersion="3" showDrill="0" subtotalHiddenItems="1" rowGrandTotals="0" colGrandTotals="0" itemPrintTitles="1" createdVersion="8" indent="0" showHeaders="0" outline="1" outlineData="1" multipleFieldFilters="0" rowHeaderCaption="">
  <location ref="C40" firstHeaderRow="1" firstDataRow="1" firstDataCol="1"/>
  <pivotFields count="5">
    <pivotField allDrilled="1" subtotalTop="0" showAll="0" insertBlankRow="1" sortType="descending" defaultSubtotal="0" defaultAttributeDrillState="1">
      <items count="3">
        <item s="1" x="2"/>
        <item s="1" x="1"/>
        <item s="1" x="0"/>
      </items>
    </pivotField>
    <pivotField allDrilled="1" subtotalTop="0" showAll="0" insertBlankRow="1" dataSourceSort="1" defaultSubtotal="0" defaultAttributeDrillState="1"/>
    <pivotField axis="axisRow" allDrilled="1" subtotalTop="0" showAll="0" insertBlankRow="1" sortType="ascending" defaultSubtotal="0" defaultAttributeDrillState="1">
      <items count="1">
        <item x="0"/>
      </items>
    </pivotField>
    <pivotField axis="axisRow" allDrilled="1" subtotalTop="0" showAll="0" insertBlankRow="1" sortType="descending" defaultSubtotal="0" defaultAttributeDrillState="1">
      <items count="1">
        <item x="0"/>
      </items>
    </pivotField>
    <pivotField allDrilled="1" subtotalTop="0" showAll="0" insertBlankRow="1" dataSourceSort="1" defaultSubtotal="0" defaultAttributeDrillState="1"/>
  </pivotFields>
  <rowFields count="2">
    <field x="3"/>
    <field x="2"/>
  </rowFields>
  <formats count="6">
    <format dxfId="159">
      <pivotArea type="all" dataOnly="0" outline="0" fieldPosition="0"/>
    </format>
    <format dxfId="158">
      <pivotArea type="all" dataOnly="0" outline="0" fieldPosition="0"/>
    </format>
    <format dxfId="157">
      <pivotArea dataOnly="0" labelOnly="1" fieldPosition="0">
        <references count="1">
          <reference field="3" count="0"/>
        </references>
      </pivotArea>
    </format>
    <format dxfId="156">
      <pivotArea dataOnly="0" labelOnly="1" fieldPosition="0">
        <references count="2">
          <reference field="2" count="10">
            <x v="1048832"/>
            <x v="1048832"/>
            <x v="1048832"/>
            <x v="1048832"/>
            <x v="1048832"/>
            <x v="1048832"/>
            <x v="1048832"/>
            <x v="1048832"/>
            <x v="1048832"/>
            <x v="1048832"/>
          </reference>
          <reference field="3" count="1" selected="0">
            <x v="1048832"/>
          </reference>
        </references>
      </pivotArea>
    </format>
    <format dxfId="155">
      <pivotArea dataOnly="0" labelOnly="1" fieldPosition="0">
        <references count="2">
          <reference field="2" count="1">
            <x v="1048832"/>
          </reference>
          <reference field="3" count="1" selected="0">
            <x v="1048832"/>
          </reference>
        </references>
      </pivotArea>
    </format>
    <format dxfId="154">
      <pivotArea dataOnly="0" labelOnly="1" fieldPosition="0">
        <references count="2">
          <reference field="2" count="4">
            <x v="1048832"/>
            <x v="1048832"/>
            <x v="1048832"/>
            <x v="1048832"/>
          </reference>
          <reference field="3" count="1" selected="0">
            <x v="1048832"/>
          </reference>
        </references>
      </pivotArea>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64"/>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Ej_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14D36-24B3-4BDF-9034-D9E455228696}" name="Ej_varderade_kostnader" cacheId="195" applyNumberFormats="0" applyBorderFormats="0" applyFontFormats="0" applyPatternFormats="0" applyAlignmentFormats="0" applyWidthHeightFormats="1" dataCaption="Values" tag="29690dc1-d0de-4a6b-8b9a-99d273e26a8d" updatedVersion="8" minRefreshableVersion="3" showDrill="0" subtotalHiddenItems="1" rowGrandTotals="0" colGrandTotals="0" itemPrintTitles="1" createdVersion="8" indent="0" showHeaders="0" outline="1" outlineData="1" multipleFieldFilters="0" rowHeaderCaption="">
  <location ref="G40" firstHeaderRow="1" firstDataRow="1" firstDataCol="1"/>
  <pivotFields count="8">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15">
        <item x="13"/>
        <item x="12"/>
        <item x="11"/>
        <item x="10"/>
        <item x="9"/>
        <item x="8"/>
        <item x="7"/>
        <item x="0"/>
        <item x="6"/>
        <item x="5"/>
        <item x="4"/>
        <item x="3"/>
        <item x="2"/>
        <item x="1"/>
        <item x="14"/>
      </items>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xis="axisRow" allDrilled="1" subtotalTop="0" showAll="0" insertBlankRow="1" sortType="descending" defaultSubtotal="0" defaultAttributeDrillState="1">
      <items count="1">
        <item x="0"/>
      </items>
      <extLst>
        <ext xmlns:x14="http://schemas.microsoft.com/office/spreadsheetml/2009/9/main" uri="{2946ED86-A175-432a-8AC1-64E0C546D7DE}">
          <x14:pivotField fillDownLabels="1"/>
        </ext>
      </extLst>
    </pivotField>
    <pivotField axis="axisRow" allDrilled="1" subtotalTop="0" showAll="0" insertBlankRow="1" dataSourceSort="1" defaultSubtotal="0" defaultAttributeDrillState="1">
      <items count="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2">
    <field x="5"/>
    <field x="6"/>
  </rowFields>
  <formats count="3">
    <format dxfId="162">
      <pivotArea type="all" dataOnly="0" outline="0" fieldPosition="0"/>
    </format>
    <format dxfId="161">
      <pivotArea type="all" dataOnly="0" outline="0" fieldPosition="0"/>
    </format>
    <format dxfId="160">
      <pivotArea dataOnly="0" labelOnly="1" fieldPosition="0">
        <references count="1">
          <reference field="5" count="0"/>
        </references>
      </pivotArea>
    </format>
  </formats>
  <pivotHierarchies count="4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7"/>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Ej_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D02693-829D-4EE6-9BF9-9F611DA5DC01}" name="Fordj_nyttor_perspektiv" cacheId="185" applyNumberFormats="0" applyBorderFormats="0" applyFontFormats="0" applyPatternFormats="0" applyAlignmentFormats="0" applyWidthHeightFormats="1" dataCaption="Values" grandTotalCaption="Summa" tag="f163f3b2-ed0b-4c47-b063-80c6cffedfc5" updatedVersion="8" minRefreshableVersion="3" subtotalHiddenItems="1" itemPrintTitles="1" createdVersion="8" indent="0" outline="1" outlineData="1" multipleFieldFilters="0" rowHeaderCaption="Nyttor som värderats i pengar per perspektiv">
  <location ref="C106:E106" firstHeaderRow="0"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colFields count="1">
    <field x="-2"/>
  </colFields>
  <colItems count="2">
    <i>
      <x/>
    </i>
    <i i="1">
      <x v="1"/>
    </i>
  </colItems>
  <dataFields count="2">
    <dataField name="Andel av de värderade nyttorna" fld="0" showDataAs="percentOfTotal" baseField="0" baseItem="0" numFmtId="9"/>
    <dataField name="Värde i kr" fld="3" baseField="0" baseItem="0" numFmtId="166">
      <extLst>
        <ext xmlns:x14="http://schemas.microsoft.com/office/spreadsheetml/2009/9/main" uri="{E15A36E0-9728-4e99-A89B-3F7291B0FE68}">
          <x14:dataField sourceField="0" uniqueName="[__Xl2].[Measures].[Sum of Summa 3]"/>
        </ext>
      </extLst>
    </dataField>
  </dataFields>
  <formats count="19">
    <format dxfId="181">
      <pivotArea grandRow="1" outline="0" collapsedLevelsAreSubtotals="1" fieldPosition="0"/>
    </format>
    <format dxfId="180">
      <pivotArea dataOnly="0" labelOnly="1" outline="0" fieldPosition="0">
        <references count="1">
          <reference field="4294967294" count="2">
            <x v="0"/>
            <x v="1"/>
          </reference>
        </references>
      </pivotArea>
    </format>
    <format dxfId="179">
      <pivotArea outline="0" collapsedLevelsAreSubtotals="1" fieldPosition="0">
        <references count="1">
          <reference field="4294967294" count="1" selected="0">
            <x v="1"/>
          </reference>
        </references>
      </pivotArea>
    </format>
    <format dxfId="178">
      <pivotArea outline="0" collapsedLevelsAreSubtotals="1" fieldPosition="0">
        <references count="1">
          <reference field="4294967294" count="1" selected="0">
            <x v="0"/>
          </reference>
        </references>
      </pivotArea>
    </format>
    <format dxfId="177">
      <pivotArea outline="0" collapsedLevelsAreSubtotals="1" fieldPosition="0">
        <references count="1">
          <reference field="4294967294" count="1" selected="0">
            <x v="0"/>
          </reference>
        </references>
      </pivotArea>
    </format>
    <format dxfId="176">
      <pivotArea type="all" dataOnly="0" outline="0" fieldPosition="0"/>
    </format>
    <format dxfId="175">
      <pivotArea field="1" type="button" dataOnly="0" labelOnly="1" outline="0" axis="axisRow" fieldPosition="0"/>
    </format>
    <format dxfId="174">
      <pivotArea field="1" type="button" dataOnly="0" labelOnly="1" outline="0" axis="axisRow" fieldPosition="0"/>
    </format>
    <format dxfId="173">
      <pivotArea type="all" dataOnly="0" outline="0" fieldPosition="0"/>
    </format>
    <format dxfId="172">
      <pivotArea outline="0" collapsedLevelsAreSubtotals="1" fieldPosition="0"/>
    </format>
    <format dxfId="171">
      <pivotArea field="1" type="button" dataOnly="0" labelOnly="1" outline="0" axis="axisRow" fieldPosition="0"/>
    </format>
    <format dxfId="170">
      <pivotArea dataOnly="0" labelOnly="1" fieldPosition="0">
        <references count="1">
          <reference field="1" count="0"/>
        </references>
      </pivotArea>
    </format>
    <format dxfId="169">
      <pivotArea dataOnly="0" labelOnly="1" grandRow="1" outline="0" fieldPosition="0"/>
    </format>
    <format dxfId="168">
      <pivotArea dataOnly="0" labelOnly="1" outline="0" fieldPosition="0">
        <references count="1">
          <reference field="4294967294" count="2">
            <x v="0"/>
            <x v="1"/>
          </reference>
        </references>
      </pivotArea>
    </format>
    <format dxfId="167">
      <pivotArea field="1" type="button" dataOnly="0" labelOnly="1" outline="0" axis="axisRow" fieldPosition="0"/>
    </format>
    <format dxfId="166">
      <pivotArea dataOnly="0" labelOnly="1" outline="0" fieldPosition="0">
        <references count="1">
          <reference field="4294967294" count="2">
            <x v="0"/>
            <x v="1"/>
          </reference>
        </references>
      </pivotArea>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28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3EB1EA-035F-4FB2-820C-F4DABA3E3D77}" name="Fordj_kostnader_perspektiv" cacheId="193" applyNumberFormats="0" applyBorderFormats="0" applyFontFormats="0" applyPatternFormats="0" applyAlignmentFormats="0" applyWidthHeightFormats="1" dataCaption="Values" grandTotalCaption="Summa" updatedVersion="8" minRefreshableVersion="3" subtotalHiddenItems="1" itemPrintTitles="1" createdVersion="8" indent="0" outline="1" outlineData="1" multipleFieldFilters="0" rowHeaderCaption="Kostnader som värderats i pengar per perspektiv">
  <location ref="G106:I106" firstHeaderRow="0"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2">
    <i>
      <x/>
    </i>
    <i i="1">
      <x v="1"/>
    </i>
  </colItems>
  <dataFields count="2">
    <dataField name="Andel av de värderade kostnaderna" fld="1" showDataAs="percentOfTotal" baseField="0" baseItem="0" numFmtId="9"/>
    <dataField name="Värde i kr" fld="3" baseField="0" baseItem="0" numFmtId="3">
      <extLst>
        <ext xmlns:x14="http://schemas.microsoft.com/office/spreadsheetml/2009/9/main" uri="{E15A36E0-9728-4e99-A89B-3F7291B0FE68}">
          <x14:dataField sourceField="1" uniqueName="[__Xl2].[Measures].[Sum of Summa 4]"/>
        </ext>
      </extLst>
    </dataField>
  </dataFields>
  <formats count="18">
    <format dxfId="199">
      <pivotArea outline="0" collapsedLevelsAreSubtotals="1" fieldPosition="0">
        <references count="1">
          <reference field="4294967294" count="1" selected="0">
            <x v="0"/>
          </reference>
        </references>
      </pivotArea>
    </format>
    <format dxfId="198">
      <pivotArea outline="0" collapsedLevelsAreSubtotals="1" fieldPosition="0">
        <references count="1">
          <reference field="4294967294" count="1" selected="0">
            <x v="0"/>
          </reference>
        </references>
      </pivotArea>
    </format>
    <format dxfId="197">
      <pivotArea outline="0" collapsedLevelsAreSubtotals="1" fieldPosition="0">
        <references count="1">
          <reference field="4294967294" count="1" selected="0">
            <x v="1"/>
          </reference>
        </references>
      </pivotArea>
    </format>
    <format dxfId="196">
      <pivotArea outline="0" collapsedLevelsAreSubtotals="1" fieldPosition="0">
        <references count="1">
          <reference field="4294967294" count="1" selected="0">
            <x v="1"/>
          </reference>
        </references>
      </pivotArea>
    </format>
    <format dxfId="195">
      <pivotArea outline="0" collapsedLevelsAreSubtotals="1" fieldPosition="0">
        <references count="1">
          <reference field="4294967294" count="1" selected="0">
            <x v="1"/>
          </reference>
        </references>
      </pivotArea>
    </format>
    <format dxfId="194">
      <pivotArea type="all" dataOnly="0" outline="0" fieldPosition="0"/>
    </format>
    <format dxfId="193">
      <pivotArea outline="0" collapsedLevelsAreSubtotals="1" fieldPosition="0"/>
    </format>
    <format dxfId="192">
      <pivotArea field="0" type="button" dataOnly="0" labelOnly="1" outline="0" axis="axisRow" fieldPosition="0"/>
    </format>
    <format dxfId="191">
      <pivotArea dataOnly="0" labelOnly="1" fieldPosition="0">
        <references count="1">
          <reference field="0" count="0"/>
        </references>
      </pivotArea>
    </format>
    <format dxfId="190">
      <pivotArea dataOnly="0" labelOnly="1" grandRow="1" outline="0" fieldPosition="0"/>
    </format>
    <format dxfId="189">
      <pivotArea dataOnly="0" labelOnly="1" outline="0" fieldPosition="0">
        <references count="1">
          <reference field="4294967294" count="2">
            <x v="0"/>
            <x v="1"/>
          </reference>
        </references>
      </pivotArea>
    </format>
    <format dxfId="188">
      <pivotArea dataOnly="0" labelOnly="1" outline="0" fieldPosition="0">
        <references count="1">
          <reference field="4294967294" count="2">
            <x v="0"/>
            <x v="1"/>
          </reference>
        </references>
      </pivotArea>
    </format>
    <format dxfId="187">
      <pivotArea field="0" type="button" dataOnly="0" labelOnly="1" outline="0" axis="axisRow" fieldPosition="0"/>
    </format>
    <format dxfId="186">
      <pivotArea dataOnly="0" labelOnly="1" outline="0" fieldPosition="0">
        <references count="1">
          <reference field="4294967294" count="2">
            <x v="0"/>
            <x v="1"/>
          </reference>
        </references>
      </pivotArea>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field="0" type="button" dataOnly="0" labelOnly="1" outline="0" axis="axisRow" fieldPosition="0"/>
    </format>
  </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2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A82570-51F6-4118-AC0D-482D1AEBB9AE}" name="Fordj_kostnader_kategori" cacheId="194" applyNumberFormats="0" applyBorderFormats="0" applyFontFormats="0" applyPatternFormats="0" applyAlignmentFormats="0" applyWidthHeightFormats="1" dataCaption="Values" grandTotalCaption="Summa" updatedVersion="8" minRefreshableVersion="3" showDrill="0" subtotalHiddenItems="1" itemPrintTitles="1" createdVersion="8" indent="0" outline="1" outlineData="1" multipleFieldFilters="0" rowHeaderCaption="Kostnader som inte värderats i pengar, per kategori">
  <location ref="G81:I81" firstHeaderRow="0" firstDataRow="1" firstDataCol="1"/>
  <pivotFields count="6">
    <pivotField axis="axisRow" allDrilled="1" subtotalTop="0" showAll="0" insertBlankRow="1" dataSourceSort="1" defaultSubtotal="0" defaultAttributeDrillState="1">
      <items count="1">
        <item x="0"/>
      </items>
    </pivotField>
    <pivotField dataField="1" subtotalTop="0" showAll="0" defaultSubtotal="0"/>
    <pivotField axis="axisRow" allDrilled="1" subtotalTop="0" showAll="0" insertBlankRow="1" dataSourceSort="1" defaultSubtotal="0" defaultAttributeDrillState="1">
      <items count="1">
        <item x="0"/>
      </items>
    </pivotField>
    <pivotField allDrilled="1" subtotalTop="0" showAll="0" insertBlankRow="1" dataSourceSort="1" defaultSubtotal="0" defaultAttributeDrillState="1"/>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
  </rowFields>
  <colFields count="1">
    <field x="-2"/>
  </colFields>
  <colItems count="2">
    <i>
      <x/>
    </i>
    <i i="1">
      <x v="1"/>
    </i>
  </colItems>
  <dataFields count="2">
    <dataField name="Andel av de värderade nyttorna" fld="1" showDataAs="percentOfTotal" baseField="2" baseItem="2" numFmtId="10">
      <extLst>
        <ext xmlns:x14="http://schemas.microsoft.com/office/spreadsheetml/2009/9/main" uri="{E15A36E0-9728-4e99-A89B-3F7291B0FE68}">
          <x14:dataField sourceField="1" uniqueName="[__Xl2].[Measures].[Sum of Summa 4]"/>
        </ext>
      </extLst>
    </dataField>
    <dataField name="Värde i kr" fld="5" baseField="0" baseItem="0">
      <extLst>
        <ext xmlns:x14="http://schemas.microsoft.com/office/spreadsheetml/2009/9/main" uri="{E15A36E0-9728-4e99-A89B-3F7291B0FE68}">
          <x14:dataField sourceField="1"/>
        </ext>
      </extLst>
    </dataField>
  </dataFields>
  <formats count="25">
    <format dxfId="224">
      <pivotArea collapsedLevelsAreSubtotals="1" fieldPosition="0">
        <references count="2">
          <reference field="0" count="0" selected="0"/>
          <reference field="2" count="0"/>
        </references>
      </pivotArea>
    </format>
    <format dxfId="223">
      <pivotArea grandRow="1" outline="0" collapsedLevelsAreSubtotals="1" fieldPosition="0"/>
    </format>
    <format dxfId="222">
      <pivotArea collapsedLevelsAreSubtotals="1" fieldPosition="0">
        <references count="2">
          <reference field="0" count="0" selected="0"/>
          <reference field="2" count="0"/>
        </references>
      </pivotArea>
    </format>
    <format dxfId="221">
      <pivotArea grandRow="1" outline="0" collapsedLevelsAreSubtotals="1" fieldPosition="0"/>
    </format>
    <format dxfId="220">
      <pivotArea collapsedLevelsAreSubtotals="1" fieldPosition="0">
        <references count="2">
          <reference field="0" count="0" selected="0"/>
          <reference field="2" count="0"/>
        </references>
      </pivotArea>
    </format>
    <format dxfId="219">
      <pivotArea grandRow="1" outline="0" collapsedLevelsAreSubtotals="1" fieldPosition="0"/>
    </format>
    <format dxfId="218">
      <pivotArea outline="0" fieldPosition="0">
        <references count="1">
          <reference field="4294967294" count="1">
            <x v="0"/>
          </reference>
        </references>
      </pivotArea>
    </format>
    <format dxfId="217">
      <pivotArea collapsedLevelsAreSubtotals="1" fieldPosition="0">
        <references count="3">
          <reference field="4294967294" count="1" selected="0">
            <x v="0"/>
          </reference>
          <reference field="0" count="0" selected="0"/>
          <reference field="2" count="0"/>
        </references>
      </pivotArea>
    </format>
    <format dxfId="216">
      <pivotArea field="0" grandRow="1" outline="0" collapsedLevelsAreSubtotals="1" axis="axisRow" fieldPosition="0">
        <references count="1">
          <reference field="4294967294" count="1" selected="0">
            <x v="0"/>
          </reference>
        </references>
      </pivotArea>
    </format>
    <format dxfId="215">
      <pivotArea field="0" type="button" dataOnly="0" labelOnly="1" outline="0" axis="axisRow" fieldPosition="0"/>
    </format>
    <format dxfId="214">
      <pivotArea dataOnly="0" labelOnly="1" outline="0" fieldPosition="0">
        <references count="1">
          <reference field="4294967294" count="1">
            <x v="0"/>
          </reference>
        </references>
      </pivotArea>
    </format>
    <format dxfId="213">
      <pivotArea type="all" dataOnly="0" outline="0" fieldPosition="0"/>
    </format>
    <format dxfId="212">
      <pivotArea outline="0" collapsedLevelsAreSubtotals="1" fieldPosition="0"/>
    </format>
    <format dxfId="211">
      <pivotArea field="0" type="button" dataOnly="0" labelOnly="1" outline="0" axis="axisRow" fieldPosition="0"/>
    </format>
    <format dxfId="210">
      <pivotArea dataOnly="0" labelOnly="1" fieldPosition="0">
        <references count="1">
          <reference field="0" count="0"/>
        </references>
      </pivotArea>
    </format>
    <format dxfId="209">
      <pivotArea dataOnly="0" labelOnly="1" grandRow="1" outline="0" fieldPosition="0"/>
    </format>
    <format dxfId="208">
      <pivotArea dataOnly="0" labelOnly="1" outline="0" fieldPosition="0">
        <references count="1">
          <reference field="4294967294" count="2">
            <x v="0"/>
            <x v="1"/>
          </reference>
        </references>
      </pivotArea>
    </format>
    <format dxfId="207">
      <pivotArea dataOnly="0" labelOnly="1" outline="0" fieldPosition="0">
        <references count="1">
          <reference field="4294967294" count="1">
            <x v="1"/>
          </reference>
        </references>
      </pivotArea>
    </format>
    <format dxfId="206">
      <pivotArea field="0" type="button" dataOnly="0" labelOnly="1" outline="0" axis="axisRow" fieldPosition="0"/>
    </format>
    <format dxfId="205">
      <pivotArea dataOnly="0" labelOnly="1" fieldPosition="0">
        <references count="1">
          <reference field="0" count="0"/>
        </references>
      </pivotArea>
    </format>
    <format dxfId="204">
      <pivotArea dataOnly="0" labelOnly="1" grandRow="1" outline="0" fieldPosition="0"/>
    </format>
    <format dxfId="203">
      <pivotArea field="0" type="button" dataOnly="0" labelOnly="1" outline="0" axis="axisRow" fieldPosition="0"/>
    </format>
    <format dxfId="202">
      <pivotArea field="0" type="button" dataOnly="0" labelOnly="1" outline="0" axis="axisRow" fieldPosition="0"/>
    </format>
    <format dxfId="201">
      <pivotArea field="0" type="button" dataOnly="0" labelOnly="1" outline="0" axis="axisRow" fieldPosition="0"/>
    </format>
    <format dxfId="200">
      <pivotArea dataOnly="0" labelOnly="1" fieldPosition="0">
        <references count="2">
          <reference field="0" count="0" selected="0"/>
          <reference field="2" count="0"/>
        </references>
      </pivotArea>
    </format>
  </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arderade_nyttor].[Intressent].&amp;[Ine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233"/>
    <rowHierarchyUsage hierarchyUsage="2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228BC0-D1BD-49DC-84C0-ABCCDE6A2510}" name="Fordj_nyttor_kateogri" cacheId="184" applyNumberFormats="0" applyBorderFormats="0" applyFontFormats="0" applyPatternFormats="0" applyAlignmentFormats="0" applyWidthHeightFormats="1" dataCaption="Values" grandTotalCaption="Summa" tag="0a4f4222-7e91-4d58-a36a-caf103a5aab5" updatedVersion="8" minRefreshableVersion="3" showDrill="0" subtotalHiddenItems="1" itemPrintTitles="1" createdVersion="8" indent="0" outline="1" outlineData="1" multipleFieldFilters="0" rowHeaderCaption="Nyttor som värderats i pengar, per kategori">
  <location ref="C81:E81" firstHeaderRow="0" firstDataRow="1" firstDataCol="1"/>
  <pivotFields count="5">
    <pivotField axis="axisRow" allDrilled="1" subtotalTop="0" showAll="0" insertBlankRow="1" dataSourceSort="1" defaultSubtotal="0" defaultAttributeDrillState="1">
      <items count="1">
        <item x="0"/>
      </items>
    </pivotField>
    <pivotField axis="axisRow" allDrilled="1" subtotalTop="0" showAll="0" insertBlankRow="1" dataSourceSort="1" defaultSubtotal="0" defaultAttributeDrillState="1">
      <items count="1">
        <item x="0"/>
      </items>
    </pivotField>
    <pivotField dataField="1" subtotalTop="0" showAll="0" defaultSubtotal="0"/>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colFields count="1">
    <field x="-2"/>
  </colFields>
  <colItems count="2">
    <i>
      <x/>
    </i>
    <i i="1">
      <x v="1"/>
    </i>
  </colItems>
  <dataFields count="2">
    <dataField name="Andel av de värderade nyttorna" fld="2" showDataAs="percentOfTotal" baseField="0" baseItem="0" numFmtId="10"/>
    <dataField name="Värde i kr" fld="4" baseField="1" baseItem="12">
      <extLst>
        <ext xmlns:x14="http://schemas.microsoft.com/office/spreadsheetml/2009/9/main" uri="{E15A36E0-9728-4e99-A89B-3F7291B0FE68}">
          <x14:dataField sourceField="2" uniqueName="[__Xl2].[Measures].[Sum of Summa 3]"/>
        </ext>
      </extLst>
    </dataField>
  </dataFields>
  <formats count="18">
    <format dxfId="242">
      <pivotArea grandRow="1" outline="0" collapsedLevelsAreSubtotals="1" fieldPosition="0"/>
    </format>
    <format dxfId="241">
      <pivotArea field="0" type="button" dataOnly="0" labelOnly="1" outline="0" axis="axisRow" fieldPosition="0"/>
    </format>
    <format dxfId="240">
      <pivotArea dataOnly="0" labelOnly="1" outline="0" fieldPosition="0">
        <references count="1">
          <reference field="4294967294" count="2">
            <x v="0"/>
            <x v="1"/>
          </reference>
        </references>
      </pivotArea>
    </format>
    <format dxfId="239">
      <pivotArea field="0" grandRow="1" outline="0" collapsedLevelsAreSubtotals="1" axis="axisRow" fieldPosition="0">
        <references count="1">
          <reference field="4294967294" count="1" selected="0">
            <x v="1"/>
          </reference>
        </references>
      </pivotArea>
    </format>
    <format dxfId="238">
      <pivotArea type="all" dataOnly="0" outline="0" fieldPosition="0"/>
    </format>
    <format dxfId="237">
      <pivotArea outline="0" collapsedLevelsAreSubtotals="1" fieldPosition="0"/>
    </format>
    <format dxfId="236">
      <pivotArea field="0" type="button" dataOnly="0" labelOnly="1" outline="0" axis="axisRow" fieldPosition="0"/>
    </format>
    <format dxfId="235">
      <pivotArea dataOnly="0" labelOnly="1" fieldPosition="0">
        <references count="1">
          <reference field="0" count="0"/>
        </references>
      </pivotArea>
    </format>
    <format dxfId="234">
      <pivotArea dataOnly="0" labelOnly="1" grandRow="1" outline="0" fieldPosition="0"/>
    </format>
    <format dxfId="233">
      <pivotArea dataOnly="0" labelOnly="1" outline="0" fieldPosition="0">
        <references count="1">
          <reference field="4294967294" count="2">
            <x v="0"/>
            <x v="1"/>
          </reference>
        </references>
      </pivotArea>
    </format>
    <format dxfId="232">
      <pivotArea field="0" type="button" dataOnly="0" labelOnly="1" outline="0" axis="axisRow" fieldPosition="0"/>
    </format>
    <format dxfId="231">
      <pivotArea dataOnly="0" labelOnly="1" fieldPosition="0">
        <references count="1">
          <reference field="0" count="0"/>
        </references>
      </pivotArea>
    </format>
    <format dxfId="230">
      <pivotArea dataOnly="0" labelOnly="1" grandRow="1" outline="0" fieldPosition="0"/>
    </format>
    <format dxfId="229">
      <pivotArea field="0" type="button" dataOnly="0" labelOnly="1" outline="0" axis="axisRow" fieldPosition="0"/>
    </format>
    <format dxfId="228">
      <pivotArea field="0" type="button" dataOnly="0" labelOnly="1" outline="0" axis="axisRow" fieldPosition="0"/>
    </format>
    <format dxfId="227">
      <pivotArea collapsedLevelsAreSubtotals="1" fieldPosition="0">
        <references count="3">
          <reference field="4294967294" count="1" selected="0">
            <x v="1"/>
          </reference>
          <reference field="0" count="0" selected="0"/>
          <reference field="1" count="0"/>
        </references>
      </pivotArea>
    </format>
    <format dxfId="226">
      <pivotArea collapsedLevelsAreSubtotals="1" fieldPosition="0">
        <references count="3">
          <reference field="4294967294" count="1" selected="0">
            <x v="0"/>
          </reference>
          <reference field="0" count="0" selected="0"/>
          <reference field="1" count="0"/>
        </references>
      </pivotArea>
    </format>
    <format dxfId="225">
      <pivotArea dataOnly="0" labelOnly="1" fieldPosition="0">
        <references count="2">
          <reference field="0" count="0" selected="0"/>
          <reference field="1" count="0"/>
        </references>
      </pivotArea>
    </format>
  </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290"/>
    <rowHierarchyUsage hierarchyUsage="28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966121-5AB4-4F9C-AE8A-E5E42628EB40}" name="Overblick_kostnader_andel_kategori" cacheId="190" applyNumberFormats="0" applyBorderFormats="0" applyFontFormats="0" applyPatternFormats="0" applyAlignmentFormats="0" applyWidthHeightFormats="1" dataCaption="Values" tag="fa84bc6a-fba1-4821-b016-ec78ddcfaa90" updatedVersion="8" minRefreshableVersion="3" itemPrintTitles="1" createdVersion="8" indent="0" outline="1" outlineData="1" multipleFieldFilters="0">
  <location ref="E54:F54"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2">
    <format dxfId="129">
      <pivotArea outline="0" collapsedLevelsAreSubtotals="1" fieldPosition="0"/>
    </format>
    <format dxfId="128">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10D546-9BAF-4E62-95DE-25EEF7FE8036}" name="Osakerhet_nytta" cacheId="186" dataOnRows="1" applyNumberFormats="0" applyBorderFormats="0" applyFontFormats="0" applyPatternFormats="0" applyAlignmentFormats="0" applyWidthHeightFormats="1" dataCaption="Nytta" updatedVersion="8" minRefreshableVersion="3" itemPrintTitles="1" createdVersion="8" indent="0" outline="1" outlineData="1" multipleFieldFilters="0">
  <location ref="B83:C86"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130">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7820B4-420C-4867-9CDD-070B822C483B}" name="Osakerhet_kostnad" cacheId="192" dataOnRows="1" applyNumberFormats="0" applyBorderFormats="0" applyFontFormats="0" applyPatternFormats="0" applyAlignmentFormats="0" applyWidthHeightFormats="1" dataCaption="Kostnad" updatedVersion="8" minRefreshableVersion="3" itemPrintTitles="1" createdVersion="8" indent="0" outline="1" outlineData="1" multipleFieldFilters="0">
  <location ref="E83:F86"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131">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CC8DA0-4A13-4E08-9A97-C521F3C45AC7}" name="Overblick_kostnader_ar" cacheId="191" dataOnRows="1" applyNumberFormats="0" applyBorderFormats="0" applyFontFormats="0" applyPatternFormats="0" applyAlignmentFormats="0" applyWidthHeightFormats="1" dataCaption="Values" tag="bfbc9842-a859-460d-b625-517e5016da44" updatedVersion="8" minRefreshableVersion="3" rowGrandTotals="0" colGrandTotals="0" itemPrintTitles="1" createdVersion="8" indent="0" outline="1" outlineData="1" multipleFieldFilters="0">
  <location ref="F30:G46" firstHeaderRow="1" firstDataRow="2" firstDataCol="1"/>
  <pivotFields count="18">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5">
    <i>
      <x/>
    </i>
    <i i="1">
      <x v="1"/>
    </i>
    <i i="2">
      <x v="2"/>
    </i>
    <i i="3">
      <x v="3"/>
    </i>
    <i i="4">
      <x v="4"/>
    </i>
    <i i="5">
      <x v="5"/>
    </i>
    <i i="6">
      <x v="6"/>
    </i>
    <i i="7">
      <x v="7"/>
    </i>
    <i i="8">
      <x v="8"/>
    </i>
    <i i="9">
      <x v="9"/>
    </i>
    <i i="10">
      <x v="10"/>
    </i>
    <i i="11">
      <x v="11"/>
    </i>
    <i i="12">
      <x v="12"/>
    </i>
    <i i="13">
      <x v="13"/>
    </i>
    <i i="14">
      <x v="14"/>
    </i>
  </rowItems>
  <colFields count="1">
    <field x="0"/>
  </colFields>
  <dataFields count="15">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 name="Sum of Troligt år 7" fld="7" baseField="0" baseItem="0"/>
    <dataField name="Sum of Troligt år 8" fld="8" baseField="0" baseItem="0"/>
    <dataField name="Sum of Troligt år 9" fld="9" baseField="0" baseItem="0"/>
    <dataField name="Sum of Troligt år 10" fld="10" baseField="0" baseItem="0"/>
    <dataField name="Sum of Troligt år 11" fld="11" baseField="0" baseItem="0"/>
    <dataField name="Sum of Troligt år 12" fld="12" baseField="0" baseItem="0"/>
    <dataField name="Sum of Troligt år 13" fld="13" baseField="0" baseItem="0"/>
    <dataField name="Sum of Troligt år 14" fld="14" baseField="0" baseItem="0"/>
    <dataField name="Sum of Troligt år 15" fld="15" baseField="0" baseItem="0"/>
  </dataFields>
  <formats count="1">
    <format dxfId="132">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EAE1E4-15C5-4C01-953B-B2F45893529C}" name="Overblick_nyttor_andel_kategori" cacheId="187" applyNumberFormats="0" applyBorderFormats="0" applyFontFormats="0" applyPatternFormats="0" applyAlignmentFormats="0" applyWidthHeightFormats="1" dataCaption="Values" tag="94e7d2dd-e287-4a9d-9890-1a0c237c9224" updatedVersion="8" minRefreshableVersion="3" subtotalHiddenItems="1" itemPrintTitles="1" createdVersion="8" indent="0" outline="1" outlineData="1" multipleFieldFilters="0">
  <location ref="B54:C54" firstHeaderRow="1"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2">
    <format dxfId="134">
      <pivotArea outline="0" collapsedLevelsAreSubtotals="1" fieldPosition="0"/>
    </format>
    <format dxfId="133">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B5D6B-3F92-4EFE-B3CD-F6384ED8399F}" name="Overblick_nyttor_ar" cacheId="188" dataOnRows="1" applyNumberFormats="0" applyBorderFormats="0" applyFontFormats="0" applyPatternFormats="0" applyAlignmentFormats="0" applyWidthHeightFormats="1" dataCaption="Values" tag="1c81d45a-8139-46f6-b14b-e1c7898e3f94" updatedVersion="8" minRefreshableVersion="3" subtotalHiddenItems="1" rowGrandTotals="0" colGrandTotals="0" itemPrintTitles="1" createdVersion="8" indent="0" outline="1" outlineData="1" multipleFieldFilters="0">
  <location ref="B30:C46" firstHeaderRow="1" firstDataRow="2" firstDataCol="1"/>
  <pivotFields count="18">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5">
    <i>
      <x/>
    </i>
    <i i="1">
      <x v="1"/>
    </i>
    <i i="2">
      <x v="2"/>
    </i>
    <i i="3">
      <x v="3"/>
    </i>
    <i i="4">
      <x v="4"/>
    </i>
    <i i="5">
      <x v="5"/>
    </i>
    <i i="6">
      <x v="6"/>
    </i>
    <i i="7">
      <x v="7"/>
    </i>
    <i i="8">
      <x v="8"/>
    </i>
    <i i="9">
      <x v="9"/>
    </i>
    <i i="10">
      <x v="10"/>
    </i>
    <i i="11">
      <x v="11"/>
    </i>
    <i i="12">
      <x v="12"/>
    </i>
    <i i="13">
      <x v="13"/>
    </i>
    <i i="14">
      <x v="14"/>
    </i>
  </rowItems>
  <colFields count="1">
    <field x="0"/>
  </colFields>
  <dataFields count="15">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 name="Sum of Troligt år 7" fld="7" baseField="0" baseItem="0"/>
    <dataField name="Sum of Troligt år 8" fld="8" baseField="0" baseItem="0"/>
    <dataField name="Sum of Troligt år 9" fld="9" baseField="0" baseItem="0"/>
    <dataField name="Sum of Troligt år 10" fld="10" baseField="0" baseItem="0"/>
    <dataField name="Sum of Troligt år 11" fld="11" baseField="0" baseItem="0"/>
    <dataField name="Sum of Troligt år 12" fld="12" baseField="0" baseItem="0"/>
    <dataField name="Sum of Troligt år 13" fld="13" baseField="0" baseItem="0"/>
    <dataField name="Sum of Troligt år 14" fld="14" baseField="0" baseItem="0"/>
    <dataField name="Sum of Troligt år 15" fld="15" baseField="0" baseItem="0"/>
  </dataFields>
  <formats count="1">
    <format dxfId="135">
      <pivotArea outline="0" collapsedLevelsAreSubtotals="1" fieldPosition="0"/>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Troligt år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colHierarchiesUsage count="1">
    <colHierarchyUsage hierarchyUsage="29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C8187E-0F01-4D52-9848-7F1DD742EDD4}" name="Ej_varderade_kostnader"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6:F66"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dataFields count="1">
    <dataField name="Count of Kostnad" fld="0" subtotal="count" baseField="0" baseItem="0"/>
  </dataFields>
  <pivotHierarchies count="4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j_varderade_kostnader]"/>
        <x15:activeTabTopLevelEntity name="[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559C19-036C-490B-AAFC-878999FA47B9}" name="Ej_varderade_nyttor" cacheId="183" applyNumberFormats="0" applyBorderFormats="0" applyFontFormats="0" applyPatternFormats="0" applyAlignmentFormats="0" applyWidthHeightFormats="1" dataCaption="Values" tag="181d88bc-30c9-466d-b096-71dc2c600801" updatedVersion="8" minRefreshableVersion="3" subtotalHiddenItems="1" itemPrintTitles="1" createdVersion="8" indent="0" outline="1" outlineData="1" multipleFieldFilters="0">
  <location ref="B66:C66" firstHeaderRow="1" firstDataRow="1" firstDataCol="1" rowPageCount="1" colPageCount="1"/>
  <pivotFields count="3">
    <pivotField axis="axisRow" allDrilled="1" subtotalTop="0" showAll="0"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0"/>
  </rowFields>
  <pageFields count="1">
    <pageField fld="2" hier="175" name="[Nyttor].[Intressent].[All]" cap="All"/>
  </pageFields>
  <dataFields count="1">
    <dataField name="Count of Nytta" fld="1" subtotal="count" baseField="0" baseItem="0"/>
  </dataFields>
  <formats count="4">
    <format dxfId="139">
      <pivotArea collapsedLevelsAreSubtotals="1" fieldPosition="0">
        <references count="1">
          <reference field="0" count="1">
            <x v="1048832"/>
          </reference>
        </references>
      </pivotArea>
    </format>
    <format dxfId="138">
      <pivotArea collapsedLevelsAreSubtotals="1" fieldPosition="0">
        <references count="1">
          <reference field="0" count="1">
            <x v="1048832"/>
          </reference>
        </references>
      </pivotArea>
    </format>
    <format dxfId="137">
      <pivotArea grandRow="1" outline="0" collapsedLevelsAreSubtotals="1" fieldPosition="0"/>
    </format>
    <format dxfId="136">
      <pivotArea outline="0" fieldPosition="0">
        <references count="1">
          <reference field="4294967294" count="1">
            <x v="0"/>
          </reference>
        </references>
      </pivotArea>
    </format>
  </formats>
  <pivotHierarchies count="4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 xr10:uid="{D7CDFEA1-E58C-45D0-8FFA-BF16B55712FF}" sourceName="[Ej_varderade_nyttor].[Bedömning]">
  <pivotTables>
    <pivotTable tabId="4" name="Ej_varderade_nyttor"/>
  </pivotTables>
  <data>
    <olap pivotCacheId="742068261">
      <levels count="2">
        <level uniqueName="[Ej_varderade_nyttor].[Bedömning].[(All)]" sourceCaption="(All)" count="0"/>
        <level uniqueName="[Ej_varderade_nyttor].[Bedömning].[Bedömning]" sourceCaption="Bedömning" count="0" sortOrder="descending"/>
      </levels>
      <selections count="1">
        <selection n="[Ej_varderade_nyttor].[Bedömn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1" xr10:uid="{7E369046-4FC9-41D6-8C36-4BA380661E25}" sourceName="[Ej_varderade_kostnader].[Bedömning]">
  <pivotTables>
    <pivotTable tabId="4" name="Ej_varderade_kostnader"/>
  </pivotTables>
  <data>
    <olap pivotCacheId="1760710569">
      <levels count="2">
        <level uniqueName="[Ej_varderade_kostnader].[Bedömning].[(All)]" sourceCaption="(All)" count="0"/>
        <level uniqueName="[Ej_varderade_kostnader].[Bedömning].[Bedömning]" sourceCaption="Bedömning" count="0" sortOrder="descending"/>
      </levels>
      <selections count="1">
        <selection n="[Ej_varderade_kostnader].[Bedömn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F013A0BA-BDDA-4E1C-97FA-82A154BC42D2}" sourceName="[Varderade_kostnader].[Kategori]">
  <pivotTables>
    <pivotTable tabId="12" name="Overblick_kostnader_andel_kategori"/>
    <pivotTable tabId="12" name="Overblick_kostnader_ar"/>
  </pivotTables>
  <data>
    <olap pivotCacheId="2096059449">
      <levels count="2">
        <level uniqueName="[Varderade_kostnader].[Kategori].[(All)]" sourceCaption="(All)" count="0"/>
        <level uniqueName="[Varderade_kostnader].[Kategori].[Kategori]" sourceCaption="Kategori" count="0" sortOrder="ascending"/>
      </levels>
      <selections count="1">
        <selection n="[Varderade_kostnader].[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 xr10:uid="{5C6F071B-6E0A-4FEA-995D-A3EFBD98D8AD}" sourceName="[Ej_varderade_nyttor].[Intressent]">
  <pivotTables>
    <pivotTable tabId="4" name="Ej_varderade_nyttor"/>
  </pivotTables>
  <data>
    <olap pivotCacheId="742068261">
      <levels count="2">
        <level uniqueName="[Ej_varderade_nyttor].[Intressent].[(All)]" sourceCaption="(All)" count="0"/>
        <level uniqueName="[Ej_varderade_nyttor].[Intressent].[Intressent]" sourceCaption="Intressent" count="0" sortOrder="ascending"/>
      </levels>
      <selections count="1">
        <selection n="[Ej_varderade_nyttor].[Intress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1" xr10:uid="{EA1CD80E-F078-4FEB-9ED0-C9107049F9C2}" sourceName="[Ej_varderade_kostnader].[Intressent]">
  <pivotTables>
    <pivotTable tabId="4" name="Ej_varderade_kostnader"/>
    <pivotTable tabId="12" name="Ej_varderade_kostnader"/>
  </pivotTables>
  <data>
    <olap pivotCacheId="1760710569">
      <levels count="2">
        <level uniqueName="[Ej_varderade_kostnader].[Intressent].[(All)]" sourceCaption="(All)" count="0"/>
        <level uniqueName="[Ej_varderade_kostnader].[Intressent].[Intressent]" sourceCaption="Intressent" count="0" sortOrder="ascending"/>
      </levels>
      <selections count="1">
        <selection n="[Ej_varderade_kostnader].[Intress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5AF86F8A-D5BE-4B80-9B67-5B53F0BD4E3D}" sourceName="[Varderade_nyttor].[Kategori]">
  <pivotTables>
    <pivotTable tabId="4" name="Fordj_nyttor_perspektiv"/>
    <pivotTable tabId="4" name="Fordj_nyttor_kateogri"/>
  </pivotTables>
  <data>
    <olap pivotCacheId="825043657">
      <levels count="2">
        <level uniqueName="[Varderade_nyttor].[Kategori].[(All)]" sourceCaption="(All)" count="0"/>
        <level uniqueName="[Varderade_nyttor].[Kategori].[Kategori]" sourceCaption="Kategori" count="0"/>
      </levels>
      <selections count="1">
        <selection n="[Varderade_nyttor].[Kategori].[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2" xr10:uid="{BCA9B45E-DA09-4F16-B38E-9AE474829B7A}" sourceName="[Varderade_nyttor].[Intressent]">
  <pivotTables>
    <pivotTable tabId="4" name="Fordj_nyttor_kateogri"/>
    <pivotTable tabId="4" name="Fordj_nyttor_perspektiv"/>
  </pivotTables>
  <data>
    <olap pivotCacheId="825043657">
      <levels count="2">
        <level uniqueName="[Varderade_nyttor].[Intressent].[(All)]" sourceCaption="(All)" count="0"/>
        <level uniqueName="[Varderade_nyttor].[Intressent].[Intressent]" sourceCaption="Intressent" count="0" sortOrder="ascending"/>
      </levels>
      <selections count="1">
        <selection n="[Varderade_nyttor].[Intress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3" xr10:uid="{E7724FB6-1485-432C-9F5D-CD1EE3A5E8A2}" sourceName="[Varderade_kostnader].[Intressent]">
  <pivotTables>
    <pivotTable tabId="12" name="Overblick_kostnader_ar"/>
    <pivotTable tabId="12" name="Overblick_kostnader_andel_kategori"/>
  </pivotTables>
  <data>
    <olap pivotCacheId="2096059449">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2" xr10:uid="{159D99FD-300C-46AB-8A71-25A7731D2472}" sourceName="[Varderade_nyttor].[Kategori]">
  <pivotTables>
    <pivotTable tabId="12" name="Overblick_nyttor_ar"/>
    <pivotTable tabId="12" name="Overblick_nyttor_andel_kategori"/>
  </pivotTables>
  <data>
    <olap pivotCacheId="527399801">
      <levels count="2">
        <level uniqueName="[Varderade_nyttor].[Kategori].[(All)]" sourceCaption="(All)" count="0"/>
        <level uniqueName="[Varderade_nyttor].[Kategori].[Kategori]" sourceCaption="Kategori" count="0" sortOrder="ascending"/>
      </levels>
      <selections count="1">
        <selection n="[Varderade_nyttor].[Kategori].[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3" xr10:uid="{03479E50-0A49-4D5A-9092-93109C027D03}" sourceName="[Varderade_kostnader].[Kategori]">
  <pivotTables>
    <pivotTable tabId="4" name="Fordj_kostnader_kategori"/>
    <pivotTable tabId="4" name="Fordj_kostnader_perspektiv"/>
  </pivotTables>
  <data>
    <olap pivotCacheId="1990596810">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4" xr10:uid="{C2C9527D-FF29-4E86-835A-B58755ACFF6E}" sourceName="[Varderade_kostnader].[Intressent]">
  <pivotTables>
    <pivotTable tabId="4" name="Fordj_kostnader_kategori"/>
    <pivotTable tabId="4" name="Fordj_kostnader_perspektiv"/>
  </pivotTables>
  <data>
    <olap pivotCacheId="1990596810">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5" xr10:uid="{614FBB76-674B-4481-8E07-FAE82075A307}" sourceName="[Varderade_nyttor].[Intressent]">
  <pivotTables>
    <pivotTable tabId="12" name="Overblick_nyttor_ar"/>
    <pivotTable tabId="12" name="Overblick_nyttor_andel_kategori"/>
  </pivotTables>
  <data>
    <olap pivotCacheId="527399801">
      <levels count="2">
        <level uniqueName="[Varderade_nyttor].[Intressent].[(All)]" sourceCaption="(All)" count="0"/>
        <level uniqueName="[Varderade_nyttor].[Intressent].[Intressent]" sourceCaption="Intressent" count="0" sortOrder="ascending"/>
      </levels>
      <selections count="1">
        <selection n="[Varderade_nyttor].[Intressent].[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6" xr10:uid="{5F3A770F-FF8A-4C89-B173-3B627BDD5ACF}" sourceName="[Varderade_nyttor].[Intressent]">
  <pivotTables>
    <pivotTable tabId="12" name="Osakerhet_nytta"/>
  </pivotTables>
  <data>
    <olap pivotCacheId="403180922">
      <levels count="2">
        <level uniqueName="[Varderade_nyttor].[Intressent].[(All)]" sourceCaption="(All)" count="0"/>
        <level uniqueName="[Varderade_nyttor].[Intressent].[Intressent]" sourceCaption="Intressent" count="0"/>
      </levels>
      <selections count="1">
        <selection n="[Varderade_nyttor].[Intressent].[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4" xr10:uid="{5D0E3F1F-20FC-4AB7-806C-8382562F1F40}" sourceName="[Varderade_nyttor].[Kategori]">
  <pivotTables>
    <pivotTable tabId="12" name="Osakerhet_nytta"/>
  </pivotTables>
  <data>
    <olap pivotCacheId="403180922">
      <levels count="2">
        <level uniqueName="[Varderade_nyttor].[Kategori].[(All)]" sourceCaption="(All)" count="0"/>
        <level uniqueName="[Varderade_nyttor].[Kategori].[Kategori]" sourceCaption="Kategori" count="0"/>
      </levels>
      <selections count="1">
        <selection n="[Varderade_nyttor].[Kategori].[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7" xr10:uid="{7D9AB7DB-3C0D-472C-B74A-9832E1BCED31}" sourceName="[Varderade_kostnader].[Intressent]">
  <pivotTables>
    <pivotTable tabId="12" name="Osakerhet_kostnad"/>
  </pivotTables>
  <data>
    <olap pivotCacheId="1162250370">
      <levels count="2">
        <level uniqueName="[Varderade_kostnader].[Intressent].[(All)]" sourceCaption="(All)" count="0"/>
        <level uniqueName="[Varderade_kostnader].[Intressent].[Intressent]" sourceCaption="Intressent" count="0"/>
      </levels>
      <selections count="1">
        <selection n="[Varderade_kostnader].[Intressent].[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5" xr10:uid="{37AE05A8-4C2D-4A2D-9704-47DB1AFF7113}" sourceName="[Varderade_kostnader].[Kategori]">
  <pivotTables>
    <pivotTable tabId="12" name="Osakerhet_kostnad"/>
  </pivotTables>
  <data>
    <olap pivotCacheId="1162250370">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ömning" xr10:uid="{A0A6AAAC-889D-40E7-B0A5-524265E23DCF}" cache="Slicer_Bedömning" caption="Uppskattad storlek - nyttor" level="1" rowHeight="260350"/>
  <slicer name="Bedömning 1" xr10:uid="{6F0C1883-3911-42D2-8DF2-38266D5A2FB6}" cache="Slicer_Bedömning1" caption="Uppskattad storlek - kostnader" level="1" rowHeight="260350"/>
  <slicer name="Kategori 2" xr10:uid="{D3DF2DE2-513B-4FC3-9D33-E5868839C7EA}" cache="Slicer_Kategori" caption="Kategori - kostnad" level="1" rowHeight="260350"/>
  <slicer name="Intressent" xr10:uid="{27A836B2-AD2F-4B6C-BE91-E6FDBD9A13B6}" cache="Slicer_Intressent" caption="Intressent - nytta" level="1" rowHeight="260350"/>
  <slicer name="Intressent 1" xr10:uid="{5040422F-5BE0-494D-963C-DAABA7D2FD97}" cache="Slicer_Intressent1" caption="Intressent - kostnad" level="1" rowHeight="260350"/>
  <slicer name="Kategori 3" xr10:uid="{C48733D4-CC41-404E-86CF-CD502AE81A95}" cache="Slicer_Kategori1" caption="Kategori - nyttor" level="1" rowHeight="260350"/>
  <slicer name="Intressent 4" xr10:uid="{DFFF7B92-F431-4369-BADE-26BD1E27BF70}" cache="Slicer_Intressent2" caption="Intressent - nyttor" level="1" rowHeight="260350"/>
  <slicer name="Intressent 3" xr10:uid="{4D50DF10-2284-47A4-A262-2DE76CFC1416}" cache="Slicer_Intressent3" caption="Intressent - kostnad" level="1" rowHeight="260350"/>
  <slicer name="Kategori" xr10:uid="{7D68FEBF-B539-49A4-8020-1F2FA44BDA08}" cache="Slicer_Kategori2" caption="Kategori - nytta" level="1" rowHeight="260350"/>
  <slicer name="Kategori 1" xr10:uid="{01DBF4AF-3226-40CC-AA09-E64D4C7BF9F5}" cache="Slicer_Kategori3" caption="Kategori - kostnader" level="1" rowHeight="260350"/>
  <slicer name="Intressent 5" xr10:uid="{23EE2F14-6E05-41D4-9CCA-8636D570CF54}" cache="Slicer_Intressent4" caption="Intressent - kostnader" level="1" rowHeight="260350"/>
  <slicer name="Intressent 2" xr10:uid="{8FFC7204-2888-4166-B86E-FCD90D1518B0}" cache="Slicer_Intressent5" caption="Intressent - nytta" level="1" rowHeight="260350"/>
  <slicer name="Intressent 6" xr10:uid="{94BDA127-BCA6-4F49-B634-8248CDFC4137}" cache="Slicer_Intressent6" caption="Intressent - nytta" level="1" rowHeight="260350"/>
  <slicer name="Kategori 4" xr10:uid="{F944E41C-D311-437E-96A7-729EAE29ECF2}" cache="Slicer_Kategori4" caption="Kategori - nytta" level="1" rowHeight="260350"/>
  <slicer name="Intressent 7" xr10:uid="{D6581D53-6D69-4DD1-B6E9-218641E2D433}" cache="Slicer_Intressent7" caption="Intressent - kostnad" level="1" rowHeight="260350"/>
  <slicer name="Kategori 5" xr10:uid="{FF26F790-D235-41B5-BEA8-F4458D0143D9}" cache="Slicer_Kategori5" caption="Kategori - kostnad"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3CA65A-8FA7-4CC6-B3FE-3D2FEFD18809}" name="Tabell_ejvard_nyttor" displayName="Tabell_ejvard_nyttor" ref="C3:F18" totalsRowShown="0" headerRowBorderDxfId="153" tableBorderDxfId="152" totalsRowBorderDxfId="151" headerRowCellStyle="Tabellrubrik">
  <autoFilter ref="C3:F18" xr:uid="{013CA65A-8FA7-4CC6-B3FE-3D2FEFD18809}"/>
  <sortState xmlns:xlrd2="http://schemas.microsoft.com/office/spreadsheetml/2017/richdata2" ref="C4:F18">
    <sortCondition ref="F3:F18"/>
  </sortState>
  <tableColumns count="4">
    <tableColumn id="1" xr3:uid="{822DEDBD-4D51-447C-B552-8C2F060B2399}" name="Nytta" dataDxfId="150"/>
    <tableColumn id="2" xr3:uid="{B92A9235-9F3A-4A58-8507-2500D7F45B49}" name="Perspektiv" dataDxfId="149"/>
    <tableColumn id="3" xr3:uid="{053FED7E-E02C-4222-9A8C-E170A94A7485}" name="Kategori" dataDxfId="148"/>
    <tableColumn id="4" xr3:uid="{04B09F23-9768-44BC-9687-310CA4E12491}" name="Uppskattad storlek" dataDxfId="14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658CC2-A1B1-431A-BD5B-91D2877E9D45}" name="Tabell_ejvard_kostnader" displayName="Tabell_ejvard_kostnader" ref="I3:L18" totalsRowShown="0" dataDxfId="145" headerRowBorderDxfId="146" tableBorderDxfId="144" headerRowCellStyle="Tabellrubrik">
  <autoFilter ref="I3:L18" xr:uid="{0A658CC2-A1B1-431A-BD5B-91D2877E9D45}"/>
  <tableColumns count="4">
    <tableColumn id="1" xr3:uid="{1C8B6AC0-B86B-4457-89DB-9EAF3BC102FC}" name="Kostnad" dataDxfId="143"/>
    <tableColumn id="2" xr3:uid="{517FC4B3-4794-4BAA-90AC-DAE1ADA559DA}" name="Perspektiv" dataDxfId="142"/>
    <tableColumn id="3" xr3:uid="{7863C304-3B61-41FD-AAAA-F00DDBFD43F7}" name="Kategori" dataDxfId="141"/>
    <tableColumn id="4" xr3:uid="{9857BD19-590E-4D13-90D4-A076E5150309}" name="Uppskattad storlek" dataDxfId="1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B6448E-66BE-4BA1-8EAB-2F54E6CC5437}" name="Tabell_AN" displayName="Tabell_AN" ref="A1:BE31" totalsRowShown="0" headerRowDxfId="127" dataDxfId="125" headerRowBorderDxfId="126" tableBorderDxfId="124" totalsRowBorderDxfId="123" headerRowCellStyle="Tabellrubrik" dataCellStyle="Comma">
  <autoFilter ref="A1:BE31" xr:uid="{C3B6448E-66BE-4BA1-8EAB-2F54E6CC5437}"/>
  <tableColumns count="57">
    <tableColumn id="1" xr3:uid="{68D179AF-A5B5-49A7-B42C-AD96A0EF1D43}" name="NID" dataDxfId="122"/>
    <tableColumn id="2" xr3:uid="{3101A5AB-470F-4FB1-BC64-91CCE3FF362C}" name="Rad NID uppe" dataDxfId="121"/>
    <tableColumn id="3" xr3:uid="{621E762A-9C2B-4874-A7F6-D68620D8A989}" name="Rad NID nere" dataDxfId="120"/>
    <tableColumn id="4" xr3:uid="{DF21B4EA-3B60-47F8-A604-4D6E3E2D6AAA}" name="Nytta" dataDxfId="119">
      <calculatedColumnFormula array="1">IFERROR(INDEX('Ej värderade'!$C:$C,ROWS($A2:A$17)+3),"")</calculatedColumnFormula>
    </tableColumn>
    <tableColumn id="5" xr3:uid="{5BAC2464-799D-4988-814D-CB55DD3CA109}" name="Intressent" dataDxfId="118">
      <calculatedColumnFormula array="1">IFERROR(INDEX('Ej värderade'!$D:$D,ROWS($A2:B$17)+3),"")</calculatedColumnFormula>
    </tableColumn>
    <tableColumn id="6" xr3:uid="{5E5BB353-6916-4BBE-929A-748040D5B99F}" name="Kategori" dataDxfId="117">
      <calculatedColumnFormula array="1">IFERROR(INDEX('Ej värderade'!$E:$E,ROWS($A2:C$17)+3),"")</calculatedColumnFormula>
    </tableColumn>
    <tableColumn id="7" xr3:uid="{7BD24DA3-34C2-45C5-895A-3DB709F1BBAE}" name="Värdering" dataDxfId="116">
      <calculatedColumnFormula>IF($D2=0,"","Ej värderad")</calculatedColumnFormula>
    </tableColumn>
    <tableColumn id="8" xr3:uid="{7E3BC6CB-DFD8-4FA4-94B5-99C9E0F69084}" name="Bedömning" dataDxfId="115">
      <calculatedColumnFormula array="1">IFERROR(INDEX('Ej värderade'!$F:$F,ROWS($A2:A$17)+3),"")</calculatedColumnFormula>
    </tableColumn>
    <tableColumn id="9" xr3:uid="{9C19DD8A-CB6A-4F79-8955-D9EA62AC1679}" name="Bedömning siffra" dataDxfId="114">
      <calculatedColumnFormula>IFERROR(_xlfn.XLOOKUP(H2,Input!#REF!,Input!#REF!),"")</calculatedColumnFormula>
    </tableColumn>
    <tableColumn id="10" xr3:uid="{DEF823FF-63BC-4CB6-8479-8F14F728FD51}" name="Troligt år 1" dataDxfId="113">
      <calculatedColumnFormula array="1">IFERROR(INDEX('Värde nyttor'!$J:$X,$C2+1,COLUMNS($J:J))/INDEX(Input!$G$5:$AE$5,COLUMNS($J:J)),"")</calculatedColumnFormula>
    </tableColumn>
    <tableColumn id="11" xr3:uid="{23B1D8BA-877C-486E-A86F-FD35F595F484}" name="Troligt år 2" dataDxfId="112">
      <calculatedColumnFormula array="1">IFERROR(INDEX('Värde nyttor'!$J:$X,$C2+1,COLUMNS($J:K))/INDEX(Input!$G$5:$AE$5,COLUMNS($J:K)),"")</calculatedColumnFormula>
    </tableColumn>
    <tableColumn id="12" xr3:uid="{24F3B065-5DC4-4386-A954-9FC5BBF6409D}" name="Troligt år 3" dataDxfId="111">
      <calculatedColumnFormula array="1">IFERROR(INDEX('Värde nyttor'!$J:$X,$C2+1,COLUMNS($J:L))/INDEX(Input!$G$5:$AE$5,COLUMNS($J:L)),"")</calculatedColumnFormula>
    </tableColumn>
    <tableColumn id="13" xr3:uid="{5D760FB0-10D2-471E-AEC4-FF70114D9BB2}" name="Troligt år 4" dataDxfId="110">
      <calculatedColumnFormula array="1">IFERROR(INDEX('Värde nyttor'!$J:$X,$C2+1,COLUMNS($J:M))/INDEX(Input!$G$5:$AE$5,COLUMNS($J:M)),"")</calculatedColumnFormula>
    </tableColumn>
    <tableColumn id="14" xr3:uid="{2319C0E9-9574-4854-9724-17B60A092731}" name="Troligt år 5" dataDxfId="109">
      <calculatedColumnFormula array="1">IFERROR(INDEX('Värde nyttor'!$J:$X,$C2+1,COLUMNS($J:N))/INDEX(Input!$G$5:$AE$5,COLUMNS($J:N)),"")</calculatedColumnFormula>
    </tableColumn>
    <tableColumn id="15" xr3:uid="{EA1A7394-7A36-4CB4-A00D-2E8D925CA2E6}" name="Troligt år 6" dataDxfId="108">
      <calculatedColumnFormula array="1">IFERROR(INDEX('Värde nyttor'!$J:$X,$C2+1,COLUMNS($J:O))/INDEX(Input!$G$5:$AE$5,COLUMNS($J:O)),"")</calculatedColumnFormula>
    </tableColumn>
    <tableColumn id="16" xr3:uid="{67A0848E-2CE9-4695-A658-A36086DB39B1}" name="Troligt år 7" dataDxfId="107">
      <calculatedColumnFormula array="1">IFERROR(INDEX('Värde nyttor'!$J:$X,$C2+1,COLUMNS($J:P))/INDEX(Input!$G$5:$AE$5,COLUMNS($J:P)),"")</calculatedColumnFormula>
    </tableColumn>
    <tableColumn id="17" xr3:uid="{20C18AC1-6854-4B2D-8449-776F1FD37FF7}" name="Troligt år 8" dataDxfId="106">
      <calculatedColumnFormula array="1">IFERROR(INDEX('Värde nyttor'!$J:$X,$C2+1,COLUMNS($J:Q))/INDEX(Input!$G$5:$AE$5,COLUMNS($J:Q)),"")</calculatedColumnFormula>
    </tableColumn>
    <tableColumn id="18" xr3:uid="{78874E7D-DE19-42E4-80FB-AFD8912D5A93}" name="Troligt år 9" dataDxfId="105">
      <calculatedColumnFormula array="1">IFERROR(INDEX('Värde nyttor'!$J:$X,$C2+1,COLUMNS($J:R))/INDEX(Input!$G$5:$AE$5,COLUMNS($J:R)),"")</calculatedColumnFormula>
    </tableColumn>
    <tableColumn id="19" xr3:uid="{2F4AAF89-631D-4A60-9FB5-D5D57C812368}" name="Troligt år 10" dataDxfId="104">
      <calculatedColumnFormula array="1">IFERROR(INDEX('Värde nyttor'!$J:$X,$C2+1,COLUMNS($J:S))/INDEX(Input!$G$5:$AE$5,COLUMNS($J:S)),"")</calculatedColumnFormula>
    </tableColumn>
    <tableColumn id="20" xr3:uid="{C0C2DC5A-076E-4C90-8B9C-4961E11BCAE0}" name="Troligt år 11" dataDxfId="103">
      <calculatedColumnFormula array="1">IFERROR(INDEX('Värde nyttor'!$J:$X,$C2+1,COLUMNS($J:T))/INDEX(Input!$G$5:$AE$5,COLUMNS($J:T)),"")</calculatedColumnFormula>
    </tableColumn>
    <tableColumn id="21" xr3:uid="{9226627F-B017-4C77-987F-72A302A45BC7}" name="Troligt år 12" dataDxfId="102">
      <calculatedColumnFormula array="1">IFERROR(INDEX('Värde nyttor'!$J:$X,$C2+1,COLUMNS($J:U))/INDEX(Input!$G$5:$AE$5,COLUMNS($J:U)),"")</calculatedColumnFormula>
    </tableColumn>
    <tableColumn id="22" xr3:uid="{BC3F220F-876A-40A7-B4EE-D528F21C4267}" name="Troligt år 13" dataDxfId="101">
      <calculatedColumnFormula array="1">IFERROR(INDEX('Värde nyttor'!$J:$X,$C2+1,COLUMNS($J:V))/INDEX(Input!$G$5:$AE$5,COLUMNS($J:V)),"")</calculatedColumnFormula>
    </tableColumn>
    <tableColumn id="23" xr3:uid="{3B290A7C-3922-42A0-AF40-2F0506057859}" name="Troligt år 14" dataDxfId="100">
      <calculatedColumnFormula array="1">IFERROR(INDEX('Värde nyttor'!$J:$X,$C2+1,COLUMNS($J:W))/INDEX(Input!$G$5:$AE$5,COLUMNS($J:W)),"")</calculatedColumnFormula>
    </tableColumn>
    <tableColumn id="24" xr3:uid="{96754169-1079-4D16-BD9A-9478A7C0A0EA}" name="Troligt år 15" dataDxfId="99">
      <calculatedColumnFormula array="1">IFERROR(INDEX('Värde nyttor'!$J:$X,$C2+1,COLUMNS($J:X))/INDEX(Input!$G$5:$AE$5,COLUMNS($J:X)),"")</calculatedColumnFormula>
    </tableColumn>
    <tableColumn id="35" xr3:uid="{16B0D0B0-704C-4361-9A10-D0DB7A4147D6}" name="Summa" dataDxfId="98"/>
    <tableColumn id="36" xr3:uid="{06EF347B-0EFA-4336-B439-1DBEE7539B56}" name="Min år 1" dataDxfId="97" dataCellStyle="Comma"/>
    <tableColumn id="37" xr3:uid="{3A3BE40D-9863-47C3-9ECA-563987D0ACD9}" name="Min år 2" dataDxfId="96" dataCellStyle="Comma"/>
    <tableColumn id="38" xr3:uid="{2CDA2491-0C1B-4C96-890D-2FBD1339C5B4}" name="Min år 3" dataDxfId="95" dataCellStyle="Comma"/>
    <tableColumn id="39" xr3:uid="{E8FFFA7F-8E7A-47C3-A896-67A95FD694EC}" name="Min år 4" dataDxfId="94" dataCellStyle="Comma"/>
    <tableColumn id="40" xr3:uid="{4B217E14-B8DD-4D42-B2C7-B34FF819897B}" name="Min år 5" dataDxfId="93" dataCellStyle="Comma"/>
    <tableColumn id="41" xr3:uid="{4C649682-204E-4E71-A65B-5022AF468D04}" name="Min år 6" dataDxfId="92" dataCellStyle="Comma"/>
    <tableColumn id="42" xr3:uid="{335884ED-78E7-4884-843F-7530D3862DF8}" name="Min år 7" dataDxfId="91" dataCellStyle="Comma"/>
    <tableColumn id="43" xr3:uid="{DC9BC399-9BD5-47A5-8DBC-39DDD245430B}" name="Min år 8" dataDxfId="90" dataCellStyle="Comma"/>
    <tableColumn id="44" xr3:uid="{8DAF08C0-EE21-4BFF-A978-E6AE193D3FF2}" name="Min år 9" dataDxfId="89" dataCellStyle="Comma"/>
    <tableColumn id="45" xr3:uid="{D6A5A359-7D8B-4511-B206-B5D618D847C2}" name="Min år 10" dataDxfId="88" dataCellStyle="Comma"/>
    <tableColumn id="46" xr3:uid="{A89B17F1-CE04-4E2D-8C80-8326F4EB4408}" name="Min år 11" dataDxfId="87" dataCellStyle="Comma"/>
    <tableColumn id="47" xr3:uid="{00A8FE60-9679-4FD8-8737-6EB8ED3E4969}" name="Min år 12" dataDxfId="86" dataCellStyle="Comma"/>
    <tableColumn id="48" xr3:uid="{58A1C7BC-FE1F-40D0-BB47-611E5E899DFE}" name="Min år 13" dataDxfId="85" dataCellStyle="Comma"/>
    <tableColumn id="49" xr3:uid="{7F44E53D-23A7-49A7-99C8-7FE4B831C3C5}" name="Min år 14" dataDxfId="84" dataCellStyle="Comma"/>
    <tableColumn id="50" xr3:uid="{1E0DDDEA-DB52-409A-B7CA-D81385FB1813}" name="Min år 15" dataDxfId="83" dataCellStyle="Comma"/>
    <tableColumn id="61" xr3:uid="{06288D36-8F7D-44A8-ABC7-C0ED4B5E49B6}" name="Summa min" dataDxfId="82"/>
    <tableColumn id="62" xr3:uid="{673EA29F-CE45-43B1-874D-071578DCC48B}" name="Max år 1" dataDxfId="81" dataCellStyle="Comma"/>
    <tableColumn id="63" xr3:uid="{1A109EB4-3E1A-4F85-8707-35085A58606D}" name="Max år 2" dataDxfId="80" dataCellStyle="Comma"/>
    <tableColumn id="64" xr3:uid="{DE68D496-859C-47B9-BBF3-ED0AD50E522E}" name="Max år 3" dataDxfId="79" dataCellStyle="Comma"/>
    <tableColumn id="65" xr3:uid="{32B6B2BF-C8B6-45EF-9CB7-2BC61E517ED4}" name="Max år 4" dataDxfId="78" dataCellStyle="Comma"/>
    <tableColumn id="66" xr3:uid="{9B5CA31D-2228-4070-9538-73448961B6E0}" name="Max år 5" dataDxfId="77" dataCellStyle="Comma"/>
    <tableColumn id="67" xr3:uid="{450F30EB-3748-47EE-BA3A-3A62E42DF18F}" name="Max år 6" dataDxfId="76" dataCellStyle="Comma"/>
    <tableColumn id="68" xr3:uid="{864C000B-72E8-4207-8602-7F3A38D25D47}" name="Max år 7" dataDxfId="75" dataCellStyle="Comma"/>
    <tableColumn id="69" xr3:uid="{00084E30-5269-4FD6-A2B2-20AAB4DEB412}" name="Max år 8" dataDxfId="74" dataCellStyle="Comma"/>
    <tableColumn id="70" xr3:uid="{20113ECE-4309-4123-BB74-DFC7365436F1}" name="Max år 9" dataDxfId="73" dataCellStyle="Comma"/>
    <tableColumn id="71" xr3:uid="{5469E8B3-E27A-45CE-8DDC-A7C2A09074E7}" name="Max år 10" dataDxfId="72" dataCellStyle="Comma"/>
    <tableColumn id="72" xr3:uid="{E38C6159-DE80-4D24-BD2C-CE4025ED8BFD}" name="Max år 11" dataDxfId="71" dataCellStyle="Comma"/>
    <tableColumn id="73" xr3:uid="{F106BBFE-5DC8-4290-B91B-3684EC384C58}" name="Max år 12" dataDxfId="70" dataCellStyle="Comma"/>
    <tableColumn id="74" xr3:uid="{53821D4A-21D3-48EF-BBF4-7C2C536EB64C}" name="Max år 13" dataDxfId="69" dataCellStyle="Comma"/>
    <tableColumn id="75" xr3:uid="{A31355B6-A63A-4990-BB56-5050C199E88E}" name="Max år 14" dataDxfId="68" dataCellStyle="Comma"/>
    <tableColumn id="76" xr3:uid="{09790DBC-8B6F-400A-A5C6-9D8A6B83CA98}" name="Max år 15" dataDxfId="67" dataCellStyle="Comma"/>
    <tableColumn id="87" xr3:uid="{8F5C726D-6744-4D15-97F3-F7F979B375BA}" name="Summa max" dataDxfId="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F3A39E-734C-4144-A586-9A2EA33D8D8B}" name="Tabell_AK" displayName="Tabell_AK" ref="A1:BE31" totalsRowShown="0" headerRowDxfId="65" dataDxfId="63" headerRowBorderDxfId="64" tableBorderDxfId="62" totalsRowBorderDxfId="61" headerRowCellStyle="Tabellrubrik" dataCellStyle="Comma">
  <autoFilter ref="A1:BE31" xr:uid="{30F3A39E-734C-4144-A586-9A2EA33D8D8B}"/>
  <tableColumns count="57">
    <tableColumn id="1" xr3:uid="{96B32E82-D3D2-4F9A-916D-52C59FB23582}" name="KID" dataDxfId="60"/>
    <tableColumn id="2" xr3:uid="{8B41E4EB-B53D-46C7-884C-909A14A7AB00}" name="Rad KID uppe" dataDxfId="59"/>
    <tableColumn id="3" xr3:uid="{5BA1A58B-2B7D-46D9-BE8D-3A2D3DE2C534}" name="Rad KID nere" dataDxfId="58"/>
    <tableColumn id="4" xr3:uid="{F1ED70D1-3102-4D92-84E1-1FF9F38E4ABF}" name="Kostnad" dataDxfId="57">
      <calculatedColumnFormula array="1">IFERROR(INDEX('Ej värderade'!$I:$I,ROWS($A2:A$17)+3),"")</calculatedColumnFormula>
    </tableColumn>
    <tableColumn id="5" xr3:uid="{705522E7-7438-476D-933F-C390AD26A940}" name="Intressent" dataDxfId="56">
      <calculatedColumnFormula array="1">IFERROR(INDEX('Ej värderade'!$J:$J,ROWS($A2:B$17)+3),"")</calculatedColumnFormula>
    </tableColumn>
    <tableColumn id="6" xr3:uid="{2A8FDBB1-616D-4841-9371-5595ACD2244E}" name="Kategori" dataDxfId="55">
      <calculatedColumnFormula array="1">IFERROR(INDEX('Ej värderade'!$K:$K,ROWS($A2:C$17)+3),"")</calculatedColumnFormula>
    </tableColumn>
    <tableColumn id="7" xr3:uid="{39DFD128-4725-4BBC-95F9-AE5DD9812916}" name="Värdering" dataDxfId="54">
      <calculatedColumnFormula>IF($D2=0,"","Ej värderad")</calculatedColumnFormula>
    </tableColumn>
    <tableColumn id="8" xr3:uid="{3D32E316-44FB-4163-A622-70C8651E8966}" name="Bedömning" dataDxfId="53">
      <calculatedColumnFormula array="1">IFERROR(INDEX('Ej värderade'!$L:$L,ROWS($A2:A$17)+3),"")</calculatedColumnFormula>
    </tableColumn>
    <tableColumn id="9" xr3:uid="{2C361210-0D06-43D8-92C7-BABE66382276}" name="Bedömning siffra" dataDxfId="52">
      <calculatedColumnFormula>IFERROR(_xlfn.XLOOKUP(H2,Input!#REF!,Input!#REF!),"")</calculatedColumnFormula>
    </tableColumn>
    <tableColumn id="10" xr3:uid="{28172058-C1C3-443F-9DDD-483D1EF505DD}" name="Troligt år 1" dataDxfId="51">
      <calculatedColumnFormula array="1">IFERROR(INDEX(#REF!,INDEX(_xlfn.ANCHORARRAY(#REF!),ROWS($J$2:J2))+1,COLUMNS($J:J))*INDEX(Resultatunderlag!$C$17:$C$21,COLUMNS($J:J)),"")</calculatedColumnFormula>
    </tableColumn>
    <tableColumn id="11" xr3:uid="{1BEA70C1-BA37-4B60-A423-5432C4358DB9}" name="Troligt år 2" dataDxfId="50"/>
    <tableColumn id="12" xr3:uid="{FB67E77D-2FE8-410A-A568-1CB041B5A77D}" name="Troligt år 3" dataDxfId="49"/>
    <tableColumn id="13" xr3:uid="{2CF8D904-AE5E-44F9-AA0F-D658AD9CCC0E}" name="Troligt år 4" dataDxfId="48"/>
    <tableColumn id="14" xr3:uid="{1355F6D1-733B-4940-842D-8912A2B4F248}" name="Troligt år 5" dataDxfId="47"/>
    <tableColumn id="15" xr3:uid="{85C78249-CF3F-4960-AEAB-F0A790E7E7E2}" name="Troligt år 6" dataDxfId="46"/>
    <tableColumn id="16" xr3:uid="{2502F590-8078-4989-A256-B13D234F2302}" name="Troligt år 7" dataDxfId="45"/>
    <tableColumn id="17" xr3:uid="{E4D7517A-5CB7-4B80-BC68-A6F1F89C26B8}" name="Troligt år 8" dataDxfId="44"/>
    <tableColumn id="18" xr3:uid="{8A9FA02A-FB38-483C-BBBC-0A00824FE1CE}" name="Troligt år 9" dataDxfId="43"/>
    <tableColumn id="19" xr3:uid="{3CB1210D-7B48-44CE-9D46-4E6368D98228}" name="Troligt år 10" dataDxfId="42"/>
    <tableColumn id="20" xr3:uid="{53AFC7AF-1F47-4F05-A2C6-E4E0FF462A2C}" name="Troligt år 11" dataDxfId="41"/>
    <tableColumn id="21" xr3:uid="{02DA144F-1D45-4C24-A14D-D1EF3FD2EC11}" name="Troligt år 12" dataDxfId="40"/>
    <tableColumn id="22" xr3:uid="{BFD786E1-DB76-430A-AB4E-333BCE91C588}" name="Troligt år 13" dataDxfId="39"/>
    <tableColumn id="23" xr3:uid="{BA62CE1A-AF88-44F8-AFF7-BDF04A5CBBD5}" name="Troligt år 14" dataDxfId="38"/>
    <tableColumn id="24" xr3:uid="{8099EEB3-8A97-4BAE-B05E-4AF2499F8570}" name="Troligt år 15" dataDxfId="37"/>
    <tableColumn id="35" xr3:uid="{43DC912D-753B-477C-95D6-2281BD9BCA5E}" name="Summa" dataDxfId="36"/>
    <tableColumn id="36" xr3:uid="{17B133D9-F082-4B07-A5B9-180EC48501C0}" name="Min år 1" dataDxfId="35" dataCellStyle="Comma"/>
    <tableColumn id="37" xr3:uid="{1503C1CC-3862-47FC-BAB9-1E2B291BEB41}" name="Min år 2" dataDxfId="34" dataCellStyle="Comma"/>
    <tableColumn id="38" xr3:uid="{BED9C618-31EC-4833-92AC-45A3E6246760}" name="Min år 3" dataDxfId="33" dataCellStyle="Comma"/>
    <tableColumn id="39" xr3:uid="{1AA60FA7-B1C7-48C7-BCF1-A4AB9E199A93}" name="Min år 4" dataDxfId="32" dataCellStyle="Comma"/>
    <tableColumn id="40" xr3:uid="{FEC0CD4A-8C2E-4DAD-9A76-BC004B70B0C5}" name="Min år 5" dataDxfId="31" dataCellStyle="Comma"/>
    <tableColumn id="41" xr3:uid="{6B74AD89-B7E4-4C7C-8606-382BB15A4114}" name="Min år 6" dataDxfId="30" dataCellStyle="Comma"/>
    <tableColumn id="42" xr3:uid="{45101B3A-A749-4177-AA7A-9EB3C6A42DDC}" name="Min år 7" dataDxfId="29" dataCellStyle="Comma"/>
    <tableColumn id="43" xr3:uid="{C126EE80-8DA6-4958-8D32-BF85A3778C00}" name="Min år 8" dataDxfId="28" dataCellStyle="Comma"/>
    <tableColumn id="44" xr3:uid="{86625E66-BA33-4992-AFD8-15F07B7F1D73}" name="Min år 9" dataDxfId="27" dataCellStyle="Comma"/>
    <tableColumn id="45" xr3:uid="{1B1E21CA-FC42-4ABE-B921-6DE7CAAFEBE1}" name="Min år 10" dataDxfId="26" dataCellStyle="Comma"/>
    <tableColumn id="46" xr3:uid="{E87EA83B-417B-4E25-BF82-B772A119B51A}" name="Min år 11" dataDxfId="25" dataCellStyle="Comma"/>
    <tableColumn id="47" xr3:uid="{86CE66DD-6530-43DE-96C5-9C259B500A79}" name="Min år 12" dataDxfId="24" dataCellStyle="Comma"/>
    <tableColumn id="48" xr3:uid="{C676C91C-7F87-4068-9F70-EB8462671818}" name="Min år 13" dataDxfId="23" dataCellStyle="Comma"/>
    <tableColumn id="49" xr3:uid="{E8AE8394-DAEC-4058-90BE-4DD8B4716EF1}" name="Min år 14" dataDxfId="22" dataCellStyle="Comma"/>
    <tableColumn id="50" xr3:uid="{CF1C9340-6DE7-4531-B40C-15CA985DC07E}" name="Min år 15" dataDxfId="21" dataCellStyle="Comma"/>
    <tableColumn id="61" xr3:uid="{F8FF957C-B095-4F92-ABF8-DB3339AFA02F}" name="Summa min" dataDxfId="20"/>
    <tableColumn id="62" xr3:uid="{65F4111A-C324-4164-9C28-F92B50CA8172}" name="Max år 1" dataDxfId="19" dataCellStyle="Comma"/>
    <tableColumn id="63" xr3:uid="{C4A90337-7933-4FCA-A647-A83582300986}" name="Max år 2" dataDxfId="18" dataCellStyle="Comma"/>
    <tableColumn id="64" xr3:uid="{107DEAA7-D606-4F10-89BD-0293F6E8249A}" name="Max år 3" dataDxfId="17" dataCellStyle="Comma"/>
    <tableColumn id="65" xr3:uid="{D1A0FEC1-5209-4637-818B-1E2AB6C7FC45}" name="Max år 4" dataDxfId="16" dataCellStyle="Comma"/>
    <tableColumn id="66" xr3:uid="{36DDC9BE-D3B2-4136-9433-D91E8395A530}" name="Max år 5" dataDxfId="15" dataCellStyle="Comma"/>
    <tableColumn id="67" xr3:uid="{F20C9F70-C92C-40BA-94DB-C5552E01B41D}" name="Max år 6" dataDxfId="14" dataCellStyle="Comma"/>
    <tableColumn id="68" xr3:uid="{54689E15-4756-4FC2-A726-E0D68991FA20}" name="Max år 7" dataDxfId="13" dataCellStyle="Comma"/>
    <tableColumn id="69" xr3:uid="{02CD3F90-C1A9-4639-9576-421FD1FD18EB}" name="Max år 8" dataDxfId="12" dataCellStyle="Comma"/>
    <tableColumn id="70" xr3:uid="{26CDF605-7714-43EF-AD6D-95241B12A57D}" name="Max år 9" dataDxfId="11" dataCellStyle="Comma"/>
    <tableColumn id="71" xr3:uid="{B177DE8B-E4EA-4E37-9DEA-EF5C6314AFD4}" name="Max år 10" dataDxfId="10" dataCellStyle="Comma"/>
    <tableColumn id="72" xr3:uid="{CA4CE238-B07D-4C23-A792-4E699F30023E}" name="Max år 11" dataDxfId="9" dataCellStyle="Comma"/>
    <tableColumn id="73" xr3:uid="{685650D3-564D-407E-AF26-CA68C7B040F8}" name="Max år 12" dataDxfId="8" dataCellStyle="Comma"/>
    <tableColumn id="74" xr3:uid="{B5CA4D8B-A71A-4F09-93F1-72B9DC6B4A89}" name="Max år 13" dataDxfId="7" dataCellStyle="Comma"/>
    <tableColumn id="75" xr3:uid="{3AB2AD4F-9D71-481E-B89C-429A2B639AC5}" name="Max år 14" dataDxfId="6" dataCellStyle="Comma"/>
    <tableColumn id="76" xr3:uid="{7FD03DF5-2CE2-4453-A787-4445669AE096}" name="Max år 15" dataDxfId="5" dataCellStyle="Comma"/>
    <tableColumn id="87" xr3:uid="{3EF53C40-E798-4212-BDAF-5AF7487321EC}" name="Summa max" dataDxfId="4"/>
  </tableColumns>
  <tableStyleInfo showFirstColumn="0" showLastColumn="0" showRowStripes="1" showColumnStripes="0"/>
</table>
</file>

<file path=xl/theme/theme1.xml><?xml version="1.0" encoding="utf-8"?>
<a:theme xmlns:a="http://schemas.openxmlformats.org/drawingml/2006/main" name="Office Theme">
  <a:themeElements>
    <a:clrScheme name="Inera">
      <a:dk1>
        <a:srgbClr val="353636"/>
      </a:dk1>
      <a:lt1>
        <a:sysClr val="window" lastClr="FFFFFF"/>
      </a:lt1>
      <a:dk2>
        <a:srgbClr val="FFFFFF"/>
      </a:dk2>
      <a:lt2>
        <a:srgbClr val="F9F6F1"/>
      </a:lt2>
      <a:accent1>
        <a:srgbClr val="A33662"/>
      </a:accent1>
      <a:accent2>
        <a:srgbClr val="E7DAC5"/>
      </a:accent2>
      <a:accent3>
        <a:srgbClr val="305A47"/>
      </a:accent3>
      <a:accent4>
        <a:srgbClr val="AFD4C4"/>
      </a:accent4>
      <a:accent5>
        <a:srgbClr val="0CB0C6"/>
      </a:accent5>
      <a:accent6>
        <a:srgbClr val="FF9517"/>
      </a:accent6>
      <a:hlink>
        <a:srgbClr val="305A47"/>
      </a:hlink>
      <a:folHlink>
        <a:srgbClr val="AFD4C4"/>
      </a:folHlink>
    </a:clrScheme>
    <a:fontScheme name="Inera">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8622-081B-44E9-AE98-985FDFE5FC3C}">
  <sheetPr>
    <tabColor theme="0"/>
  </sheetPr>
  <dimension ref="B1:P18"/>
  <sheetViews>
    <sheetView showGridLines="0" tabSelected="1" zoomScale="90" zoomScaleNormal="90" workbookViewId="0">
      <pane ySplit="1" topLeftCell="A2" activePane="bottomLeft" state="frozen"/>
      <selection pane="bottomLeft" activeCell="B4" sqref="B4"/>
    </sheetView>
  </sheetViews>
  <sheetFormatPr defaultRowHeight="34.950000000000003" customHeight="1" x14ac:dyDescent="0.35"/>
  <cols>
    <col min="1" max="1" width="6.3984375" customWidth="1"/>
    <col min="2" max="2" width="54.296875" customWidth="1"/>
  </cols>
  <sheetData>
    <row r="1" spans="2:16" s="6" customFormat="1" ht="34.950000000000003" customHeight="1" x14ac:dyDescent="0.35">
      <c r="B1" s="9" t="s">
        <v>0</v>
      </c>
      <c r="C1" s="2" t="str">
        <f>IF(Namn_på_förändringen&lt;&gt;0,Namn_på_förändringen,"")</f>
        <v/>
      </c>
      <c r="P1" s="69" t="s">
        <v>208</v>
      </c>
    </row>
    <row r="3" spans="2:16" ht="34.950000000000003" customHeight="1" thickBot="1" x14ac:dyDescent="0.4">
      <c r="B3" s="2" t="s">
        <v>6</v>
      </c>
    </row>
    <row r="4" spans="2:16" ht="34.950000000000003" customHeight="1" thickBot="1" x14ac:dyDescent="0.4">
      <c r="B4" s="42"/>
    </row>
    <row r="6" spans="2:16" ht="34.950000000000003" customHeight="1" thickBot="1" x14ac:dyDescent="0.4">
      <c r="B6" s="2" t="s">
        <v>7</v>
      </c>
    </row>
    <row r="7" spans="2:16" ht="34.950000000000003" customHeight="1" thickBot="1" x14ac:dyDescent="0.4">
      <c r="B7" s="42"/>
    </row>
    <row r="9" spans="2:16" ht="34.950000000000003" customHeight="1" thickBot="1" x14ac:dyDescent="0.4">
      <c r="B9" s="2" t="s">
        <v>163</v>
      </c>
    </row>
    <row r="10" spans="2:16" ht="34.950000000000003" customHeight="1" thickBot="1" x14ac:dyDescent="0.4">
      <c r="B10" s="42"/>
    </row>
    <row r="11" spans="2:16" ht="34.950000000000003" customHeight="1" thickBot="1" x14ac:dyDescent="0.4">
      <c r="B11" s="42"/>
    </row>
    <row r="12" spans="2:16" ht="34.950000000000003" customHeight="1" thickBot="1" x14ac:dyDescent="0.4">
      <c r="B12" s="42"/>
    </row>
    <row r="13" spans="2:16" ht="34.950000000000003" customHeight="1" thickBot="1" x14ac:dyDescent="0.4">
      <c r="B13" s="42"/>
    </row>
    <row r="14" spans="2:16" ht="34.950000000000003" customHeight="1" thickBot="1" x14ac:dyDescent="0.4">
      <c r="B14" s="42"/>
    </row>
    <row r="15" spans="2:16" ht="34.950000000000003" customHeight="1" thickBot="1" x14ac:dyDescent="0.4">
      <c r="B15" s="42"/>
    </row>
    <row r="16" spans="2:16" ht="34.950000000000003" customHeight="1" thickBot="1" x14ac:dyDescent="0.4">
      <c r="B16" s="42"/>
    </row>
    <row r="17" spans="2:2" ht="34.950000000000003" customHeight="1" thickBot="1" x14ac:dyDescent="0.4">
      <c r="B17" s="42"/>
    </row>
    <row r="18" spans="2:2" ht="34.950000000000003" customHeight="1" thickBot="1" x14ac:dyDescent="0.4">
      <c r="B18"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E1CC-C732-493B-89F4-F30A9781E0D3}">
  <sheetPr>
    <tabColor theme="0"/>
  </sheetPr>
  <dimension ref="B1:X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0" bestFit="1" customWidth="1"/>
    <col min="3" max="3" width="59.296875" customWidth="1"/>
    <col min="4" max="4" width="22.3984375" customWidth="1"/>
    <col min="5" max="5" width="20.09765625" customWidth="1"/>
    <col min="6" max="6" width="21.296875" customWidth="1"/>
    <col min="7" max="7" width="23.59765625" customWidth="1"/>
    <col min="8" max="8" width="1.8984375" customWidth="1"/>
    <col min="9" max="24" width="14.69921875" customWidth="1"/>
  </cols>
  <sheetData>
    <row r="1" spans="2:7" s="6" customFormat="1" ht="34.950000000000003" customHeight="1" x14ac:dyDescent="0.35">
      <c r="B1" s="20"/>
      <c r="C1" s="9" t="s">
        <v>186</v>
      </c>
      <c r="D1" s="11" t="str">
        <f>IF(Namn_på_förändringen&lt;&gt;0,Namn_på_förändringen,"")</f>
        <v/>
      </c>
    </row>
    <row r="3" spans="2:7" ht="34.950000000000003" customHeight="1" thickBot="1" x14ac:dyDescent="0.45">
      <c r="C3" s="3" t="s">
        <v>187</v>
      </c>
      <c r="D3" s="3" t="s">
        <v>8</v>
      </c>
      <c r="E3" s="3" t="s">
        <v>10</v>
      </c>
      <c r="F3" s="3" t="s">
        <v>11</v>
      </c>
      <c r="G3" s="3" t="s">
        <v>12</v>
      </c>
    </row>
    <row r="4" spans="2:7" ht="34.950000000000003" customHeight="1" x14ac:dyDescent="0.35">
      <c r="C4" s="5"/>
      <c r="D4" s="8"/>
      <c r="E4" s="8"/>
      <c r="F4" s="8"/>
      <c r="G4" s="5"/>
    </row>
    <row r="5" spans="2:7" ht="34.950000000000003" customHeight="1" x14ac:dyDescent="0.35">
      <c r="C5" s="5"/>
      <c r="D5" s="8"/>
      <c r="E5" s="8"/>
      <c r="F5" s="8"/>
      <c r="G5" s="5"/>
    </row>
    <row r="6" spans="2:7" ht="34.950000000000003" customHeight="1" x14ac:dyDescent="0.35">
      <c r="C6" s="5"/>
      <c r="D6" s="8"/>
      <c r="E6" s="8"/>
      <c r="F6" s="8"/>
      <c r="G6" s="5"/>
    </row>
    <row r="7" spans="2:7" ht="34.950000000000003" customHeight="1" x14ac:dyDescent="0.35">
      <c r="C7" s="5"/>
      <c r="D7" s="8"/>
      <c r="E7" s="8"/>
      <c r="F7" s="8"/>
      <c r="G7" s="5"/>
    </row>
    <row r="8" spans="2:7" ht="34.950000000000003" customHeight="1" x14ac:dyDescent="0.35">
      <c r="C8" s="5"/>
      <c r="D8" s="8"/>
      <c r="E8" s="8"/>
      <c r="F8" s="8"/>
      <c r="G8" s="5"/>
    </row>
    <row r="11" spans="2:7" ht="34.950000000000003" customHeight="1" thickBot="1" x14ac:dyDescent="0.4"/>
    <row r="12" spans="2:7" ht="34.950000000000003" customHeight="1" thickBot="1" x14ac:dyDescent="0.4">
      <c r="B12" s="21" t="s">
        <v>64</v>
      </c>
      <c r="C12" s="42"/>
      <c r="D12" s="2" t="s">
        <v>105</v>
      </c>
    </row>
    <row r="13" spans="2:7" ht="34.950000000000003" customHeight="1" thickBot="1" x14ac:dyDescent="0.4">
      <c r="C13" s="42"/>
      <c r="D13" s="2" t="s">
        <v>163</v>
      </c>
      <c r="E13" t="str" cm="1">
        <f t="array" ref="E13">IFERROR(INDEX(_xlfn.ANCHORARRAY(#REF!),#REF!,1),"")</f>
        <v/>
      </c>
    </row>
    <row r="14" spans="2:7" ht="34.950000000000003" customHeight="1" thickBot="1" x14ac:dyDescent="0.4">
      <c r="C14" s="42"/>
      <c r="D14" s="2" t="s">
        <v>3</v>
      </c>
    </row>
    <row r="15" spans="2:7" ht="34.950000000000003" customHeight="1" x14ac:dyDescent="0.35">
      <c r="B15"/>
    </row>
    <row r="16" spans="2:7" ht="34.950000000000003" customHeight="1" thickBot="1" x14ac:dyDescent="0.45">
      <c r="C16" s="3" t="s">
        <v>9</v>
      </c>
      <c r="D16" s="3" t="s">
        <v>8</v>
      </c>
      <c r="E16" s="3" t="s">
        <v>10</v>
      </c>
      <c r="F16" s="3" t="s">
        <v>11</v>
      </c>
      <c r="G16" s="3" t="s">
        <v>12</v>
      </c>
    </row>
    <row r="17" spans="2:24" ht="34.950000000000003" customHeight="1" x14ac:dyDescent="0.35">
      <c r="C17" s="5"/>
      <c r="D17" s="8"/>
      <c r="E17" s="8"/>
      <c r="F17" s="8"/>
      <c r="G17" s="5"/>
    </row>
    <row r="18" spans="2:24" ht="34.950000000000003" customHeight="1" x14ac:dyDescent="0.35">
      <c r="C18" s="5"/>
      <c r="D18" s="8"/>
      <c r="E18" s="8"/>
      <c r="F18" s="8"/>
      <c r="G18" s="5"/>
    </row>
    <row r="19" spans="2:24" ht="34.950000000000003" customHeight="1" x14ac:dyDescent="0.35">
      <c r="C19" s="5"/>
      <c r="D19" s="8"/>
      <c r="E19" s="8"/>
      <c r="F19" s="8"/>
      <c r="G19" s="5"/>
    </row>
    <row r="20" spans="2:24" ht="34.950000000000003" customHeight="1" x14ac:dyDescent="0.35">
      <c r="C20" s="5"/>
      <c r="D20" s="8"/>
      <c r="E20" s="8"/>
      <c r="F20" s="8"/>
      <c r="G20" s="5"/>
    </row>
    <row r="21" spans="2:24" ht="34.950000000000003" customHeight="1" x14ac:dyDescent="0.35">
      <c r="C21" s="5"/>
      <c r="D21" s="8"/>
      <c r="E21" s="8"/>
      <c r="F21" s="8"/>
      <c r="G21" s="5"/>
    </row>
    <row r="22" spans="2:24" ht="34.950000000000003" customHeight="1" thickBot="1" x14ac:dyDescent="0.4">
      <c r="C22" s="5"/>
      <c r="D22" s="8"/>
      <c r="E22" s="8"/>
      <c r="F22" s="8"/>
      <c r="G22" s="5"/>
    </row>
    <row r="23" spans="2:24" ht="34.950000000000003" customHeight="1" thickBot="1" x14ac:dyDescent="0.4">
      <c r="C23" s="12" t="s">
        <v>106</v>
      </c>
      <c r="D23" s="1"/>
      <c r="E23" s="1"/>
      <c r="F23" s="1"/>
      <c r="I23" s="21" t="s">
        <v>64</v>
      </c>
      <c r="J23" s="15">
        <f>Startar+COLUMNS($J:J)-1</f>
        <v>0</v>
      </c>
      <c r="K23" s="15">
        <f>Startar+COLUMNS($J:K)-1</f>
        <v>1</v>
      </c>
      <c r="L23" s="15">
        <f>Startar+COLUMNS($J:L)-1</f>
        <v>2</v>
      </c>
      <c r="M23" s="15">
        <f>Startar+COLUMNS($J:M)-1</f>
        <v>3</v>
      </c>
      <c r="N23" s="15">
        <f>Startar+COLUMNS($J:N)-1</f>
        <v>4</v>
      </c>
      <c r="O23" s="15">
        <f>Startar+COLUMNS($J:O)-1</f>
        <v>5</v>
      </c>
      <c r="P23" s="15">
        <f>Startar+COLUMNS($J:P)-1</f>
        <v>6</v>
      </c>
      <c r="Q23" s="15">
        <f>Startar+COLUMNS($J:Q)-1</f>
        <v>7</v>
      </c>
      <c r="R23" s="15">
        <f>Startar+COLUMNS($J:R)-1</f>
        <v>8</v>
      </c>
      <c r="S23" s="15">
        <f>Startar+COLUMNS($J:S)-1</f>
        <v>9</v>
      </c>
      <c r="T23" s="15">
        <f>Startar+COLUMNS($J:T)-1</f>
        <v>10</v>
      </c>
      <c r="U23" s="15">
        <f>Startar+COLUMNS($J:U)-1</f>
        <v>11</v>
      </c>
      <c r="V23" s="15">
        <f>Startar+COLUMNS($J:V)-1</f>
        <v>12</v>
      </c>
      <c r="W23" s="15">
        <f>Startar+COLUMNS($J:W)-1</f>
        <v>13</v>
      </c>
      <c r="X23" s="15">
        <f>Startar+COLUMNS($J:X)-1</f>
        <v>14</v>
      </c>
    </row>
    <row r="24" spans="2:24" ht="34.950000000000003" customHeight="1" x14ac:dyDescent="0.35">
      <c r="I24" s="2" t="s">
        <v>8</v>
      </c>
      <c r="J24" s="10">
        <f>$D23*J27</f>
        <v>0</v>
      </c>
      <c r="K24" s="10">
        <f t="shared" ref="K24:X24" si="0">$D23*K27</f>
        <v>0</v>
      </c>
      <c r="L24" s="10">
        <f t="shared" si="0"/>
        <v>0</v>
      </c>
      <c r="M24" s="10">
        <f t="shared" si="0"/>
        <v>0</v>
      </c>
      <c r="N24" s="10">
        <f t="shared" si="0"/>
        <v>0</v>
      </c>
      <c r="O24" s="10">
        <f t="shared" si="0"/>
        <v>0</v>
      </c>
      <c r="P24" s="10">
        <f t="shared" si="0"/>
        <v>0</v>
      </c>
      <c r="Q24" s="10">
        <f t="shared" si="0"/>
        <v>0</v>
      </c>
      <c r="R24" s="10">
        <f t="shared" si="0"/>
        <v>0</v>
      </c>
      <c r="S24" s="10">
        <f t="shared" si="0"/>
        <v>0</v>
      </c>
      <c r="T24" s="10">
        <f t="shared" si="0"/>
        <v>0</v>
      </c>
      <c r="U24" s="10">
        <f t="shared" si="0"/>
        <v>0</v>
      </c>
      <c r="V24" s="10">
        <f t="shared" si="0"/>
        <v>0</v>
      </c>
      <c r="W24" s="10">
        <f t="shared" si="0"/>
        <v>0</v>
      </c>
      <c r="X24" s="10">
        <f t="shared" si="0"/>
        <v>0</v>
      </c>
    </row>
    <row r="25" spans="2:24" ht="34.950000000000003" customHeight="1" x14ac:dyDescent="0.35">
      <c r="I25" s="2" t="s">
        <v>10</v>
      </c>
      <c r="J25" s="10">
        <f>$E23*J27</f>
        <v>0</v>
      </c>
      <c r="K25" s="10">
        <f t="shared" ref="K25:X25" si="1">$E23*K27</f>
        <v>0</v>
      </c>
      <c r="L25" s="10">
        <f t="shared" si="1"/>
        <v>0</v>
      </c>
      <c r="M25" s="10">
        <f t="shared" si="1"/>
        <v>0</v>
      </c>
      <c r="N25" s="10">
        <f t="shared" si="1"/>
        <v>0</v>
      </c>
      <c r="O25" s="10">
        <f t="shared" si="1"/>
        <v>0</v>
      </c>
      <c r="P25" s="10">
        <f t="shared" si="1"/>
        <v>0</v>
      </c>
      <c r="Q25" s="10">
        <f t="shared" si="1"/>
        <v>0</v>
      </c>
      <c r="R25" s="10">
        <f t="shared" si="1"/>
        <v>0</v>
      </c>
      <c r="S25" s="10">
        <f t="shared" si="1"/>
        <v>0</v>
      </c>
      <c r="T25" s="10">
        <f t="shared" si="1"/>
        <v>0</v>
      </c>
      <c r="U25" s="10">
        <f t="shared" si="1"/>
        <v>0</v>
      </c>
      <c r="V25" s="10">
        <f t="shared" si="1"/>
        <v>0</v>
      </c>
      <c r="W25" s="10">
        <f t="shared" si="1"/>
        <v>0</v>
      </c>
      <c r="X25" s="10">
        <f t="shared" si="1"/>
        <v>0</v>
      </c>
    </row>
    <row r="26" spans="2:24" ht="34.950000000000003" customHeight="1" x14ac:dyDescent="0.35">
      <c r="I26" s="2" t="s">
        <v>11</v>
      </c>
      <c r="J26" s="10">
        <f>$F23*J27</f>
        <v>0</v>
      </c>
      <c r="K26" s="10">
        <f t="shared" ref="K26:X26" si="2">$F23*K27</f>
        <v>0</v>
      </c>
      <c r="L26" s="10">
        <f t="shared" si="2"/>
        <v>0</v>
      </c>
      <c r="M26" s="10">
        <f t="shared" si="2"/>
        <v>0</v>
      </c>
      <c r="N26" s="10">
        <f t="shared" si="2"/>
        <v>0</v>
      </c>
      <c r="O26" s="10">
        <f t="shared" si="2"/>
        <v>0</v>
      </c>
      <c r="P26" s="10">
        <f t="shared" si="2"/>
        <v>0</v>
      </c>
      <c r="Q26" s="10">
        <f t="shared" si="2"/>
        <v>0</v>
      </c>
      <c r="R26" s="10">
        <f t="shared" si="2"/>
        <v>0</v>
      </c>
      <c r="S26" s="10">
        <f t="shared" si="2"/>
        <v>0</v>
      </c>
      <c r="T26" s="10">
        <f t="shared" si="2"/>
        <v>0</v>
      </c>
      <c r="U26" s="10">
        <f t="shared" si="2"/>
        <v>0</v>
      </c>
      <c r="V26" s="10">
        <f t="shared" si="2"/>
        <v>0</v>
      </c>
      <c r="W26" s="10">
        <f t="shared" si="2"/>
        <v>0</v>
      </c>
      <c r="X26" s="10">
        <f t="shared" si="2"/>
        <v>0</v>
      </c>
    </row>
    <row r="27" spans="2:24" ht="34.950000000000003" customHeight="1" x14ac:dyDescent="0.35">
      <c r="I27" s="2" t="s">
        <v>9</v>
      </c>
      <c r="J27" s="8">
        <v>1</v>
      </c>
      <c r="K27" s="8">
        <v>1</v>
      </c>
      <c r="L27" s="8">
        <v>1</v>
      </c>
      <c r="M27" s="8">
        <v>1</v>
      </c>
      <c r="N27" s="8">
        <v>1</v>
      </c>
      <c r="O27" s="8">
        <v>1</v>
      </c>
      <c r="P27" s="8">
        <v>1</v>
      </c>
      <c r="Q27" s="8">
        <v>1</v>
      </c>
      <c r="R27" s="8">
        <v>1</v>
      </c>
      <c r="S27" s="8">
        <v>1</v>
      </c>
      <c r="T27" s="8">
        <v>1</v>
      </c>
      <c r="U27" s="8">
        <v>1</v>
      </c>
      <c r="V27" s="8">
        <v>1</v>
      </c>
      <c r="W27" s="8">
        <v>1</v>
      </c>
      <c r="X27" s="8">
        <v>1</v>
      </c>
    </row>
    <row r="30" spans="2:24" ht="34.950000000000003" customHeight="1" thickBot="1" x14ac:dyDescent="0.4"/>
    <row r="31" spans="2:24" ht="34.950000000000003" customHeight="1" thickBot="1" x14ac:dyDescent="0.4">
      <c r="B31" s="21" t="s">
        <v>65</v>
      </c>
      <c r="C31" s="42"/>
      <c r="D31" s="2" t="s">
        <v>105</v>
      </c>
    </row>
    <row r="32" spans="2:24" ht="34.950000000000003" customHeight="1" thickBot="1" x14ac:dyDescent="0.4">
      <c r="C32" s="42"/>
      <c r="D32" s="2" t="s">
        <v>163</v>
      </c>
      <c r="E32" t="str" cm="1">
        <f t="array" ref="E32">IFERROR(INDEX(_xlfn.ANCHORARRAY(#REF!),#REF!,1),"")</f>
        <v/>
      </c>
    </row>
    <row r="33" spans="2:24" ht="34.950000000000003" customHeight="1" thickBot="1" x14ac:dyDescent="0.4">
      <c r="C33" s="42"/>
      <c r="D33" s="2" t="s">
        <v>3</v>
      </c>
    </row>
    <row r="34" spans="2:24" ht="34.950000000000003" customHeight="1" x14ac:dyDescent="0.35">
      <c r="B34"/>
    </row>
    <row r="35" spans="2:24" ht="34.950000000000003" customHeight="1" thickBot="1" x14ac:dyDescent="0.45">
      <c r="C35" s="3" t="s">
        <v>9</v>
      </c>
      <c r="D35" s="3" t="s">
        <v>8</v>
      </c>
      <c r="E35" s="3" t="s">
        <v>10</v>
      </c>
      <c r="F35" s="3" t="s">
        <v>11</v>
      </c>
      <c r="G35" s="3" t="s">
        <v>12</v>
      </c>
    </row>
    <row r="36" spans="2:24" ht="34.950000000000003" customHeight="1" x14ac:dyDescent="0.35">
      <c r="C36" s="5"/>
      <c r="D36" s="8"/>
      <c r="E36" s="8"/>
      <c r="F36" s="8"/>
      <c r="G36" s="5"/>
    </row>
    <row r="37" spans="2:24" ht="34.950000000000003" customHeight="1" x14ac:dyDescent="0.35">
      <c r="C37" s="5"/>
      <c r="D37" s="8"/>
      <c r="E37" s="8"/>
      <c r="F37" s="8"/>
      <c r="G37" s="5"/>
    </row>
    <row r="38" spans="2:24" ht="34.950000000000003" customHeight="1" x14ac:dyDescent="0.35">
      <c r="C38" s="5"/>
      <c r="D38" s="8"/>
      <c r="E38" s="8"/>
      <c r="F38" s="8"/>
      <c r="G38" s="5"/>
    </row>
    <row r="39" spans="2:24" ht="34.950000000000003" customHeight="1" x14ac:dyDescent="0.35">
      <c r="C39" s="5"/>
      <c r="D39" s="8"/>
      <c r="E39" s="8"/>
      <c r="F39" s="8"/>
      <c r="G39" s="5"/>
    </row>
    <row r="40" spans="2:24" ht="34.950000000000003" customHeight="1" x14ac:dyDescent="0.35">
      <c r="C40" s="5"/>
      <c r="D40" s="8"/>
      <c r="E40" s="8"/>
      <c r="F40" s="8"/>
      <c r="G40" s="5"/>
    </row>
    <row r="41" spans="2:24" ht="34.950000000000003" customHeight="1" thickBot="1" x14ac:dyDescent="0.4">
      <c r="C41" s="5"/>
      <c r="D41" s="8"/>
      <c r="E41" s="8"/>
      <c r="F41" s="8"/>
      <c r="G41" s="5"/>
    </row>
    <row r="42" spans="2:24" ht="34.950000000000003" customHeight="1" thickBot="1" x14ac:dyDescent="0.4">
      <c r="C42" s="12" t="s">
        <v>106</v>
      </c>
      <c r="D42" s="1"/>
      <c r="E42" s="1"/>
      <c r="F42" s="1"/>
      <c r="I42" s="21" t="s">
        <v>65</v>
      </c>
      <c r="J42" s="15">
        <f>Startar+COLUMNS($J:J)-1</f>
        <v>0</v>
      </c>
      <c r="K42" s="15">
        <f>Startar+COLUMNS($J:K)-1</f>
        <v>1</v>
      </c>
      <c r="L42" s="15">
        <f>Startar+COLUMNS($J:L)-1</f>
        <v>2</v>
      </c>
      <c r="M42" s="15">
        <f>Startar+COLUMNS($J:M)-1</f>
        <v>3</v>
      </c>
      <c r="N42" s="15">
        <f>Startar+COLUMNS($J:N)-1</f>
        <v>4</v>
      </c>
      <c r="O42" s="15">
        <f>Startar+COLUMNS($J:O)-1</f>
        <v>5</v>
      </c>
      <c r="P42" s="15">
        <f>Startar+COLUMNS($J:P)-1</f>
        <v>6</v>
      </c>
      <c r="Q42" s="15">
        <f>Startar+COLUMNS($J:Q)-1</f>
        <v>7</v>
      </c>
      <c r="R42" s="15">
        <f>Startar+COLUMNS($J:R)-1</f>
        <v>8</v>
      </c>
      <c r="S42" s="15">
        <f>Startar+COLUMNS($J:S)-1</f>
        <v>9</v>
      </c>
      <c r="T42" s="15">
        <f>Startar+COLUMNS($J:T)-1</f>
        <v>10</v>
      </c>
      <c r="U42" s="15">
        <f>Startar+COLUMNS($J:U)-1</f>
        <v>11</v>
      </c>
      <c r="V42" s="15">
        <f>Startar+COLUMNS($J:V)-1</f>
        <v>12</v>
      </c>
      <c r="W42" s="15">
        <f>Startar+COLUMNS($J:W)-1</f>
        <v>13</v>
      </c>
      <c r="X42" s="15">
        <f>Startar+COLUMNS($J:X)-1</f>
        <v>14</v>
      </c>
    </row>
    <row r="43" spans="2:24" ht="34.950000000000003" customHeight="1" x14ac:dyDescent="0.35">
      <c r="I43" s="2" t="s">
        <v>8</v>
      </c>
      <c r="J43" s="10">
        <f t="shared" ref="J43:X43" si="3">$D42*J46</f>
        <v>0</v>
      </c>
      <c r="K43" s="10">
        <f t="shared" si="3"/>
        <v>0</v>
      </c>
      <c r="L43" s="10">
        <f t="shared" si="3"/>
        <v>0</v>
      </c>
      <c r="M43" s="10">
        <f t="shared" si="3"/>
        <v>0</v>
      </c>
      <c r="N43" s="10">
        <f t="shared" si="3"/>
        <v>0</v>
      </c>
      <c r="O43" s="10">
        <f t="shared" si="3"/>
        <v>0</v>
      </c>
      <c r="P43" s="10">
        <f t="shared" si="3"/>
        <v>0</v>
      </c>
      <c r="Q43" s="10">
        <f t="shared" si="3"/>
        <v>0</v>
      </c>
      <c r="R43" s="10">
        <f t="shared" si="3"/>
        <v>0</v>
      </c>
      <c r="S43" s="10">
        <f t="shared" si="3"/>
        <v>0</v>
      </c>
      <c r="T43" s="10">
        <f t="shared" si="3"/>
        <v>0</v>
      </c>
      <c r="U43" s="10">
        <f t="shared" si="3"/>
        <v>0</v>
      </c>
      <c r="V43" s="10">
        <f t="shared" si="3"/>
        <v>0</v>
      </c>
      <c r="W43" s="10">
        <f t="shared" si="3"/>
        <v>0</v>
      </c>
      <c r="X43" s="10">
        <f t="shared" si="3"/>
        <v>0</v>
      </c>
    </row>
    <row r="44" spans="2:24" ht="34.950000000000003" customHeight="1" x14ac:dyDescent="0.35">
      <c r="I44" s="2" t="s">
        <v>10</v>
      </c>
      <c r="J44" s="10">
        <f t="shared" ref="J44:X44" si="4">$E42*J46</f>
        <v>0</v>
      </c>
      <c r="K44" s="10">
        <f t="shared" si="4"/>
        <v>0</v>
      </c>
      <c r="L44" s="10">
        <f t="shared" si="4"/>
        <v>0</v>
      </c>
      <c r="M44" s="10">
        <f t="shared" si="4"/>
        <v>0</v>
      </c>
      <c r="N44" s="10">
        <f t="shared" si="4"/>
        <v>0</v>
      </c>
      <c r="O44" s="10">
        <f t="shared" si="4"/>
        <v>0</v>
      </c>
      <c r="P44" s="10">
        <f t="shared" si="4"/>
        <v>0</v>
      </c>
      <c r="Q44" s="10">
        <f t="shared" si="4"/>
        <v>0</v>
      </c>
      <c r="R44" s="10">
        <f t="shared" si="4"/>
        <v>0</v>
      </c>
      <c r="S44" s="10">
        <f t="shared" si="4"/>
        <v>0</v>
      </c>
      <c r="T44" s="10">
        <f t="shared" si="4"/>
        <v>0</v>
      </c>
      <c r="U44" s="10">
        <f t="shared" si="4"/>
        <v>0</v>
      </c>
      <c r="V44" s="10">
        <f t="shared" si="4"/>
        <v>0</v>
      </c>
      <c r="W44" s="10">
        <f t="shared" si="4"/>
        <v>0</v>
      </c>
      <c r="X44" s="10">
        <f t="shared" si="4"/>
        <v>0</v>
      </c>
    </row>
    <row r="45" spans="2:24" ht="34.950000000000003" customHeight="1" x14ac:dyDescent="0.35">
      <c r="I45" s="2" t="s">
        <v>11</v>
      </c>
      <c r="J45" s="10">
        <f t="shared" ref="J45:X45" si="5">$F42*J46</f>
        <v>0</v>
      </c>
      <c r="K45" s="10">
        <f t="shared" si="5"/>
        <v>0</v>
      </c>
      <c r="L45" s="10">
        <f t="shared" si="5"/>
        <v>0</v>
      </c>
      <c r="M45" s="10">
        <f t="shared" si="5"/>
        <v>0</v>
      </c>
      <c r="N45" s="10">
        <f t="shared" si="5"/>
        <v>0</v>
      </c>
      <c r="O45" s="10">
        <f t="shared" si="5"/>
        <v>0</v>
      </c>
      <c r="P45" s="10">
        <f t="shared" si="5"/>
        <v>0</v>
      </c>
      <c r="Q45" s="10">
        <f t="shared" si="5"/>
        <v>0</v>
      </c>
      <c r="R45" s="10">
        <f t="shared" si="5"/>
        <v>0</v>
      </c>
      <c r="S45" s="10">
        <f t="shared" si="5"/>
        <v>0</v>
      </c>
      <c r="T45" s="10">
        <f t="shared" si="5"/>
        <v>0</v>
      </c>
      <c r="U45" s="10">
        <f t="shared" si="5"/>
        <v>0</v>
      </c>
      <c r="V45" s="10">
        <f t="shared" si="5"/>
        <v>0</v>
      </c>
      <c r="W45" s="10">
        <f t="shared" si="5"/>
        <v>0</v>
      </c>
      <c r="X45" s="10">
        <f t="shared" si="5"/>
        <v>0</v>
      </c>
    </row>
    <row r="46" spans="2:24" ht="34.950000000000003" customHeight="1" x14ac:dyDescent="0.35">
      <c r="I46" s="2" t="s">
        <v>9</v>
      </c>
      <c r="J46" s="8">
        <v>1</v>
      </c>
      <c r="K46" s="8">
        <v>1</v>
      </c>
      <c r="L46" s="8">
        <v>1</v>
      </c>
      <c r="M46" s="8">
        <v>1</v>
      </c>
      <c r="N46" s="8">
        <v>1</v>
      </c>
      <c r="O46" s="8">
        <v>1</v>
      </c>
      <c r="P46" s="8">
        <v>1</v>
      </c>
      <c r="Q46" s="8">
        <v>1</v>
      </c>
      <c r="R46" s="8">
        <v>1</v>
      </c>
      <c r="S46" s="8">
        <v>1</v>
      </c>
      <c r="T46" s="8">
        <v>1</v>
      </c>
      <c r="U46" s="8">
        <v>1</v>
      </c>
      <c r="V46" s="8">
        <v>1</v>
      </c>
      <c r="W46" s="8">
        <v>1</v>
      </c>
      <c r="X46" s="8">
        <v>1</v>
      </c>
    </row>
    <row r="49" spans="2:24" ht="34.950000000000003" customHeight="1" thickBot="1" x14ac:dyDescent="0.4"/>
    <row r="50" spans="2:24" ht="34.950000000000003" customHeight="1" thickBot="1" x14ac:dyDescent="0.4">
      <c r="B50" s="21" t="s">
        <v>66</v>
      </c>
      <c r="C50" s="42"/>
      <c r="D50" s="2" t="s">
        <v>105</v>
      </c>
    </row>
    <row r="51" spans="2:24" ht="34.950000000000003" customHeight="1" thickBot="1" x14ac:dyDescent="0.4">
      <c r="C51" s="42"/>
      <c r="D51" s="2" t="s">
        <v>163</v>
      </c>
      <c r="E51" t="str" cm="1">
        <f t="array" ref="E51">IFERROR(INDEX(_xlfn.ANCHORARRAY(#REF!),#REF!,1),"")</f>
        <v/>
      </c>
    </row>
    <row r="52" spans="2:24" ht="34.950000000000003" customHeight="1" thickBot="1" x14ac:dyDescent="0.4">
      <c r="C52" s="42"/>
      <c r="D52" s="2" t="s">
        <v>3</v>
      </c>
    </row>
    <row r="53" spans="2:24" ht="34.950000000000003" customHeight="1" x14ac:dyDescent="0.35">
      <c r="B53"/>
    </row>
    <row r="54" spans="2:24" ht="34.950000000000003" customHeight="1" thickBot="1" x14ac:dyDescent="0.45">
      <c r="C54" s="3" t="s">
        <v>9</v>
      </c>
      <c r="D54" s="3" t="s">
        <v>8</v>
      </c>
      <c r="E54" s="3" t="s">
        <v>10</v>
      </c>
      <c r="F54" s="3" t="s">
        <v>11</v>
      </c>
      <c r="G54" s="3" t="s">
        <v>12</v>
      </c>
    </row>
    <row r="55" spans="2:24" ht="34.950000000000003" customHeight="1" x14ac:dyDescent="0.35">
      <c r="C55" s="5"/>
      <c r="D55" s="8"/>
      <c r="E55" s="8"/>
      <c r="F55" s="8"/>
      <c r="G55" s="5"/>
    </row>
    <row r="56" spans="2:24" ht="34.950000000000003" customHeight="1" x14ac:dyDescent="0.35">
      <c r="C56" s="5"/>
      <c r="D56" s="8"/>
      <c r="E56" s="8"/>
      <c r="F56" s="8"/>
      <c r="G56" s="5"/>
    </row>
    <row r="57" spans="2:24" ht="34.950000000000003" customHeight="1" x14ac:dyDescent="0.35">
      <c r="C57" s="5"/>
      <c r="D57" s="8"/>
      <c r="E57" s="8"/>
      <c r="F57" s="8"/>
      <c r="G57" s="5"/>
    </row>
    <row r="58" spans="2:24" ht="34.950000000000003" customHeight="1" x14ac:dyDescent="0.35">
      <c r="C58" s="5"/>
      <c r="D58" s="8"/>
      <c r="E58" s="8"/>
      <c r="F58" s="8"/>
      <c r="G58" s="5"/>
    </row>
    <row r="59" spans="2:24" ht="34.950000000000003" customHeight="1" x14ac:dyDescent="0.35">
      <c r="C59" s="5"/>
      <c r="D59" s="8"/>
      <c r="E59" s="8"/>
      <c r="F59" s="8"/>
      <c r="G59" s="5"/>
    </row>
    <row r="60" spans="2:24" ht="34.950000000000003" customHeight="1" thickBot="1" x14ac:dyDescent="0.4">
      <c r="C60" s="5"/>
      <c r="D60" s="8"/>
      <c r="E60" s="8"/>
      <c r="F60" s="8"/>
      <c r="G60" s="5"/>
    </row>
    <row r="61" spans="2:24" ht="34.950000000000003" customHeight="1" thickBot="1" x14ac:dyDescent="0.4">
      <c r="C61" s="12" t="s">
        <v>106</v>
      </c>
      <c r="D61" s="1"/>
      <c r="E61" s="1"/>
      <c r="F61" s="1"/>
      <c r="I61" s="21" t="s">
        <v>66</v>
      </c>
      <c r="J61" s="15">
        <f>Startar+COLUMNS($J:J)-1</f>
        <v>0</v>
      </c>
      <c r="K61" s="15">
        <f>Startar+COLUMNS($J:K)-1</f>
        <v>1</v>
      </c>
      <c r="L61" s="15">
        <f>Startar+COLUMNS($J:L)-1</f>
        <v>2</v>
      </c>
      <c r="M61" s="15">
        <f>Startar+COLUMNS($J:M)-1</f>
        <v>3</v>
      </c>
      <c r="N61" s="15">
        <f>Startar+COLUMNS($J:N)-1</f>
        <v>4</v>
      </c>
      <c r="O61" s="15">
        <f>Startar+COLUMNS($J:O)-1</f>
        <v>5</v>
      </c>
      <c r="P61" s="15">
        <f>Startar+COLUMNS($J:P)-1</f>
        <v>6</v>
      </c>
      <c r="Q61" s="15">
        <f>Startar+COLUMNS($J:Q)-1</f>
        <v>7</v>
      </c>
      <c r="R61" s="15">
        <f>Startar+COLUMNS($J:R)-1</f>
        <v>8</v>
      </c>
      <c r="S61" s="15">
        <f>Startar+COLUMNS($J:S)-1</f>
        <v>9</v>
      </c>
      <c r="T61" s="15">
        <f>Startar+COLUMNS($J:T)-1</f>
        <v>10</v>
      </c>
      <c r="U61" s="15">
        <f>Startar+COLUMNS($J:U)-1</f>
        <v>11</v>
      </c>
      <c r="V61" s="15">
        <f>Startar+COLUMNS($J:V)-1</f>
        <v>12</v>
      </c>
      <c r="W61" s="15">
        <f>Startar+COLUMNS($J:W)-1</f>
        <v>13</v>
      </c>
      <c r="X61" s="15">
        <f>Startar+COLUMNS($J:X)-1</f>
        <v>14</v>
      </c>
    </row>
    <row r="62" spans="2:24" ht="34.950000000000003" customHeight="1" x14ac:dyDescent="0.35">
      <c r="I62" s="2" t="s">
        <v>8</v>
      </c>
      <c r="J62" s="10">
        <f t="shared" ref="J62:X62" si="6">$D61*J65</f>
        <v>0</v>
      </c>
      <c r="K62" s="10">
        <f t="shared" si="6"/>
        <v>0</v>
      </c>
      <c r="L62" s="10">
        <f t="shared" si="6"/>
        <v>0</v>
      </c>
      <c r="M62" s="10">
        <f t="shared" si="6"/>
        <v>0</v>
      </c>
      <c r="N62" s="10">
        <f t="shared" si="6"/>
        <v>0</v>
      </c>
      <c r="O62" s="10">
        <f t="shared" si="6"/>
        <v>0</v>
      </c>
      <c r="P62" s="10">
        <f t="shared" si="6"/>
        <v>0</v>
      </c>
      <c r="Q62" s="10">
        <f t="shared" si="6"/>
        <v>0</v>
      </c>
      <c r="R62" s="10">
        <f t="shared" si="6"/>
        <v>0</v>
      </c>
      <c r="S62" s="10">
        <f t="shared" si="6"/>
        <v>0</v>
      </c>
      <c r="T62" s="10">
        <f t="shared" si="6"/>
        <v>0</v>
      </c>
      <c r="U62" s="10">
        <f t="shared" si="6"/>
        <v>0</v>
      </c>
      <c r="V62" s="10">
        <f t="shared" si="6"/>
        <v>0</v>
      </c>
      <c r="W62" s="10">
        <f t="shared" si="6"/>
        <v>0</v>
      </c>
      <c r="X62" s="10">
        <f t="shared" si="6"/>
        <v>0</v>
      </c>
    </row>
    <row r="63" spans="2:24" ht="34.950000000000003" customHeight="1" x14ac:dyDescent="0.35">
      <c r="I63" s="2" t="s">
        <v>10</v>
      </c>
      <c r="J63" s="10">
        <f t="shared" ref="J63:X63" si="7">$E61*J65</f>
        <v>0</v>
      </c>
      <c r="K63" s="10">
        <f t="shared" si="7"/>
        <v>0</v>
      </c>
      <c r="L63" s="10">
        <f t="shared" si="7"/>
        <v>0</v>
      </c>
      <c r="M63" s="10">
        <f t="shared" si="7"/>
        <v>0</v>
      </c>
      <c r="N63" s="10">
        <f t="shared" si="7"/>
        <v>0</v>
      </c>
      <c r="O63" s="10">
        <f t="shared" si="7"/>
        <v>0</v>
      </c>
      <c r="P63" s="10">
        <f t="shared" si="7"/>
        <v>0</v>
      </c>
      <c r="Q63" s="10">
        <f t="shared" si="7"/>
        <v>0</v>
      </c>
      <c r="R63" s="10">
        <f t="shared" si="7"/>
        <v>0</v>
      </c>
      <c r="S63" s="10">
        <f t="shared" si="7"/>
        <v>0</v>
      </c>
      <c r="T63" s="10">
        <f t="shared" si="7"/>
        <v>0</v>
      </c>
      <c r="U63" s="10">
        <f t="shared" si="7"/>
        <v>0</v>
      </c>
      <c r="V63" s="10">
        <f t="shared" si="7"/>
        <v>0</v>
      </c>
      <c r="W63" s="10">
        <f t="shared" si="7"/>
        <v>0</v>
      </c>
      <c r="X63" s="10">
        <f t="shared" si="7"/>
        <v>0</v>
      </c>
    </row>
    <row r="64" spans="2:24" ht="34.950000000000003" customHeight="1" x14ac:dyDescent="0.35">
      <c r="I64" s="2" t="s">
        <v>11</v>
      </c>
      <c r="J64" s="10">
        <f t="shared" ref="J64:X64" si="8">$F61*J65</f>
        <v>0</v>
      </c>
      <c r="K64" s="10">
        <f t="shared" si="8"/>
        <v>0</v>
      </c>
      <c r="L64" s="10">
        <f t="shared" si="8"/>
        <v>0</v>
      </c>
      <c r="M64" s="10">
        <f t="shared" si="8"/>
        <v>0</v>
      </c>
      <c r="N64" s="10">
        <f t="shared" si="8"/>
        <v>0</v>
      </c>
      <c r="O64" s="10">
        <f t="shared" si="8"/>
        <v>0</v>
      </c>
      <c r="P64" s="10">
        <f t="shared" si="8"/>
        <v>0</v>
      </c>
      <c r="Q64" s="10">
        <f t="shared" si="8"/>
        <v>0</v>
      </c>
      <c r="R64" s="10">
        <f t="shared" si="8"/>
        <v>0</v>
      </c>
      <c r="S64" s="10">
        <f t="shared" si="8"/>
        <v>0</v>
      </c>
      <c r="T64" s="10">
        <f t="shared" si="8"/>
        <v>0</v>
      </c>
      <c r="U64" s="10">
        <f t="shared" si="8"/>
        <v>0</v>
      </c>
      <c r="V64" s="10">
        <f t="shared" si="8"/>
        <v>0</v>
      </c>
      <c r="W64" s="10">
        <f t="shared" si="8"/>
        <v>0</v>
      </c>
      <c r="X64" s="10">
        <f t="shared" si="8"/>
        <v>0</v>
      </c>
    </row>
    <row r="65" spans="2:24" ht="34.950000000000003" customHeight="1" x14ac:dyDescent="0.35">
      <c r="I65" s="2" t="s">
        <v>9</v>
      </c>
      <c r="J65" s="8">
        <v>1</v>
      </c>
      <c r="K65" s="8">
        <v>1</v>
      </c>
      <c r="L65" s="8">
        <v>1</v>
      </c>
      <c r="M65" s="8">
        <v>1</v>
      </c>
      <c r="N65" s="8">
        <v>1</v>
      </c>
      <c r="O65" s="8">
        <v>1</v>
      </c>
      <c r="P65" s="8">
        <v>1</v>
      </c>
      <c r="Q65" s="8">
        <v>1</v>
      </c>
      <c r="R65" s="8">
        <v>1</v>
      </c>
      <c r="S65" s="8">
        <v>1</v>
      </c>
      <c r="T65" s="8">
        <v>1</v>
      </c>
      <c r="U65" s="8">
        <v>1</v>
      </c>
      <c r="V65" s="8">
        <v>1</v>
      </c>
      <c r="W65" s="8">
        <v>1</v>
      </c>
      <c r="X65" s="8">
        <v>1</v>
      </c>
    </row>
    <row r="68" spans="2:24" ht="34.950000000000003" customHeight="1" thickBot="1" x14ac:dyDescent="0.4"/>
    <row r="69" spans="2:24" ht="34.950000000000003" customHeight="1" thickBot="1" x14ac:dyDescent="0.4">
      <c r="B69" s="21" t="s">
        <v>67</v>
      </c>
      <c r="C69" s="42"/>
      <c r="D69" s="2" t="s">
        <v>105</v>
      </c>
    </row>
    <row r="70" spans="2:24" ht="34.950000000000003" customHeight="1" thickBot="1" x14ac:dyDescent="0.4">
      <c r="C70" s="42"/>
      <c r="D70" s="2" t="s">
        <v>163</v>
      </c>
      <c r="E70" t="str" cm="1">
        <f t="array" ref="E70">IFERROR(INDEX(_xlfn.ANCHORARRAY(#REF!),#REF!,1),"")</f>
        <v/>
      </c>
    </row>
    <row r="71" spans="2:24" ht="34.950000000000003" customHeight="1" thickBot="1" x14ac:dyDescent="0.4">
      <c r="C71" s="42"/>
      <c r="D71" s="2" t="s">
        <v>3</v>
      </c>
    </row>
    <row r="72" spans="2:24" ht="34.950000000000003" customHeight="1" x14ac:dyDescent="0.35">
      <c r="B72"/>
    </row>
    <row r="73" spans="2:24" ht="34.950000000000003" customHeight="1" thickBot="1" x14ac:dyDescent="0.45">
      <c r="C73" s="3" t="s">
        <v>9</v>
      </c>
      <c r="D73" s="3" t="s">
        <v>8</v>
      </c>
      <c r="E73" s="3" t="s">
        <v>10</v>
      </c>
      <c r="F73" s="3" t="s">
        <v>11</v>
      </c>
      <c r="G73" s="3" t="s">
        <v>12</v>
      </c>
    </row>
    <row r="74" spans="2:24" ht="34.950000000000003" customHeight="1" x14ac:dyDescent="0.35">
      <c r="C74" s="5"/>
      <c r="D74" s="8"/>
      <c r="E74" s="8"/>
      <c r="F74" s="8"/>
      <c r="G74" s="5"/>
    </row>
    <row r="75" spans="2:24" ht="34.950000000000003" customHeight="1" x14ac:dyDescent="0.35">
      <c r="C75" s="5"/>
      <c r="D75" s="8"/>
      <c r="E75" s="8"/>
      <c r="F75" s="8"/>
      <c r="G75" s="5"/>
    </row>
    <row r="76" spans="2:24" ht="34.950000000000003" customHeight="1" x14ac:dyDescent="0.35">
      <c r="C76" s="5"/>
      <c r="D76" s="8"/>
      <c r="E76" s="8"/>
      <c r="F76" s="8"/>
      <c r="G76" s="5"/>
    </row>
    <row r="77" spans="2:24" ht="34.950000000000003" customHeight="1" x14ac:dyDescent="0.35">
      <c r="C77" s="5"/>
      <c r="D77" s="8"/>
      <c r="E77" s="8"/>
      <c r="F77" s="8"/>
      <c r="G77" s="5"/>
    </row>
    <row r="78" spans="2:24" ht="34.950000000000003" customHeight="1" x14ac:dyDescent="0.35">
      <c r="C78" s="5"/>
      <c r="D78" s="8"/>
      <c r="E78" s="8"/>
      <c r="F78" s="8"/>
      <c r="G78" s="5"/>
    </row>
    <row r="79" spans="2:24" ht="34.950000000000003" customHeight="1" thickBot="1" x14ac:dyDescent="0.4">
      <c r="C79" s="5"/>
      <c r="D79" s="8"/>
      <c r="E79" s="8"/>
      <c r="F79" s="8"/>
      <c r="G79" s="5"/>
    </row>
    <row r="80" spans="2:24" ht="34.950000000000003" customHeight="1" thickBot="1" x14ac:dyDescent="0.4">
      <c r="C80" s="12" t="s">
        <v>106</v>
      </c>
      <c r="D80" s="1"/>
      <c r="E80" s="1"/>
      <c r="F80" s="1"/>
      <c r="I80" s="21" t="s">
        <v>67</v>
      </c>
      <c r="J80" s="15">
        <f>Startar+COLUMNS($J:J)-1</f>
        <v>0</v>
      </c>
      <c r="K80" s="15">
        <f>Startar+COLUMNS($J:K)-1</f>
        <v>1</v>
      </c>
      <c r="L80" s="15">
        <f>Startar+COLUMNS($J:L)-1</f>
        <v>2</v>
      </c>
      <c r="M80" s="15">
        <f>Startar+COLUMNS($J:M)-1</f>
        <v>3</v>
      </c>
      <c r="N80" s="15">
        <f>Startar+COLUMNS($J:N)-1</f>
        <v>4</v>
      </c>
      <c r="O80" s="15">
        <f>Startar+COLUMNS($J:O)-1</f>
        <v>5</v>
      </c>
      <c r="P80" s="15">
        <f>Startar+COLUMNS($J:P)-1</f>
        <v>6</v>
      </c>
      <c r="Q80" s="15">
        <f>Startar+COLUMNS($J:Q)-1</f>
        <v>7</v>
      </c>
      <c r="R80" s="15">
        <f>Startar+COLUMNS($J:R)-1</f>
        <v>8</v>
      </c>
      <c r="S80" s="15">
        <f>Startar+COLUMNS($J:S)-1</f>
        <v>9</v>
      </c>
      <c r="T80" s="15">
        <f>Startar+COLUMNS($J:T)-1</f>
        <v>10</v>
      </c>
      <c r="U80" s="15">
        <f>Startar+COLUMNS($J:U)-1</f>
        <v>11</v>
      </c>
      <c r="V80" s="15">
        <f>Startar+COLUMNS($J:V)-1</f>
        <v>12</v>
      </c>
      <c r="W80" s="15">
        <f>Startar+COLUMNS($J:W)-1</f>
        <v>13</v>
      </c>
      <c r="X80" s="15">
        <f>Startar+COLUMNS($J:X)-1</f>
        <v>14</v>
      </c>
    </row>
    <row r="81" spans="2:24" ht="34.950000000000003" customHeight="1" x14ac:dyDescent="0.35">
      <c r="I81" s="2" t="s">
        <v>8</v>
      </c>
      <c r="J81" s="10">
        <f t="shared" ref="J81:X81" si="9">$D80*J84</f>
        <v>0</v>
      </c>
      <c r="K81" s="10">
        <f t="shared" si="9"/>
        <v>0</v>
      </c>
      <c r="L81" s="10">
        <f t="shared" si="9"/>
        <v>0</v>
      </c>
      <c r="M81" s="10">
        <f t="shared" si="9"/>
        <v>0</v>
      </c>
      <c r="N81" s="10">
        <f t="shared" si="9"/>
        <v>0</v>
      </c>
      <c r="O81" s="10">
        <f t="shared" si="9"/>
        <v>0</v>
      </c>
      <c r="P81" s="10">
        <f t="shared" si="9"/>
        <v>0</v>
      </c>
      <c r="Q81" s="10">
        <f t="shared" si="9"/>
        <v>0</v>
      </c>
      <c r="R81" s="10">
        <f t="shared" si="9"/>
        <v>0</v>
      </c>
      <c r="S81" s="10">
        <f t="shared" si="9"/>
        <v>0</v>
      </c>
      <c r="T81" s="10">
        <f t="shared" si="9"/>
        <v>0</v>
      </c>
      <c r="U81" s="10">
        <f t="shared" si="9"/>
        <v>0</v>
      </c>
      <c r="V81" s="10">
        <f t="shared" si="9"/>
        <v>0</v>
      </c>
      <c r="W81" s="10">
        <f t="shared" si="9"/>
        <v>0</v>
      </c>
      <c r="X81" s="10">
        <f t="shared" si="9"/>
        <v>0</v>
      </c>
    </row>
    <row r="82" spans="2:24" ht="34.950000000000003" customHeight="1" x14ac:dyDescent="0.35">
      <c r="I82" s="2" t="s">
        <v>10</v>
      </c>
      <c r="J82" s="10">
        <f t="shared" ref="J82:X82" si="10">$E80*J84</f>
        <v>0</v>
      </c>
      <c r="K82" s="10">
        <f t="shared" si="10"/>
        <v>0</v>
      </c>
      <c r="L82" s="10">
        <f t="shared" si="10"/>
        <v>0</v>
      </c>
      <c r="M82" s="10">
        <f t="shared" si="10"/>
        <v>0</v>
      </c>
      <c r="N82" s="10">
        <f t="shared" si="10"/>
        <v>0</v>
      </c>
      <c r="O82" s="10">
        <f t="shared" si="10"/>
        <v>0</v>
      </c>
      <c r="P82" s="10">
        <f t="shared" si="10"/>
        <v>0</v>
      </c>
      <c r="Q82" s="10">
        <f t="shared" si="10"/>
        <v>0</v>
      </c>
      <c r="R82" s="10">
        <f t="shared" si="10"/>
        <v>0</v>
      </c>
      <c r="S82" s="10">
        <f t="shared" si="10"/>
        <v>0</v>
      </c>
      <c r="T82" s="10">
        <f t="shared" si="10"/>
        <v>0</v>
      </c>
      <c r="U82" s="10">
        <f t="shared" si="10"/>
        <v>0</v>
      </c>
      <c r="V82" s="10">
        <f t="shared" si="10"/>
        <v>0</v>
      </c>
      <c r="W82" s="10">
        <f t="shared" si="10"/>
        <v>0</v>
      </c>
      <c r="X82" s="10">
        <f t="shared" si="10"/>
        <v>0</v>
      </c>
    </row>
    <row r="83" spans="2:24" ht="34.950000000000003" customHeight="1" x14ac:dyDescent="0.35">
      <c r="I83" s="2" t="s">
        <v>11</v>
      </c>
      <c r="J83" s="10">
        <f t="shared" ref="J83:X83" si="11">$F80*J84</f>
        <v>0</v>
      </c>
      <c r="K83" s="10">
        <f t="shared" si="11"/>
        <v>0</v>
      </c>
      <c r="L83" s="10">
        <f t="shared" si="11"/>
        <v>0</v>
      </c>
      <c r="M83" s="10">
        <f t="shared" si="11"/>
        <v>0</v>
      </c>
      <c r="N83" s="10">
        <f t="shared" si="11"/>
        <v>0</v>
      </c>
      <c r="O83" s="10">
        <f t="shared" si="11"/>
        <v>0</v>
      </c>
      <c r="P83" s="10">
        <f t="shared" si="11"/>
        <v>0</v>
      </c>
      <c r="Q83" s="10">
        <f t="shared" si="11"/>
        <v>0</v>
      </c>
      <c r="R83" s="10">
        <f t="shared" si="11"/>
        <v>0</v>
      </c>
      <c r="S83" s="10">
        <f t="shared" si="11"/>
        <v>0</v>
      </c>
      <c r="T83" s="10">
        <f t="shared" si="11"/>
        <v>0</v>
      </c>
      <c r="U83" s="10">
        <f t="shared" si="11"/>
        <v>0</v>
      </c>
      <c r="V83" s="10">
        <f t="shared" si="11"/>
        <v>0</v>
      </c>
      <c r="W83" s="10">
        <f t="shared" si="11"/>
        <v>0</v>
      </c>
      <c r="X83" s="10">
        <f t="shared" si="11"/>
        <v>0</v>
      </c>
    </row>
    <row r="84" spans="2:24" ht="34.950000000000003" customHeight="1" x14ac:dyDescent="0.35">
      <c r="I84" s="2" t="s">
        <v>9</v>
      </c>
      <c r="J84" s="8">
        <v>1</v>
      </c>
      <c r="K84" s="8">
        <v>1</v>
      </c>
      <c r="L84" s="8">
        <v>1</v>
      </c>
      <c r="M84" s="8">
        <v>1</v>
      </c>
      <c r="N84" s="8">
        <v>1</v>
      </c>
      <c r="O84" s="8">
        <v>1</v>
      </c>
      <c r="P84" s="8">
        <v>1</v>
      </c>
      <c r="Q84" s="8">
        <v>1</v>
      </c>
      <c r="R84" s="8">
        <v>1</v>
      </c>
      <c r="S84" s="8">
        <v>1</v>
      </c>
      <c r="T84" s="8">
        <v>1</v>
      </c>
      <c r="U84" s="8">
        <v>1</v>
      </c>
      <c r="V84" s="8">
        <v>1</v>
      </c>
      <c r="W84" s="8">
        <v>1</v>
      </c>
      <c r="X84" s="8">
        <v>1</v>
      </c>
    </row>
    <row r="87" spans="2:24" ht="34.950000000000003" customHeight="1" thickBot="1" x14ac:dyDescent="0.4"/>
    <row r="88" spans="2:24" ht="34.950000000000003" customHeight="1" thickBot="1" x14ac:dyDescent="0.4">
      <c r="B88" s="21" t="s">
        <v>68</v>
      </c>
      <c r="C88" s="42"/>
      <c r="D88" s="2" t="s">
        <v>105</v>
      </c>
    </row>
    <row r="89" spans="2:24" ht="34.950000000000003" customHeight="1" thickBot="1" x14ac:dyDescent="0.4">
      <c r="C89" s="42"/>
      <c r="D89" s="2" t="s">
        <v>163</v>
      </c>
      <c r="E89" t="str" cm="1">
        <f t="array" ref="E89">IFERROR(INDEX(_xlfn.ANCHORARRAY(#REF!),#REF!,1),"")</f>
        <v/>
      </c>
    </row>
    <row r="90" spans="2:24" ht="34.950000000000003" customHeight="1" thickBot="1" x14ac:dyDescent="0.4">
      <c r="C90" s="42"/>
      <c r="D90" s="2" t="s">
        <v>3</v>
      </c>
    </row>
    <row r="91" spans="2:24" ht="34.950000000000003" customHeight="1" x14ac:dyDescent="0.35">
      <c r="B91"/>
    </row>
    <row r="92" spans="2:24" ht="34.950000000000003" customHeight="1" thickBot="1" x14ac:dyDescent="0.45">
      <c r="C92" s="3" t="s">
        <v>9</v>
      </c>
      <c r="D92" s="3" t="s">
        <v>8</v>
      </c>
      <c r="E92" s="3" t="s">
        <v>10</v>
      </c>
      <c r="F92" s="3" t="s">
        <v>11</v>
      </c>
      <c r="G92" s="3" t="s">
        <v>12</v>
      </c>
    </row>
    <row r="93" spans="2:24" ht="34.950000000000003" customHeight="1" x14ac:dyDescent="0.35">
      <c r="C93" s="5"/>
      <c r="D93" s="8"/>
      <c r="E93" s="8"/>
      <c r="F93" s="8"/>
      <c r="G93" s="5"/>
    </row>
    <row r="94" spans="2:24" ht="34.950000000000003" customHeight="1" x14ac:dyDescent="0.35">
      <c r="C94" s="5"/>
      <c r="D94" s="8"/>
      <c r="E94" s="8"/>
      <c r="F94" s="8"/>
      <c r="G94" s="5"/>
    </row>
    <row r="95" spans="2:24" ht="34.950000000000003" customHeight="1" x14ac:dyDescent="0.35">
      <c r="C95" s="5"/>
      <c r="D95" s="8"/>
      <c r="E95" s="8"/>
      <c r="F95" s="8"/>
      <c r="G95" s="5"/>
    </row>
    <row r="96" spans="2:24" ht="34.950000000000003" customHeight="1" x14ac:dyDescent="0.35">
      <c r="C96" s="5"/>
      <c r="D96" s="8"/>
      <c r="E96" s="8"/>
      <c r="F96" s="8"/>
      <c r="G96" s="5"/>
    </row>
    <row r="97" spans="2:24" ht="34.950000000000003" customHeight="1" x14ac:dyDescent="0.35">
      <c r="C97" s="5"/>
      <c r="D97" s="8"/>
      <c r="E97" s="8"/>
      <c r="F97" s="8"/>
      <c r="G97" s="5"/>
    </row>
    <row r="98" spans="2:24" ht="34.950000000000003" customHeight="1" thickBot="1" x14ac:dyDescent="0.4">
      <c r="C98" s="5"/>
      <c r="D98" s="8"/>
      <c r="E98" s="8"/>
      <c r="F98" s="8"/>
      <c r="G98" s="5"/>
    </row>
    <row r="99" spans="2:24" ht="34.950000000000003" customHeight="1" thickBot="1" x14ac:dyDescent="0.4">
      <c r="C99" s="12" t="s">
        <v>106</v>
      </c>
      <c r="D99" s="1"/>
      <c r="E99" s="1"/>
      <c r="F99" s="1"/>
      <c r="I99" s="21" t="s">
        <v>68</v>
      </c>
      <c r="J99" s="15">
        <f>Startar+COLUMNS($J:J)-1</f>
        <v>0</v>
      </c>
      <c r="K99" s="15">
        <f>Startar+COLUMNS($J:K)-1</f>
        <v>1</v>
      </c>
      <c r="L99" s="15">
        <f>Startar+COLUMNS($J:L)-1</f>
        <v>2</v>
      </c>
      <c r="M99" s="15">
        <f>Startar+COLUMNS($J:M)-1</f>
        <v>3</v>
      </c>
      <c r="N99" s="15">
        <f>Startar+COLUMNS($J:N)-1</f>
        <v>4</v>
      </c>
      <c r="O99" s="15">
        <f>Startar+COLUMNS($J:O)-1</f>
        <v>5</v>
      </c>
      <c r="P99" s="15">
        <f>Startar+COLUMNS($J:P)-1</f>
        <v>6</v>
      </c>
      <c r="Q99" s="15">
        <f>Startar+COLUMNS($J:Q)-1</f>
        <v>7</v>
      </c>
      <c r="R99" s="15">
        <f>Startar+COLUMNS($J:R)-1</f>
        <v>8</v>
      </c>
      <c r="S99" s="15">
        <f>Startar+COLUMNS($J:S)-1</f>
        <v>9</v>
      </c>
      <c r="T99" s="15">
        <f>Startar+COLUMNS($J:T)-1</f>
        <v>10</v>
      </c>
      <c r="U99" s="15">
        <f>Startar+COLUMNS($J:U)-1</f>
        <v>11</v>
      </c>
      <c r="V99" s="15">
        <f>Startar+COLUMNS($J:V)-1</f>
        <v>12</v>
      </c>
      <c r="W99" s="15">
        <f>Startar+COLUMNS($J:W)-1</f>
        <v>13</v>
      </c>
      <c r="X99" s="15">
        <f>Startar+COLUMNS($J:X)-1</f>
        <v>14</v>
      </c>
    </row>
    <row r="100" spans="2:24" ht="34.950000000000003" customHeight="1" x14ac:dyDescent="0.35">
      <c r="I100" s="2" t="s">
        <v>8</v>
      </c>
      <c r="J100" s="10">
        <f t="shared" ref="J100:X100" si="12">$D99*J103</f>
        <v>0</v>
      </c>
      <c r="K100" s="10">
        <f t="shared" si="12"/>
        <v>0</v>
      </c>
      <c r="L100" s="10">
        <f t="shared" si="12"/>
        <v>0</v>
      </c>
      <c r="M100" s="10">
        <f t="shared" si="12"/>
        <v>0</v>
      </c>
      <c r="N100" s="10">
        <f t="shared" si="12"/>
        <v>0</v>
      </c>
      <c r="O100" s="10">
        <f t="shared" si="12"/>
        <v>0</v>
      </c>
      <c r="P100" s="10">
        <f t="shared" si="12"/>
        <v>0</v>
      </c>
      <c r="Q100" s="10">
        <f t="shared" si="12"/>
        <v>0</v>
      </c>
      <c r="R100" s="10">
        <f t="shared" si="12"/>
        <v>0</v>
      </c>
      <c r="S100" s="10">
        <f t="shared" si="12"/>
        <v>0</v>
      </c>
      <c r="T100" s="10">
        <f t="shared" si="12"/>
        <v>0</v>
      </c>
      <c r="U100" s="10">
        <f t="shared" si="12"/>
        <v>0</v>
      </c>
      <c r="V100" s="10">
        <f t="shared" si="12"/>
        <v>0</v>
      </c>
      <c r="W100" s="10">
        <f t="shared" si="12"/>
        <v>0</v>
      </c>
      <c r="X100" s="10">
        <f t="shared" si="12"/>
        <v>0</v>
      </c>
    </row>
    <row r="101" spans="2:24" ht="34.950000000000003" customHeight="1" x14ac:dyDescent="0.35">
      <c r="I101" s="2" t="s">
        <v>10</v>
      </c>
      <c r="J101" s="10">
        <f t="shared" ref="J101:X101" si="13">$E99*J103</f>
        <v>0</v>
      </c>
      <c r="K101" s="10">
        <f t="shared" si="13"/>
        <v>0</v>
      </c>
      <c r="L101" s="10">
        <f t="shared" si="13"/>
        <v>0</v>
      </c>
      <c r="M101" s="10">
        <f t="shared" si="13"/>
        <v>0</v>
      </c>
      <c r="N101" s="10">
        <f t="shared" si="13"/>
        <v>0</v>
      </c>
      <c r="O101" s="10">
        <f t="shared" si="13"/>
        <v>0</v>
      </c>
      <c r="P101" s="10">
        <f t="shared" si="13"/>
        <v>0</v>
      </c>
      <c r="Q101" s="10">
        <f t="shared" si="13"/>
        <v>0</v>
      </c>
      <c r="R101" s="10">
        <f t="shared" si="13"/>
        <v>0</v>
      </c>
      <c r="S101" s="10">
        <f t="shared" si="13"/>
        <v>0</v>
      </c>
      <c r="T101" s="10">
        <f t="shared" si="13"/>
        <v>0</v>
      </c>
      <c r="U101" s="10">
        <f t="shared" si="13"/>
        <v>0</v>
      </c>
      <c r="V101" s="10">
        <f t="shared" si="13"/>
        <v>0</v>
      </c>
      <c r="W101" s="10">
        <f t="shared" si="13"/>
        <v>0</v>
      </c>
      <c r="X101" s="10">
        <f t="shared" si="13"/>
        <v>0</v>
      </c>
    </row>
    <row r="102" spans="2:24" ht="34.950000000000003" customHeight="1" x14ac:dyDescent="0.35">
      <c r="I102" s="2" t="s">
        <v>11</v>
      </c>
      <c r="J102" s="10">
        <f t="shared" ref="J102:X102" si="14">$F99*J103</f>
        <v>0</v>
      </c>
      <c r="K102" s="10">
        <f t="shared" si="14"/>
        <v>0</v>
      </c>
      <c r="L102" s="10">
        <f t="shared" si="14"/>
        <v>0</v>
      </c>
      <c r="M102" s="10">
        <f t="shared" si="14"/>
        <v>0</v>
      </c>
      <c r="N102" s="10">
        <f t="shared" si="14"/>
        <v>0</v>
      </c>
      <c r="O102" s="10">
        <f t="shared" si="14"/>
        <v>0</v>
      </c>
      <c r="P102" s="10">
        <f t="shared" si="14"/>
        <v>0</v>
      </c>
      <c r="Q102" s="10">
        <f t="shared" si="14"/>
        <v>0</v>
      </c>
      <c r="R102" s="10">
        <f t="shared" si="14"/>
        <v>0</v>
      </c>
      <c r="S102" s="10">
        <f t="shared" si="14"/>
        <v>0</v>
      </c>
      <c r="T102" s="10">
        <f t="shared" si="14"/>
        <v>0</v>
      </c>
      <c r="U102" s="10">
        <f t="shared" si="14"/>
        <v>0</v>
      </c>
      <c r="V102" s="10">
        <f t="shared" si="14"/>
        <v>0</v>
      </c>
      <c r="W102" s="10">
        <f t="shared" si="14"/>
        <v>0</v>
      </c>
      <c r="X102" s="10">
        <f t="shared" si="14"/>
        <v>0</v>
      </c>
    </row>
    <row r="103" spans="2:24" ht="34.950000000000003" customHeight="1" x14ac:dyDescent="0.35">
      <c r="I103" s="2" t="s">
        <v>9</v>
      </c>
      <c r="J103" s="8">
        <v>1</v>
      </c>
      <c r="K103" s="8">
        <v>1</v>
      </c>
      <c r="L103" s="8">
        <v>1</v>
      </c>
      <c r="M103" s="8">
        <v>1</v>
      </c>
      <c r="N103" s="8">
        <v>1</v>
      </c>
      <c r="O103" s="8">
        <v>1</v>
      </c>
      <c r="P103" s="8">
        <v>1</v>
      </c>
      <c r="Q103" s="8">
        <v>1</v>
      </c>
      <c r="R103" s="8">
        <v>1</v>
      </c>
      <c r="S103" s="8">
        <v>1</v>
      </c>
      <c r="T103" s="8">
        <v>1</v>
      </c>
      <c r="U103" s="8">
        <v>1</v>
      </c>
      <c r="V103" s="8">
        <v>1</v>
      </c>
      <c r="W103" s="8">
        <v>1</v>
      </c>
      <c r="X103" s="8">
        <v>1</v>
      </c>
    </row>
    <row r="106" spans="2:24" ht="34.950000000000003" customHeight="1" thickBot="1" x14ac:dyDescent="0.4"/>
    <row r="107" spans="2:24" ht="34.950000000000003" customHeight="1" thickBot="1" x14ac:dyDescent="0.4">
      <c r="B107" s="21" t="s">
        <v>69</v>
      </c>
      <c r="C107" s="42"/>
      <c r="D107" s="2" t="s">
        <v>105</v>
      </c>
    </row>
    <row r="108" spans="2:24" ht="34.950000000000003" customHeight="1" thickBot="1" x14ac:dyDescent="0.4">
      <c r="C108" s="42"/>
      <c r="D108" s="2" t="s">
        <v>163</v>
      </c>
      <c r="E108" t="str" cm="1">
        <f t="array" ref="E108">IFERROR(INDEX(_xlfn.ANCHORARRAY(#REF!),#REF!,1),"")</f>
        <v/>
      </c>
    </row>
    <row r="109" spans="2:24" ht="34.950000000000003" customHeight="1" thickBot="1" x14ac:dyDescent="0.4">
      <c r="C109" s="42"/>
      <c r="D109" s="2" t="s">
        <v>3</v>
      </c>
    </row>
    <row r="110" spans="2:24" ht="34.950000000000003" customHeight="1" x14ac:dyDescent="0.35">
      <c r="B110"/>
    </row>
    <row r="111" spans="2:24" ht="34.950000000000003" customHeight="1" thickBot="1" x14ac:dyDescent="0.45">
      <c r="C111" s="3" t="s">
        <v>9</v>
      </c>
      <c r="D111" s="3" t="s">
        <v>8</v>
      </c>
      <c r="E111" s="3" t="s">
        <v>10</v>
      </c>
      <c r="F111" s="3" t="s">
        <v>11</v>
      </c>
      <c r="G111" s="3" t="s">
        <v>12</v>
      </c>
    </row>
    <row r="112" spans="2:24" ht="34.950000000000003" customHeight="1" x14ac:dyDescent="0.35">
      <c r="C112" s="5"/>
      <c r="D112" s="8"/>
      <c r="E112" s="8"/>
      <c r="F112" s="8"/>
      <c r="G112" s="5"/>
    </row>
    <row r="113" spans="2:24" ht="34.950000000000003" customHeight="1" x14ac:dyDescent="0.35">
      <c r="C113" s="5"/>
      <c r="D113" s="8"/>
      <c r="E113" s="8"/>
      <c r="F113" s="8"/>
      <c r="G113" s="5"/>
    </row>
    <row r="114" spans="2:24" ht="34.950000000000003" customHeight="1" x14ac:dyDescent="0.35">
      <c r="C114" s="5"/>
      <c r="D114" s="8"/>
      <c r="E114" s="8"/>
      <c r="F114" s="8"/>
      <c r="G114" s="5"/>
    </row>
    <row r="115" spans="2:24" ht="34.950000000000003" customHeight="1" x14ac:dyDescent="0.35">
      <c r="C115" s="5"/>
      <c r="D115" s="8"/>
      <c r="E115" s="8"/>
      <c r="F115" s="8"/>
      <c r="G115" s="5"/>
    </row>
    <row r="116" spans="2:24" ht="34.950000000000003" customHeight="1" x14ac:dyDescent="0.35">
      <c r="C116" s="5"/>
      <c r="D116" s="8"/>
      <c r="E116" s="8"/>
      <c r="F116" s="8"/>
      <c r="G116" s="5"/>
    </row>
    <row r="117" spans="2:24" ht="34.950000000000003" customHeight="1" thickBot="1" x14ac:dyDescent="0.4">
      <c r="C117" s="5"/>
      <c r="D117" s="8"/>
      <c r="E117" s="8"/>
      <c r="F117" s="8"/>
      <c r="G117" s="5"/>
    </row>
    <row r="118" spans="2:24" ht="34.950000000000003" customHeight="1" thickBot="1" x14ac:dyDescent="0.4">
      <c r="C118" s="12" t="s">
        <v>106</v>
      </c>
      <c r="D118" s="1"/>
      <c r="E118" s="1"/>
      <c r="F118" s="1"/>
      <c r="I118" s="21" t="s">
        <v>69</v>
      </c>
      <c r="J118" s="15">
        <f>Startar+COLUMNS($J:J)-1</f>
        <v>0</v>
      </c>
      <c r="K118" s="15">
        <f>Startar+COLUMNS($J:K)-1</f>
        <v>1</v>
      </c>
      <c r="L118" s="15">
        <f>Startar+COLUMNS($J:L)-1</f>
        <v>2</v>
      </c>
      <c r="M118" s="15">
        <f>Startar+COLUMNS($J:M)-1</f>
        <v>3</v>
      </c>
      <c r="N118" s="15">
        <f>Startar+COLUMNS($J:N)-1</f>
        <v>4</v>
      </c>
      <c r="O118" s="15">
        <f>Startar+COLUMNS($J:O)-1</f>
        <v>5</v>
      </c>
      <c r="P118" s="15">
        <f>Startar+COLUMNS($J:P)-1</f>
        <v>6</v>
      </c>
      <c r="Q118" s="15">
        <f>Startar+COLUMNS($J:Q)-1</f>
        <v>7</v>
      </c>
      <c r="R118" s="15">
        <f>Startar+COLUMNS($J:R)-1</f>
        <v>8</v>
      </c>
      <c r="S118" s="15">
        <f>Startar+COLUMNS($J:S)-1</f>
        <v>9</v>
      </c>
      <c r="T118" s="15">
        <f>Startar+COLUMNS($J:T)-1</f>
        <v>10</v>
      </c>
      <c r="U118" s="15">
        <f>Startar+COLUMNS($J:U)-1</f>
        <v>11</v>
      </c>
      <c r="V118" s="15">
        <f>Startar+COLUMNS($J:V)-1</f>
        <v>12</v>
      </c>
      <c r="W118" s="15">
        <f>Startar+COLUMNS($J:W)-1</f>
        <v>13</v>
      </c>
      <c r="X118" s="15">
        <f>Startar+COLUMNS($J:X)-1</f>
        <v>14</v>
      </c>
    </row>
    <row r="119" spans="2:24" ht="34.950000000000003" customHeight="1" x14ac:dyDescent="0.35">
      <c r="I119" s="2" t="s">
        <v>8</v>
      </c>
      <c r="J119" s="10">
        <f t="shared" ref="J119:X119" si="15">$D118*J122</f>
        <v>0</v>
      </c>
      <c r="K119" s="10">
        <f t="shared" si="15"/>
        <v>0</v>
      </c>
      <c r="L119" s="10">
        <f t="shared" si="15"/>
        <v>0</v>
      </c>
      <c r="M119" s="10">
        <f t="shared" si="15"/>
        <v>0</v>
      </c>
      <c r="N119" s="10">
        <f t="shared" si="15"/>
        <v>0</v>
      </c>
      <c r="O119" s="10">
        <f t="shared" si="15"/>
        <v>0</v>
      </c>
      <c r="P119" s="10">
        <f t="shared" si="15"/>
        <v>0</v>
      </c>
      <c r="Q119" s="10">
        <f t="shared" si="15"/>
        <v>0</v>
      </c>
      <c r="R119" s="10">
        <f t="shared" si="15"/>
        <v>0</v>
      </c>
      <c r="S119" s="10">
        <f t="shared" si="15"/>
        <v>0</v>
      </c>
      <c r="T119" s="10">
        <f t="shared" si="15"/>
        <v>0</v>
      </c>
      <c r="U119" s="10">
        <f t="shared" si="15"/>
        <v>0</v>
      </c>
      <c r="V119" s="10">
        <f t="shared" si="15"/>
        <v>0</v>
      </c>
      <c r="W119" s="10">
        <f t="shared" si="15"/>
        <v>0</v>
      </c>
      <c r="X119" s="10">
        <f t="shared" si="15"/>
        <v>0</v>
      </c>
    </row>
    <row r="120" spans="2:24" ht="34.950000000000003" customHeight="1" x14ac:dyDescent="0.35">
      <c r="I120" s="2" t="s">
        <v>10</v>
      </c>
      <c r="J120" s="10">
        <f t="shared" ref="J120:X120" si="16">$E118*J122</f>
        <v>0</v>
      </c>
      <c r="K120" s="10">
        <f t="shared" si="16"/>
        <v>0</v>
      </c>
      <c r="L120" s="10">
        <f t="shared" si="16"/>
        <v>0</v>
      </c>
      <c r="M120" s="10">
        <f t="shared" si="16"/>
        <v>0</v>
      </c>
      <c r="N120" s="10">
        <f t="shared" si="16"/>
        <v>0</v>
      </c>
      <c r="O120" s="10">
        <f t="shared" si="16"/>
        <v>0</v>
      </c>
      <c r="P120" s="10">
        <f t="shared" si="16"/>
        <v>0</v>
      </c>
      <c r="Q120" s="10">
        <f t="shared" si="16"/>
        <v>0</v>
      </c>
      <c r="R120" s="10">
        <f t="shared" si="16"/>
        <v>0</v>
      </c>
      <c r="S120" s="10">
        <f t="shared" si="16"/>
        <v>0</v>
      </c>
      <c r="T120" s="10">
        <f t="shared" si="16"/>
        <v>0</v>
      </c>
      <c r="U120" s="10">
        <f t="shared" si="16"/>
        <v>0</v>
      </c>
      <c r="V120" s="10">
        <f t="shared" si="16"/>
        <v>0</v>
      </c>
      <c r="W120" s="10">
        <f t="shared" si="16"/>
        <v>0</v>
      </c>
      <c r="X120" s="10">
        <f t="shared" si="16"/>
        <v>0</v>
      </c>
    </row>
    <row r="121" spans="2:24" ht="34.950000000000003" customHeight="1" x14ac:dyDescent="0.35">
      <c r="I121" s="2" t="s">
        <v>11</v>
      </c>
      <c r="J121" s="10">
        <f t="shared" ref="J121:X121" si="17">$F118*J122</f>
        <v>0</v>
      </c>
      <c r="K121" s="10">
        <f t="shared" si="17"/>
        <v>0</v>
      </c>
      <c r="L121" s="10">
        <f t="shared" si="17"/>
        <v>0</v>
      </c>
      <c r="M121" s="10">
        <f t="shared" si="17"/>
        <v>0</v>
      </c>
      <c r="N121" s="10">
        <f t="shared" si="17"/>
        <v>0</v>
      </c>
      <c r="O121" s="10">
        <f t="shared" si="17"/>
        <v>0</v>
      </c>
      <c r="P121" s="10">
        <f t="shared" si="17"/>
        <v>0</v>
      </c>
      <c r="Q121" s="10">
        <f t="shared" si="17"/>
        <v>0</v>
      </c>
      <c r="R121" s="10">
        <f t="shared" si="17"/>
        <v>0</v>
      </c>
      <c r="S121" s="10">
        <f t="shared" si="17"/>
        <v>0</v>
      </c>
      <c r="T121" s="10">
        <f t="shared" si="17"/>
        <v>0</v>
      </c>
      <c r="U121" s="10">
        <f t="shared" si="17"/>
        <v>0</v>
      </c>
      <c r="V121" s="10">
        <f t="shared" si="17"/>
        <v>0</v>
      </c>
      <c r="W121" s="10">
        <f t="shared" si="17"/>
        <v>0</v>
      </c>
      <c r="X121" s="10">
        <f t="shared" si="17"/>
        <v>0</v>
      </c>
    </row>
    <row r="122" spans="2:24" ht="34.950000000000003" customHeight="1" x14ac:dyDescent="0.35">
      <c r="I122" s="2" t="s">
        <v>9</v>
      </c>
      <c r="J122" s="8">
        <v>1</v>
      </c>
      <c r="K122" s="8">
        <v>1</v>
      </c>
      <c r="L122" s="8">
        <v>1</v>
      </c>
      <c r="M122" s="8">
        <v>1</v>
      </c>
      <c r="N122" s="8">
        <v>1</v>
      </c>
      <c r="O122" s="8">
        <v>1</v>
      </c>
      <c r="P122" s="8">
        <v>1</v>
      </c>
      <c r="Q122" s="8">
        <v>1</v>
      </c>
      <c r="R122" s="8">
        <v>1</v>
      </c>
      <c r="S122" s="8">
        <v>1</v>
      </c>
      <c r="T122" s="8">
        <v>1</v>
      </c>
      <c r="U122" s="8">
        <v>1</v>
      </c>
      <c r="V122" s="8">
        <v>1</v>
      </c>
      <c r="W122" s="8">
        <v>1</v>
      </c>
      <c r="X122" s="8">
        <v>1</v>
      </c>
    </row>
    <row r="125" spans="2:24" ht="34.950000000000003" customHeight="1" thickBot="1" x14ac:dyDescent="0.4"/>
    <row r="126" spans="2:24" ht="34.950000000000003" customHeight="1" thickBot="1" x14ac:dyDescent="0.4">
      <c r="B126" s="21" t="s">
        <v>70</v>
      </c>
      <c r="C126" s="42"/>
      <c r="D126" s="2" t="s">
        <v>105</v>
      </c>
    </row>
    <row r="127" spans="2:24" ht="34.950000000000003" customHeight="1" thickBot="1" x14ac:dyDescent="0.4">
      <c r="C127" s="42"/>
      <c r="D127" s="2" t="s">
        <v>163</v>
      </c>
      <c r="E127" t="str" cm="1">
        <f t="array" ref="E127">IFERROR(INDEX(_xlfn.ANCHORARRAY(#REF!),#REF!,1),"")</f>
        <v/>
      </c>
    </row>
    <row r="128" spans="2:24" ht="34.950000000000003" customHeight="1" thickBot="1" x14ac:dyDescent="0.4">
      <c r="C128" s="42"/>
      <c r="D128" s="2" t="s">
        <v>3</v>
      </c>
    </row>
    <row r="129" spans="2:24" ht="34.950000000000003" customHeight="1" x14ac:dyDescent="0.35">
      <c r="B129"/>
    </row>
    <row r="130" spans="2:24" ht="34.950000000000003" customHeight="1" thickBot="1" x14ac:dyDescent="0.45">
      <c r="C130" s="3" t="s">
        <v>9</v>
      </c>
      <c r="D130" s="3" t="s">
        <v>8</v>
      </c>
      <c r="E130" s="3" t="s">
        <v>10</v>
      </c>
      <c r="F130" s="3" t="s">
        <v>11</v>
      </c>
      <c r="G130" s="3" t="s">
        <v>12</v>
      </c>
    </row>
    <row r="131" spans="2:24" ht="34.950000000000003" customHeight="1" x14ac:dyDescent="0.35">
      <c r="C131" s="5"/>
      <c r="D131" s="8"/>
      <c r="E131" s="8"/>
      <c r="F131" s="8"/>
      <c r="G131" s="5"/>
    </row>
    <row r="132" spans="2:24" ht="34.950000000000003" customHeight="1" x14ac:dyDescent="0.35">
      <c r="C132" s="5"/>
      <c r="D132" s="8"/>
      <c r="E132" s="8"/>
      <c r="F132" s="8"/>
      <c r="G132" s="5"/>
    </row>
    <row r="133" spans="2:24" ht="34.950000000000003" customHeight="1" x14ac:dyDescent="0.35">
      <c r="C133" s="5"/>
      <c r="D133" s="8"/>
      <c r="E133" s="8"/>
      <c r="F133" s="8"/>
      <c r="G133" s="5"/>
    </row>
    <row r="134" spans="2:24" ht="34.950000000000003" customHeight="1" x14ac:dyDescent="0.35">
      <c r="C134" s="5"/>
      <c r="D134" s="8"/>
      <c r="E134" s="8"/>
      <c r="F134" s="8"/>
      <c r="G134" s="5"/>
    </row>
    <row r="135" spans="2:24" ht="34.950000000000003" customHeight="1" x14ac:dyDescent="0.35">
      <c r="C135" s="5"/>
      <c r="D135" s="8"/>
      <c r="E135" s="8"/>
      <c r="F135" s="8"/>
      <c r="G135" s="5"/>
    </row>
    <row r="136" spans="2:24" ht="34.950000000000003" customHeight="1" thickBot="1" x14ac:dyDescent="0.4">
      <c r="C136" s="5"/>
      <c r="D136" s="8"/>
      <c r="E136" s="8"/>
      <c r="F136" s="8"/>
      <c r="G136" s="5"/>
    </row>
    <row r="137" spans="2:24" ht="34.950000000000003" customHeight="1" thickBot="1" x14ac:dyDescent="0.4">
      <c r="C137" s="12" t="s">
        <v>106</v>
      </c>
      <c r="D137" s="1"/>
      <c r="E137" s="1"/>
      <c r="F137" s="1"/>
      <c r="I137" s="21" t="s">
        <v>70</v>
      </c>
      <c r="J137" s="15">
        <f>Startar+COLUMNS($J:J)-1</f>
        <v>0</v>
      </c>
      <c r="K137" s="15">
        <f>Startar+COLUMNS($J:K)-1</f>
        <v>1</v>
      </c>
      <c r="L137" s="15">
        <f>Startar+COLUMNS($J:L)-1</f>
        <v>2</v>
      </c>
      <c r="M137" s="15">
        <f>Startar+COLUMNS($J:M)-1</f>
        <v>3</v>
      </c>
      <c r="N137" s="15">
        <f>Startar+COLUMNS($J:N)-1</f>
        <v>4</v>
      </c>
      <c r="O137" s="15">
        <f>Startar+COLUMNS($J:O)-1</f>
        <v>5</v>
      </c>
      <c r="P137" s="15">
        <f>Startar+COLUMNS($J:P)-1</f>
        <v>6</v>
      </c>
      <c r="Q137" s="15">
        <f>Startar+COLUMNS($J:Q)-1</f>
        <v>7</v>
      </c>
      <c r="R137" s="15">
        <f>Startar+COLUMNS($J:R)-1</f>
        <v>8</v>
      </c>
      <c r="S137" s="15">
        <f>Startar+COLUMNS($J:S)-1</f>
        <v>9</v>
      </c>
      <c r="T137" s="15">
        <f>Startar+COLUMNS($J:T)-1</f>
        <v>10</v>
      </c>
      <c r="U137" s="15">
        <f>Startar+COLUMNS($J:U)-1</f>
        <v>11</v>
      </c>
      <c r="V137" s="15">
        <f>Startar+COLUMNS($J:V)-1</f>
        <v>12</v>
      </c>
      <c r="W137" s="15">
        <f>Startar+COLUMNS($J:W)-1</f>
        <v>13</v>
      </c>
      <c r="X137" s="15">
        <f>Startar+COLUMNS($J:X)-1</f>
        <v>14</v>
      </c>
    </row>
    <row r="138" spans="2:24" ht="34.950000000000003" customHeight="1" x14ac:dyDescent="0.35">
      <c r="I138" s="2" t="s">
        <v>8</v>
      </c>
      <c r="J138" s="10">
        <f t="shared" ref="J138:X138" si="18">$D137*J141</f>
        <v>0</v>
      </c>
      <c r="K138" s="10">
        <f t="shared" si="18"/>
        <v>0</v>
      </c>
      <c r="L138" s="10">
        <f t="shared" si="18"/>
        <v>0</v>
      </c>
      <c r="M138" s="10">
        <f t="shared" si="18"/>
        <v>0</v>
      </c>
      <c r="N138" s="10">
        <f t="shared" si="18"/>
        <v>0</v>
      </c>
      <c r="O138" s="10">
        <f t="shared" si="18"/>
        <v>0</v>
      </c>
      <c r="P138" s="10">
        <f t="shared" si="18"/>
        <v>0</v>
      </c>
      <c r="Q138" s="10">
        <f t="shared" si="18"/>
        <v>0</v>
      </c>
      <c r="R138" s="10">
        <f t="shared" si="18"/>
        <v>0</v>
      </c>
      <c r="S138" s="10">
        <f t="shared" si="18"/>
        <v>0</v>
      </c>
      <c r="T138" s="10">
        <f t="shared" si="18"/>
        <v>0</v>
      </c>
      <c r="U138" s="10">
        <f t="shared" si="18"/>
        <v>0</v>
      </c>
      <c r="V138" s="10">
        <f t="shared" si="18"/>
        <v>0</v>
      </c>
      <c r="W138" s="10">
        <f t="shared" si="18"/>
        <v>0</v>
      </c>
      <c r="X138" s="10">
        <f t="shared" si="18"/>
        <v>0</v>
      </c>
    </row>
    <row r="139" spans="2:24" ht="34.950000000000003" customHeight="1" x14ac:dyDescent="0.35">
      <c r="I139" s="2" t="s">
        <v>10</v>
      </c>
      <c r="J139" s="10">
        <f t="shared" ref="J139:X139" si="19">$E137*J141</f>
        <v>0</v>
      </c>
      <c r="K139" s="10">
        <f t="shared" si="19"/>
        <v>0</v>
      </c>
      <c r="L139" s="10">
        <f t="shared" si="19"/>
        <v>0</v>
      </c>
      <c r="M139" s="10">
        <f t="shared" si="19"/>
        <v>0</v>
      </c>
      <c r="N139" s="10">
        <f t="shared" si="19"/>
        <v>0</v>
      </c>
      <c r="O139" s="10">
        <f t="shared" si="19"/>
        <v>0</v>
      </c>
      <c r="P139" s="10">
        <f t="shared" si="19"/>
        <v>0</v>
      </c>
      <c r="Q139" s="10">
        <f t="shared" si="19"/>
        <v>0</v>
      </c>
      <c r="R139" s="10">
        <f t="shared" si="19"/>
        <v>0</v>
      </c>
      <c r="S139" s="10">
        <f t="shared" si="19"/>
        <v>0</v>
      </c>
      <c r="T139" s="10">
        <f t="shared" si="19"/>
        <v>0</v>
      </c>
      <c r="U139" s="10">
        <f t="shared" si="19"/>
        <v>0</v>
      </c>
      <c r="V139" s="10">
        <f t="shared" si="19"/>
        <v>0</v>
      </c>
      <c r="W139" s="10">
        <f t="shared" si="19"/>
        <v>0</v>
      </c>
      <c r="X139" s="10">
        <f t="shared" si="19"/>
        <v>0</v>
      </c>
    </row>
    <row r="140" spans="2:24" ht="34.950000000000003" customHeight="1" x14ac:dyDescent="0.35">
      <c r="I140" s="2" t="s">
        <v>11</v>
      </c>
      <c r="J140" s="10">
        <f t="shared" ref="J140:X140" si="20">$F137*J141</f>
        <v>0</v>
      </c>
      <c r="K140" s="10">
        <f t="shared" si="20"/>
        <v>0</v>
      </c>
      <c r="L140" s="10">
        <f t="shared" si="20"/>
        <v>0</v>
      </c>
      <c r="M140" s="10">
        <f t="shared" si="20"/>
        <v>0</v>
      </c>
      <c r="N140" s="10">
        <f t="shared" si="20"/>
        <v>0</v>
      </c>
      <c r="O140" s="10">
        <f t="shared" si="20"/>
        <v>0</v>
      </c>
      <c r="P140" s="10">
        <f t="shared" si="20"/>
        <v>0</v>
      </c>
      <c r="Q140" s="10">
        <f t="shared" si="20"/>
        <v>0</v>
      </c>
      <c r="R140" s="10">
        <f t="shared" si="20"/>
        <v>0</v>
      </c>
      <c r="S140" s="10">
        <f t="shared" si="20"/>
        <v>0</v>
      </c>
      <c r="T140" s="10">
        <f t="shared" si="20"/>
        <v>0</v>
      </c>
      <c r="U140" s="10">
        <f t="shared" si="20"/>
        <v>0</v>
      </c>
      <c r="V140" s="10">
        <f t="shared" si="20"/>
        <v>0</v>
      </c>
      <c r="W140" s="10">
        <f t="shared" si="20"/>
        <v>0</v>
      </c>
      <c r="X140" s="10">
        <f t="shared" si="20"/>
        <v>0</v>
      </c>
    </row>
    <row r="141" spans="2:24" ht="34.950000000000003" customHeight="1" x14ac:dyDescent="0.35">
      <c r="I141" s="2" t="s">
        <v>9</v>
      </c>
      <c r="J141" s="8">
        <v>1</v>
      </c>
      <c r="K141" s="8">
        <v>1</v>
      </c>
      <c r="L141" s="8">
        <v>1</v>
      </c>
      <c r="M141" s="8">
        <v>1</v>
      </c>
      <c r="N141" s="8">
        <v>1</v>
      </c>
      <c r="O141" s="8">
        <v>1</v>
      </c>
      <c r="P141" s="8">
        <v>1</v>
      </c>
      <c r="Q141" s="8">
        <v>1</v>
      </c>
      <c r="R141" s="8">
        <v>1</v>
      </c>
      <c r="S141" s="8">
        <v>1</v>
      </c>
      <c r="T141" s="8">
        <v>1</v>
      </c>
      <c r="U141" s="8">
        <v>1</v>
      </c>
      <c r="V141" s="8">
        <v>1</v>
      </c>
      <c r="W141" s="8">
        <v>1</v>
      </c>
      <c r="X141" s="8">
        <v>1</v>
      </c>
    </row>
    <row r="144" spans="2:24" ht="34.950000000000003" customHeight="1" thickBot="1" x14ac:dyDescent="0.4"/>
    <row r="145" spans="2:24" ht="34.950000000000003" customHeight="1" thickBot="1" x14ac:dyDescent="0.4">
      <c r="B145" s="21" t="s">
        <v>71</v>
      </c>
      <c r="C145" s="42"/>
      <c r="D145" s="2" t="s">
        <v>105</v>
      </c>
    </row>
    <row r="146" spans="2:24" ht="34.950000000000003" customHeight="1" thickBot="1" x14ac:dyDescent="0.4">
      <c r="C146" s="42"/>
      <c r="D146" s="2" t="s">
        <v>163</v>
      </c>
      <c r="E146" t="str" cm="1">
        <f t="array" ref="E146">IFERROR(INDEX(_xlfn.ANCHORARRAY(#REF!),#REF!,1),"")</f>
        <v/>
      </c>
    </row>
    <row r="147" spans="2:24" ht="34.950000000000003" customHeight="1" thickBot="1" x14ac:dyDescent="0.4">
      <c r="C147" s="42"/>
      <c r="D147" s="2" t="s">
        <v>3</v>
      </c>
    </row>
    <row r="148" spans="2:24" ht="34.950000000000003" customHeight="1" x14ac:dyDescent="0.35">
      <c r="B148"/>
    </row>
    <row r="149" spans="2:24" ht="34.950000000000003" customHeight="1" thickBot="1" x14ac:dyDescent="0.45">
      <c r="C149" s="3" t="s">
        <v>9</v>
      </c>
      <c r="D149" s="3" t="s">
        <v>8</v>
      </c>
      <c r="E149" s="3" t="s">
        <v>10</v>
      </c>
      <c r="F149" s="3" t="s">
        <v>11</v>
      </c>
      <c r="G149" s="3" t="s">
        <v>12</v>
      </c>
    </row>
    <row r="150" spans="2:24" ht="34.950000000000003" customHeight="1" x14ac:dyDescent="0.35">
      <c r="C150" s="5"/>
      <c r="D150" s="8"/>
      <c r="E150" s="8"/>
      <c r="F150" s="8"/>
      <c r="G150" s="5"/>
    </row>
    <row r="151" spans="2:24" ht="34.950000000000003" customHeight="1" x14ac:dyDescent="0.35">
      <c r="C151" s="5"/>
      <c r="D151" s="8"/>
      <c r="E151" s="8"/>
      <c r="F151" s="8"/>
      <c r="G151" s="5"/>
    </row>
    <row r="152" spans="2:24" ht="34.950000000000003" customHeight="1" x14ac:dyDescent="0.35">
      <c r="C152" s="5"/>
      <c r="D152" s="8"/>
      <c r="E152" s="8"/>
      <c r="F152" s="8"/>
      <c r="G152" s="5"/>
    </row>
    <row r="153" spans="2:24" ht="34.950000000000003" customHeight="1" x14ac:dyDescent="0.35">
      <c r="C153" s="5"/>
      <c r="D153" s="8"/>
      <c r="E153" s="8"/>
      <c r="F153" s="8"/>
      <c r="G153" s="5"/>
    </row>
    <row r="154" spans="2:24" ht="34.950000000000003" customHeight="1" x14ac:dyDescent="0.35">
      <c r="C154" s="5"/>
      <c r="D154" s="8"/>
      <c r="E154" s="8"/>
      <c r="F154" s="8"/>
      <c r="G154" s="5"/>
    </row>
    <row r="155" spans="2:24" ht="34.950000000000003" customHeight="1" thickBot="1" x14ac:dyDescent="0.4">
      <c r="C155" s="5"/>
      <c r="D155" s="8"/>
      <c r="E155" s="8"/>
      <c r="F155" s="8"/>
      <c r="G155" s="5"/>
    </row>
    <row r="156" spans="2:24" ht="34.950000000000003" customHeight="1" thickBot="1" x14ac:dyDescent="0.4">
      <c r="C156" s="12" t="s">
        <v>106</v>
      </c>
      <c r="D156" s="1"/>
      <c r="E156" s="1"/>
      <c r="F156" s="1"/>
      <c r="I156" s="21" t="s">
        <v>71</v>
      </c>
      <c r="J156" s="15">
        <f>Startar+COLUMNS($J:J)-1</f>
        <v>0</v>
      </c>
      <c r="K156" s="15">
        <f>Startar+COLUMNS($J:K)-1</f>
        <v>1</v>
      </c>
      <c r="L156" s="15">
        <f>Startar+COLUMNS($J:L)-1</f>
        <v>2</v>
      </c>
      <c r="M156" s="15">
        <f>Startar+COLUMNS($J:M)-1</f>
        <v>3</v>
      </c>
      <c r="N156" s="15">
        <f>Startar+COLUMNS($J:N)-1</f>
        <v>4</v>
      </c>
      <c r="O156" s="15">
        <f>Startar+COLUMNS($J:O)-1</f>
        <v>5</v>
      </c>
      <c r="P156" s="15">
        <f>Startar+COLUMNS($J:P)-1</f>
        <v>6</v>
      </c>
      <c r="Q156" s="15">
        <f>Startar+COLUMNS($J:Q)-1</f>
        <v>7</v>
      </c>
      <c r="R156" s="15">
        <f>Startar+COLUMNS($J:R)-1</f>
        <v>8</v>
      </c>
      <c r="S156" s="15">
        <f>Startar+COLUMNS($J:S)-1</f>
        <v>9</v>
      </c>
      <c r="T156" s="15">
        <f>Startar+COLUMNS($J:T)-1</f>
        <v>10</v>
      </c>
      <c r="U156" s="15">
        <f>Startar+COLUMNS($J:U)-1</f>
        <v>11</v>
      </c>
      <c r="V156" s="15">
        <f>Startar+COLUMNS($J:V)-1</f>
        <v>12</v>
      </c>
      <c r="W156" s="15">
        <f>Startar+COLUMNS($J:W)-1</f>
        <v>13</v>
      </c>
      <c r="X156" s="15">
        <f>Startar+COLUMNS($J:X)-1</f>
        <v>14</v>
      </c>
    </row>
    <row r="157" spans="2:24" ht="34.950000000000003" customHeight="1" x14ac:dyDescent="0.35">
      <c r="I157" s="2" t="s">
        <v>8</v>
      </c>
      <c r="J157" s="10">
        <f t="shared" ref="J157:X157" si="21">$D156*J160</f>
        <v>0</v>
      </c>
      <c r="K157" s="10">
        <f t="shared" si="21"/>
        <v>0</v>
      </c>
      <c r="L157" s="10">
        <f t="shared" si="21"/>
        <v>0</v>
      </c>
      <c r="M157" s="10">
        <f t="shared" si="21"/>
        <v>0</v>
      </c>
      <c r="N157" s="10">
        <f t="shared" si="21"/>
        <v>0</v>
      </c>
      <c r="O157" s="10">
        <f t="shared" si="21"/>
        <v>0</v>
      </c>
      <c r="P157" s="10">
        <f t="shared" si="21"/>
        <v>0</v>
      </c>
      <c r="Q157" s="10">
        <f t="shared" si="21"/>
        <v>0</v>
      </c>
      <c r="R157" s="10">
        <f t="shared" si="21"/>
        <v>0</v>
      </c>
      <c r="S157" s="10">
        <f t="shared" si="21"/>
        <v>0</v>
      </c>
      <c r="T157" s="10">
        <f t="shared" si="21"/>
        <v>0</v>
      </c>
      <c r="U157" s="10">
        <f t="shared" si="21"/>
        <v>0</v>
      </c>
      <c r="V157" s="10">
        <f t="shared" si="21"/>
        <v>0</v>
      </c>
      <c r="W157" s="10">
        <f t="shared" si="21"/>
        <v>0</v>
      </c>
      <c r="X157" s="10">
        <f t="shared" si="21"/>
        <v>0</v>
      </c>
    </row>
    <row r="158" spans="2:24" ht="34.950000000000003" customHeight="1" x14ac:dyDescent="0.35">
      <c r="I158" s="2" t="s">
        <v>10</v>
      </c>
      <c r="J158" s="10">
        <f t="shared" ref="J158:X158" si="22">$E156*J160</f>
        <v>0</v>
      </c>
      <c r="K158" s="10">
        <f t="shared" si="22"/>
        <v>0</v>
      </c>
      <c r="L158" s="10">
        <f t="shared" si="22"/>
        <v>0</v>
      </c>
      <c r="M158" s="10">
        <f t="shared" si="22"/>
        <v>0</v>
      </c>
      <c r="N158" s="10">
        <f t="shared" si="22"/>
        <v>0</v>
      </c>
      <c r="O158" s="10">
        <f t="shared" si="22"/>
        <v>0</v>
      </c>
      <c r="P158" s="10">
        <f t="shared" si="22"/>
        <v>0</v>
      </c>
      <c r="Q158" s="10">
        <f t="shared" si="22"/>
        <v>0</v>
      </c>
      <c r="R158" s="10">
        <f t="shared" si="22"/>
        <v>0</v>
      </c>
      <c r="S158" s="10">
        <f t="shared" si="22"/>
        <v>0</v>
      </c>
      <c r="T158" s="10">
        <f t="shared" si="22"/>
        <v>0</v>
      </c>
      <c r="U158" s="10">
        <f t="shared" si="22"/>
        <v>0</v>
      </c>
      <c r="V158" s="10">
        <f t="shared" si="22"/>
        <v>0</v>
      </c>
      <c r="W158" s="10">
        <f t="shared" si="22"/>
        <v>0</v>
      </c>
      <c r="X158" s="10">
        <f t="shared" si="22"/>
        <v>0</v>
      </c>
    </row>
    <row r="159" spans="2:24" ht="34.950000000000003" customHeight="1" x14ac:dyDescent="0.35">
      <c r="I159" s="2" t="s">
        <v>11</v>
      </c>
      <c r="J159" s="10">
        <f t="shared" ref="J159:X159" si="23">$F156*J160</f>
        <v>0</v>
      </c>
      <c r="K159" s="10">
        <f t="shared" si="23"/>
        <v>0</v>
      </c>
      <c r="L159" s="10">
        <f t="shared" si="23"/>
        <v>0</v>
      </c>
      <c r="M159" s="10">
        <f t="shared" si="23"/>
        <v>0</v>
      </c>
      <c r="N159" s="10">
        <f t="shared" si="23"/>
        <v>0</v>
      </c>
      <c r="O159" s="10">
        <f t="shared" si="23"/>
        <v>0</v>
      </c>
      <c r="P159" s="10">
        <f t="shared" si="23"/>
        <v>0</v>
      </c>
      <c r="Q159" s="10">
        <f t="shared" si="23"/>
        <v>0</v>
      </c>
      <c r="R159" s="10">
        <f t="shared" si="23"/>
        <v>0</v>
      </c>
      <c r="S159" s="10">
        <f t="shared" si="23"/>
        <v>0</v>
      </c>
      <c r="T159" s="10">
        <f t="shared" si="23"/>
        <v>0</v>
      </c>
      <c r="U159" s="10">
        <f t="shared" si="23"/>
        <v>0</v>
      </c>
      <c r="V159" s="10">
        <f t="shared" si="23"/>
        <v>0</v>
      </c>
      <c r="W159" s="10">
        <f t="shared" si="23"/>
        <v>0</v>
      </c>
      <c r="X159" s="10">
        <f t="shared" si="23"/>
        <v>0</v>
      </c>
    </row>
    <row r="160" spans="2:24" ht="34.950000000000003" customHeight="1" x14ac:dyDescent="0.35">
      <c r="I160" s="2" t="s">
        <v>9</v>
      </c>
      <c r="J160" s="8">
        <v>1</v>
      </c>
      <c r="K160" s="8">
        <v>1</v>
      </c>
      <c r="L160" s="8">
        <v>1</v>
      </c>
      <c r="M160" s="8">
        <v>1</v>
      </c>
      <c r="N160" s="8">
        <v>1</v>
      </c>
      <c r="O160" s="8">
        <v>1</v>
      </c>
      <c r="P160" s="8">
        <v>1</v>
      </c>
      <c r="Q160" s="8">
        <v>1</v>
      </c>
      <c r="R160" s="8">
        <v>1</v>
      </c>
      <c r="S160" s="8">
        <v>1</v>
      </c>
      <c r="T160" s="8">
        <v>1</v>
      </c>
      <c r="U160" s="8">
        <v>1</v>
      </c>
      <c r="V160" s="8">
        <v>1</v>
      </c>
      <c r="W160" s="8">
        <v>1</v>
      </c>
      <c r="X160" s="8">
        <v>1</v>
      </c>
    </row>
    <row r="163" spans="2:24" ht="34.950000000000003" customHeight="1" thickBot="1" x14ac:dyDescent="0.4"/>
    <row r="164" spans="2:24" ht="34.950000000000003" customHeight="1" thickBot="1" x14ac:dyDescent="0.4">
      <c r="B164" s="21" t="s">
        <v>72</v>
      </c>
      <c r="C164" s="42"/>
      <c r="D164" s="2" t="s">
        <v>105</v>
      </c>
    </row>
    <row r="165" spans="2:24" ht="34.950000000000003" customHeight="1" thickBot="1" x14ac:dyDescent="0.4">
      <c r="C165" s="42"/>
      <c r="D165" s="2" t="s">
        <v>163</v>
      </c>
      <c r="E165" t="str" cm="1">
        <f t="array" ref="E165">IFERROR(INDEX(_xlfn.ANCHORARRAY(#REF!),#REF!,1),"")</f>
        <v/>
      </c>
    </row>
    <row r="166" spans="2:24" ht="34.950000000000003" customHeight="1" thickBot="1" x14ac:dyDescent="0.4">
      <c r="C166" s="42"/>
      <c r="D166" s="2" t="s">
        <v>3</v>
      </c>
    </row>
    <row r="167" spans="2:24" ht="34.950000000000003" customHeight="1" x14ac:dyDescent="0.35">
      <c r="B167"/>
    </row>
    <row r="168" spans="2:24" ht="34.950000000000003" customHeight="1" thickBot="1" x14ac:dyDescent="0.45">
      <c r="C168" s="3" t="s">
        <v>9</v>
      </c>
      <c r="D168" s="3" t="s">
        <v>8</v>
      </c>
      <c r="E168" s="3" t="s">
        <v>10</v>
      </c>
      <c r="F168" s="3" t="s">
        <v>11</v>
      </c>
      <c r="G168" s="3" t="s">
        <v>12</v>
      </c>
    </row>
    <row r="169" spans="2:24" ht="34.950000000000003" customHeight="1" x14ac:dyDescent="0.35">
      <c r="C169" s="5"/>
      <c r="D169" s="8"/>
      <c r="E169" s="8"/>
      <c r="F169" s="8"/>
      <c r="G169" s="5"/>
    </row>
    <row r="170" spans="2:24" ht="34.950000000000003" customHeight="1" x14ac:dyDescent="0.35">
      <c r="C170" s="5"/>
      <c r="D170" s="8"/>
      <c r="E170" s="8"/>
      <c r="F170" s="8"/>
      <c r="G170" s="5"/>
    </row>
    <row r="171" spans="2:24" ht="34.950000000000003" customHeight="1" x14ac:dyDescent="0.35">
      <c r="C171" s="5"/>
      <c r="D171" s="8"/>
      <c r="E171" s="8"/>
      <c r="F171" s="8"/>
      <c r="G171" s="5"/>
    </row>
    <row r="172" spans="2:24" ht="34.950000000000003" customHeight="1" x14ac:dyDescent="0.35">
      <c r="C172" s="5"/>
      <c r="D172" s="8"/>
      <c r="E172" s="8"/>
      <c r="F172" s="8"/>
      <c r="G172" s="5"/>
    </row>
    <row r="173" spans="2:24" ht="34.950000000000003" customHeight="1" x14ac:dyDescent="0.35">
      <c r="C173" s="5"/>
      <c r="D173" s="8"/>
      <c r="E173" s="8"/>
      <c r="F173" s="8"/>
      <c r="G173" s="5"/>
    </row>
    <row r="174" spans="2:24" ht="34.950000000000003" customHeight="1" thickBot="1" x14ac:dyDescent="0.4">
      <c r="C174" s="5"/>
      <c r="D174" s="8"/>
      <c r="E174" s="8"/>
      <c r="F174" s="8"/>
      <c r="G174" s="5"/>
    </row>
    <row r="175" spans="2:24" ht="34.950000000000003" customHeight="1" thickBot="1" x14ac:dyDescent="0.4">
      <c r="C175" s="12" t="s">
        <v>106</v>
      </c>
      <c r="D175" s="1"/>
      <c r="E175" s="1"/>
      <c r="F175" s="1"/>
      <c r="I175" s="21" t="s">
        <v>72</v>
      </c>
      <c r="J175" s="15">
        <f>Startar+COLUMNS($J:J)-1</f>
        <v>0</v>
      </c>
      <c r="K175" s="15">
        <f>Startar+COLUMNS($J:K)-1</f>
        <v>1</v>
      </c>
      <c r="L175" s="15">
        <f>Startar+COLUMNS($J:L)-1</f>
        <v>2</v>
      </c>
      <c r="M175" s="15">
        <f>Startar+COLUMNS($J:M)-1</f>
        <v>3</v>
      </c>
      <c r="N175" s="15">
        <f>Startar+COLUMNS($J:N)-1</f>
        <v>4</v>
      </c>
      <c r="O175" s="15">
        <f>Startar+COLUMNS($J:O)-1</f>
        <v>5</v>
      </c>
      <c r="P175" s="15">
        <f>Startar+COLUMNS($J:P)-1</f>
        <v>6</v>
      </c>
      <c r="Q175" s="15">
        <f>Startar+COLUMNS($J:Q)-1</f>
        <v>7</v>
      </c>
      <c r="R175" s="15">
        <f>Startar+COLUMNS($J:R)-1</f>
        <v>8</v>
      </c>
      <c r="S175" s="15">
        <f>Startar+COLUMNS($J:S)-1</f>
        <v>9</v>
      </c>
      <c r="T175" s="15">
        <f>Startar+COLUMNS($J:T)-1</f>
        <v>10</v>
      </c>
      <c r="U175" s="15">
        <f>Startar+COLUMNS($J:U)-1</f>
        <v>11</v>
      </c>
      <c r="V175" s="15">
        <f>Startar+COLUMNS($J:V)-1</f>
        <v>12</v>
      </c>
      <c r="W175" s="15">
        <f>Startar+COLUMNS($J:W)-1</f>
        <v>13</v>
      </c>
      <c r="X175" s="15">
        <f>Startar+COLUMNS($J:X)-1</f>
        <v>14</v>
      </c>
    </row>
    <row r="176" spans="2:24" ht="34.950000000000003" customHeight="1" x14ac:dyDescent="0.35">
      <c r="I176" s="2" t="s">
        <v>8</v>
      </c>
      <c r="J176" s="10">
        <f t="shared" ref="J176:X176" si="24">$D175*J179</f>
        <v>0</v>
      </c>
      <c r="K176" s="10">
        <f t="shared" si="24"/>
        <v>0</v>
      </c>
      <c r="L176" s="10">
        <f t="shared" si="24"/>
        <v>0</v>
      </c>
      <c r="M176" s="10">
        <f t="shared" si="24"/>
        <v>0</v>
      </c>
      <c r="N176" s="10">
        <f t="shared" si="24"/>
        <v>0</v>
      </c>
      <c r="O176" s="10">
        <f t="shared" si="24"/>
        <v>0</v>
      </c>
      <c r="P176" s="10">
        <f t="shared" si="24"/>
        <v>0</v>
      </c>
      <c r="Q176" s="10">
        <f t="shared" si="24"/>
        <v>0</v>
      </c>
      <c r="R176" s="10">
        <f t="shared" si="24"/>
        <v>0</v>
      </c>
      <c r="S176" s="10">
        <f t="shared" si="24"/>
        <v>0</v>
      </c>
      <c r="T176" s="10">
        <f t="shared" si="24"/>
        <v>0</v>
      </c>
      <c r="U176" s="10">
        <f t="shared" si="24"/>
        <v>0</v>
      </c>
      <c r="V176" s="10">
        <f t="shared" si="24"/>
        <v>0</v>
      </c>
      <c r="W176" s="10">
        <f t="shared" si="24"/>
        <v>0</v>
      </c>
      <c r="X176" s="10">
        <f t="shared" si="24"/>
        <v>0</v>
      </c>
    </row>
    <row r="177" spans="2:24" ht="34.950000000000003" customHeight="1" x14ac:dyDescent="0.35">
      <c r="I177" s="2" t="s">
        <v>10</v>
      </c>
      <c r="J177" s="10">
        <f t="shared" ref="J177:X177" si="25">$E175*J179</f>
        <v>0</v>
      </c>
      <c r="K177" s="10">
        <f t="shared" si="25"/>
        <v>0</v>
      </c>
      <c r="L177" s="10">
        <f t="shared" si="25"/>
        <v>0</v>
      </c>
      <c r="M177" s="10">
        <f t="shared" si="25"/>
        <v>0</v>
      </c>
      <c r="N177" s="10">
        <f t="shared" si="25"/>
        <v>0</v>
      </c>
      <c r="O177" s="10">
        <f t="shared" si="25"/>
        <v>0</v>
      </c>
      <c r="P177" s="10">
        <f t="shared" si="25"/>
        <v>0</v>
      </c>
      <c r="Q177" s="10">
        <f t="shared" si="25"/>
        <v>0</v>
      </c>
      <c r="R177" s="10">
        <f t="shared" si="25"/>
        <v>0</v>
      </c>
      <c r="S177" s="10">
        <f t="shared" si="25"/>
        <v>0</v>
      </c>
      <c r="T177" s="10">
        <f t="shared" si="25"/>
        <v>0</v>
      </c>
      <c r="U177" s="10">
        <f t="shared" si="25"/>
        <v>0</v>
      </c>
      <c r="V177" s="10">
        <f t="shared" si="25"/>
        <v>0</v>
      </c>
      <c r="W177" s="10">
        <f t="shared" si="25"/>
        <v>0</v>
      </c>
      <c r="X177" s="10">
        <f t="shared" si="25"/>
        <v>0</v>
      </c>
    </row>
    <row r="178" spans="2:24" ht="34.950000000000003" customHeight="1" x14ac:dyDescent="0.35">
      <c r="I178" s="2" t="s">
        <v>11</v>
      </c>
      <c r="J178" s="10">
        <f t="shared" ref="J178:X178" si="26">$F175*J179</f>
        <v>0</v>
      </c>
      <c r="K178" s="10">
        <f t="shared" si="26"/>
        <v>0</v>
      </c>
      <c r="L178" s="10">
        <f t="shared" si="26"/>
        <v>0</v>
      </c>
      <c r="M178" s="10">
        <f t="shared" si="26"/>
        <v>0</v>
      </c>
      <c r="N178" s="10">
        <f t="shared" si="26"/>
        <v>0</v>
      </c>
      <c r="O178" s="10">
        <f t="shared" si="26"/>
        <v>0</v>
      </c>
      <c r="P178" s="10">
        <f t="shared" si="26"/>
        <v>0</v>
      </c>
      <c r="Q178" s="10">
        <f t="shared" si="26"/>
        <v>0</v>
      </c>
      <c r="R178" s="10">
        <f t="shared" si="26"/>
        <v>0</v>
      </c>
      <c r="S178" s="10">
        <f t="shared" si="26"/>
        <v>0</v>
      </c>
      <c r="T178" s="10">
        <f t="shared" si="26"/>
        <v>0</v>
      </c>
      <c r="U178" s="10">
        <f t="shared" si="26"/>
        <v>0</v>
      </c>
      <c r="V178" s="10">
        <f t="shared" si="26"/>
        <v>0</v>
      </c>
      <c r="W178" s="10">
        <f t="shared" si="26"/>
        <v>0</v>
      </c>
      <c r="X178" s="10">
        <f t="shared" si="26"/>
        <v>0</v>
      </c>
    </row>
    <row r="179" spans="2:24" ht="34.950000000000003" customHeight="1" x14ac:dyDescent="0.35">
      <c r="I179" s="2" t="s">
        <v>9</v>
      </c>
      <c r="J179" s="8">
        <v>1</v>
      </c>
      <c r="K179" s="8">
        <v>1</v>
      </c>
      <c r="L179" s="8">
        <v>1</v>
      </c>
      <c r="M179" s="8">
        <v>1</v>
      </c>
      <c r="N179" s="8">
        <v>1</v>
      </c>
      <c r="O179" s="8">
        <v>1</v>
      </c>
      <c r="P179" s="8">
        <v>1</v>
      </c>
      <c r="Q179" s="8">
        <v>1</v>
      </c>
      <c r="R179" s="8">
        <v>1</v>
      </c>
      <c r="S179" s="8">
        <v>1</v>
      </c>
      <c r="T179" s="8">
        <v>1</v>
      </c>
      <c r="U179" s="8">
        <v>1</v>
      </c>
      <c r="V179" s="8">
        <v>1</v>
      </c>
      <c r="W179" s="8">
        <v>1</v>
      </c>
      <c r="X179" s="8">
        <v>1</v>
      </c>
    </row>
    <row r="182" spans="2:24" ht="34.950000000000003" customHeight="1" thickBot="1" x14ac:dyDescent="0.4"/>
    <row r="183" spans="2:24" ht="34.950000000000003" customHeight="1" thickBot="1" x14ac:dyDescent="0.4">
      <c r="B183" s="21" t="s">
        <v>51</v>
      </c>
      <c r="C183" s="42"/>
      <c r="D183" s="2" t="s">
        <v>105</v>
      </c>
    </row>
    <row r="184" spans="2:24" ht="34.950000000000003" customHeight="1" thickBot="1" x14ac:dyDescent="0.4">
      <c r="C184" s="42"/>
      <c r="D184" s="2" t="s">
        <v>163</v>
      </c>
      <c r="E184" t="str" cm="1">
        <f t="array" ref="E184">IFERROR(INDEX(_xlfn.ANCHORARRAY(#REF!),#REF!,1),"")</f>
        <v/>
      </c>
    </row>
    <row r="185" spans="2:24" ht="34.950000000000003" customHeight="1" thickBot="1" x14ac:dyDescent="0.4">
      <c r="C185" s="42"/>
      <c r="D185" s="2" t="s">
        <v>3</v>
      </c>
    </row>
    <row r="186" spans="2:24" ht="34.950000000000003" customHeight="1" x14ac:dyDescent="0.35">
      <c r="B186"/>
    </row>
    <row r="187" spans="2:24" ht="34.950000000000003" customHeight="1" thickBot="1" x14ac:dyDescent="0.45">
      <c r="C187" s="3" t="s">
        <v>9</v>
      </c>
      <c r="D187" s="3" t="s">
        <v>8</v>
      </c>
      <c r="E187" s="3" t="s">
        <v>10</v>
      </c>
      <c r="F187" s="3" t="s">
        <v>11</v>
      </c>
      <c r="G187" s="3" t="s">
        <v>12</v>
      </c>
    </row>
    <row r="188" spans="2:24" ht="34.950000000000003" customHeight="1" x14ac:dyDescent="0.35">
      <c r="C188" s="5"/>
      <c r="D188" s="8"/>
      <c r="E188" s="8"/>
      <c r="F188" s="8"/>
      <c r="G188" s="5"/>
    </row>
    <row r="189" spans="2:24" ht="34.950000000000003" customHeight="1" x14ac:dyDescent="0.35">
      <c r="C189" s="5"/>
      <c r="D189" s="8"/>
      <c r="E189" s="8"/>
      <c r="F189" s="8"/>
      <c r="G189" s="5"/>
    </row>
    <row r="190" spans="2:24" ht="34.950000000000003" customHeight="1" x14ac:dyDescent="0.35">
      <c r="C190" s="5"/>
      <c r="D190" s="8"/>
      <c r="E190" s="8"/>
      <c r="F190" s="8"/>
      <c r="G190" s="5"/>
    </row>
    <row r="191" spans="2:24" ht="34.950000000000003" customHeight="1" x14ac:dyDescent="0.35">
      <c r="C191" s="5"/>
      <c r="D191" s="8"/>
      <c r="E191" s="8"/>
      <c r="F191" s="8"/>
      <c r="G191" s="5"/>
    </row>
    <row r="192" spans="2:24" ht="34.950000000000003" customHeight="1" x14ac:dyDescent="0.35">
      <c r="C192" s="5"/>
      <c r="D192" s="8"/>
      <c r="E192" s="8"/>
      <c r="F192" s="8"/>
      <c r="G192" s="5"/>
    </row>
    <row r="193" spans="2:24" ht="34.950000000000003" customHeight="1" thickBot="1" x14ac:dyDescent="0.4">
      <c r="C193" s="5"/>
      <c r="D193" s="8"/>
      <c r="E193" s="8"/>
      <c r="F193" s="8"/>
      <c r="G193" s="5"/>
    </row>
    <row r="194" spans="2:24" ht="34.950000000000003" customHeight="1" thickBot="1" x14ac:dyDescent="0.4">
      <c r="C194" s="12" t="s">
        <v>106</v>
      </c>
      <c r="D194" s="1"/>
      <c r="E194" s="1"/>
      <c r="F194" s="1"/>
      <c r="I194" s="21" t="s">
        <v>51</v>
      </c>
      <c r="J194" s="15">
        <f>Startar+COLUMNS($J:J)-1</f>
        <v>0</v>
      </c>
      <c r="K194" s="15">
        <f>Startar+COLUMNS($J:K)-1</f>
        <v>1</v>
      </c>
      <c r="L194" s="15">
        <f>Startar+COLUMNS($J:L)-1</f>
        <v>2</v>
      </c>
      <c r="M194" s="15">
        <f>Startar+COLUMNS($J:M)-1</f>
        <v>3</v>
      </c>
      <c r="N194" s="15">
        <f>Startar+COLUMNS($J:N)-1</f>
        <v>4</v>
      </c>
      <c r="O194" s="15">
        <f>Startar+COLUMNS($J:O)-1</f>
        <v>5</v>
      </c>
      <c r="P194" s="15">
        <f>Startar+COLUMNS($J:P)-1</f>
        <v>6</v>
      </c>
      <c r="Q194" s="15">
        <f>Startar+COLUMNS($J:Q)-1</f>
        <v>7</v>
      </c>
      <c r="R194" s="15">
        <f>Startar+COLUMNS($J:R)-1</f>
        <v>8</v>
      </c>
      <c r="S194" s="15">
        <f>Startar+COLUMNS($J:S)-1</f>
        <v>9</v>
      </c>
      <c r="T194" s="15">
        <f>Startar+COLUMNS($J:T)-1</f>
        <v>10</v>
      </c>
      <c r="U194" s="15">
        <f>Startar+COLUMNS($J:U)-1</f>
        <v>11</v>
      </c>
      <c r="V194" s="15">
        <f>Startar+COLUMNS($J:V)-1</f>
        <v>12</v>
      </c>
      <c r="W194" s="15">
        <f>Startar+COLUMNS($J:W)-1</f>
        <v>13</v>
      </c>
      <c r="X194" s="15">
        <f>Startar+COLUMNS($J:X)-1</f>
        <v>14</v>
      </c>
    </row>
    <row r="195" spans="2:24" ht="34.950000000000003" customHeight="1" x14ac:dyDescent="0.35">
      <c r="I195" s="2" t="s">
        <v>8</v>
      </c>
      <c r="J195" s="10">
        <f t="shared" ref="J195:X195" si="27">$D194*J198</f>
        <v>0</v>
      </c>
      <c r="K195" s="10">
        <f t="shared" si="27"/>
        <v>0</v>
      </c>
      <c r="L195" s="10">
        <f t="shared" si="27"/>
        <v>0</v>
      </c>
      <c r="M195" s="10">
        <f t="shared" si="27"/>
        <v>0</v>
      </c>
      <c r="N195" s="10">
        <f t="shared" si="27"/>
        <v>0</v>
      </c>
      <c r="O195" s="10">
        <f t="shared" si="27"/>
        <v>0</v>
      </c>
      <c r="P195" s="10">
        <f t="shared" si="27"/>
        <v>0</v>
      </c>
      <c r="Q195" s="10">
        <f t="shared" si="27"/>
        <v>0</v>
      </c>
      <c r="R195" s="10">
        <f t="shared" si="27"/>
        <v>0</v>
      </c>
      <c r="S195" s="10">
        <f t="shared" si="27"/>
        <v>0</v>
      </c>
      <c r="T195" s="10">
        <f t="shared" si="27"/>
        <v>0</v>
      </c>
      <c r="U195" s="10">
        <f t="shared" si="27"/>
        <v>0</v>
      </c>
      <c r="V195" s="10">
        <f t="shared" si="27"/>
        <v>0</v>
      </c>
      <c r="W195" s="10">
        <f t="shared" si="27"/>
        <v>0</v>
      </c>
      <c r="X195" s="10">
        <f t="shared" si="27"/>
        <v>0</v>
      </c>
    </row>
    <row r="196" spans="2:24" ht="34.950000000000003" customHeight="1" x14ac:dyDescent="0.35">
      <c r="I196" s="2" t="s">
        <v>10</v>
      </c>
      <c r="J196" s="10">
        <f t="shared" ref="J196:X196" si="28">$E194*J198</f>
        <v>0</v>
      </c>
      <c r="K196" s="10">
        <f t="shared" si="28"/>
        <v>0</v>
      </c>
      <c r="L196" s="10">
        <f t="shared" si="28"/>
        <v>0</v>
      </c>
      <c r="M196" s="10">
        <f t="shared" si="28"/>
        <v>0</v>
      </c>
      <c r="N196" s="10">
        <f t="shared" si="28"/>
        <v>0</v>
      </c>
      <c r="O196" s="10">
        <f t="shared" si="28"/>
        <v>0</v>
      </c>
      <c r="P196" s="10">
        <f t="shared" si="28"/>
        <v>0</v>
      </c>
      <c r="Q196" s="10">
        <f t="shared" si="28"/>
        <v>0</v>
      </c>
      <c r="R196" s="10">
        <f t="shared" si="28"/>
        <v>0</v>
      </c>
      <c r="S196" s="10">
        <f t="shared" si="28"/>
        <v>0</v>
      </c>
      <c r="T196" s="10">
        <f t="shared" si="28"/>
        <v>0</v>
      </c>
      <c r="U196" s="10">
        <f t="shared" si="28"/>
        <v>0</v>
      </c>
      <c r="V196" s="10">
        <f t="shared" si="28"/>
        <v>0</v>
      </c>
      <c r="W196" s="10">
        <f t="shared" si="28"/>
        <v>0</v>
      </c>
      <c r="X196" s="10">
        <f t="shared" si="28"/>
        <v>0</v>
      </c>
    </row>
    <row r="197" spans="2:24" ht="34.950000000000003" customHeight="1" x14ac:dyDescent="0.35">
      <c r="I197" s="2" t="s">
        <v>11</v>
      </c>
      <c r="J197" s="10">
        <f t="shared" ref="J197:X197" si="29">$F194*J198</f>
        <v>0</v>
      </c>
      <c r="K197" s="10">
        <f t="shared" si="29"/>
        <v>0</v>
      </c>
      <c r="L197" s="10">
        <f t="shared" si="29"/>
        <v>0</v>
      </c>
      <c r="M197" s="10">
        <f t="shared" si="29"/>
        <v>0</v>
      </c>
      <c r="N197" s="10">
        <f t="shared" si="29"/>
        <v>0</v>
      </c>
      <c r="O197" s="10">
        <f t="shared" si="29"/>
        <v>0</v>
      </c>
      <c r="P197" s="10">
        <f t="shared" si="29"/>
        <v>0</v>
      </c>
      <c r="Q197" s="10">
        <f t="shared" si="29"/>
        <v>0</v>
      </c>
      <c r="R197" s="10">
        <f t="shared" si="29"/>
        <v>0</v>
      </c>
      <c r="S197" s="10">
        <f t="shared" si="29"/>
        <v>0</v>
      </c>
      <c r="T197" s="10">
        <f t="shared" si="29"/>
        <v>0</v>
      </c>
      <c r="U197" s="10">
        <f t="shared" si="29"/>
        <v>0</v>
      </c>
      <c r="V197" s="10">
        <f t="shared" si="29"/>
        <v>0</v>
      </c>
      <c r="W197" s="10">
        <f t="shared" si="29"/>
        <v>0</v>
      </c>
      <c r="X197" s="10">
        <f t="shared" si="29"/>
        <v>0</v>
      </c>
    </row>
    <row r="198" spans="2:24" ht="34.950000000000003" customHeight="1" x14ac:dyDescent="0.35">
      <c r="I198" s="2" t="s">
        <v>9</v>
      </c>
      <c r="J198" s="8">
        <v>1</v>
      </c>
      <c r="K198" s="8">
        <v>1</v>
      </c>
      <c r="L198" s="8">
        <v>1</v>
      </c>
      <c r="M198" s="8">
        <v>1</v>
      </c>
      <c r="N198" s="8">
        <v>1</v>
      </c>
      <c r="O198" s="8">
        <v>1</v>
      </c>
      <c r="P198" s="8">
        <v>1</v>
      </c>
      <c r="Q198" s="8">
        <v>1</v>
      </c>
      <c r="R198" s="8">
        <v>1</v>
      </c>
      <c r="S198" s="8">
        <v>1</v>
      </c>
      <c r="T198" s="8">
        <v>1</v>
      </c>
      <c r="U198" s="8">
        <v>1</v>
      </c>
      <c r="V198" s="8">
        <v>1</v>
      </c>
      <c r="W198" s="8">
        <v>1</v>
      </c>
      <c r="X198" s="8">
        <v>1</v>
      </c>
    </row>
    <row r="201" spans="2:24" ht="34.950000000000003" customHeight="1" thickBot="1" x14ac:dyDescent="0.4"/>
    <row r="202" spans="2:24" ht="34.950000000000003" customHeight="1" thickBot="1" x14ac:dyDescent="0.4">
      <c r="B202" s="21" t="s">
        <v>52</v>
      </c>
      <c r="C202" s="42"/>
      <c r="D202" s="2" t="s">
        <v>105</v>
      </c>
    </row>
    <row r="203" spans="2:24" ht="34.950000000000003" customHeight="1" thickBot="1" x14ac:dyDescent="0.4">
      <c r="C203" s="42"/>
      <c r="D203" s="2" t="s">
        <v>163</v>
      </c>
      <c r="E203" t="str" cm="1">
        <f t="array" ref="E203">IFERROR(INDEX(_xlfn.ANCHORARRAY(#REF!),#REF!,1),"")</f>
        <v/>
      </c>
    </row>
    <row r="204" spans="2:24" ht="34.950000000000003" customHeight="1" thickBot="1" x14ac:dyDescent="0.4">
      <c r="C204" s="42"/>
      <c r="D204" s="2" t="s">
        <v>3</v>
      </c>
    </row>
    <row r="205" spans="2:24" ht="34.950000000000003" customHeight="1" x14ac:dyDescent="0.35">
      <c r="B205"/>
    </row>
    <row r="206" spans="2:24" ht="34.950000000000003" customHeight="1" thickBot="1" x14ac:dyDescent="0.45">
      <c r="C206" s="3" t="s">
        <v>9</v>
      </c>
      <c r="D206" s="3" t="s">
        <v>8</v>
      </c>
      <c r="E206" s="3" t="s">
        <v>10</v>
      </c>
      <c r="F206" s="3" t="s">
        <v>11</v>
      </c>
      <c r="G206" s="3" t="s">
        <v>12</v>
      </c>
    </row>
    <row r="207" spans="2:24" ht="34.950000000000003" customHeight="1" x14ac:dyDescent="0.35">
      <c r="C207" s="5"/>
      <c r="D207" s="8"/>
      <c r="E207" s="8"/>
      <c r="F207" s="8"/>
      <c r="G207" s="5"/>
    </row>
    <row r="208" spans="2:24" ht="34.950000000000003" customHeight="1" x14ac:dyDescent="0.35">
      <c r="C208" s="5"/>
      <c r="D208" s="8"/>
      <c r="E208" s="8"/>
      <c r="F208" s="8"/>
      <c r="G208" s="5"/>
    </row>
    <row r="209" spans="2:24" ht="34.950000000000003" customHeight="1" x14ac:dyDescent="0.35">
      <c r="C209" s="5"/>
      <c r="D209" s="8"/>
      <c r="E209" s="8"/>
      <c r="F209" s="8"/>
      <c r="G209" s="5"/>
    </row>
    <row r="210" spans="2:24" ht="34.950000000000003" customHeight="1" x14ac:dyDescent="0.35">
      <c r="C210" s="5"/>
      <c r="D210" s="8"/>
      <c r="E210" s="8"/>
      <c r="F210" s="8"/>
      <c r="G210" s="5"/>
    </row>
    <row r="211" spans="2:24" ht="34.950000000000003" customHeight="1" x14ac:dyDescent="0.35">
      <c r="C211" s="5"/>
      <c r="D211" s="8"/>
      <c r="E211" s="8"/>
      <c r="F211" s="8"/>
      <c r="G211" s="5"/>
    </row>
    <row r="212" spans="2:24" ht="34.950000000000003" customHeight="1" thickBot="1" x14ac:dyDescent="0.4">
      <c r="C212" s="5"/>
      <c r="D212" s="8"/>
      <c r="E212" s="8"/>
      <c r="F212" s="8"/>
      <c r="G212" s="5"/>
    </row>
    <row r="213" spans="2:24" ht="34.950000000000003" customHeight="1" thickBot="1" x14ac:dyDescent="0.4">
      <c r="C213" s="12" t="s">
        <v>106</v>
      </c>
      <c r="D213" s="1"/>
      <c r="E213" s="1"/>
      <c r="F213" s="1"/>
      <c r="I213" s="21" t="s">
        <v>52</v>
      </c>
      <c r="J213" s="15">
        <f>Startar+COLUMNS($J:J)-1</f>
        <v>0</v>
      </c>
      <c r="K213" s="15">
        <f>Startar+COLUMNS($J:K)-1</f>
        <v>1</v>
      </c>
      <c r="L213" s="15">
        <f>Startar+COLUMNS($J:L)-1</f>
        <v>2</v>
      </c>
      <c r="M213" s="15">
        <f>Startar+COLUMNS($J:M)-1</f>
        <v>3</v>
      </c>
      <c r="N213" s="15">
        <f>Startar+COLUMNS($J:N)-1</f>
        <v>4</v>
      </c>
      <c r="O213" s="15">
        <f>Startar+COLUMNS($J:O)-1</f>
        <v>5</v>
      </c>
      <c r="P213" s="15">
        <f>Startar+COLUMNS($J:P)-1</f>
        <v>6</v>
      </c>
      <c r="Q213" s="15">
        <f>Startar+COLUMNS($J:Q)-1</f>
        <v>7</v>
      </c>
      <c r="R213" s="15">
        <f>Startar+COLUMNS($J:R)-1</f>
        <v>8</v>
      </c>
      <c r="S213" s="15">
        <f>Startar+COLUMNS($J:S)-1</f>
        <v>9</v>
      </c>
      <c r="T213" s="15">
        <f>Startar+COLUMNS($J:T)-1</f>
        <v>10</v>
      </c>
      <c r="U213" s="15">
        <f>Startar+COLUMNS($J:U)-1</f>
        <v>11</v>
      </c>
      <c r="V213" s="15">
        <f>Startar+COLUMNS($J:V)-1</f>
        <v>12</v>
      </c>
      <c r="W213" s="15">
        <f>Startar+COLUMNS($J:W)-1</f>
        <v>13</v>
      </c>
      <c r="X213" s="15">
        <f>Startar+COLUMNS($J:X)-1</f>
        <v>14</v>
      </c>
    </row>
    <row r="214" spans="2:24" ht="34.950000000000003" customHeight="1" x14ac:dyDescent="0.35">
      <c r="I214" s="2" t="s">
        <v>8</v>
      </c>
      <c r="J214" s="10">
        <f t="shared" ref="J214:X214" si="30">$D213*J217</f>
        <v>0</v>
      </c>
      <c r="K214" s="10">
        <f t="shared" si="30"/>
        <v>0</v>
      </c>
      <c r="L214" s="10">
        <f t="shared" si="30"/>
        <v>0</v>
      </c>
      <c r="M214" s="10">
        <f t="shared" si="30"/>
        <v>0</v>
      </c>
      <c r="N214" s="10">
        <f t="shared" si="30"/>
        <v>0</v>
      </c>
      <c r="O214" s="10">
        <f t="shared" si="30"/>
        <v>0</v>
      </c>
      <c r="P214" s="10">
        <f t="shared" si="30"/>
        <v>0</v>
      </c>
      <c r="Q214" s="10">
        <f t="shared" si="30"/>
        <v>0</v>
      </c>
      <c r="R214" s="10">
        <f t="shared" si="30"/>
        <v>0</v>
      </c>
      <c r="S214" s="10">
        <f t="shared" si="30"/>
        <v>0</v>
      </c>
      <c r="T214" s="10">
        <f t="shared" si="30"/>
        <v>0</v>
      </c>
      <c r="U214" s="10">
        <f t="shared" si="30"/>
        <v>0</v>
      </c>
      <c r="V214" s="10">
        <f t="shared" si="30"/>
        <v>0</v>
      </c>
      <c r="W214" s="10">
        <f t="shared" si="30"/>
        <v>0</v>
      </c>
      <c r="X214" s="10">
        <f t="shared" si="30"/>
        <v>0</v>
      </c>
    </row>
    <row r="215" spans="2:24" ht="34.950000000000003" customHeight="1" x14ac:dyDescent="0.35">
      <c r="I215" s="2" t="s">
        <v>10</v>
      </c>
      <c r="J215" s="10">
        <f t="shared" ref="J215:X215" si="31">$E213*J217</f>
        <v>0</v>
      </c>
      <c r="K215" s="10">
        <f t="shared" si="31"/>
        <v>0</v>
      </c>
      <c r="L215" s="10">
        <f t="shared" si="31"/>
        <v>0</v>
      </c>
      <c r="M215" s="10">
        <f t="shared" si="31"/>
        <v>0</v>
      </c>
      <c r="N215" s="10">
        <f t="shared" si="31"/>
        <v>0</v>
      </c>
      <c r="O215" s="10">
        <f t="shared" si="31"/>
        <v>0</v>
      </c>
      <c r="P215" s="10">
        <f t="shared" si="31"/>
        <v>0</v>
      </c>
      <c r="Q215" s="10">
        <f t="shared" si="31"/>
        <v>0</v>
      </c>
      <c r="R215" s="10">
        <f t="shared" si="31"/>
        <v>0</v>
      </c>
      <c r="S215" s="10">
        <f t="shared" si="31"/>
        <v>0</v>
      </c>
      <c r="T215" s="10">
        <f t="shared" si="31"/>
        <v>0</v>
      </c>
      <c r="U215" s="10">
        <f t="shared" si="31"/>
        <v>0</v>
      </c>
      <c r="V215" s="10">
        <f t="shared" si="31"/>
        <v>0</v>
      </c>
      <c r="W215" s="10">
        <f t="shared" si="31"/>
        <v>0</v>
      </c>
      <c r="X215" s="10">
        <f t="shared" si="31"/>
        <v>0</v>
      </c>
    </row>
    <row r="216" spans="2:24" ht="34.950000000000003" customHeight="1" x14ac:dyDescent="0.35">
      <c r="I216" s="2" t="s">
        <v>11</v>
      </c>
      <c r="J216" s="10">
        <f t="shared" ref="J216:X216" si="32">$F213*J217</f>
        <v>0</v>
      </c>
      <c r="K216" s="10">
        <f t="shared" si="32"/>
        <v>0</v>
      </c>
      <c r="L216" s="10">
        <f t="shared" si="32"/>
        <v>0</v>
      </c>
      <c r="M216" s="10">
        <f t="shared" si="32"/>
        <v>0</v>
      </c>
      <c r="N216" s="10">
        <f t="shared" si="32"/>
        <v>0</v>
      </c>
      <c r="O216" s="10">
        <f t="shared" si="32"/>
        <v>0</v>
      </c>
      <c r="P216" s="10">
        <f t="shared" si="32"/>
        <v>0</v>
      </c>
      <c r="Q216" s="10">
        <f t="shared" si="32"/>
        <v>0</v>
      </c>
      <c r="R216" s="10">
        <f t="shared" si="32"/>
        <v>0</v>
      </c>
      <c r="S216" s="10">
        <f t="shared" si="32"/>
        <v>0</v>
      </c>
      <c r="T216" s="10">
        <f t="shared" si="32"/>
        <v>0</v>
      </c>
      <c r="U216" s="10">
        <f t="shared" si="32"/>
        <v>0</v>
      </c>
      <c r="V216" s="10">
        <f t="shared" si="32"/>
        <v>0</v>
      </c>
      <c r="W216" s="10">
        <f t="shared" si="32"/>
        <v>0</v>
      </c>
      <c r="X216" s="10">
        <f t="shared" si="32"/>
        <v>0</v>
      </c>
    </row>
    <row r="217" spans="2:24" ht="34.950000000000003" customHeight="1" x14ac:dyDescent="0.35">
      <c r="I217" s="2" t="s">
        <v>9</v>
      </c>
      <c r="J217" s="8">
        <v>1</v>
      </c>
      <c r="K217" s="8">
        <v>1</v>
      </c>
      <c r="L217" s="8">
        <v>1</v>
      </c>
      <c r="M217" s="8">
        <v>1</v>
      </c>
      <c r="N217" s="8">
        <v>1</v>
      </c>
      <c r="O217" s="8">
        <v>1</v>
      </c>
      <c r="P217" s="8">
        <v>1</v>
      </c>
      <c r="Q217" s="8">
        <v>1</v>
      </c>
      <c r="R217" s="8">
        <v>1</v>
      </c>
      <c r="S217" s="8">
        <v>1</v>
      </c>
      <c r="T217" s="8">
        <v>1</v>
      </c>
      <c r="U217" s="8">
        <v>1</v>
      </c>
      <c r="V217" s="8">
        <v>1</v>
      </c>
      <c r="W217" s="8">
        <v>1</v>
      </c>
      <c r="X217" s="8">
        <v>1</v>
      </c>
    </row>
    <row r="220" spans="2:24" ht="34.950000000000003" customHeight="1" thickBot="1" x14ac:dyDescent="0.4"/>
    <row r="221" spans="2:24" ht="34.950000000000003" customHeight="1" thickBot="1" x14ac:dyDescent="0.4">
      <c r="B221" s="21" t="s">
        <v>53</v>
      </c>
      <c r="C221" s="42"/>
      <c r="D221" s="2" t="s">
        <v>105</v>
      </c>
    </row>
    <row r="222" spans="2:24" ht="34.950000000000003" customHeight="1" thickBot="1" x14ac:dyDescent="0.4">
      <c r="C222" s="42"/>
      <c r="D222" s="2" t="s">
        <v>163</v>
      </c>
      <c r="E222" t="str" cm="1">
        <f t="array" ref="E222">IFERROR(INDEX(_xlfn.ANCHORARRAY(#REF!),#REF!,1),"")</f>
        <v/>
      </c>
    </row>
    <row r="223" spans="2:24" ht="34.950000000000003" customHeight="1" thickBot="1" x14ac:dyDescent="0.4">
      <c r="C223" s="42"/>
      <c r="D223" s="2" t="s">
        <v>3</v>
      </c>
    </row>
    <row r="224" spans="2:24" ht="34.950000000000003" customHeight="1" x14ac:dyDescent="0.35">
      <c r="B224"/>
    </row>
    <row r="225" spans="2:24" ht="34.950000000000003" customHeight="1" thickBot="1" x14ac:dyDescent="0.45">
      <c r="C225" s="3" t="s">
        <v>9</v>
      </c>
      <c r="D225" s="3" t="s">
        <v>8</v>
      </c>
      <c r="E225" s="3" t="s">
        <v>10</v>
      </c>
      <c r="F225" s="3" t="s">
        <v>11</v>
      </c>
      <c r="G225" s="3" t="s">
        <v>12</v>
      </c>
    </row>
    <row r="226" spans="2:24" ht="34.950000000000003" customHeight="1" x14ac:dyDescent="0.35">
      <c r="C226" s="5"/>
      <c r="D226" s="8"/>
      <c r="E226" s="8"/>
      <c r="F226" s="8"/>
      <c r="G226" s="5"/>
    </row>
    <row r="227" spans="2:24" ht="34.950000000000003" customHeight="1" x14ac:dyDescent="0.35">
      <c r="C227" s="5"/>
      <c r="D227" s="8"/>
      <c r="E227" s="8"/>
      <c r="F227" s="8"/>
      <c r="G227" s="5"/>
    </row>
    <row r="228" spans="2:24" ht="34.950000000000003" customHeight="1" x14ac:dyDescent="0.35">
      <c r="C228" s="5"/>
      <c r="D228" s="8"/>
      <c r="E228" s="8"/>
      <c r="F228" s="8"/>
      <c r="G228" s="5"/>
    </row>
    <row r="229" spans="2:24" ht="34.950000000000003" customHeight="1" x14ac:dyDescent="0.35">
      <c r="C229" s="5"/>
      <c r="D229" s="8"/>
      <c r="E229" s="8"/>
      <c r="F229" s="8"/>
      <c r="G229" s="5"/>
    </row>
    <row r="230" spans="2:24" ht="34.950000000000003" customHeight="1" x14ac:dyDescent="0.35">
      <c r="C230" s="5"/>
      <c r="D230" s="8"/>
      <c r="E230" s="8"/>
      <c r="F230" s="8"/>
      <c r="G230" s="5"/>
    </row>
    <row r="231" spans="2:24" ht="34.950000000000003" customHeight="1" thickBot="1" x14ac:dyDescent="0.4">
      <c r="C231" s="5"/>
      <c r="D231" s="8"/>
      <c r="E231" s="8"/>
      <c r="F231" s="8"/>
      <c r="G231" s="5"/>
    </row>
    <row r="232" spans="2:24" ht="34.950000000000003" customHeight="1" thickBot="1" x14ac:dyDescent="0.4">
      <c r="C232" s="12" t="s">
        <v>106</v>
      </c>
      <c r="D232" s="1"/>
      <c r="E232" s="1"/>
      <c r="F232" s="1"/>
      <c r="I232" s="21" t="s">
        <v>53</v>
      </c>
      <c r="J232" s="15">
        <f>Startar+COLUMNS($J:J)-1</f>
        <v>0</v>
      </c>
      <c r="K232" s="15">
        <f>Startar+COLUMNS($J:K)-1</f>
        <v>1</v>
      </c>
      <c r="L232" s="15">
        <f>Startar+COLUMNS($J:L)-1</f>
        <v>2</v>
      </c>
      <c r="M232" s="15">
        <f>Startar+COLUMNS($J:M)-1</f>
        <v>3</v>
      </c>
      <c r="N232" s="15">
        <f>Startar+COLUMNS($J:N)-1</f>
        <v>4</v>
      </c>
      <c r="O232" s="15">
        <f>Startar+COLUMNS($J:O)-1</f>
        <v>5</v>
      </c>
      <c r="P232" s="15">
        <f>Startar+COLUMNS($J:P)-1</f>
        <v>6</v>
      </c>
      <c r="Q232" s="15">
        <f>Startar+COLUMNS($J:Q)-1</f>
        <v>7</v>
      </c>
      <c r="R232" s="15">
        <f>Startar+COLUMNS($J:R)-1</f>
        <v>8</v>
      </c>
      <c r="S232" s="15">
        <f>Startar+COLUMNS($J:S)-1</f>
        <v>9</v>
      </c>
      <c r="T232" s="15">
        <f>Startar+COLUMNS($J:T)-1</f>
        <v>10</v>
      </c>
      <c r="U232" s="15">
        <f>Startar+COLUMNS($J:U)-1</f>
        <v>11</v>
      </c>
      <c r="V232" s="15">
        <f>Startar+COLUMNS($J:V)-1</f>
        <v>12</v>
      </c>
      <c r="W232" s="15">
        <f>Startar+COLUMNS($J:W)-1</f>
        <v>13</v>
      </c>
      <c r="X232" s="15">
        <f>Startar+COLUMNS($J:X)-1</f>
        <v>14</v>
      </c>
    </row>
    <row r="233" spans="2:24" ht="34.950000000000003" customHeight="1" x14ac:dyDescent="0.35">
      <c r="I233" s="2" t="s">
        <v>8</v>
      </c>
      <c r="J233" s="10">
        <f t="shared" ref="J233:X233" si="33">$D232*J236</f>
        <v>0</v>
      </c>
      <c r="K233" s="10">
        <f t="shared" si="33"/>
        <v>0</v>
      </c>
      <c r="L233" s="10">
        <f t="shared" si="33"/>
        <v>0</v>
      </c>
      <c r="M233" s="10">
        <f t="shared" si="33"/>
        <v>0</v>
      </c>
      <c r="N233" s="10">
        <f t="shared" si="33"/>
        <v>0</v>
      </c>
      <c r="O233" s="10">
        <f t="shared" si="33"/>
        <v>0</v>
      </c>
      <c r="P233" s="10">
        <f t="shared" si="33"/>
        <v>0</v>
      </c>
      <c r="Q233" s="10">
        <f t="shared" si="33"/>
        <v>0</v>
      </c>
      <c r="R233" s="10">
        <f t="shared" si="33"/>
        <v>0</v>
      </c>
      <c r="S233" s="10">
        <f t="shared" si="33"/>
        <v>0</v>
      </c>
      <c r="T233" s="10">
        <f t="shared" si="33"/>
        <v>0</v>
      </c>
      <c r="U233" s="10">
        <f t="shared" si="33"/>
        <v>0</v>
      </c>
      <c r="V233" s="10">
        <f t="shared" si="33"/>
        <v>0</v>
      </c>
      <c r="W233" s="10">
        <f t="shared" si="33"/>
        <v>0</v>
      </c>
      <c r="X233" s="10">
        <f t="shared" si="33"/>
        <v>0</v>
      </c>
    </row>
    <row r="234" spans="2:24" ht="34.950000000000003" customHeight="1" x14ac:dyDescent="0.35">
      <c r="I234" s="2" t="s">
        <v>10</v>
      </c>
      <c r="J234" s="10">
        <f t="shared" ref="J234:X234" si="34">$E232*J236</f>
        <v>0</v>
      </c>
      <c r="K234" s="10">
        <f t="shared" si="34"/>
        <v>0</v>
      </c>
      <c r="L234" s="10">
        <f t="shared" si="34"/>
        <v>0</v>
      </c>
      <c r="M234" s="10">
        <f t="shared" si="34"/>
        <v>0</v>
      </c>
      <c r="N234" s="10">
        <f t="shared" si="34"/>
        <v>0</v>
      </c>
      <c r="O234" s="10">
        <f t="shared" si="34"/>
        <v>0</v>
      </c>
      <c r="P234" s="10">
        <f t="shared" si="34"/>
        <v>0</v>
      </c>
      <c r="Q234" s="10">
        <f t="shared" si="34"/>
        <v>0</v>
      </c>
      <c r="R234" s="10">
        <f t="shared" si="34"/>
        <v>0</v>
      </c>
      <c r="S234" s="10">
        <f t="shared" si="34"/>
        <v>0</v>
      </c>
      <c r="T234" s="10">
        <f t="shared" si="34"/>
        <v>0</v>
      </c>
      <c r="U234" s="10">
        <f t="shared" si="34"/>
        <v>0</v>
      </c>
      <c r="V234" s="10">
        <f t="shared" si="34"/>
        <v>0</v>
      </c>
      <c r="W234" s="10">
        <f t="shared" si="34"/>
        <v>0</v>
      </c>
      <c r="X234" s="10">
        <f t="shared" si="34"/>
        <v>0</v>
      </c>
    </row>
    <row r="235" spans="2:24" ht="34.950000000000003" customHeight="1" x14ac:dyDescent="0.35">
      <c r="I235" s="2" t="s">
        <v>11</v>
      </c>
      <c r="J235" s="10">
        <f t="shared" ref="J235:X235" si="35">$F232*J236</f>
        <v>0</v>
      </c>
      <c r="K235" s="10">
        <f t="shared" si="35"/>
        <v>0</v>
      </c>
      <c r="L235" s="10">
        <f t="shared" si="35"/>
        <v>0</v>
      </c>
      <c r="M235" s="10">
        <f t="shared" si="35"/>
        <v>0</v>
      </c>
      <c r="N235" s="10">
        <f t="shared" si="35"/>
        <v>0</v>
      </c>
      <c r="O235" s="10">
        <f t="shared" si="35"/>
        <v>0</v>
      </c>
      <c r="P235" s="10">
        <f t="shared" si="35"/>
        <v>0</v>
      </c>
      <c r="Q235" s="10">
        <f t="shared" si="35"/>
        <v>0</v>
      </c>
      <c r="R235" s="10">
        <f t="shared" si="35"/>
        <v>0</v>
      </c>
      <c r="S235" s="10">
        <f t="shared" si="35"/>
        <v>0</v>
      </c>
      <c r="T235" s="10">
        <f t="shared" si="35"/>
        <v>0</v>
      </c>
      <c r="U235" s="10">
        <f t="shared" si="35"/>
        <v>0</v>
      </c>
      <c r="V235" s="10">
        <f t="shared" si="35"/>
        <v>0</v>
      </c>
      <c r="W235" s="10">
        <f t="shared" si="35"/>
        <v>0</v>
      </c>
      <c r="X235" s="10">
        <f t="shared" si="35"/>
        <v>0</v>
      </c>
    </row>
    <row r="236" spans="2:24" ht="34.950000000000003" customHeight="1" x14ac:dyDescent="0.35">
      <c r="I236" s="2" t="s">
        <v>9</v>
      </c>
      <c r="J236" s="8">
        <v>1</v>
      </c>
      <c r="K236" s="8">
        <v>1</v>
      </c>
      <c r="L236" s="8">
        <v>1</v>
      </c>
      <c r="M236" s="8">
        <v>1</v>
      </c>
      <c r="N236" s="8">
        <v>1</v>
      </c>
      <c r="O236" s="8">
        <v>1</v>
      </c>
      <c r="P236" s="8">
        <v>1</v>
      </c>
      <c r="Q236" s="8">
        <v>1</v>
      </c>
      <c r="R236" s="8">
        <v>1</v>
      </c>
      <c r="S236" s="8">
        <v>1</v>
      </c>
      <c r="T236" s="8">
        <v>1</v>
      </c>
      <c r="U236" s="8">
        <v>1</v>
      </c>
      <c r="V236" s="8">
        <v>1</v>
      </c>
      <c r="W236" s="8">
        <v>1</v>
      </c>
      <c r="X236" s="8">
        <v>1</v>
      </c>
    </row>
    <row r="239" spans="2:24" ht="34.950000000000003" customHeight="1" thickBot="1" x14ac:dyDescent="0.4"/>
    <row r="240" spans="2:24" ht="34.950000000000003" customHeight="1" thickBot="1" x14ac:dyDescent="0.4">
      <c r="B240" s="21" t="s">
        <v>54</v>
      </c>
      <c r="C240" s="42"/>
      <c r="D240" s="2" t="s">
        <v>105</v>
      </c>
    </row>
    <row r="241" spans="2:24" ht="34.950000000000003" customHeight="1" thickBot="1" x14ac:dyDescent="0.4">
      <c r="C241" s="42"/>
      <c r="D241" s="2" t="s">
        <v>163</v>
      </c>
      <c r="E241" t="str" cm="1">
        <f t="array" ref="E241">IFERROR(INDEX(_xlfn.ANCHORARRAY(#REF!),#REF!,1),"")</f>
        <v/>
      </c>
    </row>
    <row r="242" spans="2:24" ht="34.950000000000003" customHeight="1" thickBot="1" x14ac:dyDescent="0.4">
      <c r="C242" s="42"/>
      <c r="D242" s="2" t="s">
        <v>3</v>
      </c>
    </row>
    <row r="243" spans="2:24" ht="34.950000000000003" customHeight="1" x14ac:dyDescent="0.35">
      <c r="B243"/>
    </row>
    <row r="244" spans="2:24" ht="34.950000000000003" customHeight="1" thickBot="1" x14ac:dyDescent="0.45">
      <c r="C244" s="3" t="s">
        <v>9</v>
      </c>
      <c r="D244" s="3" t="s">
        <v>8</v>
      </c>
      <c r="E244" s="3" t="s">
        <v>10</v>
      </c>
      <c r="F244" s="3" t="s">
        <v>11</v>
      </c>
      <c r="G244" s="3" t="s">
        <v>12</v>
      </c>
    </row>
    <row r="245" spans="2:24" ht="34.950000000000003" customHeight="1" x14ac:dyDescent="0.35">
      <c r="C245" s="5"/>
      <c r="D245" s="8"/>
      <c r="E245" s="8"/>
      <c r="F245" s="8"/>
      <c r="G245" s="5"/>
    </row>
    <row r="246" spans="2:24" ht="34.950000000000003" customHeight="1" x14ac:dyDescent="0.35">
      <c r="C246" s="5"/>
      <c r="D246" s="8"/>
      <c r="E246" s="8"/>
      <c r="F246" s="8"/>
      <c r="G246" s="5"/>
    </row>
    <row r="247" spans="2:24" ht="34.950000000000003" customHeight="1" x14ac:dyDescent="0.35">
      <c r="C247" s="5"/>
      <c r="D247" s="8"/>
      <c r="E247" s="8"/>
      <c r="F247" s="8"/>
      <c r="G247" s="5"/>
    </row>
    <row r="248" spans="2:24" ht="34.950000000000003" customHeight="1" x14ac:dyDescent="0.35">
      <c r="C248" s="5"/>
      <c r="D248" s="8"/>
      <c r="E248" s="8"/>
      <c r="F248" s="8"/>
      <c r="G248" s="5"/>
    </row>
    <row r="249" spans="2:24" ht="34.950000000000003" customHeight="1" x14ac:dyDescent="0.35">
      <c r="C249" s="5"/>
      <c r="D249" s="8"/>
      <c r="E249" s="8"/>
      <c r="F249" s="8"/>
      <c r="G249" s="5"/>
    </row>
    <row r="250" spans="2:24" ht="34.950000000000003" customHeight="1" thickBot="1" x14ac:dyDescent="0.4">
      <c r="C250" s="5"/>
      <c r="D250" s="8"/>
      <c r="E250" s="8"/>
      <c r="F250" s="8"/>
      <c r="G250" s="5"/>
    </row>
    <row r="251" spans="2:24" ht="34.950000000000003" customHeight="1" thickBot="1" x14ac:dyDescent="0.4">
      <c r="C251" s="12" t="s">
        <v>106</v>
      </c>
      <c r="D251" s="1"/>
      <c r="E251" s="1"/>
      <c r="F251" s="1"/>
      <c r="I251" s="21" t="s">
        <v>54</v>
      </c>
      <c r="J251" s="15">
        <f>Startar+COLUMNS($J:J)-1</f>
        <v>0</v>
      </c>
      <c r="K251" s="15">
        <f>Startar+COLUMNS($J:K)-1</f>
        <v>1</v>
      </c>
      <c r="L251" s="15">
        <f>Startar+COLUMNS($J:L)-1</f>
        <v>2</v>
      </c>
      <c r="M251" s="15">
        <f>Startar+COLUMNS($J:M)-1</f>
        <v>3</v>
      </c>
      <c r="N251" s="15">
        <f>Startar+COLUMNS($J:N)-1</f>
        <v>4</v>
      </c>
      <c r="O251" s="15">
        <f>Startar+COLUMNS($J:O)-1</f>
        <v>5</v>
      </c>
      <c r="P251" s="15">
        <f>Startar+COLUMNS($J:P)-1</f>
        <v>6</v>
      </c>
      <c r="Q251" s="15">
        <f>Startar+COLUMNS($J:Q)-1</f>
        <v>7</v>
      </c>
      <c r="R251" s="15">
        <f>Startar+COLUMNS($J:R)-1</f>
        <v>8</v>
      </c>
      <c r="S251" s="15">
        <f>Startar+COLUMNS($J:S)-1</f>
        <v>9</v>
      </c>
      <c r="T251" s="15">
        <f>Startar+COLUMNS($J:T)-1</f>
        <v>10</v>
      </c>
      <c r="U251" s="15">
        <f>Startar+COLUMNS($J:U)-1</f>
        <v>11</v>
      </c>
      <c r="V251" s="15">
        <f>Startar+COLUMNS($J:V)-1</f>
        <v>12</v>
      </c>
      <c r="W251" s="15">
        <f>Startar+COLUMNS($J:W)-1</f>
        <v>13</v>
      </c>
      <c r="X251" s="15">
        <f>Startar+COLUMNS($J:X)-1</f>
        <v>14</v>
      </c>
    </row>
    <row r="252" spans="2:24" ht="34.950000000000003" customHeight="1" x14ac:dyDescent="0.35">
      <c r="I252" s="2" t="s">
        <v>8</v>
      </c>
      <c r="J252" s="10">
        <f t="shared" ref="J252:X252" si="36">$D251*J255</f>
        <v>0</v>
      </c>
      <c r="K252" s="10">
        <f t="shared" si="36"/>
        <v>0</v>
      </c>
      <c r="L252" s="10">
        <f t="shared" si="36"/>
        <v>0</v>
      </c>
      <c r="M252" s="10">
        <f t="shared" si="36"/>
        <v>0</v>
      </c>
      <c r="N252" s="10">
        <f t="shared" si="36"/>
        <v>0</v>
      </c>
      <c r="O252" s="10">
        <f t="shared" si="36"/>
        <v>0</v>
      </c>
      <c r="P252" s="10">
        <f t="shared" si="36"/>
        <v>0</v>
      </c>
      <c r="Q252" s="10">
        <f t="shared" si="36"/>
        <v>0</v>
      </c>
      <c r="R252" s="10">
        <f t="shared" si="36"/>
        <v>0</v>
      </c>
      <c r="S252" s="10">
        <f t="shared" si="36"/>
        <v>0</v>
      </c>
      <c r="T252" s="10">
        <f t="shared" si="36"/>
        <v>0</v>
      </c>
      <c r="U252" s="10">
        <f t="shared" si="36"/>
        <v>0</v>
      </c>
      <c r="V252" s="10">
        <f t="shared" si="36"/>
        <v>0</v>
      </c>
      <c r="W252" s="10">
        <f t="shared" si="36"/>
        <v>0</v>
      </c>
      <c r="X252" s="10">
        <f t="shared" si="36"/>
        <v>0</v>
      </c>
    </row>
    <row r="253" spans="2:24" ht="34.950000000000003" customHeight="1" x14ac:dyDescent="0.35">
      <c r="I253" s="2" t="s">
        <v>10</v>
      </c>
      <c r="J253" s="10">
        <f t="shared" ref="J253:X253" si="37">$E251*J255</f>
        <v>0</v>
      </c>
      <c r="K253" s="10">
        <f t="shared" si="37"/>
        <v>0</v>
      </c>
      <c r="L253" s="10">
        <f t="shared" si="37"/>
        <v>0</v>
      </c>
      <c r="M253" s="10">
        <f t="shared" si="37"/>
        <v>0</v>
      </c>
      <c r="N253" s="10">
        <f t="shared" si="37"/>
        <v>0</v>
      </c>
      <c r="O253" s="10">
        <f t="shared" si="37"/>
        <v>0</v>
      </c>
      <c r="P253" s="10">
        <f t="shared" si="37"/>
        <v>0</v>
      </c>
      <c r="Q253" s="10">
        <f t="shared" si="37"/>
        <v>0</v>
      </c>
      <c r="R253" s="10">
        <f t="shared" si="37"/>
        <v>0</v>
      </c>
      <c r="S253" s="10">
        <f t="shared" si="37"/>
        <v>0</v>
      </c>
      <c r="T253" s="10">
        <f t="shared" si="37"/>
        <v>0</v>
      </c>
      <c r="U253" s="10">
        <f t="shared" si="37"/>
        <v>0</v>
      </c>
      <c r="V253" s="10">
        <f t="shared" si="37"/>
        <v>0</v>
      </c>
      <c r="W253" s="10">
        <f t="shared" si="37"/>
        <v>0</v>
      </c>
      <c r="X253" s="10">
        <f t="shared" si="37"/>
        <v>0</v>
      </c>
    </row>
    <row r="254" spans="2:24" ht="34.950000000000003" customHeight="1" x14ac:dyDescent="0.35">
      <c r="I254" s="2" t="s">
        <v>11</v>
      </c>
      <c r="J254" s="10">
        <f t="shared" ref="J254:X254" si="38">$F251*J255</f>
        <v>0</v>
      </c>
      <c r="K254" s="10">
        <f t="shared" si="38"/>
        <v>0</v>
      </c>
      <c r="L254" s="10">
        <f t="shared" si="38"/>
        <v>0</v>
      </c>
      <c r="M254" s="10">
        <f t="shared" si="38"/>
        <v>0</v>
      </c>
      <c r="N254" s="10">
        <f t="shared" si="38"/>
        <v>0</v>
      </c>
      <c r="O254" s="10">
        <f t="shared" si="38"/>
        <v>0</v>
      </c>
      <c r="P254" s="10">
        <f t="shared" si="38"/>
        <v>0</v>
      </c>
      <c r="Q254" s="10">
        <f t="shared" si="38"/>
        <v>0</v>
      </c>
      <c r="R254" s="10">
        <f t="shared" si="38"/>
        <v>0</v>
      </c>
      <c r="S254" s="10">
        <f t="shared" si="38"/>
        <v>0</v>
      </c>
      <c r="T254" s="10">
        <f t="shared" si="38"/>
        <v>0</v>
      </c>
      <c r="U254" s="10">
        <f t="shared" si="38"/>
        <v>0</v>
      </c>
      <c r="V254" s="10">
        <f t="shared" si="38"/>
        <v>0</v>
      </c>
      <c r="W254" s="10">
        <f t="shared" si="38"/>
        <v>0</v>
      </c>
      <c r="X254" s="10">
        <f t="shared" si="38"/>
        <v>0</v>
      </c>
    </row>
    <row r="255" spans="2:24" ht="34.950000000000003" customHeight="1" x14ac:dyDescent="0.35">
      <c r="I255" s="2" t="s">
        <v>9</v>
      </c>
      <c r="J255" s="8">
        <v>1</v>
      </c>
      <c r="K255" s="8">
        <v>1</v>
      </c>
      <c r="L255" s="8">
        <v>1</v>
      </c>
      <c r="M255" s="8">
        <v>1</v>
      </c>
      <c r="N255" s="8">
        <v>1</v>
      </c>
      <c r="O255" s="8">
        <v>1</v>
      </c>
      <c r="P255" s="8">
        <v>1</v>
      </c>
      <c r="Q255" s="8">
        <v>1</v>
      </c>
      <c r="R255" s="8">
        <v>1</v>
      </c>
      <c r="S255" s="8">
        <v>1</v>
      </c>
      <c r="T255" s="8">
        <v>1</v>
      </c>
      <c r="U255" s="8">
        <v>1</v>
      </c>
      <c r="V255" s="8">
        <v>1</v>
      </c>
      <c r="W255" s="8">
        <v>1</v>
      </c>
      <c r="X255" s="8">
        <v>1</v>
      </c>
    </row>
    <row r="258" spans="2:24" ht="34.950000000000003" customHeight="1" thickBot="1" x14ac:dyDescent="0.4"/>
    <row r="259" spans="2:24" ht="34.950000000000003" customHeight="1" thickBot="1" x14ac:dyDescent="0.4">
      <c r="B259" s="21" t="s">
        <v>55</v>
      </c>
      <c r="C259" s="42"/>
      <c r="D259" s="2" t="s">
        <v>105</v>
      </c>
    </row>
    <row r="260" spans="2:24" ht="34.950000000000003" customHeight="1" thickBot="1" x14ac:dyDescent="0.4">
      <c r="C260" s="42"/>
      <c r="D260" s="2" t="s">
        <v>163</v>
      </c>
      <c r="E260" t="str" cm="1">
        <f t="array" ref="E260">IFERROR(INDEX(_xlfn.ANCHORARRAY(#REF!),#REF!,1),"")</f>
        <v/>
      </c>
    </row>
    <row r="261" spans="2:24" ht="34.950000000000003" customHeight="1" thickBot="1" x14ac:dyDescent="0.4">
      <c r="C261" s="42"/>
      <c r="D261" s="2" t="s">
        <v>3</v>
      </c>
    </row>
    <row r="262" spans="2:24" ht="34.950000000000003" customHeight="1" x14ac:dyDescent="0.35">
      <c r="B262"/>
    </row>
    <row r="263" spans="2:24" ht="34.950000000000003" customHeight="1" thickBot="1" x14ac:dyDescent="0.45">
      <c r="C263" s="3" t="s">
        <v>9</v>
      </c>
      <c r="D263" s="3" t="s">
        <v>8</v>
      </c>
      <c r="E263" s="3" t="s">
        <v>10</v>
      </c>
      <c r="F263" s="3" t="s">
        <v>11</v>
      </c>
      <c r="G263" s="3" t="s">
        <v>12</v>
      </c>
    </row>
    <row r="264" spans="2:24" ht="34.950000000000003" customHeight="1" x14ac:dyDescent="0.35">
      <c r="C264" s="5"/>
      <c r="D264" s="8"/>
      <c r="E264" s="8"/>
      <c r="F264" s="8"/>
      <c r="G264" s="5"/>
    </row>
    <row r="265" spans="2:24" ht="34.950000000000003" customHeight="1" x14ac:dyDescent="0.35">
      <c r="C265" s="5"/>
      <c r="D265" s="8"/>
      <c r="E265" s="8"/>
      <c r="F265" s="8"/>
      <c r="G265" s="5"/>
    </row>
    <row r="266" spans="2:24" ht="34.950000000000003" customHeight="1" x14ac:dyDescent="0.35">
      <c r="C266" s="5"/>
      <c r="D266" s="8"/>
      <c r="E266" s="8"/>
      <c r="F266" s="8"/>
      <c r="G266" s="5"/>
    </row>
    <row r="267" spans="2:24" ht="34.950000000000003" customHeight="1" x14ac:dyDescent="0.35">
      <c r="C267" s="5"/>
      <c r="D267" s="8"/>
      <c r="E267" s="8"/>
      <c r="F267" s="8"/>
      <c r="G267" s="5"/>
    </row>
    <row r="268" spans="2:24" ht="34.950000000000003" customHeight="1" x14ac:dyDescent="0.35">
      <c r="C268" s="5"/>
      <c r="D268" s="8"/>
      <c r="E268" s="8"/>
      <c r="F268" s="8"/>
      <c r="G268" s="5"/>
    </row>
    <row r="269" spans="2:24" ht="34.950000000000003" customHeight="1" thickBot="1" x14ac:dyDescent="0.4">
      <c r="C269" s="5"/>
      <c r="D269" s="8"/>
      <c r="E269" s="8"/>
      <c r="F269" s="8"/>
      <c r="G269" s="5"/>
    </row>
    <row r="270" spans="2:24" ht="34.950000000000003" customHeight="1" thickBot="1" x14ac:dyDescent="0.4">
      <c r="C270" s="12" t="s">
        <v>106</v>
      </c>
      <c r="D270" s="1"/>
      <c r="E270" s="1"/>
      <c r="F270" s="1"/>
      <c r="I270" s="21" t="s">
        <v>55</v>
      </c>
      <c r="J270" s="15">
        <f>Startar+COLUMNS($J:J)-1</f>
        <v>0</v>
      </c>
      <c r="K270" s="15">
        <f>Startar+COLUMNS($J:K)-1</f>
        <v>1</v>
      </c>
      <c r="L270" s="15">
        <f>Startar+COLUMNS($J:L)-1</f>
        <v>2</v>
      </c>
      <c r="M270" s="15">
        <f>Startar+COLUMNS($J:M)-1</f>
        <v>3</v>
      </c>
      <c r="N270" s="15">
        <f>Startar+COLUMNS($J:N)-1</f>
        <v>4</v>
      </c>
      <c r="O270" s="15">
        <f>Startar+COLUMNS($J:O)-1</f>
        <v>5</v>
      </c>
      <c r="P270" s="15">
        <f>Startar+COLUMNS($J:P)-1</f>
        <v>6</v>
      </c>
      <c r="Q270" s="15">
        <f>Startar+COLUMNS($J:Q)-1</f>
        <v>7</v>
      </c>
      <c r="R270" s="15">
        <f>Startar+COLUMNS($J:R)-1</f>
        <v>8</v>
      </c>
      <c r="S270" s="15">
        <f>Startar+COLUMNS($J:S)-1</f>
        <v>9</v>
      </c>
      <c r="T270" s="15">
        <f>Startar+COLUMNS($J:T)-1</f>
        <v>10</v>
      </c>
      <c r="U270" s="15">
        <f>Startar+COLUMNS($J:U)-1</f>
        <v>11</v>
      </c>
      <c r="V270" s="15">
        <f>Startar+COLUMNS($J:V)-1</f>
        <v>12</v>
      </c>
      <c r="W270" s="15">
        <f>Startar+COLUMNS($J:W)-1</f>
        <v>13</v>
      </c>
      <c r="X270" s="15">
        <f>Startar+COLUMNS($J:X)-1</f>
        <v>14</v>
      </c>
    </row>
    <row r="271" spans="2:24" ht="34.950000000000003" customHeight="1" x14ac:dyDescent="0.35">
      <c r="I271" s="2" t="s">
        <v>8</v>
      </c>
      <c r="J271" s="10">
        <f t="shared" ref="J271:X271" si="39">$D270*J274</f>
        <v>0</v>
      </c>
      <c r="K271" s="10">
        <f t="shared" si="39"/>
        <v>0</v>
      </c>
      <c r="L271" s="10">
        <f t="shared" si="39"/>
        <v>0</v>
      </c>
      <c r="M271" s="10">
        <f t="shared" si="39"/>
        <v>0</v>
      </c>
      <c r="N271" s="10">
        <f t="shared" si="39"/>
        <v>0</v>
      </c>
      <c r="O271" s="10">
        <f t="shared" si="39"/>
        <v>0</v>
      </c>
      <c r="P271" s="10">
        <f t="shared" si="39"/>
        <v>0</v>
      </c>
      <c r="Q271" s="10">
        <f t="shared" si="39"/>
        <v>0</v>
      </c>
      <c r="R271" s="10">
        <f t="shared" si="39"/>
        <v>0</v>
      </c>
      <c r="S271" s="10">
        <f t="shared" si="39"/>
        <v>0</v>
      </c>
      <c r="T271" s="10">
        <f t="shared" si="39"/>
        <v>0</v>
      </c>
      <c r="U271" s="10">
        <f t="shared" si="39"/>
        <v>0</v>
      </c>
      <c r="V271" s="10">
        <f t="shared" si="39"/>
        <v>0</v>
      </c>
      <c r="W271" s="10">
        <f t="shared" si="39"/>
        <v>0</v>
      </c>
      <c r="X271" s="10">
        <f t="shared" si="39"/>
        <v>0</v>
      </c>
    </row>
    <row r="272" spans="2:24" ht="34.950000000000003" customHeight="1" x14ac:dyDescent="0.35">
      <c r="I272" s="2" t="s">
        <v>10</v>
      </c>
      <c r="J272" s="10">
        <f t="shared" ref="J272:X272" si="40">$E270*J274</f>
        <v>0</v>
      </c>
      <c r="K272" s="10">
        <f t="shared" si="40"/>
        <v>0</v>
      </c>
      <c r="L272" s="10">
        <f t="shared" si="40"/>
        <v>0</v>
      </c>
      <c r="M272" s="10">
        <f t="shared" si="40"/>
        <v>0</v>
      </c>
      <c r="N272" s="10">
        <f t="shared" si="40"/>
        <v>0</v>
      </c>
      <c r="O272" s="10">
        <f t="shared" si="40"/>
        <v>0</v>
      </c>
      <c r="P272" s="10">
        <f t="shared" si="40"/>
        <v>0</v>
      </c>
      <c r="Q272" s="10">
        <f t="shared" si="40"/>
        <v>0</v>
      </c>
      <c r="R272" s="10">
        <f t="shared" si="40"/>
        <v>0</v>
      </c>
      <c r="S272" s="10">
        <f t="shared" si="40"/>
        <v>0</v>
      </c>
      <c r="T272" s="10">
        <f t="shared" si="40"/>
        <v>0</v>
      </c>
      <c r="U272" s="10">
        <f t="shared" si="40"/>
        <v>0</v>
      </c>
      <c r="V272" s="10">
        <f t="shared" si="40"/>
        <v>0</v>
      </c>
      <c r="W272" s="10">
        <f t="shared" si="40"/>
        <v>0</v>
      </c>
      <c r="X272" s="10">
        <f t="shared" si="40"/>
        <v>0</v>
      </c>
    </row>
    <row r="273" spans="2:24" ht="34.950000000000003" customHeight="1" x14ac:dyDescent="0.35">
      <c r="I273" s="2" t="s">
        <v>11</v>
      </c>
      <c r="J273" s="10">
        <f t="shared" ref="J273:X273" si="41">$F270*J274</f>
        <v>0</v>
      </c>
      <c r="K273" s="10">
        <f t="shared" si="41"/>
        <v>0</v>
      </c>
      <c r="L273" s="10">
        <f t="shared" si="41"/>
        <v>0</v>
      </c>
      <c r="M273" s="10">
        <f t="shared" si="41"/>
        <v>0</v>
      </c>
      <c r="N273" s="10">
        <f t="shared" si="41"/>
        <v>0</v>
      </c>
      <c r="O273" s="10">
        <f t="shared" si="41"/>
        <v>0</v>
      </c>
      <c r="P273" s="10">
        <f t="shared" si="41"/>
        <v>0</v>
      </c>
      <c r="Q273" s="10">
        <f t="shared" si="41"/>
        <v>0</v>
      </c>
      <c r="R273" s="10">
        <f t="shared" si="41"/>
        <v>0</v>
      </c>
      <c r="S273" s="10">
        <f t="shared" si="41"/>
        <v>0</v>
      </c>
      <c r="T273" s="10">
        <f t="shared" si="41"/>
        <v>0</v>
      </c>
      <c r="U273" s="10">
        <f t="shared" si="41"/>
        <v>0</v>
      </c>
      <c r="V273" s="10">
        <f t="shared" si="41"/>
        <v>0</v>
      </c>
      <c r="W273" s="10">
        <f t="shared" si="41"/>
        <v>0</v>
      </c>
      <c r="X273" s="10">
        <f t="shared" si="41"/>
        <v>0</v>
      </c>
    </row>
    <row r="274" spans="2:24" ht="34.950000000000003" customHeight="1" x14ac:dyDescent="0.35">
      <c r="I274" s="2" t="s">
        <v>9</v>
      </c>
      <c r="J274" s="8">
        <v>1</v>
      </c>
      <c r="K274" s="8">
        <v>1</v>
      </c>
      <c r="L274" s="8">
        <v>1</v>
      </c>
      <c r="M274" s="8">
        <v>1</v>
      </c>
      <c r="N274" s="8">
        <v>1</v>
      </c>
      <c r="O274" s="8">
        <v>1</v>
      </c>
      <c r="P274" s="8">
        <v>1</v>
      </c>
      <c r="Q274" s="8">
        <v>1</v>
      </c>
      <c r="R274" s="8">
        <v>1</v>
      </c>
      <c r="S274" s="8">
        <v>1</v>
      </c>
      <c r="T274" s="8">
        <v>1</v>
      </c>
      <c r="U274" s="8">
        <v>1</v>
      </c>
      <c r="V274" s="8">
        <v>1</v>
      </c>
      <c r="W274" s="8">
        <v>1</v>
      </c>
      <c r="X274" s="8">
        <v>1</v>
      </c>
    </row>
    <row r="277" spans="2:24" ht="34.950000000000003" customHeight="1" thickBot="1" x14ac:dyDescent="0.4"/>
    <row r="278" spans="2:24" ht="34.950000000000003" customHeight="1" thickBot="1" x14ac:dyDescent="0.4">
      <c r="B278" s="21" t="s">
        <v>56</v>
      </c>
      <c r="C278" s="42"/>
      <c r="D278" s="2" t="s">
        <v>105</v>
      </c>
    </row>
    <row r="279" spans="2:24" ht="34.950000000000003" customHeight="1" thickBot="1" x14ac:dyDescent="0.4">
      <c r="C279" s="42"/>
      <c r="D279" s="2" t="s">
        <v>163</v>
      </c>
      <c r="E279" t="str" cm="1">
        <f t="array" ref="E279">IFERROR(INDEX(_xlfn.ANCHORARRAY(#REF!),#REF!,1),"")</f>
        <v/>
      </c>
    </row>
    <row r="280" spans="2:24" ht="34.950000000000003" customHeight="1" thickBot="1" x14ac:dyDescent="0.4">
      <c r="C280" s="42"/>
      <c r="D280" s="2" t="s">
        <v>3</v>
      </c>
    </row>
    <row r="281" spans="2:24" ht="34.950000000000003" customHeight="1" x14ac:dyDescent="0.35">
      <c r="B281"/>
    </row>
    <row r="282" spans="2:24" ht="34.950000000000003" customHeight="1" thickBot="1" x14ac:dyDescent="0.45">
      <c r="C282" s="3" t="s">
        <v>9</v>
      </c>
      <c r="D282" s="3" t="s">
        <v>8</v>
      </c>
      <c r="E282" s="3" t="s">
        <v>10</v>
      </c>
      <c r="F282" s="3" t="s">
        <v>11</v>
      </c>
      <c r="G282" s="3" t="s">
        <v>12</v>
      </c>
    </row>
    <row r="283" spans="2:24" ht="34.950000000000003" customHeight="1" x14ac:dyDescent="0.35">
      <c r="C283" s="5"/>
      <c r="D283" s="8"/>
      <c r="E283" s="8"/>
      <c r="F283" s="8"/>
      <c r="G283" s="5"/>
    </row>
    <row r="284" spans="2:24" ht="34.950000000000003" customHeight="1" x14ac:dyDescent="0.35">
      <c r="C284" s="5"/>
      <c r="D284" s="8"/>
      <c r="E284" s="8"/>
      <c r="F284" s="8"/>
      <c r="G284" s="5"/>
    </row>
    <row r="285" spans="2:24" ht="34.950000000000003" customHeight="1" x14ac:dyDescent="0.35">
      <c r="C285" s="5"/>
      <c r="D285" s="8"/>
      <c r="E285" s="8"/>
      <c r="F285" s="8"/>
      <c r="G285" s="5"/>
    </row>
    <row r="286" spans="2:24" ht="34.950000000000003" customHeight="1" x14ac:dyDescent="0.35">
      <c r="C286" s="5"/>
      <c r="D286" s="8"/>
      <c r="E286" s="8"/>
      <c r="F286" s="8"/>
      <c r="G286" s="5"/>
    </row>
    <row r="287" spans="2:24" ht="34.950000000000003" customHeight="1" x14ac:dyDescent="0.35">
      <c r="C287" s="5"/>
      <c r="D287" s="8"/>
      <c r="E287" s="8"/>
      <c r="F287" s="8"/>
      <c r="G287" s="5"/>
    </row>
    <row r="288" spans="2:24" ht="34.950000000000003" customHeight="1" thickBot="1" x14ac:dyDescent="0.4">
      <c r="C288" s="5"/>
      <c r="D288" s="8"/>
      <c r="E288" s="8"/>
      <c r="F288" s="8"/>
      <c r="G288" s="5"/>
    </row>
    <row r="289" spans="3:24" ht="34.950000000000003" customHeight="1" thickBot="1" x14ac:dyDescent="0.4">
      <c r="C289" s="12" t="s">
        <v>106</v>
      </c>
      <c r="D289" s="1"/>
      <c r="E289" s="1"/>
      <c r="F289" s="1"/>
      <c r="I289" s="21" t="s">
        <v>56</v>
      </c>
      <c r="J289" s="15">
        <f>Startar+COLUMNS($J:J)-1</f>
        <v>0</v>
      </c>
      <c r="K289" s="15">
        <f>Startar+COLUMNS($J:K)-1</f>
        <v>1</v>
      </c>
      <c r="L289" s="15">
        <f>Startar+COLUMNS($J:L)-1</f>
        <v>2</v>
      </c>
      <c r="M289" s="15">
        <f>Startar+COLUMNS($J:M)-1</f>
        <v>3</v>
      </c>
      <c r="N289" s="15">
        <f>Startar+COLUMNS($J:N)-1</f>
        <v>4</v>
      </c>
      <c r="O289" s="15">
        <f>Startar+COLUMNS($J:O)-1</f>
        <v>5</v>
      </c>
      <c r="P289" s="15">
        <f>Startar+COLUMNS($J:P)-1</f>
        <v>6</v>
      </c>
      <c r="Q289" s="15">
        <f>Startar+COLUMNS($J:Q)-1</f>
        <v>7</v>
      </c>
      <c r="R289" s="15">
        <f>Startar+COLUMNS($J:R)-1</f>
        <v>8</v>
      </c>
      <c r="S289" s="15">
        <f>Startar+COLUMNS($J:S)-1</f>
        <v>9</v>
      </c>
      <c r="T289" s="15">
        <f>Startar+COLUMNS($J:T)-1</f>
        <v>10</v>
      </c>
      <c r="U289" s="15">
        <f>Startar+COLUMNS($J:U)-1</f>
        <v>11</v>
      </c>
      <c r="V289" s="15">
        <f>Startar+COLUMNS($J:V)-1</f>
        <v>12</v>
      </c>
      <c r="W289" s="15">
        <f>Startar+COLUMNS($J:W)-1</f>
        <v>13</v>
      </c>
      <c r="X289" s="15">
        <f>Startar+COLUMNS($J:X)-1</f>
        <v>14</v>
      </c>
    </row>
    <row r="290" spans="3:24" ht="34.950000000000003" customHeight="1" x14ac:dyDescent="0.35">
      <c r="I290" s="2" t="s">
        <v>8</v>
      </c>
      <c r="J290" s="10">
        <f t="shared" ref="J290:X290" si="42">$D289*J293</f>
        <v>0</v>
      </c>
      <c r="K290" s="10">
        <f t="shared" si="42"/>
        <v>0</v>
      </c>
      <c r="L290" s="10">
        <f t="shared" si="42"/>
        <v>0</v>
      </c>
      <c r="M290" s="10">
        <f t="shared" si="42"/>
        <v>0</v>
      </c>
      <c r="N290" s="10">
        <f t="shared" si="42"/>
        <v>0</v>
      </c>
      <c r="O290" s="10">
        <f t="shared" si="42"/>
        <v>0</v>
      </c>
      <c r="P290" s="10">
        <f t="shared" si="42"/>
        <v>0</v>
      </c>
      <c r="Q290" s="10">
        <f t="shared" si="42"/>
        <v>0</v>
      </c>
      <c r="R290" s="10">
        <f t="shared" si="42"/>
        <v>0</v>
      </c>
      <c r="S290" s="10">
        <f t="shared" si="42"/>
        <v>0</v>
      </c>
      <c r="T290" s="10">
        <f t="shared" si="42"/>
        <v>0</v>
      </c>
      <c r="U290" s="10">
        <f t="shared" si="42"/>
        <v>0</v>
      </c>
      <c r="V290" s="10">
        <f t="shared" si="42"/>
        <v>0</v>
      </c>
      <c r="W290" s="10">
        <f t="shared" si="42"/>
        <v>0</v>
      </c>
      <c r="X290" s="10">
        <f t="shared" si="42"/>
        <v>0</v>
      </c>
    </row>
    <row r="291" spans="3:24" ht="34.950000000000003" customHeight="1" x14ac:dyDescent="0.35">
      <c r="I291" s="2" t="s">
        <v>10</v>
      </c>
      <c r="J291" s="10">
        <f t="shared" ref="J291:X291" si="43">$E289*J293</f>
        <v>0</v>
      </c>
      <c r="K291" s="10">
        <f t="shared" si="43"/>
        <v>0</v>
      </c>
      <c r="L291" s="10">
        <f t="shared" si="43"/>
        <v>0</v>
      </c>
      <c r="M291" s="10">
        <f t="shared" si="43"/>
        <v>0</v>
      </c>
      <c r="N291" s="10">
        <f t="shared" si="43"/>
        <v>0</v>
      </c>
      <c r="O291" s="10">
        <f t="shared" si="43"/>
        <v>0</v>
      </c>
      <c r="P291" s="10">
        <f t="shared" si="43"/>
        <v>0</v>
      </c>
      <c r="Q291" s="10">
        <f t="shared" si="43"/>
        <v>0</v>
      </c>
      <c r="R291" s="10">
        <f t="shared" si="43"/>
        <v>0</v>
      </c>
      <c r="S291" s="10">
        <f t="shared" si="43"/>
        <v>0</v>
      </c>
      <c r="T291" s="10">
        <f t="shared" si="43"/>
        <v>0</v>
      </c>
      <c r="U291" s="10">
        <f t="shared" si="43"/>
        <v>0</v>
      </c>
      <c r="V291" s="10">
        <f t="shared" si="43"/>
        <v>0</v>
      </c>
      <c r="W291" s="10">
        <f t="shared" si="43"/>
        <v>0</v>
      </c>
      <c r="X291" s="10">
        <f t="shared" si="43"/>
        <v>0</v>
      </c>
    </row>
    <row r="292" spans="3:24" ht="34.950000000000003" customHeight="1" x14ac:dyDescent="0.35">
      <c r="I292" s="2" t="s">
        <v>11</v>
      </c>
      <c r="J292" s="10">
        <f t="shared" ref="J292:X292" si="44">$F289*J293</f>
        <v>0</v>
      </c>
      <c r="K292" s="10">
        <f t="shared" si="44"/>
        <v>0</v>
      </c>
      <c r="L292" s="10">
        <f t="shared" si="44"/>
        <v>0</v>
      </c>
      <c r="M292" s="10">
        <f t="shared" si="44"/>
        <v>0</v>
      </c>
      <c r="N292" s="10">
        <f t="shared" si="44"/>
        <v>0</v>
      </c>
      <c r="O292" s="10">
        <f t="shared" si="44"/>
        <v>0</v>
      </c>
      <c r="P292" s="10">
        <f t="shared" si="44"/>
        <v>0</v>
      </c>
      <c r="Q292" s="10">
        <f t="shared" si="44"/>
        <v>0</v>
      </c>
      <c r="R292" s="10">
        <f t="shared" si="44"/>
        <v>0</v>
      </c>
      <c r="S292" s="10">
        <f t="shared" si="44"/>
        <v>0</v>
      </c>
      <c r="T292" s="10">
        <f t="shared" si="44"/>
        <v>0</v>
      </c>
      <c r="U292" s="10">
        <f t="shared" si="44"/>
        <v>0</v>
      </c>
      <c r="V292" s="10">
        <f t="shared" si="44"/>
        <v>0</v>
      </c>
      <c r="W292" s="10">
        <f t="shared" si="44"/>
        <v>0</v>
      </c>
      <c r="X292" s="10">
        <f t="shared" si="44"/>
        <v>0</v>
      </c>
    </row>
    <row r="293" spans="3:24" ht="34.950000000000003" customHeight="1" x14ac:dyDescent="0.35">
      <c r="I293" s="2" t="s">
        <v>9</v>
      </c>
      <c r="J293" s="8">
        <v>1</v>
      </c>
      <c r="K293" s="8">
        <v>1</v>
      </c>
      <c r="L293" s="8">
        <v>1</v>
      </c>
      <c r="M293" s="8">
        <v>1</v>
      </c>
      <c r="N293" s="8">
        <v>1</v>
      </c>
      <c r="O293" s="8">
        <v>1</v>
      </c>
      <c r="P293" s="8">
        <v>1</v>
      </c>
      <c r="Q293" s="8">
        <v>1</v>
      </c>
      <c r="R293" s="8">
        <v>1</v>
      </c>
      <c r="S293" s="8">
        <v>1</v>
      </c>
      <c r="T293" s="8">
        <v>1</v>
      </c>
      <c r="U293" s="8">
        <v>1</v>
      </c>
      <c r="V293" s="8">
        <v>1</v>
      </c>
      <c r="W293" s="8">
        <v>1</v>
      </c>
      <c r="X293" s="8">
        <v>1</v>
      </c>
    </row>
  </sheetData>
  <phoneticPr fontId="11" type="noConversion"/>
  <conditionalFormatting sqref="J24:X27 J43:X46 J62:X65 J81:X84 J100:X103 J119:X122 J138:X141 J157:X160 J176:X179 J195:X198 J214:X217 J233:X236 J252:X255 J271:X274 J290:X293">
    <cfRule type="expression" dxfId="3" priority="1">
      <formula>COLUMNS($J:J)&gt;Tidshorisont</formula>
    </cfRule>
  </conditionalFormatting>
  <conditionalFormatting sqref="J27:X27 J46:X46 J65:X65 J84:X84 J103:X103 J122:X122 J141:X141 J160:X160 J179:X179 J198:X198 J217:X217 J236:X236 J255:X255 J274:X274 J293:X293">
    <cfRule type="cellIs" dxfId="2" priority="2" operator="not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FC69C67-633A-45C6-86B9-817366228296}">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017F8FCF-40F3-4471-AF43-1650E581ED33}">
          <x14:formula1>
            <xm:f>OFFSET(Start!$B$9:$B$18,1,0,COUNTIF(Start!$B$10:$B$18,"&lt;&gt;"))</xm:f>
          </x14:formula1>
          <xm:sqref>C13 C32 C51 C70 C89 C108 C127 C146 C165 C184 C203 C222 C241 C260 C279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EF4A-8B63-43EA-9D94-112C5EE96608}">
  <sheetPr>
    <tabColor theme="0"/>
  </sheetPr>
  <dimension ref="B1:X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0" customWidth="1"/>
    <col min="3" max="3" width="59.296875" customWidth="1"/>
    <col min="4" max="4" width="22.3984375" customWidth="1"/>
    <col min="5" max="5" width="20.09765625" customWidth="1"/>
    <col min="6" max="6" width="21.296875" customWidth="1"/>
    <col min="7" max="7" width="23.59765625" customWidth="1"/>
    <col min="8" max="8" width="1.8984375" customWidth="1"/>
    <col min="9" max="9" width="9.19921875" bestFit="1" customWidth="1"/>
    <col min="10" max="24" width="14.69921875" customWidth="1"/>
  </cols>
  <sheetData>
    <row r="1" spans="2:7" s="6" customFormat="1" ht="34.950000000000003" customHeight="1" x14ac:dyDescent="0.35">
      <c r="B1" s="20"/>
      <c r="C1" s="9" t="s">
        <v>14</v>
      </c>
      <c r="D1" s="11" t="str">
        <f>IF(Namn_på_förändringen&lt;&gt;0,Namn_på_förändringen,"")</f>
        <v/>
      </c>
    </row>
    <row r="3" spans="2:7" ht="34.950000000000003" customHeight="1" thickBot="1" x14ac:dyDescent="0.45">
      <c r="C3" s="3" t="s">
        <v>187</v>
      </c>
      <c r="D3" s="3" t="s">
        <v>8</v>
      </c>
      <c r="E3" s="3" t="s">
        <v>10</v>
      </c>
      <c r="F3" s="3" t="s">
        <v>11</v>
      </c>
      <c r="G3" s="3" t="s">
        <v>12</v>
      </c>
    </row>
    <row r="4" spans="2:7" ht="34.950000000000003" customHeight="1" x14ac:dyDescent="0.35">
      <c r="C4" s="5"/>
      <c r="D4" s="8"/>
      <c r="E4" s="8"/>
      <c r="F4" s="8"/>
      <c r="G4" s="5"/>
    </row>
    <row r="5" spans="2:7" ht="34.950000000000003" customHeight="1" x14ac:dyDescent="0.35">
      <c r="C5" s="5"/>
      <c r="D5" s="8"/>
      <c r="E5" s="8"/>
      <c r="F5" s="8"/>
      <c r="G5" s="5"/>
    </row>
    <row r="6" spans="2:7" ht="34.950000000000003" customHeight="1" x14ac:dyDescent="0.35">
      <c r="C6" s="5"/>
      <c r="D6" s="8"/>
      <c r="E6" s="8"/>
      <c r="F6" s="8"/>
      <c r="G6" s="5"/>
    </row>
    <row r="7" spans="2:7" ht="34.950000000000003" customHeight="1" x14ac:dyDescent="0.35">
      <c r="C7" s="5"/>
      <c r="D7" s="8"/>
      <c r="E7" s="8"/>
      <c r="F7" s="8"/>
      <c r="G7" s="5"/>
    </row>
    <row r="8" spans="2:7" ht="34.950000000000003" customHeight="1" x14ac:dyDescent="0.35">
      <c r="C8" s="5"/>
      <c r="D8" s="8"/>
      <c r="E8" s="8"/>
      <c r="F8" s="8"/>
      <c r="G8" s="5"/>
    </row>
    <row r="11" spans="2:7" ht="34.950000000000003" customHeight="1" thickBot="1" x14ac:dyDescent="0.4"/>
    <row r="12" spans="2:7" ht="34.950000000000003" customHeight="1" thickBot="1" x14ac:dyDescent="0.4">
      <c r="B12" s="21" t="s">
        <v>74</v>
      </c>
      <c r="C12" s="42"/>
      <c r="D12" s="2" t="s">
        <v>105</v>
      </c>
    </row>
    <row r="13" spans="2:7" ht="34.950000000000003" customHeight="1" thickBot="1" x14ac:dyDescent="0.4">
      <c r="C13" s="42"/>
      <c r="D13" s="2" t="s">
        <v>163</v>
      </c>
      <c r="E13" t="str" cm="1">
        <f t="array" ref="E13">IFERROR(INDEX(_xlfn.ANCHORARRAY(#REF!),#REF!,1),"")</f>
        <v/>
      </c>
    </row>
    <row r="14" spans="2:7" ht="34.950000000000003" customHeight="1" thickBot="1" x14ac:dyDescent="0.4">
      <c r="C14" s="42"/>
      <c r="D14" s="2" t="s">
        <v>3</v>
      </c>
    </row>
    <row r="15" spans="2:7" ht="34.950000000000003" customHeight="1" x14ac:dyDescent="0.35">
      <c r="B15"/>
    </row>
    <row r="16" spans="2:7" ht="34.950000000000003" customHeight="1" thickBot="1" x14ac:dyDescent="0.45">
      <c r="C16" s="3" t="s">
        <v>9</v>
      </c>
      <c r="D16" s="3" t="s">
        <v>8</v>
      </c>
      <c r="E16" s="3" t="s">
        <v>10</v>
      </c>
      <c r="F16" s="3" t="s">
        <v>11</v>
      </c>
      <c r="G16" s="3" t="s">
        <v>12</v>
      </c>
    </row>
    <row r="17" spans="2:24" ht="34.950000000000003" customHeight="1" x14ac:dyDescent="0.35">
      <c r="C17" s="5"/>
      <c r="D17" s="8"/>
      <c r="E17" s="8"/>
      <c r="F17" s="8"/>
      <c r="G17" s="5"/>
    </row>
    <row r="18" spans="2:24" ht="34.950000000000003" customHeight="1" x14ac:dyDescent="0.35">
      <c r="C18" s="5"/>
      <c r="D18" s="8"/>
      <c r="E18" s="8"/>
      <c r="F18" s="8"/>
      <c r="G18" s="5"/>
    </row>
    <row r="19" spans="2:24" ht="34.950000000000003" customHeight="1" x14ac:dyDescent="0.35">
      <c r="C19" s="5"/>
      <c r="D19" s="8"/>
      <c r="E19" s="8"/>
      <c r="F19" s="8"/>
      <c r="G19" s="5"/>
    </row>
    <row r="20" spans="2:24" ht="34.950000000000003" customHeight="1" x14ac:dyDescent="0.35">
      <c r="C20" s="5"/>
      <c r="D20" s="8"/>
      <c r="E20" s="8"/>
      <c r="F20" s="8"/>
      <c r="G20" s="5"/>
    </row>
    <row r="21" spans="2:24" ht="34.950000000000003" customHeight="1" x14ac:dyDescent="0.35">
      <c r="C21" s="5"/>
      <c r="D21" s="8"/>
      <c r="E21" s="8"/>
      <c r="F21" s="8"/>
      <c r="G21" s="5"/>
    </row>
    <row r="22" spans="2:24" ht="34.950000000000003" customHeight="1" thickBot="1" x14ac:dyDescent="0.4">
      <c r="C22" s="5"/>
      <c r="D22" s="8"/>
      <c r="E22" s="8"/>
      <c r="F22" s="8"/>
      <c r="G22" s="5"/>
    </row>
    <row r="23" spans="2:24" ht="34.950000000000003" customHeight="1" thickBot="1" x14ac:dyDescent="0.4">
      <c r="C23" s="12" t="s">
        <v>106</v>
      </c>
      <c r="D23" s="1"/>
      <c r="E23" s="1"/>
      <c r="F23" s="1"/>
      <c r="I23" s="21" t="s">
        <v>74</v>
      </c>
      <c r="J23" s="15">
        <f>Startar+COLUMNS($J:J)-1</f>
        <v>0</v>
      </c>
      <c r="K23" s="15">
        <f>Startar+COLUMNS($J:K)-1</f>
        <v>1</v>
      </c>
      <c r="L23" s="15">
        <f>Startar+COLUMNS($J:L)-1</f>
        <v>2</v>
      </c>
      <c r="M23" s="15">
        <f>Startar+COLUMNS($J:M)-1</f>
        <v>3</v>
      </c>
      <c r="N23" s="15">
        <f>Startar+COLUMNS($J:N)-1</f>
        <v>4</v>
      </c>
      <c r="O23" s="15">
        <f>Startar+COLUMNS($J:O)-1</f>
        <v>5</v>
      </c>
      <c r="P23" s="15">
        <f>Startar+COLUMNS($J:P)-1</f>
        <v>6</v>
      </c>
      <c r="Q23" s="15">
        <f>Startar+COLUMNS($J:Q)-1</f>
        <v>7</v>
      </c>
      <c r="R23" s="15">
        <f>Startar+COLUMNS($J:R)-1</f>
        <v>8</v>
      </c>
      <c r="S23" s="15">
        <f>Startar+COLUMNS($J:S)-1</f>
        <v>9</v>
      </c>
      <c r="T23" s="15">
        <f>Startar+COLUMNS($J:T)-1</f>
        <v>10</v>
      </c>
      <c r="U23" s="15">
        <f>Startar+COLUMNS($J:U)-1</f>
        <v>11</v>
      </c>
      <c r="V23" s="15">
        <f>Startar+COLUMNS($J:V)-1</f>
        <v>12</v>
      </c>
      <c r="W23" s="15">
        <f>Startar+COLUMNS($J:W)-1</f>
        <v>13</v>
      </c>
      <c r="X23" s="15">
        <f>Startar+COLUMNS($J:X)-1</f>
        <v>14</v>
      </c>
    </row>
    <row r="24" spans="2:24" ht="34.950000000000003" customHeight="1" x14ac:dyDescent="0.35">
      <c r="I24" s="2" t="s">
        <v>8</v>
      </c>
      <c r="J24" s="10">
        <f>$D23*J27</f>
        <v>0</v>
      </c>
      <c r="K24" s="10">
        <f t="shared" ref="K24:X24" si="0">$D23*K27</f>
        <v>0</v>
      </c>
      <c r="L24" s="10">
        <f t="shared" si="0"/>
        <v>0</v>
      </c>
      <c r="M24" s="10">
        <f t="shared" si="0"/>
        <v>0</v>
      </c>
      <c r="N24" s="10">
        <f t="shared" si="0"/>
        <v>0</v>
      </c>
      <c r="O24" s="10">
        <f t="shared" si="0"/>
        <v>0</v>
      </c>
      <c r="P24" s="10">
        <f t="shared" si="0"/>
        <v>0</v>
      </c>
      <c r="Q24" s="10">
        <f t="shared" si="0"/>
        <v>0</v>
      </c>
      <c r="R24" s="10">
        <f t="shared" si="0"/>
        <v>0</v>
      </c>
      <c r="S24" s="10">
        <f t="shared" si="0"/>
        <v>0</v>
      </c>
      <c r="T24" s="10">
        <f t="shared" si="0"/>
        <v>0</v>
      </c>
      <c r="U24" s="10">
        <f t="shared" si="0"/>
        <v>0</v>
      </c>
      <c r="V24" s="10">
        <f t="shared" si="0"/>
        <v>0</v>
      </c>
      <c r="W24" s="10">
        <f t="shared" si="0"/>
        <v>0</v>
      </c>
      <c r="X24" s="10">
        <f t="shared" si="0"/>
        <v>0</v>
      </c>
    </row>
    <row r="25" spans="2:24" ht="34.950000000000003" customHeight="1" x14ac:dyDescent="0.35">
      <c r="I25" s="2" t="s">
        <v>10</v>
      </c>
      <c r="J25" s="10">
        <f>$E23*J27</f>
        <v>0</v>
      </c>
      <c r="K25" s="10">
        <f t="shared" ref="K25:X25" si="1">$E23*K27</f>
        <v>0</v>
      </c>
      <c r="L25" s="10">
        <f t="shared" si="1"/>
        <v>0</v>
      </c>
      <c r="M25" s="10">
        <f t="shared" si="1"/>
        <v>0</v>
      </c>
      <c r="N25" s="10">
        <f t="shared" si="1"/>
        <v>0</v>
      </c>
      <c r="O25" s="10">
        <f t="shared" si="1"/>
        <v>0</v>
      </c>
      <c r="P25" s="10">
        <f t="shared" si="1"/>
        <v>0</v>
      </c>
      <c r="Q25" s="10">
        <f t="shared" si="1"/>
        <v>0</v>
      </c>
      <c r="R25" s="10">
        <f t="shared" si="1"/>
        <v>0</v>
      </c>
      <c r="S25" s="10">
        <f t="shared" si="1"/>
        <v>0</v>
      </c>
      <c r="T25" s="10">
        <f t="shared" si="1"/>
        <v>0</v>
      </c>
      <c r="U25" s="10">
        <f t="shared" si="1"/>
        <v>0</v>
      </c>
      <c r="V25" s="10">
        <f t="shared" si="1"/>
        <v>0</v>
      </c>
      <c r="W25" s="10">
        <f t="shared" si="1"/>
        <v>0</v>
      </c>
      <c r="X25" s="10">
        <f t="shared" si="1"/>
        <v>0</v>
      </c>
    </row>
    <row r="26" spans="2:24" ht="34.950000000000003" customHeight="1" x14ac:dyDescent="0.35">
      <c r="I26" s="2" t="s">
        <v>11</v>
      </c>
      <c r="J26" s="10">
        <f>$F23*J27</f>
        <v>0</v>
      </c>
      <c r="K26" s="10">
        <f t="shared" ref="K26:X26" si="2">$F23*K27</f>
        <v>0</v>
      </c>
      <c r="L26" s="10">
        <f t="shared" si="2"/>
        <v>0</v>
      </c>
      <c r="M26" s="10">
        <f t="shared" si="2"/>
        <v>0</v>
      </c>
      <c r="N26" s="10">
        <f t="shared" si="2"/>
        <v>0</v>
      </c>
      <c r="O26" s="10">
        <f t="shared" si="2"/>
        <v>0</v>
      </c>
      <c r="P26" s="10">
        <f t="shared" si="2"/>
        <v>0</v>
      </c>
      <c r="Q26" s="10">
        <f t="shared" si="2"/>
        <v>0</v>
      </c>
      <c r="R26" s="10">
        <f t="shared" si="2"/>
        <v>0</v>
      </c>
      <c r="S26" s="10">
        <f t="shared" si="2"/>
        <v>0</v>
      </c>
      <c r="T26" s="10">
        <f t="shared" si="2"/>
        <v>0</v>
      </c>
      <c r="U26" s="10">
        <f t="shared" si="2"/>
        <v>0</v>
      </c>
      <c r="V26" s="10">
        <f t="shared" si="2"/>
        <v>0</v>
      </c>
      <c r="W26" s="10">
        <f t="shared" si="2"/>
        <v>0</v>
      </c>
      <c r="X26" s="10">
        <f t="shared" si="2"/>
        <v>0</v>
      </c>
    </row>
    <row r="27" spans="2:24" ht="34.950000000000003" customHeight="1" x14ac:dyDescent="0.35">
      <c r="I27" s="2" t="s">
        <v>9</v>
      </c>
      <c r="J27" s="8">
        <v>1</v>
      </c>
      <c r="K27" s="8">
        <v>1</v>
      </c>
      <c r="L27" s="8">
        <v>1</v>
      </c>
      <c r="M27" s="8">
        <v>1</v>
      </c>
      <c r="N27" s="8">
        <v>1</v>
      </c>
      <c r="O27" s="8">
        <v>1</v>
      </c>
      <c r="P27" s="8">
        <v>1</v>
      </c>
      <c r="Q27" s="8">
        <v>1</v>
      </c>
      <c r="R27" s="8">
        <v>1</v>
      </c>
      <c r="S27" s="8">
        <v>1</v>
      </c>
      <c r="T27" s="8">
        <v>1</v>
      </c>
      <c r="U27" s="8">
        <v>1</v>
      </c>
      <c r="V27" s="8">
        <v>1</v>
      </c>
      <c r="W27" s="8">
        <v>1</v>
      </c>
      <c r="X27" s="8">
        <v>1</v>
      </c>
    </row>
    <row r="30" spans="2:24" ht="34.950000000000003" customHeight="1" thickBot="1" x14ac:dyDescent="0.4"/>
    <row r="31" spans="2:24" ht="34.950000000000003" customHeight="1" thickBot="1" x14ac:dyDescent="0.4">
      <c r="B31" s="21" t="s">
        <v>75</v>
      </c>
      <c r="C31" s="42"/>
      <c r="D31" s="2" t="s">
        <v>105</v>
      </c>
    </row>
    <row r="32" spans="2:24" ht="34.950000000000003" customHeight="1" thickBot="1" x14ac:dyDescent="0.4">
      <c r="C32" s="42"/>
      <c r="D32" s="2" t="s">
        <v>163</v>
      </c>
      <c r="E32" t="str" cm="1">
        <f t="array" ref="E32">IFERROR(INDEX(_xlfn.ANCHORARRAY(#REF!),#REF!,1),"")</f>
        <v/>
      </c>
    </row>
    <row r="33" spans="2:24" ht="34.950000000000003" customHeight="1" thickBot="1" x14ac:dyDescent="0.4">
      <c r="C33" s="42"/>
      <c r="D33" s="2" t="s">
        <v>3</v>
      </c>
    </row>
    <row r="34" spans="2:24" ht="34.950000000000003" customHeight="1" x14ac:dyDescent="0.35">
      <c r="B34"/>
    </row>
    <row r="35" spans="2:24" ht="34.950000000000003" customHeight="1" thickBot="1" x14ac:dyDescent="0.45">
      <c r="C35" s="3" t="s">
        <v>9</v>
      </c>
      <c r="D35" s="3" t="s">
        <v>8</v>
      </c>
      <c r="E35" s="3" t="s">
        <v>10</v>
      </c>
      <c r="F35" s="3" t="s">
        <v>11</v>
      </c>
      <c r="G35" s="3" t="s">
        <v>12</v>
      </c>
    </row>
    <row r="36" spans="2:24" ht="34.950000000000003" customHeight="1" x14ac:dyDescent="0.35">
      <c r="C36" s="5"/>
      <c r="D36" s="8"/>
      <c r="E36" s="8"/>
      <c r="F36" s="8"/>
      <c r="G36" s="5"/>
    </row>
    <row r="37" spans="2:24" ht="34.950000000000003" customHeight="1" x14ac:dyDescent="0.35">
      <c r="C37" s="5"/>
      <c r="D37" s="8"/>
      <c r="E37" s="8"/>
      <c r="F37" s="8"/>
      <c r="G37" s="5"/>
    </row>
    <row r="38" spans="2:24" ht="34.950000000000003" customHeight="1" x14ac:dyDescent="0.35">
      <c r="C38" s="5"/>
      <c r="D38" s="8"/>
      <c r="E38" s="8"/>
      <c r="F38" s="8"/>
      <c r="G38" s="5"/>
    </row>
    <row r="39" spans="2:24" ht="34.950000000000003" customHeight="1" x14ac:dyDescent="0.35">
      <c r="C39" s="5"/>
      <c r="D39" s="8"/>
      <c r="E39" s="8"/>
      <c r="F39" s="8"/>
      <c r="G39" s="5"/>
    </row>
    <row r="40" spans="2:24" ht="34.950000000000003" customHeight="1" x14ac:dyDescent="0.35">
      <c r="C40" s="5"/>
      <c r="D40" s="8"/>
      <c r="E40" s="8"/>
      <c r="F40" s="8"/>
      <c r="G40" s="5"/>
    </row>
    <row r="41" spans="2:24" ht="34.950000000000003" customHeight="1" thickBot="1" x14ac:dyDescent="0.4">
      <c r="C41" s="5"/>
      <c r="D41" s="8"/>
      <c r="E41" s="8"/>
      <c r="F41" s="8"/>
      <c r="G41" s="5"/>
    </row>
    <row r="42" spans="2:24" ht="34.950000000000003" customHeight="1" thickBot="1" x14ac:dyDescent="0.4">
      <c r="C42" s="12" t="s">
        <v>106</v>
      </c>
      <c r="D42" s="1"/>
      <c r="E42" s="1"/>
      <c r="F42" s="1"/>
      <c r="I42" s="21" t="s">
        <v>75</v>
      </c>
      <c r="J42" s="15">
        <f>Startar+COLUMNS($J:J)-1</f>
        <v>0</v>
      </c>
      <c r="K42" s="15">
        <f>Startar+COLUMNS($J:K)-1</f>
        <v>1</v>
      </c>
      <c r="L42" s="15">
        <f>Startar+COLUMNS($J:L)-1</f>
        <v>2</v>
      </c>
      <c r="M42" s="15">
        <f>Startar+COLUMNS($J:M)-1</f>
        <v>3</v>
      </c>
      <c r="N42" s="15">
        <f>Startar+COLUMNS($J:N)-1</f>
        <v>4</v>
      </c>
      <c r="O42" s="15">
        <f>Startar+COLUMNS($J:O)-1</f>
        <v>5</v>
      </c>
      <c r="P42" s="15">
        <f>Startar+COLUMNS($J:P)-1</f>
        <v>6</v>
      </c>
      <c r="Q42" s="15">
        <f>Startar+COLUMNS($J:Q)-1</f>
        <v>7</v>
      </c>
      <c r="R42" s="15">
        <f>Startar+COLUMNS($J:R)-1</f>
        <v>8</v>
      </c>
      <c r="S42" s="15">
        <f>Startar+COLUMNS($J:S)-1</f>
        <v>9</v>
      </c>
      <c r="T42" s="15">
        <f>Startar+COLUMNS($J:T)-1</f>
        <v>10</v>
      </c>
      <c r="U42" s="15">
        <f>Startar+COLUMNS($J:U)-1</f>
        <v>11</v>
      </c>
      <c r="V42" s="15">
        <f>Startar+COLUMNS($J:V)-1</f>
        <v>12</v>
      </c>
      <c r="W42" s="15">
        <f>Startar+COLUMNS($J:W)-1</f>
        <v>13</v>
      </c>
      <c r="X42" s="15">
        <f>Startar+COLUMNS($J:X)-1</f>
        <v>14</v>
      </c>
    </row>
    <row r="43" spans="2:24" ht="34.950000000000003" customHeight="1" x14ac:dyDescent="0.35">
      <c r="I43" s="2" t="s">
        <v>8</v>
      </c>
      <c r="J43" s="10">
        <f>$D42*J46</f>
        <v>0</v>
      </c>
      <c r="K43" s="10">
        <f t="shared" ref="K43" si="3">$D42*K46</f>
        <v>0</v>
      </c>
      <c r="L43" s="10">
        <f t="shared" ref="L43" si="4">$D42*L46</f>
        <v>0</v>
      </c>
      <c r="M43" s="10">
        <f t="shared" ref="M43" si="5">$D42*M46</f>
        <v>0</v>
      </c>
      <c r="N43" s="10">
        <f t="shared" ref="N43" si="6">$D42*N46</f>
        <v>0</v>
      </c>
      <c r="O43" s="10">
        <f t="shared" ref="O43" si="7">$D42*O46</f>
        <v>0</v>
      </c>
      <c r="P43" s="10">
        <f t="shared" ref="P43" si="8">$D42*P46</f>
        <v>0</v>
      </c>
      <c r="Q43" s="10">
        <f t="shared" ref="Q43" si="9">$D42*Q46</f>
        <v>0</v>
      </c>
      <c r="R43" s="10">
        <f t="shared" ref="R43" si="10">$D42*R46</f>
        <v>0</v>
      </c>
      <c r="S43" s="10">
        <f t="shared" ref="S43" si="11">$D42*S46</f>
        <v>0</v>
      </c>
      <c r="T43" s="10">
        <f t="shared" ref="T43" si="12">$D42*T46</f>
        <v>0</v>
      </c>
      <c r="U43" s="10">
        <f t="shared" ref="U43" si="13">$D42*U46</f>
        <v>0</v>
      </c>
      <c r="V43" s="10">
        <f t="shared" ref="V43" si="14">$D42*V46</f>
        <v>0</v>
      </c>
      <c r="W43" s="10">
        <f t="shared" ref="W43" si="15">$D42*W46</f>
        <v>0</v>
      </c>
      <c r="X43" s="10">
        <f t="shared" ref="X43" si="16">$D42*X46</f>
        <v>0</v>
      </c>
    </row>
    <row r="44" spans="2:24" ht="34.950000000000003" customHeight="1" x14ac:dyDescent="0.35">
      <c r="I44" s="2" t="s">
        <v>10</v>
      </c>
      <c r="J44" s="10">
        <f>$E42*J46</f>
        <v>0</v>
      </c>
      <c r="K44" s="10">
        <f t="shared" ref="K44:X44" si="17">$E42*K46</f>
        <v>0</v>
      </c>
      <c r="L44" s="10">
        <f t="shared" si="17"/>
        <v>0</v>
      </c>
      <c r="M44" s="10">
        <f t="shared" si="17"/>
        <v>0</v>
      </c>
      <c r="N44" s="10">
        <f t="shared" si="17"/>
        <v>0</v>
      </c>
      <c r="O44" s="10">
        <f t="shared" si="17"/>
        <v>0</v>
      </c>
      <c r="P44" s="10">
        <f t="shared" si="17"/>
        <v>0</v>
      </c>
      <c r="Q44" s="10">
        <f t="shared" si="17"/>
        <v>0</v>
      </c>
      <c r="R44" s="10">
        <f t="shared" si="17"/>
        <v>0</v>
      </c>
      <c r="S44" s="10">
        <f t="shared" si="17"/>
        <v>0</v>
      </c>
      <c r="T44" s="10">
        <f t="shared" si="17"/>
        <v>0</v>
      </c>
      <c r="U44" s="10">
        <f t="shared" si="17"/>
        <v>0</v>
      </c>
      <c r="V44" s="10">
        <f t="shared" si="17"/>
        <v>0</v>
      </c>
      <c r="W44" s="10">
        <f t="shared" si="17"/>
        <v>0</v>
      </c>
      <c r="X44" s="10">
        <f t="shared" si="17"/>
        <v>0</v>
      </c>
    </row>
    <row r="45" spans="2:24" ht="34.950000000000003" customHeight="1" x14ac:dyDescent="0.35">
      <c r="I45" s="2" t="s">
        <v>11</v>
      </c>
      <c r="J45" s="10">
        <f>$F42*J46</f>
        <v>0</v>
      </c>
      <c r="K45" s="10">
        <f t="shared" ref="K45" si="18">$F42*K46</f>
        <v>0</v>
      </c>
      <c r="L45" s="10">
        <f t="shared" ref="L45" si="19">$F42*L46</f>
        <v>0</v>
      </c>
      <c r="M45" s="10">
        <f t="shared" ref="M45" si="20">$F42*M46</f>
        <v>0</v>
      </c>
      <c r="N45" s="10">
        <f t="shared" ref="N45" si="21">$F42*N46</f>
        <v>0</v>
      </c>
      <c r="O45" s="10">
        <f t="shared" ref="O45" si="22">$F42*O46</f>
        <v>0</v>
      </c>
      <c r="P45" s="10">
        <f t="shared" ref="P45" si="23">$F42*P46</f>
        <v>0</v>
      </c>
      <c r="Q45" s="10">
        <f t="shared" ref="Q45" si="24">$F42*Q46</f>
        <v>0</v>
      </c>
      <c r="R45" s="10">
        <f t="shared" ref="R45" si="25">$F42*R46</f>
        <v>0</v>
      </c>
      <c r="S45" s="10">
        <f t="shared" ref="S45" si="26">$F42*S46</f>
        <v>0</v>
      </c>
      <c r="T45" s="10">
        <f t="shared" ref="T45" si="27">$F42*T46</f>
        <v>0</v>
      </c>
      <c r="U45" s="10">
        <f t="shared" ref="U45" si="28">$F42*U46</f>
        <v>0</v>
      </c>
      <c r="V45" s="10">
        <f t="shared" ref="V45" si="29">$F42*V46</f>
        <v>0</v>
      </c>
      <c r="W45" s="10">
        <f t="shared" ref="W45" si="30">$F42*W46</f>
        <v>0</v>
      </c>
      <c r="X45" s="10">
        <f t="shared" ref="X45" si="31">$F42*X46</f>
        <v>0</v>
      </c>
    </row>
    <row r="46" spans="2:24" ht="34.950000000000003" customHeight="1" x14ac:dyDescent="0.35">
      <c r="I46" s="2" t="s">
        <v>9</v>
      </c>
      <c r="J46" s="8">
        <v>1</v>
      </c>
      <c r="K46" s="8">
        <v>1</v>
      </c>
      <c r="L46" s="8">
        <v>1</v>
      </c>
      <c r="M46" s="8">
        <v>1</v>
      </c>
      <c r="N46" s="8">
        <v>1</v>
      </c>
      <c r="O46" s="8">
        <v>1</v>
      </c>
      <c r="P46" s="8">
        <v>1</v>
      </c>
      <c r="Q46" s="8">
        <v>1</v>
      </c>
      <c r="R46" s="8">
        <v>1</v>
      </c>
      <c r="S46" s="8">
        <v>1</v>
      </c>
      <c r="T46" s="8">
        <v>1</v>
      </c>
      <c r="U46" s="8">
        <v>1</v>
      </c>
      <c r="V46" s="8">
        <v>1</v>
      </c>
      <c r="W46" s="8">
        <v>1</v>
      </c>
      <c r="X46" s="8">
        <v>1</v>
      </c>
    </row>
    <row r="49" spans="2:24" ht="34.950000000000003" customHeight="1" thickBot="1" x14ac:dyDescent="0.4"/>
    <row r="50" spans="2:24" ht="34.950000000000003" customHeight="1" thickBot="1" x14ac:dyDescent="0.4">
      <c r="B50" s="21" t="s">
        <v>76</v>
      </c>
      <c r="C50" s="42"/>
      <c r="D50" s="2" t="s">
        <v>105</v>
      </c>
    </row>
    <row r="51" spans="2:24" ht="34.950000000000003" customHeight="1" thickBot="1" x14ac:dyDescent="0.4">
      <c r="C51" s="42"/>
      <c r="D51" s="2" t="s">
        <v>163</v>
      </c>
      <c r="E51" t="str" cm="1">
        <f t="array" ref="E51">IFERROR(INDEX(_xlfn.ANCHORARRAY(#REF!),#REF!,1),"")</f>
        <v/>
      </c>
    </row>
    <row r="52" spans="2:24" ht="34.950000000000003" customHeight="1" thickBot="1" x14ac:dyDescent="0.4">
      <c r="C52" s="42"/>
      <c r="D52" s="2" t="s">
        <v>3</v>
      </c>
    </row>
    <row r="53" spans="2:24" ht="34.950000000000003" customHeight="1" x14ac:dyDescent="0.35">
      <c r="B53"/>
    </row>
    <row r="54" spans="2:24" ht="34.950000000000003" customHeight="1" thickBot="1" x14ac:dyDescent="0.45">
      <c r="C54" s="3" t="s">
        <v>9</v>
      </c>
      <c r="D54" s="3" t="s">
        <v>8</v>
      </c>
      <c r="E54" s="3" t="s">
        <v>10</v>
      </c>
      <c r="F54" s="3" t="s">
        <v>11</v>
      </c>
      <c r="G54" s="3" t="s">
        <v>12</v>
      </c>
    </row>
    <row r="55" spans="2:24" ht="34.950000000000003" customHeight="1" x14ac:dyDescent="0.35">
      <c r="C55" s="5"/>
      <c r="D55" s="8"/>
      <c r="E55" s="8"/>
      <c r="F55" s="8"/>
      <c r="G55" s="5"/>
    </row>
    <row r="56" spans="2:24" ht="34.950000000000003" customHeight="1" x14ac:dyDescent="0.35">
      <c r="C56" s="5"/>
      <c r="D56" s="8"/>
      <c r="E56" s="8"/>
      <c r="F56" s="8"/>
      <c r="G56" s="5"/>
    </row>
    <row r="57" spans="2:24" ht="34.950000000000003" customHeight="1" x14ac:dyDescent="0.35">
      <c r="C57" s="5"/>
      <c r="D57" s="8"/>
      <c r="E57" s="8"/>
      <c r="F57" s="8"/>
      <c r="G57" s="5"/>
    </row>
    <row r="58" spans="2:24" ht="34.950000000000003" customHeight="1" x14ac:dyDescent="0.35">
      <c r="C58" s="5"/>
      <c r="D58" s="8"/>
      <c r="E58" s="8"/>
      <c r="F58" s="8"/>
      <c r="G58" s="5"/>
    </row>
    <row r="59" spans="2:24" ht="34.950000000000003" customHeight="1" x14ac:dyDescent="0.35">
      <c r="C59" s="5"/>
      <c r="D59" s="8"/>
      <c r="E59" s="8"/>
      <c r="F59" s="8"/>
      <c r="G59" s="5"/>
    </row>
    <row r="60" spans="2:24" ht="34.950000000000003" customHeight="1" thickBot="1" x14ac:dyDescent="0.4">
      <c r="C60" s="5"/>
      <c r="D60" s="8"/>
      <c r="E60" s="8"/>
      <c r="F60" s="8"/>
      <c r="G60" s="5"/>
    </row>
    <row r="61" spans="2:24" ht="34.950000000000003" customHeight="1" thickBot="1" x14ac:dyDescent="0.4">
      <c r="C61" s="12" t="s">
        <v>106</v>
      </c>
      <c r="D61" s="1"/>
      <c r="E61" s="1"/>
      <c r="F61" s="1"/>
      <c r="I61" s="21" t="s">
        <v>76</v>
      </c>
      <c r="J61" s="15">
        <f>Startar+COLUMNS($J:J)-1</f>
        <v>0</v>
      </c>
      <c r="K61" s="15">
        <f>Startar+COLUMNS($J:K)-1</f>
        <v>1</v>
      </c>
      <c r="L61" s="15">
        <f>Startar+COLUMNS($J:L)-1</f>
        <v>2</v>
      </c>
      <c r="M61" s="15">
        <f>Startar+COLUMNS($J:M)-1</f>
        <v>3</v>
      </c>
      <c r="N61" s="15">
        <f>Startar+COLUMNS($J:N)-1</f>
        <v>4</v>
      </c>
      <c r="O61" s="15">
        <f>Startar+COLUMNS($J:O)-1</f>
        <v>5</v>
      </c>
      <c r="P61" s="15">
        <f>Startar+COLUMNS($J:P)-1</f>
        <v>6</v>
      </c>
      <c r="Q61" s="15">
        <f>Startar+COLUMNS($J:Q)-1</f>
        <v>7</v>
      </c>
      <c r="R61" s="15">
        <f>Startar+COLUMNS($J:R)-1</f>
        <v>8</v>
      </c>
      <c r="S61" s="15">
        <f>Startar+COLUMNS($J:S)-1</f>
        <v>9</v>
      </c>
      <c r="T61" s="15">
        <f>Startar+COLUMNS($J:T)-1</f>
        <v>10</v>
      </c>
      <c r="U61" s="15">
        <f>Startar+COLUMNS($J:U)-1</f>
        <v>11</v>
      </c>
      <c r="V61" s="15">
        <f>Startar+COLUMNS($J:V)-1</f>
        <v>12</v>
      </c>
      <c r="W61" s="15">
        <f>Startar+COLUMNS($J:W)-1</f>
        <v>13</v>
      </c>
      <c r="X61" s="15">
        <f>Startar+COLUMNS($J:X)-1</f>
        <v>14</v>
      </c>
    </row>
    <row r="62" spans="2:24" ht="34.950000000000003" customHeight="1" x14ac:dyDescent="0.35">
      <c r="I62" s="2" t="s">
        <v>8</v>
      </c>
      <c r="J62" s="10">
        <f t="shared" ref="J62" si="32">$D61*J65</f>
        <v>0</v>
      </c>
      <c r="K62" s="10">
        <f t="shared" ref="K62" si="33">$D61*K65</f>
        <v>0</v>
      </c>
      <c r="L62" s="10">
        <f t="shared" ref="L62" si="34">$D61*L65</f>
        <v>0</v>
      </c>
      <c r="M62" s="10">
        <f t="shared" ref="M62" si="35">$D61*M65</f>
        <v>0</v>
      </c>
      <c r="N62" s="10">
        <f t="shared" ref="N62" si="36">$D61*N65</f>
        <v>0</v>
      </c>
      <c r="O62" s="10">
        <f t="shared" ref="O62" si="37">$D61*O65</f>
        <v>0</v>
      </c>
      <c r="P62" s="10">
        <f t="shared" ref="P62" si="38">$D61*P65</f>
        <v>0</v>
      </c>
      <c r="Q62" s="10">
        <f t="shared" ref="Q62" si="39">$D61*Q65</f>
        <v>0</v>
      </c>
      <c r="R62" s="10">
        <f t="shared" ref="R62" si="40">$D61*R65</f>
        <v>0</v>
      </c>
      <c r="S62" s="10">
        <f t="shared" ref="S62" si="41">$D61*S65</f>
        <v>0</v>
      </c>
      <c r="T62" s="10">
        <f t="shared" ref="T62" si="42">$D61*T65</f>
        <v>0</v>
      </c>
      <c r="U62" s="10">
        <f t="shared" ref="U62" si="43">$D61*U65</f>
        <v>0</v>
      </c>
      <c r="V62" s="10">
        <f t="shared" ref="V62" si="44">$D61*V65</f>
        <v>0</v>
      </c>
      <c r="W62" s="10">
        <f t="shared" ref="W62" si="45">$D61*W65</f>
        <v>0</v>
      </c>
      <c r="X62" s="10">
        <f t="shared" ref="X62" si="46">$D61*X65</f>
        <v>0</v>
      </c>
    </row>
    <row r="63" spans="2:24" ht="34.950000000000003" customHeight="1" x14ac:dyDescent="0.35">
      <c r="I63" s="2" t="s">
        <v>10</v>
      </c>
      <c r="J63" s="10">
        <f t="shared" ref="J63:X63" si="47">$E61*J65</f>
        <v>0</v>
      </c>
      <c r="K63" s="10">
        <f t="shared" si="47"/>
        <v>0</v>
      </c>
      <c r="L63" s="10">
        <f t="shared" si="47"/>
        <v>0</v>
      </c>
      <c r="M63" s="10">
        <f t="shared" si="47"/>
        <v>0</v>
      </c>
      <c r="N63" s="10">
        <f t="shared" si="47"/>
        <v>0</v>
      </c>
      <c r="O63" s="10">
        <f t="shared" si="47"/>
        <v>0</v>
      </c>
      <c r="P63" s="10">
        <f t="shared" si="47"/>
        <v>0</v>
      </c>
      <c r="Q63" s="10">
        <f t="shared" si="47"/>
        <v>0</v>
      </c>
      <c r="R63" s="10">
        <f t="shared" si="47"/>
        <v>0</v>
      </c>
      <c r="S63" s="10">
        <f t="shared" si="47"/>
        <v>0</v>
      </c>
      <c r="T63" s="10">
        <f t="shared" si="47"/>
        <v>0</v>
      </c>
      <c r="U63" s="10">
        <f t="shared" si="47"/>
        <v>0</v>
      </c>
      <c r="V63" s="10">
        <f t="shared" si="47"/>
        <v>0</v>
      </c>
      <c r="W63" s="10">
        <f t="shared" si="47"/>
        <v>0</v>
      </c>
      <c r="X63" s="10">
        <f t="shared" si="47"/>
        <v>0</v>
      </c>
    </row>
    <row r="64" spans="2:24" ht="34.950000000000003" customHeight="1" x14ac:dyDescent="0.35">
      <c r="I64" s="2" t="s">
        <v>11</v>
      </c>
      <c r="J64" s="10">
        <f t="shared" ref="J64" si="48">$F61*J65</f>
        <v>0</v>
      </c>
      <c r="K64" s="10">
        <f t="shared" ref="K64" si="49">$F61*K65</f>
        <v>0</v>
      </c>
      <c r="L64" s="10">
        <f t="shared" ref="L64" si="50">$F61*L65</f>
        <v>0</v>
      </c>
      <c r="M64" s="10">
        <f t="shared" ref="M64" si="51">$F61*M65</f>
        <v>0</v>
      </c>
      <c r="N64" s="10">
        <f t="shared" ref="N64" si="52">$F61*N65</f>
        <v>0</v>
      </c>
      <c r="O64" s="10">
        <f t="shared" ref="O64" si="53">$F61*O65</f>
        <v>0</v>
      </c>
      <c r="P64" s="10">
        <f t="shared" ref="P64" si="54">$F61*P65</f>
        <v>0</v>
      </c>
      <c r="Q64" s="10">
        <f t="shared" ref="Q64" si="55">$F61*Q65</f>
        <v>0</v>
      </c>
      <c r="R64" s="10">
        <f t="shared" ref="R64" si="56">$F61*R65</f>
        <v>0</v>
      </c>
      <c r="S64" s="10">
        <f t="shared" ref="S64" si="57">$F61*S65</f>
        <v>0</v>
      </c>
      <c r="T64" s="10">
        <f t="shared" ref="T64" si="58">$F61*T65</f>
        <v>0</v>
      </c>
      <c r="U64" s="10">
        <f t="shared" ref="U64" si="59">$F61*U65</f>
        <v>0</v>
      </c>
      <c r="V64" s="10">
        <f t="shared" ref="V64" si="60">$F61*V65</f>
        <v>0</v>
      </c>
      <c r="W64" s="10">
        <f t="shared" ref="W64" si="61">$F61*W65</f>
        <v>0</v>
      </c>
      <c r="X64" s="10">
        <f t="shared" ref="X64" si="62">$F61*X65</f>
        <v>0</v>
      </c>
    </row>
    <row r="65" spans="2:24" ht="34.950000000000003" customHeight="1" x14ac:dyDescent="0.35">
      <c r="I65" s="2" t="s">
        <v>9</v>
      </c>
      <c r="J65" s="8">
        <v>1</v>
      </c>
      <c r="K65" s="8">
        <v>1</v>
      </c>
      <c r="L65" s="8">
        <v>1</v>
      </c>
      <c r="M65" s="8">
        <v>1</v>
      </c>
      <c r="N65" s="8">
        <v>1</v>
      </c>
      <c r="O65" s="8">
        <v>1</v>
      </c>
      <c r="P65" s="8">
        <v>1</v>
      </c>
      <c r="Q65" s="8">
        <v>1</v>
      </c>
      <c r="R65" s="8">
        <v>1</v>
      </c>
      <c r="S65" s="8">
        <v>1</v>
      </c>
      <c r="T65" s="8">
        <v>1</v>
      </c>
      <c r="U65" s="8">
        <v>1</v>
      </c>
      <c r="V65" s="8">
        <v>1</v>
      </c>
      <c r="W65" s="8">
        <v>1</v>
      </c>
      <c r="X65" s="8">
        <v>1</v>
      </c>
    </row>
    <row r="68" spans="2:24" ht="34.950000000000003" customHeight="1" thickBot="1" x14ac:dyDescent="0.4"/>
    <row r="69" spans="2:24" ht="34.950000000000003" customHeight="1" thickBot="1" x14ac:dyDescent="0.4">
      <c r="B69" s="21" t="s">
        <v>77</v>
      </c>
      <c r="C69" s="42"/>
      <c r="D69" s="2" t="s">
        <v>105</v>
      </c>
    </row>
    <row r="70" spans="2:24" ht="34.950000000000003" customHeight="1" thickBot="1" x14ac:dyDescent="0.4">
      <c r="C70" s="42"/>
      <c r="D70" s="2" t="s">
        <v>163</v>
      </c>
      <c r="E70" t="str" cm="1">
        <f t="array" ref="E70">IFERROR(INDEX(_xlfn.ANCHORARRAY(#REF!),#REF!,1),"")</f>
        <v/>
      </c>
    </row>
    <row r="71" spans="2:24" ht="34.950000000000003" customHeight="1" thickBot="1" x14ac:dyDescent="0.4">
      <c r="C71" s="42"/>
      <c r="D71" s="2" t="s">
        <v>3</v>
      </c>
    </row>
    <row r="72" spans="2:24" ht="34.950000000000003" customHeight="1" x14ac:dyDescent="0.35">
      <c r="B72"/>
    </row>
    <row r="73" spans="2:24" ht="34.950000000000003" customHeight="1" thickBot="1" x14ac:dyDescent="0.45">
      <c r="C73" s="3" t="s">
        <v>9</v>
      </c>
      <c r="D73" s="3" t="s">
        <v>8</v>
      </c>
      <c r="E73" s="3" t="s">
        <v>10</v>
      </c>
      <c r="F73" s="3" t="s">
        <v>11</v>
      </c>
      <c r="G73" s="3" t="s">
        <v>12</v>
      </c>
    </row>
    <row r="74" spans="2:24" ht="34.950000000000003" customHeight="1" x14ac:dyDescent="0.35">
      <c r="C74" s="5"/>
      <c r="D74" s="8"/>
      <c r="E74" s="8"/>
      <c r="F74" s="8"/>
      <c r="G74" s="5"/>
    </row>
    <row r="75" spans="2:24" ht="34.950000000000003" customHeight="1" x14ac:dyDescent="0.35">
      <c r="C75" s="5"/>
      <c r="D75" s="8"/>
      <c r="E75" s="8"/>
      <c r="F75" s="8"/>
      <c r="G75" s="5"/>
    </row>
    <row r="76" spans="2:24" ht="34.950000000000003" customHeight="1" x14ac:dyDescent="0.35">
      <c r="C76" s="5"/>
      <c r="D76" s="8"/>
      <c r="E76" s="8"/>
      <c r="F76" s="8"/>
      <c r="G76" s="5"/>
    </row>
    <row r="77" spans="2:24" ht="34.950000000000003" customHeight="1" x14ac:dyDescent="0.35">
      <c r="C77" s="5"/>
      <c r="D77" s="8"/>
      <c r="E77" s="8"/>
      <c r="F77" s="8"/>
      <c r="G77" s="5"/>
    </row>
    <row r="78" spans="2:24" ht="34.950000000000003" customHeight="1" x14ac:dyDescent="0.35">
      <c r="C78" s="5"/>
      <c r="D78" s="8"/>
      <c r="E78" s="8"/>
      <c r="F78" s="8"/>
      <c r="G78" s="5"/>
    </row>
    <row r="79" spans="2:24" ht="34.950000000000003" customHeight="1" thickBot="1" x14ac:dyDescent="0.4">
      <c r="C79" s="5"/>
      <c r="D79" s="8"/>
      <c r="E79" s="8"/>
      <c r="F79" s="8"/>
      <c r="G79" s="5"/>
    </row>
    <row r="80" spans="2:24" ht="34.950000000000003" customHeight="1" thickBot="1" x14ac:dyDescent="0.4">
      <c r="C80" s="12" t="s">
        <v>106</v>
      </c>
      <c r="D80" s="1"/>
      <c r="E80" s="1"/>
      <c r="F80" s="1"/>
      <c r="I80" s="21" t="s">
        <v>77</v>
      </c>
      <c r="J80" s="15">
        <f>Startar+COLUMNS($J:J)-1</f>
        <v>0</v>
      </c>
      <c r="K80" s="15">
        <f>Startar+COLUMNS($J:K)-1</f>
        <v>1</v>
      </c>
      <c r="L80" s="15">
        <f>Startar+COLUMNS($J:L)-1</f>
        <v>2</v>
      </c>
      <c r="M80" s="15">
        <f>Startar+COLUMNS($J:M)-1</f>
        <v>3</v>
      </c>
      <c r="N80" s="15">
        <f>Startar+COLUMNS($J:N)-1</f>
        <v>4</v>
      </c>
      <c r="O80" s="15">
        <f>Startar+COLUMNS($J:O)-1</f>
        <v>5</v>
      </c>
      <c r="P80" s="15">
        <f>Startar+COLUMNS($J:P)-1</f>
        <v>6</v>
      </c>
      <c r="Q80" s="15">
        <f>Startar+COLUMNS($J:Q)-1</f>
        <v>7</v>
      </c>
      <c r="R80" s="15">
        <f>Startar+COLUMNS($J:R)-1</f>
        <v>8</v>
      </c>
      <c r="S80" s="15">
        <f>Startar+COLUMNS($J:S)-1</f>
        <v>9</v>
      </c>
      <c r="T80" s="15">
        <f>Startar+COLUMNS($J:T)-1</f>
        <v>10</v>
      </c>
      <c r="U80" s="15">
        <f>Startar+COLUMNS($J:U)-1</f>
        <v>11</v>
      </c>
      <c r="V80" s="15">
        <f>Startar+COLUMNS($J:V)-1</f>
        <v>12</v>
      </c>
      <c r="W80" s="15">
        <f>Startar+COLUMNS($J:W)-1</f>
        <v>13</v>
      </c>
      <c r="X80" s="15">
        <f>Startar+COLUMNS($J:X)-1</f>
        <v>14</v>
      </c>
    </row>
    <row r="81" spans="2:24" ht="34.950000000000003" customHeight="1" x14ac:dyDescent="0.35">
      <c r="I81" s="2" t="s">
        <v>8</v>
      </c>
      <c r="J81" s="10">
        <f t="shared" ref="J81" si="63">$D80*J84</f>
        <v>0</v>
      </c>
      <c r="K81" s="10">
        <f t="shared" ref="K81" si="64">$D80*K84</f>
        <v>0</v>
      </c>
      <c r="L81" s="10">
        <f t="shared" ref="L81" si="65">$D80*L84</f>
        <v>0</v>
      </c>
      <c r="M81" s="10">
        <f t="shared" ref="M81" si="66">$D80*M84</f>
        <v>0</v>
      </c>
      <c r="N81" s="10">
        <f t="shared" ref="N81" si="67">$D80*N84</f>
        <v>0</v>
      </c>
      <c r="O81" s="10">
        <f t="shared" ref="O81" si="68">$D80*O84</f>
        <v>0</v>
      </c>
      <c r="P81" s="10">
        <f t="shared" ref="P81" si="69">$D80*P84</f>
        <v>0</v>
      </c>
      <c r="Q81" s="10">
        <f t="shared" ref="Q81" si="70">$D80*Q84</f>
        <v>0</v>
      </c>
      <c r="R81" s="10">
        <f t="shared" ref="R81" si="71">$D80*R84</f>
        <v>0</v>
      </c>
      <c r="S81" s="10">
        <f t="shared" ref="S81" si="72">$D80*S84</f>
        <v>0</v>
      </c>
      <c r="T81" s="10">
        <f t="shared" ref="T81" si="73">$D80*T84</f>
        <v>0</v>
      </c>
      <c r="U81" s="10">
        <f t="shared" ref="U81" si="74">$D80*U84</f>
        <v>0</v>
      </c>
      <c r="V81" s="10">
        <f t="shared" ref="V81" si="75">$D80*V84</f>
        <v>0</v>
      </c>
      <c r="W81" s="10">
        <f t="shared" ref="W81" si="76">$D80*W84</f>
        <v>0</v>
      </c>
      <c r="X81" s="10">
        <f t="shared" ref="X81" si="77">$D80*X84</f>
        <v>0</v>
      </c>
    </row>
    <row r="82" spans="2:24" ht="34.950000000000003" customHeight="1" x14ac:dyDescent="0.35">
      <c r="I82" s="2" t="s">
        <v>10</v>
      </c>
      <c r="J82" s="10">
        <f t="shared" ref="J82:X82" si="78">$E80*J84</f>
        <v>0</v>
      </c>
      <c r="K82" s="10">
        <f t="shared" si="78"/>
        <v>0</v>
      </c>
      <c r="L82" s="10">
        <f t="shared" si="78"/>
        <v>0</v>
      </c>
      <c r="M82" s="10">
        <f t="shared" si="78"/>
        <v>0</v>
      </c>
      <c r="N82" s="10">
        <f t="shared" si="78"/>
        <v>0</v>
      </c>
      <c r="O82" s="10">
        <f t="shared" si="78"/>
        <v>0</v>
      </c>
      <c r="P82" s="10">
        <f t="shared" si="78"/>
        <v>0</v>
      </c>
      <c r="Q82" s="10">
        <f t="shared" si="78"/>
        <v>0</v>
      </c>
      <c r="R82" s="10">
        <f t="shared" si="78"/>
        <v>0</v>
      </c>
      <c r="S82" s="10">
        <f t="shared" si="78"/>
        <v>0</v>
      </c>
      <c r="T82" s="10">
        <f t="shared" si="78"/>
        <v>0</v>
      </c>
      <c r="U82" s="10">
        <f t="shared" si="78"/>
        <v>0</v>
      </c>
      <c r="V82" s="10">
        <f t="shared" si="78"/>
        <v>0</v>
      </c>
      <c r="W82" s="10">
        <f t="shared" si="78"/>
        <v>0</v>
      </c>
      <c r="X82" s="10">
        <f t="shared" si="78"/>
        <v>0</v>
      </c>
    </row>
    <row r="83" spans="2:24" ht="34.950000000000003" customHeight="1" x14ac:dyDescent="0.35">
      <c r="I83" s="2" t="s">
        <v>11</v>
      </c>
      <c r="J83" s="10">
        <f t="shared" ref="J83" si="79">$F80*J84</f>
        <v>0</v>
      </c>
      <c r="K83" s="10">
        <f t="shared" ref="K83" si="80">$F80*K84</f>
        <v>0</v>
      </c>
      <c r="L83" s="10">
        <f t="shared" ref="L83" si="81">$F80*L84</f>
        <v>0</v>
      </c>
      <c r="M83" s="10">
        <f t="shared" ref="M83" si="82">$F80*M84</f>
        <v>0</v>
      </c>
      <c r="N83" s="10">
        <f t="shared" ref="N83" si="83">$F80*N84</f>
        <v>0</v>
      </c>
      <c r="O83" s="10">
        <f t="shared" ref="O83" si="84">$F80*O84</f>
        <v>0</v>
      </c>
      <c r="P83" s="10">
        <f t="shared" ref="P83" si="85">$F80*P84</f>
        <v>0</v>
      </c>
      <c r="Q83" s="10">
        <f t="shared" ref="Q83" si="86">$F80*Q84</f>
        <v>0</v>
      </c>
      <c r="R83" s="10">
        <f t="shared" ref="R83" si="87">$F80*R84</f>
        <v>0</v>
      </c>
      <c r="S83" s="10">
        <f t="shared" ref="S83" si="88">$F80*S84</f>
        <v>0</v>
      </c>
      <c r="T83" s="10">
        <f t="shared" ref="T83" si="89">$F80*T84</f>
        <v>0</v>
      </c>
      <c r="U83" s="10">
        <f t="shared" ref="U83" si="90">$F80*U84</f>
        <v>0</v>
      </c>
      <c r="V83" s="10">
        <f t="shared" ref="V83" si="91">$F80*V84</f>
        <v>0</v>
      </c>
      <c r="W83" s="10">
        <f t="shared" ref="W83" si="92">$F80*W84</f>
        <v>0</v>
      </c>
      <c r="X83" s="10">
        <f t="shared" ref="X83" si="93">$F80*X84</f>
        <v>0</v>
      </c>
    </row>
    <row r="84" spans="2:24" ht="34.950000000000003" customHeight="1" x14ac:dyDescent="0.35">
      <c r="I84" s="2" t="s">
        <v>9</v>
      </c>
      <c r="J84" s="8">
        <v>1</v>
      </c>
      <c r="K84" s="8">
        <v>1</v>
      </c>
      <c r="L84" s="8">
        <v>1</v>
      </c>
      <c r="M84" s="8">
        <v>1</v>
      </c>
      <c r="N84" s="8">
        <v>1</v>
      </c>
      <c r="O84" s="8">
        <v>1</v>
      </c>
      <c r="P84" s="8">
        <v>1</v>
      </c>
      <c r="Q84" s="8">
        <v>1</v>
      </c>
      <c r="R84" s="8">
        <v>1</v>
      </c>
      <c r="S84" s="8">
        <v>1</v>
      </c>
      <c r="T84" s="8">
        <v>1</v>
      </c>
      <c r="U84" s="8">
        <v>1</v>
      </c>
      <c r="V84" s="8">
        <v>1</v>
      </c>
      <c r="W84" s="8">
        <v>1</v>
      </c>
      <c r="X84" s="8">
        <v>1</v>
      </c>
    </row>
    <row r="87" spans="2:24" ht="34.950000000000003" customHeight="1" thickBot="1" x14ac:dyDescent="0.4"/>
    <row r="88" spans="2:24" ht="34.950000000000003" customHeight="1" thickBot="1" x14ac:dyDescent="0.4">
      <c r="B88" s="21" t="s">
        <v>78</v>
      </c>
      <c r="C88" s="42"/>
      <c r="D88" s="2" t="s">
        <v>105</v>
      </c>
    </row>
    <row r="89" spans="2:24" ht="34.950000000000003" customHeight="1" thickBot="1" x14ac:dyDescent="0.4">
      <c r="C89" s="42"/>
      <c r="D89" s="2" t="s">
        <v>163</v>
      </c>
      <c r="E89" t="str" cm="1">
        <f t="array" ref="E89">IFERROR(INDEX(_xlfn.ANCHORARRAY(#REF!),#REF!,1),"")</f>
        <v/>
      </c>
    </row>
    <row r="90" spans="2:24" ht="34.950000000000003" customHeight="1" thickBot="1" x14ac:dyDescent="0.4">
      <c r="C90" s="42"/>
      <c r="D90" s="2" t="s">
        <v>3</v>
      </c>
    </row>
    <row r="91" spans="2:24" ht="34.950000000000003" customHeight="1" x14ac:dyDescent="0.35">
      <c r="B91"/>
    </row>
    <row r="92" spans="2:24" ht="34.950000000000003" customHeight="1" thickBot="1" x14ac:dyDescent="0.45">
      <c r="C92" s="3" t="s">
        <v>9</v>
      </c>
      <c r="D92" s="3" t="s">
        <v>8</v>
      </c>
      <c r="E92" s="3" t="s">
        <v>10</v>
      </c>
      <c r="F92" s="3" t="s">
        <v>11</v>
      </c>
      <c r="G92" s="3" t="s">
        <v>12</v>
      </c>
    </row>
    <row r="93" spans="2:24" ht="34.950000000000003" customHeight="1" x14ac:dyDescent="0.35">
      <c r="C93" s="5"/>
      <c r="D93" s="8"/>
      <c r="E93" s="8"/>
      <c r="F93" s="8"/>
      <c r="G93" s="5"/>
    </row>
    <row r="94" spans="2:24" ht="34.950000000000003" customHeight="1" x14ac:dyDescent="0.35">
      <c r="C94" s="5"/>
      <c r="D94" s="8"/>
      <c r="E94" s="8"/>
      <c r="F94" s="8"/>
      <c r="G94" s="5"/>
    </row>
    <row r="95" spans="2:24" ht="34.950000000000003" customHeight="1" x14ac:dyDescent="0.35">
      <c r="C95" s="5"/>
      <c r="D95" s="8"/>
      <c r="E95" s="8"/>
      <c r="F95" s="8"/>
      <c r="G95" s="5"/>
    </row>
    <row r="96" spans="2:24" ht="34.950000000000003" customHeight="1" x14ac:dyDescent="0.35">
      <c r="C96" s="5"/>
      <c r="D96" s="8"/>
      <c r="E96" s="8"/>
      <c r="F96" s="8"/>
      <c r="G96" s="5"/>
    </row>
    <row r="97" spans="2:24" ht="34.950000000000003" customHeight="1" x14ac:dyDescent="0.35">
      <c r="C97" s="5"/>
      <c r="D97" s="8"/>
      <c r="E97" s="8"/>
      <c r="F97" s="8"/>
      <c r="G97" s="5"/>
    </row>
    <row r="98" spans="2:24" ht="34.950000000000003" customHeight="1" thickBot="1" x14ac:dyDescent="0.4">
      <c r="C98" s="5"/>
      <c r="D98" s="8"/>
      <c r="E98" s="8"/>
      <c r="F98" s="8"/>
      <c r="G98" s="5"/>
    </row>
    <row r="99" spans="2:24" ht="34.950000000000003" customHeight="1" thickBot="1" x14ac:dyDescent="0.4">
      <c r="C99" s="12" t="s">
        <v>106</v>
      </c>
      <c r="D99" s="1"/>
      <c r="E99" s="1"/>
      <c r="F99" s="1"/>
      <c r="I99" s="21" t="s">
        <v>78</v>
      </c>
      <c r="J99" s="15">
        <f>Startar+COLUMNS($J:J)-1</f>
        <v>0</v>
      </c>
      <c r="K99" s="15">
        <f>Startar+COLUMNS($J:K)-1</f>
        <v>1</v>
      </c>
      <c r="L99" s="15">
        <f>Startar+COLUMNS($J:L)-1</f>
        <v>2</v>
      </c>
      <c r="M99" s="15">
        <f>Startar+COLUMNS($J:M)-1</f>
        <v>3</v>
      </c>
      <c r="N99" s="15">
        <f>Startar+COLUMNS($J:N)-1</f>
        <v>4</v>
      </c>
      <c r="O99" s="15">
        <f>Startar+COLUMNS($J:O)-1</f>
        <v>5</v>
      </c>
      <c r="P99" s="15">
        <f>Startar+COLUMNS($J:P)-1</f>
        <v>6</v>
      </c>
      <c r="Q99" s="15">
        <f>Startar+COLUMNS($J:Q)-1</f>
        <v>7</v>
      </c>
      <c r="R99" s="15">
        <f>Startar+COLUMNS($J:R)-1</f>
        <v>8</v>
      </c>
      <c r="S99" s="15">
        <f>Startar+COLUMNS($J:S)-1</f>
        <v>9</v>
      </c>
      <c r="T99" s="15">
        <f>Startar+COLUMNS($J:T)-1</f>
        <v>10</v>
      </c>
      <c r="U99" s="15">
        <f>Startar+COLUMNS($J:U)-1</f>
        <v>11</v>
      </c>
      <c r="V99" s="15">
        <f>Startar+COLUMNS($J:V)-1</f>
        <v>12</v>
      </c>
      <c r="W99" s="15">
        <f>Startar+COLUMNS($J:W)-1</f>
        <v>13</v>
      </c>
      <c r="X99" s="15">
        <f>Startar+COLUMNS($J:X)-1</f>
        <v>14</v>
      </c>
    </row>
    <row r="100" spans="2:24" ht="34.950000000000003" customHeight="1" x14ac:dyDescent="0.35">
      <c r="I100" s="2" t="s">
        <v>8</v>
      </c>
      <c r="J100" s="10">
        <f t="shared" ref="J100" si="94">$D99*J103</f>
        <v>0</v>
      </c>
      <c r="K100" s="10">
        <f t="shared" ref="K100" si="95">$D99*K103</f>
        <v>0</v>
      </c>
      <c r="L100" s="10">
        <f t="shared" ref="L100" si="96">$D99*L103</f>
        <v>0</v>
      </c>
      <c r="M100" s="10">
        <f t="shared" ref="M100" si="97">$D99*M103</f>
        <v>0</v>
      </c>
      <c r="N100" s="10">
        <f t="shared" ref="N100" si="98">$D99*N103</f>
        <v>0</v>
      </c>
      <c r="O100" s="10">
        <f t="shared" ref="O100" si="99">$D99*O103</f>
        <v>0</v>
      </c>
      <c r="P100" s="10">
        <f t="shared" ref="P100" si="100">$D99*P103</f>
        <v>0</v>
      </c>
      <c r="Q100" s="10">
        <f t="shared" ref="Q100" si="101">$D99*Q103</f>
        <v>0</v>
      </c>
      <c r="R100" s="10">
        <f t="shared" ref="R100" si="102">$D99*R103</f>
        <v>0</v>
      </c>
      <c r="S100" s="10">
        <f t="shared" ref="S100" si="103">$D99*S103</f>
        <v>0</v>
      </c>
      <c r="T100" s="10">
        <f t="shared" ref="T100" si="104">$D99*T103</f>
        <v>0</v>
      </c>
      <c r="U100" s="10">
        <f t="shared" ref="U100" si="105">$D99*U103</f>
        <v>0</v>
      </c>
      <c r="V100" s="10">
        <f t="shared" ref="V100" si="106">$D99*V103</f>
        <v>0</v>
      </c>
      <c r="W100" s="10">
        <f t="shared" ref="W100" si="107">$D99*W103</f>
        <v>0</v>
      </c>
      <c r="X100" s="10">
        <f t="shared" ref="X100" si="108">$D99*X103</f>
        <v>0</v>
      </c>
    </row>
    <row r="101" spans="2:24" ht="34.950000000000003" customHeight="1" x14ac:dyDescent="0.35">
      <c r="I101" s="2" t="s">
        <v>10</v>
      </c>
      <c r="J101" s="10">
        <f t="shared" ref="J101:X101" si="109">$E99*J103</f>
        <v>0</v>
      </c>
      <c r="K101" s="10">
        <f t="shared" si="109"/>
        <v>0</v>
      </c>
      <c r="L101" s="10">
        <f t="shared" si="109"/>
        <v>0</v>
      </c>
      <c r="M101" s="10">
        <f t="shared" si="109"/>
        <v>0</v>
      </c>
      <c r="N101" s="10">
        <f t="shared" si="109"/>
        <v>0</v>
      </c>
      <c r="O101" s="10">
        <f t="shared" si="109"/>
        <v>0</v>
      </c>
      <c r="P101" s="10">
        <f t="shared" si="109"/>
        <v>0</v>
      </c>
      <c r="Q101" s="10">
        <f t="shared" si="109"/>
        <v>0</v>
      </c>
      <c r="R101" s="10">
        <f t="shared" si="109"/>
        <v>0</v>
      </c>
      <c r="S101" s="10">
        <f t="shared" si="109"/>
        <v>0</v>
      </c>
      <c r="T101" s="10">
        <f t="shared" si="109"/>
        <v>0</v>
      </c>
      <c r="U101" s="10">
        <f t="shared" si="109"/>
        <v>0</v>
      </c>
      <c r="V101" s="10">
        <f t="shared" si="109"/>
        <v>0</v>
      </c>
      <c r="W101" s="10">
        <f t="shared" si="109"/>
        <v>0</v>
      </c>
      <c r="X101" s="10">
        <f t="shared" si="109"/>
        <v>0</v>
      </c>
    </row>
    <row r="102" spans="2:24" ht="34.950000000000003" customHeight="1" x14ac:dyDescent="0.35">
      <c r="I102" s="2" t="s">
        <v>11</v>
      </c>
      <c r="J102" s="10">
        <f t="shared" ref="J102" si="110">$F99*J103</f>
        <v>0</v>
      </c>
      <c r="K102" s="10">
        <f t="shared" ref="K102" si="111">$F99*K103</f>
        <v>0</v>
      </c>
      <c r="L102" s="10">
        <f t="shared" ref="L102" si="112">$F99*L103</f>
        <v>0</v>
      </c>
      <c r="M102" s="10">
        <f t="shared" ref="M102" si="113">$F99*M103</f>
        <v>0</v>
      </c>
      <c r="N102" s="10">
        <f t="shared" ref="N102" si="114">$F99*N103</f>
        <v>0</v>
      </c>
      <c r="O102" s="10">
        <f t="shared" ref="O102" si="115">$F99*O103</f>
        <v>0</v>
      </c>
      <c r="P102" s="10">
        <f t="shared" ref="P102" si="116">$F99*P103</f>
        <v>0</v>
      </c>
      <c r="Q102" s="10">
        <f t="shared" ref="Q102" si="117">$F99*Q103</f>
        <v>0</v>
      </c>
      <c r="R102" s="10">
        <f t="shared" ref="R102" si="118">$F99*R103</f>
        <v>0</v>
      </c>
      <c r="S102" s="10">
        <f t="shared" ref="S102" si="119">$F99*S103</f>
        <v>0</v>
      </c>
      <c r="T102" s="10">
        <f t="shared" ref="T102" si="120">$F99*T103</f>
        <v>0</v>
      </c>
      <c r="U102" s="10">
        <f t="shared" ref="U102" si="121">$F99*U103</f>
        <v>0</v>
      </c>
      <c r="V102" s="10">
        <f t="shared" ref="V102" si="122">$F99*V103</f>
        <v>0</v>
      </c>
      <c r="W102" s="10">
        <f t="shared" ref="W102" si="123">$F99*W103</f>
        <v>0</v>
      </c>
      <c r="X102" s="10">
        <f t="shared" ref="X102" si="124">$F99*X103</f>
        <v>0</v>
      </c>
    </row>
    <row r="103" spans="2:24" ht="34.950000000000003" customHeight="1" x14ac:dyDescent="0.35">
      <c r="I103" s="2" t="s">
        <v>9</v>
      </c>
      <c r="J103" s="8">
        <v>1</v>
      </c>
      <c r="K103" s="8">
        <v>1</v>
      </c>
      <c r="L103" s="8">
        <v>1</v>
      </c>
      <c r="M103" s="8">
        <v>1</v>
      </c>
      <c r="N103" s="8">
        <v>1</v>
      </c>
      <c r="O103" s="8">
        <v>1</v>
      </c>
      <c r="P103" s="8">
        <v>1</v>
      </c>
      <c r="Q103" s="8">
        <v>1</v>
      </c>
      <c r="R103" s="8">
        <v>1</v>
      </c>
      <c r="S103" s="8">
        <v>1</v>
      </c>
      <c r="T103" s="8">
        <v>1</v>
      </c>
      <c r="U103" s="8">
        <v>1</v>
      </c>
      <c r="V103" s="8">
        <v>1</v>
      </c>
      <c r="W103" s="8">
        <v>1</v>
      </c>
      <c r="X103" s="8">
        <v>1</v>
      </c>
    </row>
    <row r="106" spans="2:24" ht="34.950000000000003" customHeight="1" thickBot="1" x14ac:dyDescent="0.4"/>
    <row r="107" spans="2:24" ht="34.950000000000003" customHeight="1" thickBot="1" x14ac:dyDescent="0.4">
      <c r="B107" s="21" t="s">
        <v>79</v>
      </c>
      <c r="C107" s="42"/>
      <c r="D107" s="2" t="s">
        <v>105</v>
      </c>
    </row>
    <row r="108" spans="2:24" ht="34.950000000000003" customHeight="1" thickBot="1" x14ac:dyDescent="0.4">
      <c r="C108" s="42"/>
      <c r="D108" s="2" t="s">
        <v>163</v>
      </c>
      <c r="E108" t="str" cm="1">
        <f t="array" ref="E108">IFERROR(INDEX(_xlfn.ANCHORARRAY(#REF!),#REF!,1),"")</f>
        <v/>
      </c>
    </row>
    <row r="109" spans="2:24" ht="34.950000000000003" customHeight="1" thickBot="1" x14ac:dyDescent="0.4">
      <c r="C109" s="42"/>
      <c r="D109" s="2" t="s">
        <v>3</v>
      </c>
    </row>
    <row r="110" spans="2:24" ht="34.950000000000003" customHeight="1" x14ac:dyDescent="0.35">
      <c r="B110"/>
    </row>
    <row r="111" spans="2:24" ht="34.950000000000003" customHeight="1" thickBot="1" x14ac:dyDescent="0.45">
      <c r="C111" s="3" t="s">
        <v>9</v>
      </c>
      <c r="D111" s="3" t="s">
        <v>8</v>
      </c>
      <c r="E111" s="3" t="s">
        <v>10</v>
      </c>
      <c r="F111" s="3" t="s">
        <v>11</v>
      </c>
      <c r="G111" s="3" t="s">
        <v>12</v>
      </c>
    </row>
    <row r="112" spans="2:24" ht="34.950000000000003" customHeight="1" x14ac:dyDescent="0.35">
      <c r="C112" s="5"/>
      <c r="D112" s="8"/>
      <c r="E112" s="8"/>
      <c r="F112" s="8"/>
      <c r="G112" s="5"/>
    </row>
    <row r="113" spans="2:24" ht="34.950000000000003" customHeight="1" x14ac:dyDescent="0.35">
      <c r="C113" s="5"/>
      <c r="D113" s="8"/>
      <c r="E113" s="8"/>
      <c r="F113" s="8"/>
      <c r="G113" s="5"/>
    </row>
    <row r="114" spans="2:24" ht="34.950000000000003" customHeight="1" x14ac:dyDescent="0.35">
      <c r="C114" s="5"/>
      <c r="D114" s="8"/>
      <c r="E114" s="8"/>
      <c r="F114" s="8"/>
      <c r="G114" s="5"/>
    </row>
    <row r="115" spans="2:24" ht="34.950000000000003" customHeight="1" x14ac:dyDescent="0.35">
      <c r="C115" s="5"/>
      <c r="D115" s="8"/>
      <c r="E115" s="8"/>
      <c r="F115" s="8"/>
      <c r="G115" s="5"/>
    </row>
    <row r="116" spans="2:24" ht="34.950000000000003" customHeight="1" x14ac:dyDescent="0.35">
      <c r="C116" s="5"/>
      <c r="D116" s="8"/>
      <c r="E116" s="8"/>
      <c r="F116" s="8"/>
      <c r="G116" s="5"/>
    </row>
    <row r="117" spans="2:24" ht="34.950000000000003" customHeight="1" thickBot="1" x14ac:dyDescent="0.4">
      <c r="C117" s="5"/>
      <c r="D117" s="8"/>
      <c r="E117" s="8"/>
      <c r="F117" s="8"/>
      <c r="G117" s="5"/>
    </row>
    <row r="118" spans="2:24" ht="34.950000000000003" customHeight="1" thickBot="1" x14ac:dyDescent="0.4">
      <c r="C118" s="12" t="s">
        <v>106</v>
      </c>
      <c r="D118" s="1"/>
      <c r="E118" s="1"/>
      <c r="F118" s="1"/>
      <c r="I118" s="21" t="s">
        <v>79</v>
      </c>
      <c r="J118" s="15">
        <f>Startar+COLUMNS($J:J)-1</f>
        <v>0</v>
      </c>
      <c r="K118" s="15">
        <f>Startar+COLUMNS($J:K)-1</f>
        <v>1</v>
      </c>
      <c r="L118" s="15">
        <f>Startar+COLUMNS($J:L)-1</f>
        <v>2</v>
      </c>
      <c r="M118" s="15">
        <f>Startar+COLUMNS($J:M)-1</f>
        <v>3</v>
      </c>
      <c r="N118" s="15">
        <f>Startar+COLUMNS($J:N)-1</f>
        <v>4</v>
      </c>
      <c r="O118" s="15">
        <f>Startar+COLUMNS($J:O)-1</f>
        <v>5</v>
      </c>
      <c r="P118" s="15">
        <f>Startar+COLUMNS($J:P)-1</f>
        <v>6</v>
      </c>
      <c r="Q118" s="15">
        <f>Startar+COLUMNS($J:Q)-1</f>
        <v>7</v>
      </c>
      <c r="R118" s="15">
        <f>Startar+COLUMNS($J:R)-1</f>
        <v>8</v>
      </c>
      <c r="S118" s="15">
        <f>Startar+COLUMNS($J:S)-1</f>
        <v>9</v>
      </c>
      <c r="T118" s="15">
        <f>Startar+COLUMNS($J:T)-1</f>
        <v>10</v>
      </c>
      <c r="U118" s="15">
        <f>Startar+COLUMNS($J:U)-1</f>
        <v>11</v>
      </c>
      <c r="V118" s="15">
        <f>Startar+COLUMNS($J:V)-1</f>
        <v>12</v>
      </c>
      <c r="W118" s="15">
        <f>Startar+COLUMNS($J:W)-1</f>
        <v>13</v>
      </c>
      <c r="X118" s="15">
        <f>Startar+COLUMNS($J:X)-1</f>
        <v>14</v>
      </c>
    </row>
    <row r="119" spans="2:24" ht="34.950000000000003" customHeight="1" x14ac:dyDescent="0.35">
      <c r="I119" s="2" t="s">
        <v>8</v>
      </c>
      <c r="J119" s="10">
        <f t="shared" ref="J119" si="125">$D118*J122</f>
        <v>0</v>
      </c>
      <c r="K119" s="10">
        <f t="shared" ref="K119" si="126">$D118*K122</f>
        <v>0</v>
      </c>
      <c r="L119" s="10">
        <f t="shared" ref="L119" si="127">$D118*L122</f>
        <v>0</v>
      </c>
      <c r="M119" s="10">
        <f t="shared" ref="M119" si="128">$D118*M122</f>
        <v>0</v>
      </c>
      <c r="N119" s="10">
        <f t="shared" ref="N119" si="129">$D118*N122</f>
        <v>0</v>
      </c>
      <c r="O119" s="10">
        <f t="shared" ref="O119" si="130">$D118*O122</f>
        <v>0</v>
      </c>
      <c r="P119" s="10">
        <f t="shared" ref="P119" si="131">$D118*P122</f>
        <v>0</v>
      </c>
      <c r="Q119" s="10">
        <f t="shared" ref="Q119" si="132">$D118*Q122</f>
        <v>0</v>
      </c>
      <c r="R119" s="10">
        <f t="shared" ref="R119" si="133">$D118*R122</f>
        <v>0</v>
      </c>
      <c r="S119" s="10">
        <f t="shared" ref="S119" si="134">$D118*S122</f>
        <v>0</v>
      </c>
      <c r="T119" s="10">
        <f t="shared" ref="T119" si="135">$D118*T122</f>
        <v>0</v>
      </c>
      <c r="U119" s="10">
        <f t="shared" ref="U119" si="136">$D118*U122</f>
        <v>0</v>
      </c>
      <c r="V119" s="10">
        <f t="shared" ref="V119" si="137">$D118*V122</f>
        <v>0</v>
      </c>
      <c r="W119" s="10">
        <f t="shared" ref="W119" si="138">$D118*W122</f>
        <v>0</v>
      </c>
      <c r="X119" s="10">
        <f t="shared" ref="X119" si="139">$D118*X122</f>
        <v>0</v>
      </c>
    </row>
    <row r="120" spans="2:24" ht="34.950000000000003" customHeight="1" x14ac:dyDescent="0.35">
      <c r="I120" s="2" t="s">
        <v>10</v>
      </c>
      <c r="J120" s="10">
        <f t="shared" ref="J120:X120" si="140">$E118*J122</f>
        <v>0</v>
      </c>
      <c r="K120" s="10">
        <f t="shared" si="140"/>
        <v>0</v>
      </c>
      <c r="L120" s="10">
        <f t="shared" si="140"/>
        <v>0</v>
      </c>
      <c r="M120" s="10">
        <f t="shared" si="140"/>
        <v>0</v>
      </c>
      <c r="N120" s="10">
        <f t="shared" si="140"/>
        <v>0</v>
      </c>
      <c r="O120" s="10">
        <f t="shared" si="140"/>
        <v>0</v>
      </c>
      <c r="P120" s="10">
        <f t="shared" si="140"/>
        <v>0</v>
      </c>
      <c r="Q120" s="10">
        <f t="shared" si="140"/>
        <v>0</v>
      </c>
      <c r="R120" s="10">
        <f t="shared" si="140"/>
        <v>0</v>
      </c>
      <c r="S120" s="10">
        <f t="shared" si="140"/>
        <v>0</v>
      </c>
      <c r="T120" s="10">
        <f t="shared" si="140"/>
        <v>0</v>
      </c>
      <c r="U120" s="10">
        <f t="shared" si="140"/>
        <v>0</v>
      </c>
      <c r="V120" s="10">
        <f t="shared" si="140"/>
        <v>0</v>
      </c>
      <c r="W120" s="10">
        <f t="shared" si="140"/>
        <v>0</v>
      </c>
      <c r="X120" s="10">
        <f t="shared" si="140"/>
        <v>0</v>
      </c>
    </row>
    <row r="121" spans="2:24" ht="34.950000000000003" customHeight="1" x14ac:dyDescent="0.35">
      <c r="I121" s="2" t="s">
        <v>11</v>
      </c>
      <c r="J121" s="10">
        <f t="shared" ref="J121" si="141">$F118*J122</f>
        <v>0</v>
      </c>
      <c r="K121" s="10">
        <f t="shared" ref="K121" si="142">$F118*K122</f>
        <v>0</v>
      </c>
      <c r="L121" s="10">
        <f t="shared" ref="L121" si="143">$F118*L122</f>
        <v>0</v>
      </c>
      <c r="M121" s="10">
        <f t="shared" ref="M121" si="144">$F118*M122</f>
        <v>0</v>
      </c>
      <c r="N121" s="10">
        <f t="shared" ref="N121" si="145">$F118*N122</f>
        <v>0</v>
      </c>
      <c r="O121" s="10">
        <f t="shared" ref="O121" si="146">$F118*O122</f>
        <v>0</v>
      </c>
      <c r="P121" s="10">
        <f t="shared" ref="P121" si="147">$F118*P122</f>
        <v>0</v>
      </c>
      <c r="Q121" s="10">
        <f t="shared" ref="Q121" si="148">$F118*Q122</f>
        <v>0</v>
      </c>
      <c r="R121" s="10">
        <f t="shared" ref="R121" si="149">$F118*R122</f>
        <v>0</v>
      </c>
      <c r="S121" s="10">
        <f t="shared" ref="S121" si="150">$F118*S122</f>
        <v>0</v>
      </c>
      <c r="T121" s="10">
        <f t="shared" ref="T121" si="151">$F118*T122</f>
        <v>0</v>
      </c>
      <c r="U121" s="10">
        <f t="shared" ref="U121" si="152">$F118*U122</f>
        <v>0</v>
      </c>
      <c r="V121" s="10">
        <f t="shared" ref="V121" si="153">$F118*V122</f>
        <v>0</v>
      </c>
      <c r="W121" s="10">
        <f t="shared" ref="W121" si="154">$F118*W122</f>
        <v>0</v>
      </c>
      <c r="X121" s="10">
        <f t="shared" ref="X121" si="155">$F118*X122</f>
        <v>0</v>
      </c>
    </row>
    <row r="122" spans="2:24" ht="34.950000000000003" customHeight="1" x14ac:dyDescent="0.35">
      <c r="I122" s="2" t="s">
        <v>9</v>
      </c>
      <c r="J122" s="8">
        <v>1</v>
      </c>
      <c r="K122" s="8">
        <v>1</v>
      </c>
      <c r="L122" s="8">
        <v>1</v>
      </c>
      <c r="M122" s="8">
        <v>1</v>
      </c>
      <c r="N122" s="8">
        <v>1</v>
      </c>
      <c r="O122" s="8">
        <v>1</v>
      </c>
      <c r="P122" s="8">
        <v>1</v>
      </c>
      <c r="Q122" s="8">
        <v>1</v>
      </c>
      <c r="R122" s="8">
        <v>1</v>
      </c>
      <c r="S122" s="8">
        <v>1</v>
      </c>
      <c r="T122" s="8">
        <v>1</v>
      </c>
      <c r="U122" s="8">
        <v>1</v>
      </c>
      <c r="V122" s="8">
        <v>1</v>
      </c>
      <c r="W122" s="8">
        <v>1</v>
      </c>
      <c r="X122" s="8">
        <v>1</v>
      </c>
    </row>
    <row r="125" spans="2:24" ht="34.950000000000003" customHeight="1" thickBot="1" x14ac:dyDescent="0.4"/>
    <row r="126" spans="2:24" ht="34.950000000000003" customHeight="1" thickBot="1" x14ac:dyDescent="0.4">
      <c r="B126" s="21" t="s">
        <v>80</v>
      </c>
      <c r="C126" s="42"/>
      <c r="D126" s="2" t="s">
        <v>105</v>
      </c>
    </row>
    <row r="127" spans="2:24" ht="34.950000000000003" customHeight="1" thickBot="1" x14ac:dyDescent="0.4">
      <c r="C127" s="42"/>
      <c r="D127" s="2" t="s">
        <v>163</v>
      </c>
      <c r="E127" t="str" cm="1">
        <f t="array" ref="E127">IFERROR(INDEX(_xlfn.ANCHORARRAY(#REF!),#REF!,1),"")</f>
        <v/>
      </c>
    </row>
    <row r="128" spans="2:24" ht="34.950000000000003" customHeight="1" thickBot="1" x14ac:dyDescent="0.4">
      <c r="C128" s="42"/>
      <c r="D128" s="2" t="s">
        <v>3</v>
      </c>
    </row>
    <row r="129" spans="2:24" ht="34.950000000000003" customHeight="1" x14ac:dyDescent="0.35">
      <c r="B129"/>
    </row>
    <row r="130" spans="2:24" ht="34.950000000000003" customHeight="1" thickBot="1" x14ac:dyDescent="0.45">
      <c r="C130" s="3" t="s">
        <v>9</v>
      </c>
      <c r="D130" s="3" t="s">
        <v>8</v>
      </c>
      <c r="E130" s="3" t="s">
        <v>10</v>
      </c>
      <c r="F130" s="3" t="s">
        <v>11</v>
      </c>
      <c r="G130" s="3" t="s">
        <v>12</v>
      </c>
    </row>
    <row r="131" spans="2:24" ht="34.950000000000003" customHeight="1" x14ac:dyDescent="0.35">
      <c r="C131" s="5"/>
      <c r="D131" s="8"/>
      <c r="E131" s="8"/>
      <c r="F131" s="8"/>
      <c r="G131" s="5"/>
    </row>
    <row r="132" spans="2:24" ht="34.950000000000003" customHeight="1" x14ac:dyDescent="0.35">
      <c r="C132" s="5"/>
      <c r="D132" s="8"/>
      <c r="E132" s="8"/>
      <c r="F132" s="8"/>
      <c r="G132" s="5"/>
    </row>
    <row r="133" spans="2:24" ht="34.950000000000003" customHeight="1" x14ac:dyDescent="0.35">
      <c r="C133" s="5"/>
      <c r="D133" s="8"/>
      <c r="E133" s="8"/>
      <c r="F133" s="8"/>
      <c r="G133" s="5"/>
    </row>
    <row r="134" spans="2:24" ht="34.950000000000003" customHeight="1" x14ac:dyDescent="0.35">
      <c r="C134" s="5"/>
      <c r="D134" s="8"/>
      <c r="E134" s="8"/>
      <c r="F134" s="8"/>
      <c r="G134" s="5"/>
    </row>
    <row r="135" spans="2:24" ht="34.950000000000003" customHeight="1" x14ac:dyDescent="0.35">
      <c r="C135" s="5"/>
      <c r="D135" s="8"/>
      <c r="E135" s="8"/>
      <c r="F135" s="8"/>
      <c r="G135" s="5"/>
    </row>
    <row r="136" spans="2:24" ht="34.950000000000003" customHeight="1" thickBot="1" x14ac:dyDescent="0.4">
      <c r="C136" s="5"/>
      <c r="D136" s="8"/>
      <c r="E136" s="8"/>
      <c r="F136" s="8"/>
      <c r="G136" s="5"/>
    </row>
    <row r="137" spans="2:24" ht="34.950000000000003" customHeight="1" thickBot="1" x14ac:dyDescent="0.4">
      <c r="C137" s="12" t="s">
        <v>106</v>
      </c>
      <c r="D137" s="1"/>
      <c r="E137" s="1"/>
      <c r="F137" s="1"/>
      <c r="I137" s="21" t="s">
        <v>80</v>
      </c>
      <c r="J137" s="15">
        <f>Startar+COLUMNS($J:J)-1</f>
        <v>0</v>
      </c>
      <c r="K137" s="15">
        <f>Startar+COLUMNS($J:K)-1</f>
        <v>1</v>
      </c>
      <c r="L137" s="15">
        <f>Startar+COLUMNS($J:L)-1</f>
        <v>2</v>
      </c>
      <c r="M137" s="15">
        <f>Startar+COLUMNS($J:M)-1</f>
        <v>3</v>
      </c>
      <c r="N137" s="15">
        <f>Startar+COLUMNS($J:N)-1</f>
        <v>4</v>
      </c>
      <c r="O137" s="15">
        <f>Startar+COLUMNS($J:O)-1</f>
        <v>5</v>
      </c>
      <c r="P137" s="15">
        <f>Startar+COLUMNS($J:P)-1</f>
        <v>6</v>
      </c>
      <c r="Q137" s="15">
        <f>Startar+COLUMNS($J:Q)-1</f>
        <v>7</v>
      </c>
      <c r="R137" s="15">
        <f>Startar+COLUMNS($J:R)-1</f>
        <v>8</v>
      </c>
      <c r="S137" s="15">
        <f>Startar+COLUMNS($J:S)-1</f>
        <v>9</v>
      </c>
      <c r="T137" s="15">
        <f>Startar+COLUMNS($J:T)-1</f>
        <v>10</v>
      </c>
      <c r="U137" s="15">
        <f>Startar+COLUMNS($J:U)-1</f>
        <v>11</v>
      </c>
      <c r="V137" s="15">
        <f>Startar+COLUMNS($J:V)-1</f>
        <v>12</v>
      </c>
      <c r="W137" s="15">
        <f>Startar+COLUMNS($J:W)-1</f>
        <v>13</v>
      </c>
      <c r="X137" s="15">
        <f>Startar+COLUMNS($J:X)-1</f>
        <v>14</v>
      </c>
    </row>
    <row r="138" spans="2:24" ht="34.950000000000003" customHeight="1" x14ac:dyDescent="0.35">
      <c r="I138" s="2" t="s">
        <v>8</v>
      </c>
      <c r="J138" s="10">
        <f t="shared" ref="J138" si="156">$D137*J141</f>
        <v>0</v>
      </c>
      <c r="K138" s="10">
        <f t="shared" ref="K138" si="157">$D137*K141</f>
        <v>0</v>
      </c>
      <c r="L138" s="10">
        <f t="shared" ref="L138" si="158">$D137*L141</f>
        <v>0</v>
      </c>
      <c r="M138" s="10">
        <f t="shared" ref="M138" si="159">$D137*M141</f>
        <v>0</v>
      </c>
      <c r="N138" s="10">
        <f t="shared" ref="N138" si="160">$D137*N141</f>
        <v>0</v>
      </c>
      <c r="O138" s="10">
        <f t="shared" ref="O138" si="161">$D137*O141</f>
        <v>0</v>
      </c>
      <c r="P138" s="10">
        <f t="shared" ref="P138" si="162">$D137*P141</f>
        <v>0</v>
      </c>
      <c r="Q138" s="10">
        <f t="shared" ref="Q138" si="163">$D137*Q141</f>
        <v>0</v>
      </c>
      <c r="R138" s="10">
        <f t="shared" ref="R138" si="164">$D137*R141</f>
        <v>0</v>
      </c>
      <c r="S138" s="10">
        <f t="shared" ref="S138" si="165">$D137*S141</f>
        <v>0</v>
      </c>
      <c r="T138" s="10">
        <f t="shared" ref="T138" si="166">$D137*T141</f>
        <v>0</v>
      </c>
      <c r="U138" s="10">
        <f t="shared" ref="U138" si="167">$D137*U141</f>
        <v>0</v>
      </c>
      <c r="V138" s="10">
        <f t="shared" ref="V138" si="168">$D137*V141</f>
        <v>0</v>
      </c>
      <c r="W138" s="10">
        <f t="shared" ref="W138" si="169">$D137*W141</f>
        <v>0</v>
      </c>
      <c r="X138" s="10">
        <f t="shared" ref="X138" si="170">$D137*X141</f>
        <v>0</v>
      </c>
    </row>
    <row r="139" spans="2:24" ht="34.950000000000003" customHeight="1" x14ac:dyDescent="0.35">
      <c r="I139" s="2" t="s">
        <v>10</v>
      </c>
      <c r="J139" s="10">
        <f t="shared" ref="J139:X139" si="171">$E137*J141</f>
        <v>0</v>
      </c>
      <c r="K139" s="10">
        <f t="shared" si="171"/>
        <v>0</v>
      </c>
      <c r="L139" s="10">
        <f t="shared" si="171"/>
        <v>0</v>
      </c>
      <c r="M139" s="10">
        <f t="shared" si="171"/>
        <v>0</v>
      </c>
      <c r="N139" s="10">
        <f t="shared" si="171"/>
        <v>0</v>
      </c>
      <c r="O139" s="10">
        <f t="shared" si="171"/>
        <v>0</v>
      </c>
      <c r="P139" s="10">
        <f t="shared" si="171"/>
        <v>0</v>
      </c>
      <c r="Q139" s="10">
        <f t="shared" si="171"/>
        <v>0</v>
      </c>
      <c r="R139" s="10">
        <f t="shared" si="171"/>
        <v>0</v>
      </c>
      <c r="S139" s="10">
        <f t="shared" si="171"/>
        <v>0</v>
      </c>
      <c r="T139" s="10">
        <f t="shared" si="171"/>
        <v>0</v>
      </c>
      <c r="U139" s="10">
        <f t="shared" si="171"/>
        <v>0</v>
      </c>
      <c r="V139" s="10">
        <f t="shared" si="171"/>
        <v>0</v>
      </c>
      <c r="W139" s="10">
        <f t="shared" si="171"/>
        <v>0</v>
      </c>
      <c r="X139" s="10">
        <f t="shared" si="171"/>
        <v>0</v>
      </c>
    </row>
    <row r="140" spans="2:24" ht="34.950000000000003" customHeight="1" x14ac:dyDescent="0.35">
      <c r="I140" s="2" t="s">
        <v>11</v>
      </c>
      <c r="J140" s="10">
        <f t="shared" ref="J140" si="172">$F137*J141</f>
        <v>0</v>
      </c>
      <c r="K140" s="10">
        <f t="shared" ref="K140" si="173">$F137*K141</f>
        <v>0</v>
      </c>
      <c r="L140" s="10">
        <f t="shared" ref="L140" si="174">$F137*L141</f>
        <v>0</v>
      </c>
      <c r="M140" s="10">
        <f t="shared" ref="M140" si="175">$F137*M141</f>
        <v>0</v>
      </c>
      <c r="N140" s="10">
        <f t="shared" ref="N140" si="176">$F137*N141</f>
        <v>0</v>
      </c>
      <c r="O140" s="10">
        <f t="shared" ref="O140" si="177">$F137*O141</f>
        <v>0</v>
      </c>
      <c r="P140" s="10">
        <f t="shared" ref="P140" si="178">$F137*P141</f>
        <v>0</v>
      </c>
      <c r="Q140" s="10">
        <f t="shared" ref="Q140" si="179">$F137*Q141</f>
        <v>0</v>
      </c>
      <c r="R140" s="10">
        <f t="shared" ref="R140" si="180">$F137*R141</f>
        <v>0</v>
      </c>
      <c r="S140" s="10">
        <f t="shared" ref="S140" si="181">$F137*S141</f>
        <v>0</v>
      </c>
      <c r="T140" s="10">
        <f t="shared" ref="T140" si="182">$F137*T141</f>
        <v>0</v>
      </c>
      <c r="U140" s="10">
        <f t="shared" ref="U140" si="183">$F137*U141</f>
        <v>0</v>
      </c>
      <c r="V140" s="10">
        <f t="shared" ref="V140" si="184">$F137*V141</f>
        <v>0</v>
      </c>
      <c r="W140" s="10">
        <f t="shared" ref="W140" si="185">$F137*W141</f>
        <v>0</v>
      </c>
      <c r="X140" s="10">
        <f t="shared" ref="X140" si="186">$F137*X141</f>
        <v>0</v>
      </c>
    </row>
    <row r="141" spans="2:24" ht="34.950000000000003" customHeight="1" x14ac:dyDescent="0.35">
      <c r="I141" s="2" t="s">
        <v>9</v>
      </c>
      <c r="J141" s="8">
        <v>1</v>
      </c>
      <c r="K141" s="8">
        <v>1</v>
      </c>
      <c r="L141" s="8">
        <v>1</v>
      </c>
      <c r="M141" s="8">
        <v>1</v>
      </c>
      <c r="N141" s="8">
        <v>1</v>
      </c>
      <c r="O141" s="8">
        <v>1</v>
      </c>
      <c r="P141" s="8">
        <v>1</v>
      </c>
      <c r="Q141" s="8">
        <v>1</v>
      </c>
      <c r="R141" s="8">
        <v>1</v>
      </c>
      <c r="S141" s="8">
        <v>1</v>
      </c>
      <c r="T141" s="8">
        <v>1</v>
      </c>
      <c r="U141" s="8">
        <v>1</v>
      </c>
      <c r="V141" s="8">
        <v>1</v>
      </c>
      <c r="W141" s="8">
        <v>1</v>
      </c>
      <c r="X141" s="8">
        <v>1</v>
      </c>
    </row>
    <row r="144" spans="2:24" ht="34.950000000000003" customHeight="1" thickBot="1" x14ac:dyDescent="0.4"/>
    <row r="145" spans="2:24" ht="34.950000000000003" customHeight="1" thickBot="1" x14ac:dyDescent="0.4">
      <c r="B145" s="21" t="s">
        <v>81</v>
      </c>
      <c r="C145" s="42"/>
      <c r="D145" s="2" t="s">
        <v>105</v>
      </c>
    </row>
    <row r="146" spans="2:24" ht="34.950000000000003" customHeight="1" thickBot="1" x14ac:dyDescent="0.4">
      <c r="C146" s="42"/>
      <c r="D146" s="2" t="s">
        <v>163</v>
      </c>
      <c r="E146" t="str" cm="1">
        <f t="array" ref="E146">IFERROR(INDEX(_xlfn.ANCHORARRAY(#REF!),#REF!,1),"")</f>
        <v/>
      </c>
    </row>
    <row r="147" spans="2:24" ht="34.950000000000003" customHeight="1" thickBot="1" x14ac:dyDescent="0.4">
      <c r="C147" s="42"/>
      <c r="D147" s="2" t="s">
        <v>3</v>
      </c>
    </row>
    <row r="148" spans="2:24" ht="34.950000000000003" customHeight="1" x14ac:dyDescent="0.35">
      <c r="B148"/>
    </row>
    <row r="149" spans="2:24" ht="34.950000000000003" customHeight="1" thickBot="1" x14ac:dyDescent="0.45">
      <c r="C149" s="3" t="s">
        <v>9</v>
      </c>
      <c r="D149" s="3" t="s">
        <v>8</v>
      </c>
      <c r="E149" s="3" t="s">
        <v>10</v>
      </c>
      <c r="F149" s="3" t="s">
        <v>11</v>
      </c>
      <c r="G149" s="3" t="s">
        <v>12</v>
      </c>
    </row>
    <row r="150" spans="2:24" ht="34.950000000000003" customHeight="1" x14ac:dyDescent="0.35">
      <c r="C150" s="5"/>
      <c r="D150" s="8"/>
      <c r="E150" s="8"/>
      <c r="F150" s="8"/>
      <c r="G150" s="5"/>
    </row>
    <row r="151" spans="2:24" ht="34.950000000000003" customHeight="1" x14ac:dyDescent="0.35">
      <c r="C151" s="5"/>
      <c r="D151" s="8"/>
      <c r="E151" s="8"/>
      <c r="F151" s="8"/>
      <c r="G151" s="5"/>
    </row>
    <row r="152" spans="2:24" ht="34.950000000000003" customHeight="1" x14ac:dyDescent="0.35">
      <c r="C152" s="5"/>
      <c r="D152" s="8"/>
      <c r="E152" s="8"/>
      <c r="F152" s="8"/>
      <c r="G152" s="5"/>
    </row>
    <row r="153" spans="2:24" ht="34.950000000000003" customHeight="1" x14ac:dyDescent="0.35">
      <c r="C153" s="5"/>
      <c r="D153" s="8"/>
      <c r="E153" s="8"/>
      <c r="F153" s="8"/>
      <c r="G153" s="5"/>
    </row>
    <row r="154" spans="2:24" ht="34.950000000000003" customHeight="1" x14ac:dyDescent="0.35">
      <c r="C154" s="5"/>
      <c r="D154" s="8"/>
      <c r="E154" s="8"/>
      <c r="F154" s="8"/>
      <c r="G154" s="5"/>
    </row>
    <row r="155" spans="2:24" ht="34.950000000000003" customHeight="1" thickBot="1" x14ac:dyDescent="0.4">
      <c r="C155" s="5"/>
      <c r="D155" s="8"/>
      <c r="E155" s="8"/>
      <c r="F155" s="8"/>
      <c r="G155" s="5"/>
    </row>
    <row r="156" spans="2:24" ht="34.950000000000003" customHeight="1" thickBot="1" x14ac:dyDescent="0.4">
      <c r="C156" s="12" t="s">
        <v>106</v>
      </c>
      <c r="D156" s="1"/>
      <c r="E156" s="1"/>
      <c r="F156" s="1"/>
      <c r="I156" s="21" t="s">
        <v>81</v>
      </c>
      <c r="J156" s="15">
        <f>Startar+COLUMNS($J:J)-1</f>
        <v>0</v>
      </c>
      <c r="K156" s="15">
        <f>Startar+COLUMNS($J:K)-1</f>
        <v>1</v>
      </c>
      <c r="L156" s="15">
        <f>Startar+COLUMNS($J:L)-1</f>
        <v>2</v>
      </c>
      <c r="M156" s="15">
        <f>Startar+COLUMNS($J:M)-1</f>
        <v>3</v>
      </c>
      <c r="N156" s="15">
        <f>Startar+COLUMNS($J:N)-1</f>
        <v>4</v>
      </c>
      <c r="O156" s="15">
        <f>Startar+COLUMNS($J:O)-1</f>
        <v>5</v>
      </c>
      <c r="P156" s="15">
        <f>Startar+COLUMNS($J:P)-1</f>
        <v>6</v>
      </c>
      <c r="Q156" s="15">
        <f>Startar+COLUMNS($J:Q)-1</f>
        <v>7</v>
      </c>
      <c r="R156" s="15">
        <f>Startar+COLUMNS($J:R)-1</f>
        <v>8</v>
      </c>
      <c r="S156" s="15">
        <f>Startar+COLUMNS($J:S)-1</f>
        <v>9</v>
      </c>
      <c r="T156" s="15">
        <f>Startar+COLUMNS($J:T)-1</f>
        <v>10</v>
      </c>
      <c r="U156" s="15">
        <f>Startar+COLUMNS($J:U)-1</f>
        <v>11</v>
      </c>
      <c r="V156" s="15">
        <f>Startar+COLUMNS($J:V)-1</f>
        <v>12</v>
      </c>
      <c r="W156" s="15">
        <f>Startar+COLUMNS($J:W)-1</f>
        <v>13</v>
      </c>
      <c r="X156" s="15">
        <f>Startar+COLUMNS($J:X)-1</f>
        <v>14</v>
      </c>
    </row>
    <row r="157" spans="2:24" ht="34.950000000000003" customHeight="1" x14ac:dyDescent="0.35">
      <c r="I157" s="2" t="s">
        <v>8</v>
      </c>
      <c r="J157" s="10">
        <f t="shared" ref="J157" si="187">$D156*J160</f>
        <v>0</v>
      </c>
      <c r="K157" s="10">
        <f t="shared" ref="K157" si="188">$D156*K160</f>
        <v>0</v>
      </c>
      <c r="L157" s="10">
        <f t="shared" ref="L157" si="189">$D156*L160</f>
        <v>0</v>
      </c>
      <c r="M157" s="10">
        <f t="shared" ref="M157" si="190">$D156*M160</f>
        <v>0</v>
      </c>
      <c r="N157" s="10">
        <f t="shared" ref="N157" si="191">$D156*N160</f>
        <v>0</v>
      </c>
      <c r="O157" s="10">
        <f t="shared" ref="O157" si="192">$D156*O160</f>
        <v>0</v>
      </c>
      <c r="P157" s="10">
        <f t="shared" ref="P157" si="193">$D156*P160</f>
        <v>0</v>
      </c>
      <c r="Q157" s="10">
        <f t="shared" ref="Q157" si="194">$D156*Q160</f>
        <v>0</v>
      </c>
      <c r="R157" s="10">
        <f t="shared" ref="R157" si="195">$D156*R160</f>
        <v>0</v>
      </c>
      <c r="S157" s="10">
        <f t="shared" ref="S157" si="196">$D156*S160</f>
        <v>0</v>
      </c>
      <c r="T157" s="10">
        <f t="shared" ref="T157" si="197">$D156*T160</f>
        <v>0</v>
      </c>
      <c r="U157" s="10">
        <f t="shared" ref="U157" si="198">$D156*U160</f>
        <v>0</v>
      </c>
      <c r="V157" s="10">
        <f t="shared" ref="V157" si="199">$D156*V160</f>
        <v>0</v>
      </c>
      <c r="W157" s="10">
        <f t="shared" ref="W157" si="200">$D156*W160</f>
        <v>0</v>
      </c>
      <c r="X157" s="10">
        <f t="shared" ref="X157" si="201">$D156*X160</f>
        <v>0</v>
      </c>
    </row>
    <row r="158" spans="2:24" ht="34.950000000000003" customHeight="1" x14ac:dyDescent="0.35">
      <c r="I158" s="2" t="s">
        <v>10</v>
      </c>
      <c r="J158" s="10">
        <f t="shared" ref="J158:X158" si="202">$E156*J160</f>
        <v>0</v>
      </c>
      <c r="K158" s="10">
        <f t="shared" si="202"/>
        <v>0</v>
      </c>
      <c r="L158" s="10">
        <f t="shared" si="202"/>
        <v>0</v>
      </c>
      <c r="M158" s="10">
        <f t="shared" si="202"/>
        <v>0</v>
      </c>
      <c r="N158" s="10">
        <f t="shared" si="202"/>
        <v>0</v>
      </c>
      <c r="O158" s="10">
        <f t="shared" si="202"/>
        <v>0</v>
      </c>
      <c r="P158" s="10">
        <f t="shared" si="202"/>
        <v>0</v>
      </c>
      <c r="Q158" s="10">
        <f t="shared" si="202"/>
        <v>0</v>
      </c>
      <c r="R158" s="10">
        <f t="shared" si="202"/>
        <v>0</v>
      </c>
      <c r="S158" s="10">
        <f t="shared" si="202"/>
        <v>0</v>
      </c>
      <c r="T158" s="10">
        <f t="shared" si="202"/>
        <v>0</v>
      </c>
      <c r="U158" s="10">
        <f t="shared" si="202"/>
        <v>0</v>
      </c>
      <c r="V158" s="10">
        <f t="shared" si="202"/>
        <v>0</v>
      </c>
      <c r="W158" s="10">
        <f t="shared" si="202"/>
        <v>0</v>
      </c>
      <c r="X158" s="10">
        <f t="shared" si="202"/>
        <v>0</v>
      </c>
    </row>
    <row r="159" spans="2:24" ht="34.950000000000003" customHeight="1" x14ac:dyDescent="0.35">
      <c r="I159" s="2" t="s">
        <v>11</v>
      </c>
      <c r="J159" s="10">
        <f t="shared" ref="J159" si="203">$F156*J160</f>
        <v>0</v>
      </c>
      <c r="K159" s="10">
        <f t="shared" ref="K159" si="204">$F156*K160</f>
        <v>0</v>
      </c>
      <c r="L159" s="10">
        <f t="shared" ref="L159" si="205">$F156*L160</f>
        <v>0</v>
      </c>
      <c r="M159" s="10">
        <f t="shared" ref="M159" si="206">$F156*M160</f>
        <v>0</v>
      </c>
      <c r="N159" s="10">
        <f t="shared" ref="N159" si="207">$F156*N160</f>
        <v>0</v>
      </c>
      <c r="O159" s="10">
        <f t="shared" ref="O159" si="208">$F156*O160</f>
        <v>0</v>
      </c>
      <c r="P159" s="10">
        <f t="shared" ref="P159" si="209">$F156*P160</f>
        <v>0</v>
      </c>
      <c r="Q159" s="10">
        <f t="shared" ref="Q159" si="210">$F156*Q160</f>
        <v>0</v>
      </c>
      <c r="R159" s="10">
        <f t="shared" ref="R159" si="211">$F156*R160</f>
        <v>0</v>
      </c>
      <c r="S159" s="10">
        <f t="shared" ref="S159" si="212">$F156*S160</f>
        <v>0</v>
      </c>
      <c r="T159" s="10">
        <f t="shared" ref="T159" si="213">$F156*T160</f>
        <v>0</v>
      </c>
      <c r="U159" s="10">
        <f t="shared" ref="U159" si="214">$F156*U160</f>
        <v>0</v>
      </c>
      <c r="V159" s="10">
        <f t="shared" ref="V159" si="215">$F156*V160</f>
        <v>0</v>
      </c>
      <c r="W159" s="10">
        <f t="shared" ref="W159" si="216">$F156*W160</f>
        <v>0</v>
      </c>
      <c r="X159" s="10">
        <f t="shared" ref="X159" si="217">$F156*X160</f>
        <v>0</v>
      </c>
    </row>
    <row r="160" spans="2:24" ht="34.950000000000003" customHeight="1" x14ac:dyDescent="0.35">
      <c r="I160" s="2" t="s">
        <v>9</v>
      </c>
      <c r="J160" s="8">
        <v>1</v>
      </c>
      <c r="K160" s="8">
        <v>1</v>
      </c>
      <c r="L160" s="8">
        <v>1</v>
      </c>
      <c r="M160" s="8">
        <v>1</v>
      </c>
      <c r="N160" s="8">
        <v>1</v>
      </c>
      <c r="O160" s="8">
        <v>1</v>
      </c>
      <c r="P160" s="8">
        <v>1</v>
      </c>
      <c r="Q160" s="8">
        <v>1</v>
      </c>
      <c r="R160" s="8">
        <v>1</v>
      </c>
      <c r="S160" s="8">
        <v>1</v>
      </c>
      <c r="T160" s="8">
        <v>1</v>
      </c>
      <c r="U160" s="8">
        <v>1</v>
      </c>
      <c r="V160" s="8">
        <v>1</v>
      </c>
      <c r="W160" s="8">
        <v>1</v>
      </c>
      <c r="X160" s="8">
        <v>1</v>
      </c>
    </row>
    <row r="163" spans="2:24" ht="34.950000000000003" customHeight="1" thickBot="1" x14ac:dyDescent="0.4"/>
    <row r="164" spans="2:24" ht="34.950000000000003" customHeight="1" thickBot="1" x14ac:dyDescent="0.4">
      <c r="B164" s="21" t="s">
        <v>82</v>
      </c>
      <c r="C164" s="42"/>
      <c r="D164" s="2" t="s">
        <v>105</v>
      </c>
    </row>
    <row r="165" spans="2:24" ht="34.950000000000003" customHeight="1" thickBot="1" x14ac:dyDescent="0.4">
      <c r="C165" s="42"/>
      <c r="D165" s="2" t="s">
        <v>163</v>
      </c>
      <c r="E165" t="str" cm="1">
        <f t="array" ref="E165">IFERROR(INDEX(_xlfn.ANCHORARRAY(#REF!),#REF!,1),"")</f>
        <v/>
      </c>
    </row>
    <row r="166" spans="2:24" ht="34.950000000000003" customHeight="1" thickBot="1" x14ac:dyDescent="0.4">
      <c r="C166" s="42"/>
      <c r="D166" s="2" t="s">
        <v>3</v>
      </c>
    </row>
    <row r="167" spans="2:24" ht="34.950000000000003" customHeight="1" x14ac:dyDescent="0.35">
      <c r="B167"/>
    </row>
    <row r="168" spans="2:24" ht="34.950000000000003" customHeight="1" thickBot="1" x14ac:dyDescent="0.45">
      <c r="C168" s="3" t="s">
        <v>9</v>
      </c>
      <c r="D168" s="3" t="s">
        <v>8</v>
      </c>
      <c r="E168" s="3" t="s">
        <v>10</v>
      </c>
      <c r="F168" s="3" t="s">
        <v>11</v>
      </c>
      <c r="G168" s="3" t="s">
        <v>12</v>
      </c>
    </row>
    <row r="169" spans="2:24" ht="34.950000000000003" customHeight="1" x14ac:dyDescent="0.35">
      <c r="C169" s="5"/>
      <c r="D169" s="8"/>
      <c r="E169" s="8"/>
      <c r="F169" s="8"/>
      <c r="G169" s="5"/>
    </row>
    <row r="170" spans="2:24" ht="34.950000000000003" customHeight="1" x14ac:dyDescent="0.35">
      <c r="C170" s="5"/>
      <c r="D170" s="8"/>
      <c r="E170" s="8"/>
      <c r="F170" s="8"/>
      <c r="G170" s="5"/>
    </row>
    <row r="171" spans="2:24" ht="34.950000000000003" customHeight="1" x14ac:dyDescent="0.35">
      <c r="C171" s="5"/>
      <c r="D171" s="8"/>
      <c r="E171" s="8"/>
      <c r="F171" s="8"/>
      <c r="G171" s="5"/>
    </row>
    <row r="172" spans="2:24" ht="34.950000000000003" customHeight="1" x14ac:dyDescent="0.35">
      <c r="C172" s="5"/>
      <c r="D172" s="8"/>
      <c r="E172" s="8"/>
      <c r="F172" s="8"/>
      <c r="G172" s="5"/>
    </row>
    <row r="173" spans="2:24" ht="34.950000000000003" customHeight="1" x14ac:dyDescent="0.35">
      <c r="C173" s="5"/>
      <c r="D173" s="8"/>
      <c r="E173" s="8"/>
      <c r="F173" s="8"/>
      <c r="G173" s="5"/>
    </row>
    <row r="174" spans="2:24" ht="34.950000000000003" customHeight="1" thickBot="1" x14ac:dyDescent="0.4">
      <c r="C174" s="5"/>
      <c r="D174" s="8"/>
      <c r="E174" s="8"/>
      <c r="F174" s="8"/>
      <c r="G174" s="5"/>
    </row>
    <row r="175" spans="2:24" ht="34.950000000000003" customHeight="1" thickBot="1" x14ac:dyDescent="0.4">
      <c r="C175" s="12" t="s">
        <v>106</v>
      </c>
      <c r="D175" s="1"/>
      <c r="E175" s="1"/>
      <c r="F175" s="1"/>
      <c r="I175" s="21" t="s">
        <v>82</v>
      </c>
      <c r="J175" s="15">
        <f>Startar+COLUMNS($J:J)-1</f>
        <v>0</v>
      </c>
      <c r="K175" s="15">
        <f>Startar+COLUMNS($J:K)-1</f>
        <v>1</v>
      </c>
      <c r="L175" s="15">
        <f>Startar+COLUMNS($J:L)-1</f>
        <v>2</v>
      </c>
      <c r="M175" s="15">
        <f>Startar+COLUMNS($J:M)-1</f>
        <v>3</v>
      </c>
      <c r="N175" s="15">
        <f>Startar+COLUMNS($J:N)-1</f>
        <v>4</v>
      </c>
      <c r="O175" s="15">
        <f>Startar+COLUMNS($J:O)-1</f>
        <v>5</v>
      </c>
      <c r="P175" s="15">
        <f>Startar+COLUMNS($J:P)-1</f>
        <v>6</v>
      </c>
      <c r="Q175" s="15">
        <f>Startar+COLUMNS($J:Q)-1</f>
        <v>7</v>
      </c>
      <c r="R175" s="15">
        <f>Startar+COLUMNS($J:R)-1</f>
        <v>8</v>
      </c>
      <c r="S175" s="15">
        <f>Startar+COLUMNS($J:S)-1</f>
        <v>9</v>
      </c>
      <c r="T175" s="15">
        <f>Startar+COLUMNS($J:T)-1</f>
        <v>10</v>
      </c>
      <c r="U175" s="15">
        <f>Startar+COLUMNS($J:U)-1</f>
        <v>11</v>
      </c>
      <c r="V175" s="15">
        <f>Startar+COLUMNS($J:V)-1</f>
        <v>12</v>
      </c>
      <c r="W175" s="15">
        <f>Startar+COLUMNS($J:W)-1</f>
        <v>13</v>
      </c>
      <c r="X175" s="15">
        <f>Startar+COLUMNS($J:X)-1</f>
        <v>14</v>
      </c>
    </row>
    <row r="176" spans="2:24" ht="34.950000000000003" customHeight="1" x14ac:dyDescent="0.35">
      <c r="I176" s="2" t="s">
        <v>8</v>
      </c>
      <c r="J176" s="10">
        <f t="shared" ref="J176" si="218">$D175*J179</f>
        <v>0</v>
      </c>
      <c r="K176" s="10">
        <f t="shared" ref="K176" si="219">$D175*K179</f>
        <v>0</v>
      </c>
      <c r="L176" s="10">
        <f t="shared" ref="L176" si="220">$D175*L179</f>
        <v>0</v>
      </c>
      <c r="M176" s="10">
        <f t="shared" ref="M176" si="221">$D175*M179</f>
        <v>0</v>
      </c>
      <c r="N176" s="10">
        <f t="shared" ref="N176" si="222">$D175*N179</f>
        <v>0</v>
      </c>
      <c r="O176" s="10">
        <f t="shared" ref="O176" si="223">$D175*O179</f>
        <v>0</v>
      </c>
      <c r="P176" s="10">
        <f t="shared" ref="P176" si="224">$D175*P179</f>
        <v>0</v>
      </c>
      <c r="Q176" s="10">
        <f t="shared" ref="Q176" si="225">$D175*Q179</f>
        <v>0</v>
      </c>
      <c r="R176" s="10">
        <f t="shared" ref="R176" si="226">$D175*R179</f>
        <v>0</v>
      </c>
      <c r="S176" s="10">
        <f t="shared" ref="S176" si="227">$D175*S179</f>
        <v>0</v>
      </c>
      <c r="T176" s="10">
        <f t="shared" ref="T176" si="228">$D175*T179</f>
        <v>0</v>
      </c>
      <c r="U176" s="10">
        <f t="shared" ref="U176" si="229">$D175*U179</f>
        <v>0</v>
      </c>
      <c r="V176" s="10">
        <f t="shared" ref="V176" si="230">$D175*V179</f>
        <v>0</v>
      </c>
      <c r="W176" s="10">
        <f t="shared" ref="W176" si="231">$D175*W179</f>
        <v>0</v>
      </c>
      <c r="X176" s="10">
        <f t="shared" ref="X176" si="232">$D175*X179</f>
        <v>0</v>
      </c>
    </row>
    <row r="177" spans="2:24" ht="34.950000000000003" customHeight="1" x14ac:dyDescent="0.35">
      <c r="I177" s="2" t="s">
        <v>10</v>
      </c>
      <c r="J177" s="10">
        <f t="shared" ref="J177:X177" si="233">$E175*J179</f>
        <v>0</v>
      </c>
      <c r="K177" s="10">
        <f t="shared" si="233"/>
        <v>0</v>
      </c>
      <c r="L177" s="10">
        <f t="shared" si="233"/>
        <v>0</v>
      </c>
      <c r="M177" s="10">
        <f t="shared" si="233"/>
        <v>0</v>
      </c>
      <c r="N177" s="10">
        <f t="shared" si="233"/>
        <v>0</v>
      </c>
      <c r="O177" s="10">
        <f t="shared" si="233"/>
        <v>0</v>
      </c>
      <c r="P177" s="10">
        <f t="shared" si="233"/>
        <v>0</v>
      </c>
      <c r="Q177" s="10">
        <f t="shared" si="233"/>
        <v>0</v>
      </c>
      <c r="R177" s="10">
        <f t="shared" si="233"/>
        <v>0</v>
      </c>
      <c r="S177" s="10">
        <f t="shared" si="233"/>
        <v>0</v>
      </c>
      <c r="T177" s="10">
        <f t="shared" si="233"/>
        <v>0</v>
      </c>
      <c r="U177" s="10">
        <f t="shared" si="233"/>
        <v>0</v>
      </c>
      <c r="V177" s="10">
        <f t="shared" si="233"/>
        <v>0</v>
      </c>
      <c r="W177" s="10">
        <f t="shared" si="233"/>
        <v>0</v>
      </c>
      <c r="X177" s="10">
        <f t="shared" si="233"/>
        <v>0</v>
      </c>
    </row>
    <row r="178" spans="2:24" ht="34.950000000000003" customHeight="1" x14ac:dyDescent="0.35">
      <c r="I178" s="2" t="s">
        <v>11</v>
      </c>
      <c r="J178" s="10">
        <f t="shared" ref="J178" si="234">$F175*J179</f>
        <v>0</v>
      </c>
      <c r="K178" s="10">
        <f t="shared" ref="K178" si="235">$F175*K179</f>
        <v>0</v>
      </c>
      <c r="L178" s="10">
        <f t="shared" ref="L178" si="236">$F175*L179</f>
        <v>0</v>
      </c>
      <c r="M178" s="10">
        <f t="shared" ref="M178" si="237">$F175*M179</f>
        <v>0</v>
      </c>
      <c r="N178" s="10">
        <f t="shared" ref="N178" si="238">$F175*N179</f>
        <v>0</v>
      </c>
      <c r="O178" s="10">
        <f t="shared" ref="O178" si="239">$F175*O179</f>
        <v>0</v>
      </c>
      <c r="P178" s="10">
        <f t="shared" ref="P178" si="240">$F175*P179</f>
        <v>0</v>
      </c>
      <c r="Q178" s="10">
        <f t="shared" ref="Q178" si="241">$F175*Q179</f>
        <v>0</v>
      </c>
      <c r="R178" s="10">
        <f t="shared" ref="R178" si="242">$F175*R179</f>
        <v>0</v>
      </c>
      <c r="S178" s="10">
        <f t="shared" ref="S178" si="243">$F175*S179</f>
        <v>0</v>
      </c>
      <c r="T178" s="10">
        <f t="shared" ref="T178" si="244">$F175*T179</f>
        <v>0</v>
      </c>
      <c r="U178" s="10">
        <f t="shared" ref="U178" si="245">$F175*U179</f>
        <v>0</v>
      </c>
      <c r="V178" s="10">
        <f t="shared" ref="V178" si="246">$F175*V179</f>
        <v>0</v>
      </c>
      <c r="W178" s="10">
        <f t="shared" ref="W178" si="247">$F175*W179</f>
        <v>0</v>
      </c>
      <c r="X178" s="10">
        <f t="shared" ref="X178" si="248">$F175*X179</f>
        <v>0</v>
      </c>
    </row>
    <row r="179" spans="2:24" ht="34.950000000000003" customHeight="1" x14ac:dyDescent="0.35">
      <c r="I179" s="2" t="s">
        <v>9</v>
      </c>
      <c r="J179" s="8">
        <v>1</v>
      </c>
      <c r="K179" s="8">
        <v>1</v>
      </c>
      <c r="L179" s="8">
        <v>1</v>
      </c>
      <c r="M179" s="8">
        <v>1</v>
      </c>
      <c r="N179" s="8">
        <v>1</v>
      </c>
      <c r="O179" s="8">
        <v>1</v>
      </c>
      <c r="P179" s="8">
        <v>1</v>
      </c>
      <c r="Q179" s="8">
        <v>1</v>
      </c>
      <c r="R179" s="8">
        <v>1</v>
      </c>
      <c r="S179" s="8">
        <v>1</v>
      </c>
      <c r="T179" s="8">
        <v>1</v>
      </c>
      <c r="U179" s="8">
        <v>1</v>
      </c>
      <c r="V179" s="8">
        <v>1</v>
      </c>
      <c r="W179" s="8">
        <v>1</v>
      </c>
      <c r="X179" s="8">
        <v>1</v>
      </c>
    </row>
    <row r="182" spans="2:24" ht="34.950000000000003" customHeight="1" thickBot="1" x14ac:dyDescent="0.4"/>
    <row r="183" spans="2:24" ht="34.950000000000003" customHeight="1" thickBot="1" x14ac:dyDescent="0.4">
      <c r="B183" s="21" t="s">
        <v>57</v>
      </c>
      <c r="C183" s="42"/>
      <c r="D183" s="2" t="s">
        <v>105</v>
      </c>
    </row>
    <row r="184" spans="2:24" ht="34.950000000000003" customHeight="1" thickBot="1" x14ac:dyDescent="0.4">
      <c r="C184" s="42"/>
      <c r="D184" s="2" t="s">
        <v>163</v>
      </c>
      <c r="E184" t="str" cm="1">
        <f t="array" ref="E184">IFERROR(INDEX(_xlfn.ANCHORARRAY(#REF!),#REF!,1),"")</f>
        <v/>
      </c>
    </row>
    <row r="185" spans="2:24" ht="34.950000000000003" customHeight="1" thickBot="1" x14ac:dyDescent="0.4">
      <c r="C185" s="42"/>
      <c r="D185" s="2" t="s">
        <v>3</v>
      </c>
    </row>
    <row r="186" spans="2:24" ht="34.950000000000003" customHeight="1" x14ac:dyDescent="0.35">
      <c r="B186"/>
    </row>
    <row r="187" spans="2:24" ht="34.950000000000003" customHeight="1" thickBot="1" x14ac:dyDescent="0.45">
      <c r="C187" s="3" t="s">
        <v>9</v>
      </c>
      <c r="D187" s="3" t="s">
        <v>8</v>
      </c>
      <c r="E187" s="3" t="s">
        <v>10</v>
      </c>
      <c r="F187" s="3" t="s">
        <v>11</v>
      </c>
      <c r="G187" s="3" t="s">
        <v>12</v>
      </c>
    </row>
    <row r="188" spans="2:24" ht="34.950000000000003" customHeight="1" x14ac:dyDescent="0.35">
      <c r="C188" s="5"/>
      <c r="D188" s="8"/>
      <c r="E188" s="8"/>
      <c r="F188" s="8"/>
      <c r="G188" s="5"/>
    </row>
    <row r="189" spans="2:24" ht="34.950000000000003" customHeight="1" x14ac:dyDescent="0.35">
      <c r="C189" s="5"/>
      <c r="D189" s="8"/>
      <c r="E189" s="8"/>
      <c r="F189" s="8"/>
      <c r="G189" s="5"/>
    </row>
    <row r="190" spans="2:24" ht="34.950000000000003" customHeight="1" x14ac:dyDescent="0.35">
      <c r="C190" s="5"/>
      <c r="D190" s="8"/>
      <c r="E190" s="8"/>
      <c r="F190" s="8"/>
      <c r="G190" s="5"/>
    </row>
    <row r="191" spans="2:24" ht="34.950000000000003" customHeight="1" x14ac:dyDescent="0.35">
      <c r="C191" s="5"/>
      <c r="D191" s="8"/>
      <c r="E191" s="8"/>
      <c r="F191" s="8"/>
      <c r="G191" s="5"/>
    </row>
    <row r="192" spans="2:24" ht="34.950000000000003" customHeight="1" x14ac:dyDescent="0.35">
      <c r="C192" s="5"/>
      <c r="D192" s="8"/>
      <c r="E192" s="8"/>
      <c r="F192" s="8"/>
      <c r="G192" s="5"/>
    </row>
    <row r="193" spans="2:24" ht="34.950000000000003" customHeight="1" thickBot="1" x14ac:dyDescent="0.4">
      <c r="C193" s="5"/>
      <c r="D193" s="8"/>
      <c r="E193" s="8"/>
      <c r="F193" s="8"/>
      <c r="G193" s="5"/>
    </row>
    <row r="194" spans="2:24" ht="34.950000000000003" customHeight="1" thickBot="1" x14ac:dyDescent="0.4">
      <c r="C194" s="12" t="s">
        <v>106</v>
      </c>
      <c r="D194" s="1"/>
      <c r="E194" s="1"/>
      <c r="F194" s="1"/>
      <c r="I194" s="21" t="s">
        <v>57</v>
      </c>
      <c r="J194" s="15">
        <f>Startar+COLUMNS($J:J)-1</f>
        <v>0</v>
      </c>
      <c r="K194" s="15">
        <f>Startar+COLUMNS($J:K)-1</f>
        <v>1</v>
      </c>
      <c r="L194" s="15">
        <f>Startar+COLUMNS($J:L)-1</f>
        <v>2</v>
      </c>
      <c r="M194" s="15">
        <f>Startar+COLUMNS($J:M)-1</f>
        <v>3</v>
      </c>
      <c r="N194" s="15">
        <f>Startar+COLUMNS($J:N)-1</f>
        <v>4</v>
      </c>
      <c r="O194" s="15">
        <f>Startar+COLUMNS($J:O)-1</f>
        <v>5</v>
      </c>
      <c r="P194" s="15">
        <f>Startar+COLUMNS($J:P)-1</f>
        <v>6</v>
      </c>
      <c r="Q194" s="15">
        <f>Startar+COLUMNS($J:Q)-1</f>
        <v>7</v>
      </c>
      <c r="R194" s="15">
        <f>Startar+COLUMNS($J:R)-1</f>
        <v>8</v>
      </c>
      <c r="S194" s="15">
        <f>Startar+COLUMNS($J:S)-1</f>
        <v>9</v>
      </c>
      <c r="T194" s="15">
        <f>Startar+COLUMNS($J:T)-1</f>
        <v>10</v>
      </c>
      <c r="U194" s="15">
        <f>Startar+COLUMNS($J:U)-1</f>
        <v>11</v>
      </c>
      <c r="V194" s="15">
        <f>Startar+COLUMNS($J:V)-1</f>
        <v>12</v>
      </c>
      <c r="W194" s="15">
        <f>Startar+COLUMNS($J:W)-1</f>
        <v>13</v>
      </c>
      <c r="X194" s="15">
        <f>Startar+COLUMNS($J:X)-1</f>
        <v>14</v>
      </c>
    </row>
    <row r="195" spans="2:24" ht="34.950000000000003" customHeight="1" x14ac:dyDescent="0.35">
      <c r="I195" s="2" t="s">
        <v>8</v>
      </c>
      <c r="J195" s="10">
        <f t="shared" ref="J195" si="249">$D194*J198</f>
        <v>0</v>
      </c>
      <c r="K195" s="10">
        <f t="shared" ref="K195" si="250">$D194*K198</f>
        <v>0</v>
      </c>
      <c r="L195" s="10">
        <f t="shared" ref="L195" si="251">$D194*L198</f>
        <v>0</v>
      </c>
      <c r="M195" s="10">
        <f t="shared" ref="M195" si="252">$D194*M198</f>
        <v>0</v>
      </c>
      <c r="N195" s="10">
        <f t="shared" ref="N195" si="253">$D194*N198</f>
        <v>0</v>
      </c>
      <c r="O195" s="10">
        <f t="shared" ref="O195" si="254">$D194*O198</f>
        <v>0</v>
      </c>
      <c r="P195" s="10">
        <f t="shared" ref="P195" si="255">$D194*P198</f>
        <v>0</v>
      </c>
      <c r="Q195" s="10">
        <f t="shared" ref="Q195" si="256">$D194*Q198</f>
        <v>0</v>
      </c>
      <c r="R195" s="10">
        <f t="shared" ref="R195" si="257">$D194*R198</f>
        <v>0</v>
      </c>
      <c r="S195" s="10">
        <f t="shared" ref="S195" si="258">$D194*S198</f>
        <v>0</v>
      </c>
      <c r="T195" s="10">
        <f t="shared" ref="T195" si="259">$D194*T198</f>
        <v>0</v>
      </c>
      <c r="U195" s="10">
        <f t="shared" ref="U195" si="260">$D194*U198</f>
        <v>0</v>
      </c>
      <c r="V195" s="10">
        <f t="shared" ref="V195" si="261">$D194*V198</f>
        <v>0</v>
      </c>
      <c r="W195" s="10">
        <f t="shared" ref="W195" si="262">$D194*W198</f>
        <v>0</v>
      </c>
      <c r="X195" s="10">
        <f t="shared" ref="X195" si="263">$D194*X198</f>
        <v>0</v>
      </c>
    </row>
    <row r="196" spans="2:24" ht="34.950000000000003" customHeight="1" x14ac:dyDescent="0.35">
      <c r="I196" s="2" t="s">
        <v>10</v>
      </c>
      <c r="J196" s="10">
        <f t="shared" ref="J196:X196" si="264">$E194*J198</f>
        <v>0</v>
      </c>
      <c r="K196" s="10">
        <f t="shared" si="264"/>
        <v>0</v>
      </c>
      <c r="L196" s="10">
        <f t="shared" si="264"/>
        <v>0</v>
      </c>
      <c r="M196" s="10">
        <f t="shared" si="264"/>
        <v>0</v>
      </c>
      <c r="N196" s="10">
        <f t="shared" si="264"/>
        <v>0</v>
      </c>
      <c r="O196" s="10">
        <f t="shared" si="264"/>
        <v>0</v>
      </c>
      <c r="P196" s="10">
        <f t="shared" si="264"/>
        <v>0</v>
      </c>
      <c r="Q196" s="10">
        <f t="shared" si="264"/>
        <v>0</v>
      </c>
      <c r="R196" s="10">
        <f t="shared" si="264"/>
        <v>0</v>
      </c>
      <c r="S196" s="10">
        <f t="shared" si="264"/>
        <v>0</v>
      </c>
      <c r="T196" s="10">
        <f t="shared" si="264"/>
        <v>0</v>
      </c>
      <c r="U196" s="10">
        <f t="shared" si="264"/>
        <v>0</v>
      </c>
      <c r="V196" s="10">
        <f t="shared" si="264"/>
        <v>0</v>
      </c>
      <c r="W196" s="10">
        <f t="shared" si="264"/>
        <v>0</v>
      </c>
      <c r="X196" s="10">
        <f t="shared" si="264"/>
        <v>0</v>
      </c>
    </row>
    <row r="197" spans="2:24" ht="34.950000000000003" customHeight="1" x14ac:dyDescent="0.35">
      <c r="I197" s="2" t="s">
        <v>11</v>
      </c>
      <c r="J197" s="10">
        <f t="shared" ref="J197" si="265">$F194*J198</f>
        <v>0</v>
      </c>
      <c r="K197" s="10">
        <f t="shared" ref="K197" si="266">$F194*K198</f>
        <v>0</v>
      </c>
      <c r="L197" s="10">
        <f t="shared" ref="L197" si="267">$F194*L198</f>
        <v>0</v>
      </c>
      <c r="M197" s="10">
        <f t="shared" ref="M197" si="268">$F194*M198</f>
        <v>0</v>
      </c>
      <c r="N197" s="10">
        <f t="shared" ref="N197" si="269">$F194*N198</f>
        <v>0</v>
      </c>
      <c r="O197" s="10">
        <f t="shared" ref="O197" si="270">$F194*O198</f>
        <v>0</v>
      </c>
      <c r="P197" s="10">
        <f t="shared" ref="P197" si="271">$F194*P198</f>
        <v>0</v>
      </c>
      <c r="Q197" s="10">
        <f t="shared" ref="Q197" si="272">$F194*Q198</f>
        <v>0</v>
      </c>
      <c r="R197" s="10">
        <f t="shared" ref="R197" si="273">$F194*R198</f>
        <v>0</v>
      </c>
      <c r="S197" s="10">
        <f t="shared" ref="S197" si="274">$F194*S198</f>
        <v>0</v>
      </c>
      <c r="T197" s="10">
        <f t="shared" ref="T197" si="275">$F194*T198</f>
        <v>0</v>
      </c>
      <c r="U197" s="10">
        <f t="shared" ref="U197" si="276">$F194*U198</f>
        <v>0</v>
      </c>
      <c r="V197" s="10">
        <f t="shared" ref="V197" si="277">$F194*V198</f>
        <v>0</v>
      </c>
      <c r="W197" s="10">
        <f t="shared" ref="W197" si="278">$F194*W198</f>
        <v>0</v>
      </c>
      <c r="X197" s="10">
        <f t="shared" ref="X197" si="279">$F194*X198</f>
        <v>0</v>
      </c>
    </row>
    <row r="198" spans="2:24" ht="34.950000000000003" customHeight="1" x14ac:dyDescent="0.35">
      <c r="I198" s="2" t="s">
        <v>9</v>
      </c>
      <c r="J198" s="8">
        <v>1</v>
      </c>
      <c r="K198" s="8">
        <v>1</v>
      </c>
      <c r="L198" s="8">
        <v>1</v>
      </c>
      <c r="M198" s="8">
        <v>1</v>
      </c>
      <c r="N198" s="8">
        <v>1</v>
      </c>
      <c r="O198" s="8">
        <v>1</v>
      </c>
      <c r="P198" s="8">
        <v>1</v>
      </c>
      <c r="Q198" s="8">
        <v>1</v>
      </c>
      <c r="R198" s="8">
        <v>1</v>
      </c>
      <c r="S198" s="8">
        <v>1</v>
      </c>
      <c r="T198" s="8">
        <v>1</v>
      </c>
      <c r="U198" s="8">
        <v>1</v>
      </c>
      <c r="V198" s="8">
        <v>1</v>
      </c>
      <c r="W198" s="8">
        <v>1</v>
      </c>
      <c r="X198" s="8">
        <v>1</v>
      </c>
    </row>
    <row r="201" spans="2:24" ht="34.950000000000003" customHeight="1" thickBot="1" x14ac:dyDescent="0.4"/>
    <row r="202" spans="2:24" ht="34.950000000000003" customHeight="1" thickBot="1" x14ac:dyDescent="0.4">
      <c r="B202" s="21" t="s">
        <v>58</v>
      </c>
      <c r="C202" s="42"/>
      <c r="D202" s="2" t="s">
        <v>105</v>
      </c>
    </row>
    <row r="203" spans="2:24" ht="34.950000000000003" customHeight="1" thickBot="1" x14ac:dyDescent="0.4">
      <c r="C203" s="42"/>
      <c r="D203" s="2" t="s">
        <v>163</v>
      </c>
      <c r="E203" t="str" cm="1">
        <f t="array" ref="E203">IFERROR(INDEX(_xlfn.ANCHORARRAY(#REF!),#REF!,1),"")</f>
        <v/>
      </c>
    </row>
    <row r="204" spans="2:24" ht="34.950000000000003" customHeight="1" thickBot="1" x14ac:dyDescent="0.4">
      <c r="C204" s="42"/>
      <c r="D204" s="2" t="s">
        <v>3</v>
      </c>
    </row>
    <row r="205" spans="2:24" ht="34.950000000000003" customHeight="1" x14ac:dyDescent="0.35">
      <c r="B205"/>
    </row>
    <row r="206" spans="2:24" ht="34.950000000000003" customHeight="1" thickBot="1" x14ac:dyDescent="0.45">
      <c r="C206" s="3" t="s">
        <v>9</v>
      </c>
      <c r="D206" s="3" t="s">
        <v>8</v>
      </c>
      <c r="E206" s="3" t="s">
        <v>10</v>
      </c>
      <c r="F206" s="3" t="s">
        <v>11</v>
      </c>
      <c r="G206" s="3" t="s">
        <v>12</v>
      </c>
    </row>
    <row r="207" spans="2:24" ht="34.950000000000003" customHeight="1" x14ac:dyDescent="0.35">
      <c r="C207" s="5"/>
      <c r="D207" s="8"/>
      <c r="E207" s="8"/>
      <c r="F207" s="8"/>
      <c r="G207" s="5"/>
    </row>
    <row r="208" spans="2:24" ht="34.950000000000003" customHeight="1" x14ac:dyDescent="0.35">
      <c r="C208" s="5"/>
      <c r="D208" s="8"/>
      <c r="E208" s="8"/>
      <c r="F208" s="8"/>
      <c r="G208" s="5"/>
    </row>
    <row r="209" spans="2:24" ht="34.950000000000003" customHeight="1" x14ac:dyDescent="0.35">
      <c r="C209" s="5"/>
      <c r="D209" s="8"/>
      <c r="E209" s="8"/>
      <c r="F209" s="8"/>
      <c r="G209" s="5"/>
    </row>
    <row r="210" spans="2:24" ht="34.950000000000003" customHeight="1" x14ac:dyDescent="0.35">
      <c r="C210" s="5"/>
      <c r="D210" s="8"/>
      <c r="E210" s="8"/>
      <c r="F210" s="8"/>
      <c r="G210" s="5"/>
    </row>
    <row r="211" spans="2:24" ht="34.950000000000003" customHeight="1" x14ac:dyDescent="0.35">
      <c r="C211" s="5"/>
      <c r="D211" s="8"/>
      <c r="E211" s="8"/>
      <c r="F211" s="8"/>
      <c r="G211" s="5"/>
    </row>
    <row r="212" spans="2:24" ht="34.950000000000003" customHeight="1" thickBot="1" x14ac:dyDescent="0.4">
      <c r="C212" s="5"/>
      <c r="D212" s="8"/>
      <c r="E212" s="8"/>
      <c r="F212" s="8"/>
      <c r="G212" s="5"/>
    </row>
    <row r="213" spans="2:24" ht="34.950000000000003" customHeight="1" thickBot="1" x14ac:dyDescent="0.4">
      <c r="C213" s="12" t="s">
        <v>106</v>
      </c>
      <c r="D213" s="1"/>
      <c r="E213" s="1"/>
      <c r="F213" s="1"/>
      <c r="I213" s="21" t="s">
        <v>58</v>
      </c>
      <c r="J213" s="15">
        <f>Startar+COLUMNS($J:J)-1</f>
        <v>0</v>
      </c>
      <c r="K213" s="15">
        <f>Startar+COLUMNS($J:K)-1</f>
        <v>1</v>
      </c>
      <c r="L213" s="15">
        <f>Startar+COLUMNS($J:L)-1</f>
        <v>2</v>
      </c>
      <c r="M213" s="15">
        <f>Startar+COLUMNS($J:M)-1</f>
        <v>3</v>
      </c>
      <c r="N213" s="15">
        <f>Startar+COLUMNS($J:N)-1</f>
        <v>4</v>
      </c>
      <c r="O213" s="15">
        <f>Startar+COLUMNS($J:O)-1</f>
        <v>5</v>
      </c>
      <c r="P213" s="15">
        <f>Startar+COLUMNS($J:P)-1</f>
        <v>6</v>
      </c>
      <c r="Q213" s="15">
        <f>Startar+COLUMNS($J:Q)-1</f>
        <v>7</v>
      </c>
      <c r="R213" s="15">
        <f>Startar+COLUMNS($J:R)-1</f>
        <v>8</v>
      </c>
      <c r="S213" s="15">
        <f>Startar+COLUMNS($J:S)-1</f>
        <v>9</v>
      </c>
      <c r="T213" s="15">
        <f>Startar+COLUMNS($J:T)-1</f>
        <v>10</v>
      </c>
      <c r="U213" s="15">
        <f>Startar+COLUMNS($J:U)-1</f>
        <v>11</v>
      </c>
      <c r="V213" s="15">
        <f>Startar+COLUMNS($J:V)-1</f>
        <v>12</v>
      </c>
      <c r="W213" s="15">
        <f>Startar+COLUMNS($J:W)-1</f>
        <v>13</v>
      </c>
      <c r="X213" s="15">
        <f>Startar+COLUMNS($J:X)-1</f>
        <v>14</v>
      </c>
    </row>
    <row r="214" spans="2:24" ht="34.950000000000003" customHeight="1" x14ac:dyDescent="0.35">
      <c r="I214" s="2" t="s">
        <v>8</v>
      </c>
      <c r="J214" s="10">
        <f t="shared" ref="J214" si="280">$D213*J217</f>
        <v>0</v>
      </c>
      <c r="K214" s="10">
        <f t="shared" ref="K214" si="281">$D213*K217</f>
        <v>0</v>
      </c>
      <c r="L214" s="10">
        <f t="shared" ref="L214" si="282">$D213*L217</f>
        <v>0</v>
      </c>
      <c r="M214" s="10">
        <f t="shared" ref="M214" si="283">$D213*M217</f>
        <v>0</v>
      </c>
      <c r="N214" s="10">
        <f t="shared" ref="N214" si="284">$D213*N217</f>
        <v>0</v>
      </c>
      <c r="O214" s="10">
        <f t="shared" ref="O214" si="285">$D213*O217</f>
        <v>0</v>
      </c>
      <c r="P214" s="10">
        <f t="shared" ref="P214" si="286">$D213*P217</f>
        <v>0</v>
      </c>
      <c r="Q214" s="10">
        <f t="shared" ref="Q214" si="287">$D213*Q217</f>
        <v>0</v>
      </c>
      <c r="R214" s="10">
        <f t="shared" ref="R214" si="288">$D213*R217</f>
        <v>0</v>
      </c>
      <c r="S214" s="10">
        <f t="shared" ref="S214" si="289">$D213*S217</f>
        <v>0</v>
      </c>
      <c r="T214" s="10">
        <f t="shared" ref="T214" si="290">$D213*T217</f>
        <v>0</v>
      </c>
      <c r="U214" s="10">
        <f t="shared" ref="U214" si="291">$D213*U217</f>
        <v>0</v>
      </c>
      <c r="V214" s="10">
        <f t="shared" ref="V214" si="292">$D213*V217</f>
        <v>0</v>
      </c>
      <c r="W214" s="10">
        <f t="shared" ref="W214" si="293">$D213*W217</f>
        <v>0</v>
      </c>
      <c r="X214" s="10">
        <f t="shared" ref="X214" si="294">$D213*X217</f>
        <v>0</v>
      </c>
    </row>
    <row r="215" spans="2:24" ht="34.950000000000003" customHeight="1" x14ac:dyDescent="0.35">
      <c r="I215" s="2" t="s">
        <v>10</v>
      </c>
      <c r="J215" s="10">
        <f t="shared" ref="J215:X215" si="295">$E213*J217</f>
        <v>0</v>
      </c>
      <c r="K215" s="10">
        <f t="shared" si="295"/>
        <v>0</v>
      </c>
      <c r="L215" s="10">
        <f t="shared" si="295"/>
        <v>0</v>
      </c>
      <c r="M215" s="10">
        <f t="shared" si="295"/>
        <v>0</v>
      </c>
      <c r="N215" s="10">
        <f t="shared" si="295"/>
        <v>0</v>
      </c>
      <c r="O215" s="10">
        <f t="shared" si="295"/>
        <v>0</v>
      </c>
      <c r="P215" s="10">
        <f t="shared" si="295"/>
        <v>0</v>
      </c>
      <c r="Q215" s="10">
        <f t="shared" si="295"/>
        <v>0</v>
      </c>
      <c r="R215" s="10">
        <f t="shared" si="295"/>
        <v>0</v>
      </c>
      <c r="S215" s="10">
        <f t="shared" si="295"/>
        <v>0</v>
      </c>
      <c r="T215" s="10">
        <f t="shared" si="295"/>
        <v>0</v>
      </c>
      <c r="U215" s="10">
        <f t="shared" si="295"/>
        <v>0</v>
      </c>
      <c r="V215" s="10">
        <f t="shared" si="295"/>
        <v>0</v>
      </c>
      <c r="W215" s="10">
        <f t="shared" si="295"/>
        <v>0</v>
      </c>
      <c r="X215" s="10">
        <f t="shared" si="295"/>
        <v>0</v>
      </c>
    </row>
    <row r="216" spans="2:24" ht="34.950000000000003" customHeight="1" x14ac:dyDescent="0.35">
      <c r="I216" s="2" t="s">
        <v>11</v>
      </c>
      <c r="J216" s="10">
        <f t="shared" ref="J216" si="296">$F213*J217</f>
        <v>0</v>
      </c>
      <c r="K216" s="10">
        <f t="shared" ref="K216" si="297">$F213*K217</f>
        <v>0</v>
      </c>
      <c r="L216" s="10">
        <f t="shared" ref="L216" si="298">$F213*L217</f>
        <v>0</v>
      </c>
      <c r="M216" s="10">
        <f t="shared" ref="M216" si="299">$F213*M217</f>
        <v>0</v>
      </c>
      <c r="N216" s="10">
        <f t="shared" ref="N216" si="300">$F213*N217</f>
        <v>0</v>
      </c>
      <c r="O216" s="10">
        <f t="shared" ref="O216" si="301">$F213*O217</f>
        <v>0</v>
      </c>
      <c r="P216" s="10">
        <f t="shared" ref="P216" si="302">$F213*P217</f>
        <v>0</v>
      </c>
      <c r="Q216" s="10">
        <f t="shared" ref="Q216" si="303">$F213*Q217</f>
        <v>0</v>
      </c>
      <c r="R216" s="10">
        <f t="shared" ref="R216" si="304">$F213*R217</f>
        <v>0</v>
      </c>
      <c r="S216" s="10">
        <f t="shared" ref="S216" si="305">$F213*S217</f>
        <v>0</v>
      </c>
      <c r="T216" s="10">
        <f t="shared" ref="T216" si="306">$F213*T217</f>
        <v>0</v>
      </c>
      <c r="U216" s="10">
        <f t="shared" ref="U216" si="307">$F213*U217</f>
        <v>0</v>
      </c>
      <c r="V216" s="10">
        <f t="shared" ref="V216" si="308">$F213*V217</f>
        <v>0</v>
      </c>
      <c r="W216" s="10">
        <f t="shared" ref="W216" si="309">$F213*W217</f>
        <v>0</v>
      </c>
      <c r="X216" s="10">
        <f t="shared" ref="X216" si="310">$F213*X217</f>
        <v>0</v>
      </c>
    </row>
    <row r="217" spans="2:24" ht="34.950000000000003" customHeight="1" x14ac:dyDescent="0.35">
      <c r="I217" s="2" t="s">
        <v>9</v>
      </c>
      <c r="J217" s="8">
        <v>1</v>
      </c>
      <c r="K217" s="8">
        <v>1</v>
      </c>
      <c r="L217" s="8">
        <v>1</v>
      </c>
      <c r="M217" s="8">
        <v>1</v>
      </c>
      <c r="N217" s="8">
        <v>1</v>
      </c>
      <c r="O217" s="8">
        <v>1</v>
      </c>
      <c r="P217" s="8">
        <v>1</v>
      </c>
      <c r="Q217" s="8">
        <v>1</v>
      </c>
      <c r="R217" s="8">
        <v>1</v>
      </c>
      <c r="S217" s="8">
        <v>1</v>
      </c>
      <c r="T217" s="8">
        <v>1</v>
      </c>
      <c r="U217" s="8">
        <v>1</v>
      </c>
      <c r="V217" s="8">
        <v>1</v>
      </c>
      <c r="W217" s="8">
        <v>1</v>
      </c>
      <c r="X217" s="8">
        <v>1</v>
      </c>
    </row>
    <row r="220" spans="2:24" ht="34.950000000000003" customHeight="1" thickBot="1" x14ac:dyDescent="0.4"/>
    <row r="221" spans="2:24" ht="34.950000000000003" customHeight="1" thickBot="1" x14ac:dyDescent="0.4">
      <c r="B221" s="21" t="s">
        <v>59</v>
      </c>
      <c r="C221" s="42"/>
      <c r="D221" s="2" t="s">
        <v>105</v>
      </c>
    </row>
    <row r="222" spans="2:24" ht="34.950000000000003" customHeight="1" thickBot="1" x14ac:dyDescent="0.4">
      <c r="C222" s="42"/>
      <c r="D222" s="2" t="s">
        <v>163</v>
      </c>
      <c r="E222" t="str" cm="1">
        <f t="array" ref="E222">IFERROR(INDEX(_xlfn.ANCHORARRAY(#REF!),#REF!,1),"")</f>
        <v/>
      </c>
    </row>
    <row r="223" spans="2:24" ht="34.950000000000003" customHeight="1" thickBot="1" x14ac:dyDescent="0.4">
      <c r="C223" s="42"/>
      <c r="D223" s="2" t="s">
        <v>3</v>
      </c>
    </row>
    <row r="224" spans="2:24" ht="34.950000000000003" customHeight="1" x14ac:dyDescent="0.35">
      <c r="B224"/>
    </row>
    <row r="225" spans="2:24" ht="34.950000000000003" customHeight="1" thickBot="1" x14ac:dyDescent="0.45">
      <c r="C225" s="3" t="s">
        <v>9</v>
      </c>
      <c r="D225" s="3" t="s">
        <v>8</v>
      </c>
      <c r="E225" s="3" t="s">
        <v>10</v>
      </c>
      <c r="F225" s="3" t="s">
        <v>11</v>
      </c>
      <c r="G225" s="3" t="s">
        <v>12</v>
      </c>
    </row>
    <row r="226" spans="2:24" ht="34.950000000000003" customHeight="1" x14ac:dyDescent="0.35">
      <c r="C226" s="5"/>
      <c r="D226" s="8"/>
      <c r="E226" s="8"/>
      <c r="F226" s="8"/>
      <c r="G226" s="5"/>
    </row>
    <row r="227" spans="2:24" ht="34.950000000000003" customHeight="1" x14ac:dyDescent="0.35">
      <c r="C227" s="5"/>
      <c r="D227" s="8"/>
      <c r="E227" s="8"/>
      <c r="F227" s="8"/>
      <c r="G227" s="5"/>
    </row>
    <row r="228" spans="2:24" ht="34.950000000000003" customHeight="1" x14ac:dyDescent="0.35">
      <c r="C228" s="5"/>
      <c r="D228" s="8"/>
      <c r="E228" s="8"/>
      <c r="F228" s="8"/>
      <c r="G228" s="5"/>
    </row>
    <row r="229" spans="2:24" ht="34.950000000000003" customHeight="1" x14ac:dyDescent="0.35">
      <c r="C229" s="5"/>
      <c r="D229" s="8"/>
      <c r="E229" s="8"/>
      <c r="F229" s="8"/>
      <c r="G229" s="5"/>
    </row>
    <row r="230" spans="2:24" ht="34.950000000000003" customHeight="1" x14ac:dyDescent="0.35">
      <c r="C230" s="5"/>
      <c r="D230" s="8"/>
      <c r="E230" s="8"/>
      <c r="F230" s="8"/>
      <c r="G230" s="5"/>
    </row>
    <row r="231" spans="2:24" ht="34.950000000000003" customHeight="1" thickBot="1" x14ac:dyDescent="0.4">
      <c r="C231" s="5"/>
      <c r="D231" s="8"/>
      <c r="E231" s="8"/>
      <c r="F231" s="8"/>
      <c r="G231" s="5"/>
    </row>
    <row r="232" spans="2:24" ht="34.950000000000003" customHeight="1" thickBot="1" x14ac:dyDescent="0.4">
      <c r="C232" s="12" t="s">
        <v>106</v>
      </c>
      <c r="D232" s="1"/>
      <c r="E232" s="1"/>
      <c r="F232" s="1"/>
      <c r="I232" s="21" t="s">
        <v>59</v>
      </c>
      <c r="J232" s="15">
        <f>Startar+COLUMNS($J:J)-1</f>
        <v>0</v>
      </c>
      <c r="K232" s="15">
        <f>Startar+COLUMNS($J:K)-1</f>
        <v>1</v>
      </c>
      <c r="L232" s="15">
        <f>Startar+COLUMNS($J:L)-1</f>
        <v>2</v>
      </c>
      <c r="M232" s="15">
        <f>Startar+COLUMNS($J:M)-1</f>
        <v>3</v>
      </c>
      <c r="N232" s="15">
        <f>Startar+COLUMNS($J:N)-1</f>
        <v>4</v>
      </c>
      <c r="O232" s="15">
        <f>Startar+COLUMNS($J:O)-1</f>
        <v>5</v>
      </c>
      <c r="P232" s="15">
        <f>Startar+COLUMNS($J:P)-1</f>
        <v>6</v>
      </c>
      <c r="Q232" s="15">
        <f>Startar+COLUMNS($J:Q)-1</f>
        <v>7</v>
      </c>
      <c r="R232" s="15">
        <f>Startar+COLUMNS($J:R)-1</f>
        <v>8</v>
      </c>
      <c r="S232" s="15">
        <f>Startar+COLUMNS($J:S)-1</f>
        <v>9</v>
      </c>
      <c r="T232" s="15">
        <f>Startar+COLUMNS($J:T)-1</f>
        <v>10</v>
      </c>
      <c r="U232" s="15">
        <f>Startar+COLUMNS($J:U)-1</f>
        <v>11</v>
      </c>
      <c r="V232" s="15">
        <f>Startar+COLUMNS($J:V)-1</f>
        <v>12</v>
      </c>
      <c r="W232" s="15">
        <f>Startar+COLUMNS($J:W)-1</f>
        <v>13</v>
      </c>
      <c r="X232" s="15">
        <f>Startar+COLUMNS($J:X)-1</f>
        <v>14</v>
      </c>
    </row>
    <row r="233" spans="2:24" ht="34.950000000000003" customHeight="1" x14ac:dyDescent="0.35">
      <c r="I233" s="2" t="s">
        <v>8</v>
      </c>
      <c r="J233" s="10">
        <f t="shared" ref="J233" si="311">$D232*J236</f>
        <v>0</v>
      </c>
      <c r="K233" s="10">
        <f t="shared" ref="K233" si="312">$D232*K236</f>
        <v>0</v>
      </c>
      <c r="L233" s="10">
        <f t="shared" ref="L233" si="313">$D232*L236</f>
        <v>0</v>
      </c>
      <c r="M233" s="10">
        <f t="shared" ref="M233" si="314">$D232*M236</f>
        <v>0</v>
      </c>
      <c r="N233" s="10">
        <f t="shared" ref="N233" si="315">$D232*N236</f>
        <v>0</v>
      </c>
      <c r="O233" s="10">
        <f t="shared" ref="O233" si="316">$D232*O236</f>
        <v>0</v>
      </c>
      <c r="P233" s="10">
        <f t="shared" ref="P233" si="317">$D232*P236</f>
        <v>0</v>
      </c>
      <c r="Q233" s="10">
        <f t="shared" ref="Q233" si="318">$D232*Q236</f>
        <v>0</v>
      </c>
      <c r="R233" s="10">
        <f t="shared" ref="R233" si="319">$D232*R236</f>
        <v>0</v>
      </c>
      <c r="S233" s="10">
        <f t="shared" ref="S233" si="320">$D232*S236</f>
        <v>0</v>
      </c>
      <c r="T233" s="10">
        <f t="shared" ref="T233" si="321">$D232*T236</f>
        <v>0</v>
      </c>
      <c r="U233" s="10">
        <f t="shared" ref="U233" si="322">$D232*U236</f>
        <v>0</v>
      </c>
      <c r="V233" s="10">
        <f t="shared" ref="V233" si="323">$D232*V236</f>
        <v>0</v>
      </c>
      <c r="W233" s="10">
        <f t="shared" ref="W233" si="324">$D232*W236</f>
        <v>0</v>
      </c>
      <c r="X233" s="10">
        <f t="shared" ref="X233" si="325">$D232*X236</f>
        <v>0</v>
      </c>
    </row>
    <row r="234" spans="2:24" ht="34.950000000000003" customHeight="1" x14ac:dyDescent="0.35">
      <c r="I234" s="2" t="s">
        <v>10</v>
      </c>
      <c r="J234" s="10">
        <f t="shared" ref="J234:X234" si="326">$E232*J236</f>
        <v>0</v>
      </c>
      <c r="K234" s="10">
        <f t="shared" si="326"/>
        <v>0</v>
      </c>
      <c r="L234" s="10">
        <f t="shared" si="326"/>
        <v>0</v>
      </c>
      <c r="M234" s="10">
        <f t="shared" si="326"/>
        <v>0</v>
      </c>
      <c r="N234" s="10">
        <f t="shared" si="326"/>
        <v>0</v>
      </c>
      <c r="O234" s="10">
        <f t="shared" si="326"/>
        <v>0</v>
      </c>
      <c r="P234" s="10">
        <f t="shared" si="326"/>
        <v>0</v>
      </c>
      <c r="Q234" s="10">
        <f t="shared" si="326"/>
        <v>0</v>
      </c>
      <c r="R234" s="10">
        <f t="shared" si="326"/>
        <v>0</v>
      </c>
      <c r="S234" s="10">
        <f t="shared" si="326"/>
        <v>0</v>
      </c>
      <c r="T234" s="10">
        <f t="shared" si="326"/>
        <v>0</v>
      </c>
      <c r="U234" s="10">
        <f t="shared" si="326"/>
        <v>0</v>
      </c>
      <c r="V234" s="10">
        <f t="shared" si="326"/>
        <v>0</v>
      </c>
      <c r="W234" s="10">
        <f t="shared" si="326"/>
        <v>0</v>
      </c>
      <c r="X234" s="10">
        <f t="shared" si="326"/>
        <v>0</v>
      </c>
    </row>
    <row r="235" spans="2:24" ht="34.950000000000003" customHeight="1" x14ac:dyDescent="0.35">
      <c r="I235" s="2" t="s">
        <v>11</v>
      </c>
      <c r="J235" s="10">
        <f t="shared" ref="J235" si="327">$F232*J236</f>
        <v>0</v>
      </c>
      <c r="K235" s="10">
        <f t="shared" ref="K235" si="328">$F232*K236</f>
        <v>0</v>
      </c>
      <c r="L235" s="10">
        <f t="shared" ref="L235" si="329">$F232*L236</f>
        <v>0</v>
      </c>
      <c r="M235" s="10">
        <f t="shared" ref="M235" si="330">$F232*M236</f>
        <v>0</v>
      </c>
      <c r="N235" s="10">
        <f t="shared" ref="N235" si="331">$F232*N236</f>
        <v>0</v>
      </c>
      <c r="O235" s="10">
        <f t="shared" ref="O235" si="332">$F232*O236</f>
        <v>0</v>
      </c>
      <c r="P235" s="10">
        <f t="shared" ref="P235" si="333">$F232*P236</f>
        <v>0</v>
      </c>
      <c r="Q235" s="10">
        <f t="shared" ref="Q235" si="334">$F232*Q236</f>
        <v>0</v>
      </c>
      <c r="R235" s="10">
        <f t="shared" ref="R235" si="335">$F232*R236</f>
        <v>0</v>
      </c>
      <c r="S235" s="10">
        <f t="shared" ref="S235" si="336">$F232*S236</f>
        <v>0</v>
      </c>
      <c r="T235" s="10">
        <f t="shared" ref="T235" si="337">$F232*T236</f>
        <v>0</v>
      </c>
      <c r="U235" s="10">
        <f t="shared" ref="U235" si="338">$F232*U236</f>
        <v>0</v>
      </c>
      <c r="V235" s="10">
        <f t="shared" ref="V235" si="339">$F232*V236</f>
        <v>0</v>
      </c>
      <c r="W235" s="10">
        <f t="shared" ref="W235" si="340">$F232*W236</f>
        <v>0</v>
      </c>
      <c r="X235" s="10">
        <f t="shared" ref="X235" si="341">$F232*X236</f>
        <v>0</v>
      </c>
    </row>
    <row r="236" spans="2:24" ht="34.950000000000003" customHeight="1" x14ac:dyDescent="0.35">
      <c r="I236" s="2" t="s">
        <v>9</v>
      </c>
      <c r="J236" s="8">
        <v>1</v>
      </c>
      <c r="K236" s="8">
        <v>1</v>
      </c>
      <c r="L236" s="8">
        <v>1</v>
      </c>
      <c r="M236" s="8">
        <v>1</v>
      </c>
      <c r="N236" s="8">
        <v>1</v>
      </c>
      <c r="O236" s="8">
        <v>1</v>
      </c>
      <c r="P236" s="8">
        <v>1</v>
      </c>
      <c r="Q236" s="8">
        <v>1</v>
      </c>
      <c r="R236" s="8">
        <v>1</v>
      </c>
      <c r="S236" s="8">
        <v>1</v>
      </c>
      <c r="T236" s="8">
        <v>1</v>
      </c>
      <c r="U236" s="8">
        <v>1</v>
      </c>
      <c r="V236" s="8">
        <v>1</v>
      </c>
      <c r="W236" s="8">
        <v>1</v>
      </c>
      <c r="X236" s="8">
        <v>1</v>
      </c>
    </row>
    <row r="239" spans="2:24" ht="34.950000000000003" customHeight="1" thickBot="1" x14ac:dyDescent="0.4"/>
    <row r="240" spans="2:24" ht="34.950000000000003" customHeight="1" thickBot="1" x14ac:dyDescent="0.4">
      <c r="B240" s="21" t="s">
        <v>60</v>
      </c>
      <c r="C240" s="42"/>
      <c r="D240" s="2" t="s">
        <v>105</v>
      </c>
    </row>
    <row r="241" spans="2:24" ht="34.950000000000003" customHeight="1" thickBot="1" x14ac:dyDescent="0.4">
      <c r="C241" s="42"/>
      <c r="D241" s="2" t="s">
        <v>163</v>
      </c>
      <c r="E241" t="str" cm="1">
        <f t="array" ref="E241">IFERROR(INDEX(_xlfn.ANCHORARRAY(#REF!),#REF!,1),"")</f>
        <v/>
      </c>
    </row>
    <row r="242" spans="2:24" ht="34.950000000000003" customHeight="1" thickBot="1" x14ac:dyDescent="0.4">
      <c r="C242" s="42"/>
      <c r="D242" s="2" t="s">
        <v>3</v>
      </c>
    </row>
    <row r="243" spans="2:24" ht="34.950000000000003" customHeight="1" x14ac:dyDescent="0.35">
      <c r="B243"/>
    </row>
    <row r="244" spans="2:24" ht="34.950000000000003" customHeight="1" thickBot="1" x14ac:dyDescent="0.45">
      <c r="C244" s="3" t="s">
        <v>9</v>
      </c>
      <c r="D244" s="3" t="s">
        <v>8</v>
      </c>
      <c r="E244" s="3" t="s">
        <v>10</v>
      </c>
      <c r="F244" s="3" t="s">
        <v>11</v>
      </c>
      <c r="G244" s="3" t="s">
        <v>12</v>
      </c>
    </row>
    <row r="245" spans="2:24" ht="34.950000000000003" customHeight="1" x14ac:dyDescent="0.35">
      <c r="C245" s="5"/>
      <c r="D245" s="8"/>
      <c r="E245" s="8"/>
      <c r="F245" s="8"/>
      <c r="G245" s="5"/>
    </row>
    <row r="246" spans="2:24" ht="34.950000000000003" customHeight="1" x14ac:dyDescent="0.35">
      <c r="C246" s="5"/>
      <c r="D246" s="8"/>
      <c r="E246" s="8"/>
      <c r="F246" s="8"/>
      <c r="G246" s="5"/>
    </row>
    <row r="247" spans="2:24" ht="34.950000000000003" customHeight="1" x14ac:dyDescent="0.35">
      <c r="C247" s="5"/>
      <c r="D247" s="8"/>
      <c r="E247" s="8"/>
      <c r="F247" s="8"/>
      <c r="G247" s="5"/>
    </row>
    <row r="248" spans="2:24" ht="34.950000000000003" customHeight="1" x14ac:dyDescent="0.35">
      <c r="C248" s="5"/>
      <c r="D248" s="8"/>
      <c r="E248" s="8"/>
      <c r="F248" s="8"/>
      <c r="G248" s="5"/>
    </row>
    <row r="249" spans="2:24" ht="34.950000000000003" customHeight="1" x14ac:dyDescent="0.35">
      <c r="C249" s="5"/>
      <c r="D249" s="8"/>
      <c r="E249" s="8"/>
      <c r="F249" s="8"/>
      <c r="G249" s="5"/>
    </row>
    <row r="250" spans="2:24" ht="34.950000000000003" customHeight="1" thickBot="1" x14ac:dyDescent="0.4">
      <c r="C250" s="5"/>
      <c r="D250" s="8"/>
      <c r="E250" s="8"/>
      <c r="F250" s="8"/>
      <c r="G250" s="5"/>
    </row>
    <row r="251" spans="2:24" ht="34.950000000000003" customHeight="1" thickBot="1" x14ac:dyDescent="0.4">
      <c r="C251" s="12" t="s">
        <v>106</v>
      </c>
      <c r="D251" s="1"/>
      <c r="E251" s="1"/>
      <c r="F251" s="1"/>
      <c r="I251" s="21" t="s">
        <v>60</v>
      </c>
      <c r="J251" s="15">
        <f>Startar+COLUMNS($J:J)-1</f>
        <v>0</v>
      </c>
      <c r="K251" s="15">
        <f>Startar+COLUMNS($J:K)-1</f>
        <v>1</v>
      </c>
      <c r="L251" s="15">
        <f>Startar+COLUMNS($J:L)-1</f>
        <v>2</v>
      </c>
      <c r="M251" s="15">
        <f>Startar+COLUMNS($J:M)-1</f>
        <v>3</v>
      </c>
      <c r="N251" s="15">
        <f>Startar+COLUMNS($J:N)-1</f>
        <v>4</v>
      </c>
      <c r="O251" s="15">
        <f>Startar+COLUMNS($J:O)-1</f>
        <v>5</v>
      </c>
      <c r="P251" s="15">
        <f>Startar+COLUMNS($J:P)-1</f>
        <v>6</v>
      </c>
      <c r="Q251" s="15">
        <f>Startar+COLUMNS($J:Q)-1</f>
        <v>7</v>
      </c>
      <c r="R251" s="15">
        <f>Startar+COLUMNS($J:R)-1</f>
        <v>8</v>
      </c>
      <c r="S251" s="15">
        <f>Startar+COLUMNS($J:S)-1</f>
        <v>9</v>
      </c>
      <c r="T251" s="15">
        <f>Startar+COLUMNS($J:T)-1</f>
        <v>10</v>
      </c>
      <c r="U251" s="15">
        <f>Startar+COLUMNS($J:U)-1</f>
        <v>11</v>
      </c>
      <c r="V251" s="15">
        <f>Startar+COLUMNS($J:V)-1</f>
        <v>12</v>
      </c>
      <c r="W251" s="15">
        <f>Startar+COLUMNS($J:W)-1</f>
        <v>13</v>
      </c>
      <c r="X251" s="15">
        <f>Startar+COLUMNS($J:X)-1</f>
        <v>14</v>
      </c>
    </row>
    <row r="252" spans="2:24" ht="34.950000000000003" customHeight="1" x14ac:dyDescent="0.35">
      <c r="I252" s="2" t="s">
        <v>8</v>
      </c>
      <c r="J252" s="10">
        <f t="shared" ref="J252" si="342">$D251*J255</f>
        <v>0</v>
      </c>
      <c r="K252" s="10">
        <f t="shared" ref="K252" si="343">$D251*K255</f>
        <v>0</v>
      </c>
      <c r="L252" s="10">
        <f t="shared" ref="L252" si="344">$D251*L255</f>
        <v>0</v>
      </c>
      <c r="M252" s="10">
        <f t="shared" ref="M252" si="345">$D251*M255</f>
        <v>0</v>
      </c>
      <c r="N252" s="10">
        <f t="shared" ref="N252" si="346">$D251*N255</f>
        <v>0</v>
      </c>
      <c r="O252" s="10">
        <f t="shared" ref="O252" si="347">$D251*O255</f>
        <v>0</v>
      </c>
      <c r="P252" s="10">
        <f t="shared" ref="P252" si="348">$D251*P255</f>
        <v>0</v>
      </c>
      <c r="Q252" s="10">
        <f t="shared" ref="Q252" si="349">$D251*Q255</f>
        <v>0</v>
      </c>
      <c r="R252" s="10">
        <f t="shared" ref="R252" si="350">$D251*R255</f>
        <v>0</v>
      </c>
      <c r="S252" s="10">
        <f t="shared" ref="S252" si="351">$D251*S255</f>
        <v>0</v>
      </c>
      <c r="T252" s="10">
        <f t="shared" ref="T252" si="352">$D251*T255</f>
        <v>0</v>
      </c>
      <c r="U252" s="10">
        <f t="shared" ref="U252" si="353">$D251*U255</f>
        <v>0</v>
      </c>
      <c r="V252" s="10">
        <f t="shared" ref="V252" si="354">$D251*V255</f>
        <v>0</v>
      </c>
      <c r="W252" s="10">
        <f t="shared" ref="W252" si="355">$D251*W255</f>
        <v>0</v>
      </c>
      <c r="X252" s="10">
        <f t="shared" ref="X252" si="356">$D251*X255</f>
        <v>0</v>
      </c>
    </row>
    <row r="253" spans="2:24" ht="34.950000000000003" customHeight="1" x14ac:dyDescent="0.35">
      <c r="I253" s="2" t="s">
        <v>10</v>
      </c>
      <c r="J253" s="10">
        <f t="shared" ref="J253:X253" si="357">$E251*J255</f>
        <v>0</v>
      </c>
      <c r="K253" s="10">
        <f t="shared" si="357"/>
        <v>0</v>
      </c>
      <c r="L253" s="10">
        <f t="shared" si="357"/>
        <v>0</v>
      </c>
      <c r="M253" s="10">
        <f t="shared" si="357"/>
        <v>0</v>
      </c>
      <c r="N253" s="10">
        <f t="shared" si="357"/>
        <v>0</v>
      </c>
      <c r="O253" s="10">
        <f t="shared" si="357"/>
        <v>0</v>
      </c>
      <c r="P253" s="10">
        <f t="shared" si="357"/>
        <v>0</v>
      </c>
      <c r="Q253" s="10">
        <f t="shared" si="357"/>
        <v>0</v>
      </c>
      <c r="R253" s="10">
        <f t="shared" si="357"/>
        <v>0</v>
      </c>
      <c r="S253" s="10">
        <f t="shared" si="357"/>
        <v>0</v>
      </c>
      <c r="T253" s="10">
        <f t="shared" si="357"/>
        <v>0</v>
      </c>
      <c r="U253" s="10">
        <f t="shared" si="357"/>
        <v>0</v>
      </c>
      <c r="V253" s="10">
        <f t="shared" si="357"/>
        <v>0</v>
      </c>
      <c r="W253" s="10">
        <f t="shared" si="357"/>
        <v>0</v>
      </c>
      <c r="X253" s="10">
        <f t="shared" si="357"/>
        <v>0</v>
      </c>
    </row>
    <row r="254" spans="2:24" ht="34.950000000000003" customHeight="1" x14ac:dyDescent="0.35">
      <c r="I254" s="2" t="s">
        <v>11</v>
      </c>
      <c r="J254" s="10">
        <f t="shared" ref="J254" si="358">$F251*J255</f>
        <v>0</v>
      </c>
      <c r="K254" s="10">
        <f t="shared" ref="K254" si="359">$F251*K255</f>
        <v>0</v>
      </c>
      <c r="L254" s="10">
        <f t="shared" ref="L254" si="360">$F251*L255</f>
        <v>0</v>
      </c>
      <c r="M254" s="10">
        <f t="shared" ref="M254" si="361">$F251*M255</f>
        <v>0</v>
      </c>
      <c r="N254" s="10">
        <f t="shared" ref="N254" si="362">$F251*N255</f>
        <v>0</v>
      </c>
      <c r="O254" s="10">
        <f t="shared" ref="O254" si="363">$F251*O255</f>
        <v>0</v>
      </c>
      <c r="P254" s="10">
        <f t="shared" ref="P254" si="364">$F251*P255</f>
        <v>0</v>
      </c>
      <c r="Q254" s="10">
        <f t="shared" ref="Q254" si="365">$F251*Q255</f>
        <v>0</v>
      </c>
      <c r="R254" s="10">
        <f t="shared" ref="R254" si="366">$F251*R255</f>
        <v>0</v>
      </c>
      <c r="S254" s="10">
        <f t="shared" ref="S254" si="367">$F251*S255</f>
        <v>0</v>
      </c>
      <c r="T254" s="10">
        <f t="shared" ref="T254" si="368">$F251*T255</f>
        <v>0</v>
      </c>
      <c r="U254" s="10">
        <f t="shared" ref="U254" si="369">$F251*U255</f>
        <v>0</v>
      </c>
      <c r="V254" s="10">
        <f t="shared" ref="V254" si="370">$F251*V255</f>
        <v>0</v>
      </c>
      <c r="W254" s="10">
        <f t="shared" ref="W254" si="371">$F251*W255</f>
        <v>0</v>
      </c>
      <c r="X254" s="10">
        <f t="shared" ref="X254" si="372">$F251*X255</f>
        <v>0</v>
      </c>
    </row>
    <row r="255" spans="2:24" ht="34.950000000000003" customHeight="1" x14ac:dyDescent="0.35">
      <c r="I255" s="2" t="s">
        <v>9</v>
      </c>
      <c r="J255" s="8">
        <v>1</v>
      </c>
      <c r="K255" s="8">
        <v>1</v>
      </c>
      <c r="L255" s="8">
        <v>1</v>
      </c>
      <c r="M255" s="8">
        <v>1</v>
      </c>
      <c r="N255" s="8">
        <v>1</v>
      </c>
      <c r="O255" s="8">
        <v>1</v>
      </c>
      <c r="P255" s="8">
        <v>1</v>
      </c>
      <c r="Q255" s="8">
        <v>1</v>
      </c>
      <c r="R255" s="8">
        <v>1</v>
      </c>
      <c r="S255" s="8">
        <v>1</v>
      </c>
      <c r="T255" s="8">
        <v>1</v>
      </c>
      <c r="U255" s="8">
        <v>1</v>
      </c>
      <c r="V255" s="8">
        <v>1</v>
      </c>
      <c r="W255" s="8">
        <v>1</v>
      </c>
      <c r="X255" s="8">
        <v>1</v>
      </c>
    </row>
    <row r="258" spans="2:24" ht="34.950000000000003" customHeight="1" thickBot="1" x14ac:dyDescent="0.4"/>
    <row r="259" spans="2:24" ht="34.950000000000003" customHeight="1" thickBot="1" x14ac:dyDescent="0.4">
      <c r="B259" s="21" t="s">
        <v>61</v>
      </c>
      <c r="C259" s="42"/>
      <c r="D259" s="2" t="s">
        <v>105</v>
      </c>
    </row>
    <row r="260" spans="2:24" ht="34.950000000000003" customHeight="1" thickBot="1" x14ac:dyDescent="0.4">
      <c r="C260" s="42"/>
      <c r="D260" s="2" t="s">
        <v>163</v>
      </c>
      <c r="E260" t="str" cm="1">
        <f t="array" ref="E260">IFERROR(INDEX(_xlfn.ANCHORARRAY(#REF!),#REF!,1),"")</f>
        <v/>
      </c>
    </row>
    <row r="261" spans="2:24" ht="34.950000000000003" customHeight="1" thickBot="1" x14ac:dyDescent="0.4">
      <c r="C261" s="42"/>
      <c r="D261" s="2" t="s">
        <v>3</v>
      </c>
    </row>
    <row r="262" spans="2:24" ht="34.950000000000003" customHeight="1" x14ac:dyDescent="0.35">
      <c r="B262"/>
    </row>
    <row r="263" spans="2:24" ht="34.950000000000003" customHeight="1" thickBot="1" x14ac:dyDescent="0.45">
      <c r="C263" s="3" t="s">
        <v>9</v>
      </c>
      <c r="D263" s="3" t="s">
        <v>8</v>
      </c>
      <c r="E263" s="3" t="s">
        <v>10</v>
      </c>
      <c r="F263" s="3" t="s">
        <v>11</v>
      </c>
      <c r="G263" s="3" t="s">
        <v>12</v>
      </c>
    </row>
    <row r="264" spans="2:24" ht="34.950000000000003" customHeight="1" x14ac:dyDescent="0.35">
      <c r="C264" s="5"/>
      <c r="D264" s="8"/>
      <c r="E264" s="8"/>
      <c r="F264" s="8"/>
      <c r="G264" s="5"/>
    </row>
    <row r="265" spans="2:24" ht="34.950000000000003" customHeight="1" x14ac:dyDescent="0.35">
      <c r="C265" s="5"/>
      <c r="D265" s="8"/>
      <c r="E265" s="8"/>
      <c r="F265" s="8"/>
      <c r="G265" s="5"/>
    </row>
    <row r="266" spans="2:24" ht="34.950000000000003" customHeight="1" x14ac:dyDescent="0.35">
      <c r="C266" s="5"/>
      <c r="D266" s="8"/>
      <c r="E266" s="8"/>
      <c r="F266" s="8"/>
      <c r="G266" s="5"/>
    </row>
    <row r="267" spans="2:24" ht="34.950000000000003" customHeight="1" x14ac:dyDescent="0.35">
      <c r="C267" s="5"/>
      <c r="D267" s="8"/>
      <c r="E267" s="8"/>
      <c r="F267" s="8"/>
      <c r="G267" s="5"/>
    </row>
    <row r="268" spans="2:24" ht="34.950000000000003" customHeight="1" x14ac:dyDescent="0.35">
      <c r="C268" s="5"/>
      <c r="D268" s="8"/>
      <c r="E268" s="8"/>
      <c r="F268" s="8"/>
      <c r="G268" s="5"/>
    </row>
    <row r="269" spans="2:24" ht="34.950000000000003" customHeight="1" thickBot="1" x14ac:dyDescent="0.4">
      <c r="C269" s="5"/>
      <c r="D269" s="8"/>
      <c r="E269" s="8"/>
      <c r="F269" s="8"/>
      <c r="G269" s="5"/>
    </row>
    <row r="270" spans="2:24" ht="34.950000000000003" customHeight="1" thickBot="1" x14ac:dyDescent="0.4">
      <c r="C270" s="12" t="s">
        <v>106</v>
      </c>
      <c r="D270" s="1"/>
      <c r="E270" s="1"/>
      <c r="F270" s="1"/>
      <c r="I270" s="21" t="s">
        <v>61</v>
      </c>
      <c r="J270" s="15">
        <f>Startar+COLUMNS($J:J)-1</f>
        <v>0</v>
      </c>
      <c r="K270" s="15">
        <f>Startar+COLUMNS($J:K)-1</f>
        <v>1</v>
      </c>
      <c r="L270" s="15">
        <f>Startar+COLUMNS($J:L)-1</f>
        <v>2</v>
      </c>
      <c r="M270" s="15">
        <f>Startar+COLUMNS($J:M)-1</f>
        <v>3</v>
      </c>
      <c r="N270" s="15">
        <f>Startar+COLUMNS($J:N)-1</f>
        <v>4</v>
      </c>
      <c r="O270" s="15">
        <f>Startar+COLUMNS($J:O)-1</f>
        <v>5</v>
      </c>
      <c r="P270" s="15">
        <f>Startar+COLUMNS($J:P)-1</f>
        <v>6</v>
      </c>
      <c r="Q270" s="15">
        <f>Startar+COLUMNS($J:Q)-1</f>
        <v>7</v>
      </c>
      <c r="R270" s="15">
        <f>Startar+COLUMNS($J:R)-1</f>
        <v>8</v>
      </c>
      <c r="S270" s="15">
        <f>Startar+COLUMNS($J:S)-1</f>
        <v>9</v>
      </c>
      <c r="T270" s="15">
        <f>Startar+COLUMNS($J:T)-1</f>
        <v>10</v>
      </c>
      <c r="U270" s="15">
        <f>Startar+COLUMNS($J:U)-1</f>
        <v>11</v>
      </c>
      <c r="V270" s="15">
        <f>Startar+COLUMNS($J:V)-1</f>
        <v>12</v>
      </c>
      <c r="W270" s="15">
        <f>Startar+COLUMNS($J:W)-1</f>
        <v>13</v>
      </c>
      <c r="X270" s="15">
        <f>Startar+COLUMNS($J:X)-1</f>
        <v>14</v>
      </c>
    </row>
    <row r="271" spans="2:24" ht="34.950000000000003" customHeight="1" x14ac:dyDescent="0.35">
      <c r="I271" s="2" t="s">
        <v>8</v>
      </c>
      <c r="J271" s="10">
        <f t="shared" ref="J271" si="373">$D270*J274</f>
        <v>0</v>
      </c>
      <c r="K271" s="10">
        <f t="shared" ref="K271" si="374">$D270*K274</f>
        <v>0</v>
      </c>
      <c r="L271" s="10">
        <f t="shared" ref="L271" si="375">$D270*L274</f>
        <v>0</v>
      </c>
      <c r="M271" s="10">
        <f t="shared" ref="M271" si="376">$D270*M274</f>
        <v>0</v>
      </c>
      <c r="N271" s="10">
        <f t="shared" ref="N271" si="377">$D270*N274</f>
        <v>0</v>
      </c>
      <c r="O271" s="10">
        <f t="shared" ref="O271" si="378">$D270*O274</f>
        <v>0</v>
      </c>
      <c r="P271" s="10">
        <f t="shared" ref="P271" si="379">$D270*P274</f>
        <v>0</v>
      </c>
      <c r="Q271" s="10">
        <f t="shared" ref="Q271" si="380">$D270*Q274</f>
        <v>0</v>
      </c>
      <c r="R271" s="10">
        <f t="shared" ref="R271" si="381">$D270*R274</f>
        <v>0</v>
      </c>
      <c r="S271" s="10">
        <f t="shared" ref="S271" si="382">$D270*S274</f>
        <v>0</v>
      </c>
      <c r="T271" s="10">
        <f t="shared" ref="T271" si="383">$D270*T274</f>
        <v>0</v>
      </c>
      <c r="U271" s="10">
        <f t="shared" ref="U271" si="384">$D270*U274</f>
        <v>0</v>
      </c>
      <c r="V271" s="10">
        <f t="shared" ref="V271" si="385">$D270*V274</f>
        <v>0</v>
      </c>
      <c r="W271" s="10">
        <f t="shared" ref="W271" si="386">$D270*W274</f>
        <v>0</v>
      </c>
      <c r="X271" s="10">
        <f t="shared" ref="X271" si="387">$D270*X274</f>
        <v>0</v>
      </c>
    </row>
    <row r="272" spans="2:24" ht="34.950000000000003" customHeight="1" x14ac:dyDescent="0.35">
      <c r="I272" s="2" t="s">
        <v>10</v>
      </c>
      <c r="J272" s="10">
        <f t="shared" ref="J272:X272" si="388">$E270*J274</f>
        <v>0</v>
      </c>
      <c r="K272" s="10">
        <f t="shared" si="388"/>
        <v>0</v>
      </c>
      <c r="L272" s="10">
        <f t="shared" si="388"/>
        <v>0</v>
      </c>
      <c r="M272" s="10">
        <f t="shared" si="388"/>
        <v>0</v>
      </c>
      <c r="N272" s="10">
        <f t="shared" si="388"/>
        <v>0</v>
      </c>
      <c r="O272" s="10">
        <f t="shared" si="388"/>
        <v>0</v>
      </c>
      <c r="P272" s="10">
        <f t="shared" si="388"/>
        <v>0</v>
      </c>
      <c r="Q272" s="10">
        <f t="shared" si="388"/>
        <v>0</v>
      </c>
      <c r="R272" s="10">
        <f t="shared" si="388"/>
        <v>0</v>
      </c>
      <c r="S272" s="10">
        <f t="shared" si="388"/>
        <v>0</v>
      </c>
      <c r="T272" s="10">
        <f t="shared" si="388"/>
        <v>0</v>
      </c>
      <c r="U272" s="10">
        <f t="shared" si="388"/>
        <v>0</v>
      </c>
      <c r="V272" s="10">
        <f t="shared" si="388"/>
        <v>0</v>
      </c>
      <c r="W272" s="10">
        <f t="shared" si="388"/>
        <v>0</v>
      </c>
      <c r="X272" s="10">
        <f t="shared" si="388"/>
        <v>0</v>
      </c>
    </row>
    <row r="273" spans="2:24" ht="34.950000000000003" customHeight="1" x14ac:dyDescent="0.35">
      <c r="I273" s="2" t="s">
        <v>11</v>
      </c>
      <c r="J273" s="10">
        <f t="shared" ref="J273" si="389">$F270*J274</f>
        <v>0</v>
      </c>
      <c r="K273" s="10">
        <f t="shared" ref="K273" si="390">$F270*K274</f>
        <v>0</v>
      </c>
      <c r="L273" s="10">
        <f t="shared" ref="L273" si="391">$F270*L274</f>
        <v>0</v>
      </c>
      <c r="M273" s="10">
        <f t="shared" ref="M273" si="392">$F270*M274</f>
        <v>0</v>
      </c>
      <c r="N273" s="10">
        <f t="shared" ref="N273" si="393">$F270*N274</f>
        <v>0</v>
      </c>
      <c r="O273" s="10">
        <f t="shared" ref="O273" si="394">$F270*O274</f>
        <v>0</v>
      </c>
      <c r="P273" s="10">
        <f t="shared" ref="P273" si="395">$F270*P274</f>
        <v>0</v>
      </c>
      <c r="Q273" s="10">
        <f t="shared" ref="Q273" si="396">$F270*Q274</f>
        <v>0</v>
      </c>
      <c r="R273" s="10">
        <f t="shared" ref="R273" si="397">$F270*R274</f>
        <v>0</v>
      </c>
      <c r="S273" s="10">
        <f t="shared" ref="S273" si="398">$F270*S274</f>
        <v>0</v>
      </c>
      <c r="T273" s="10">
        <f t="shared" ref="T273" si="399">$F270*T274</f>
        <v>0</v>
      </c>
      <c r="U273" s="10">
        <f t="shared" ref="U273" si="400">$F270*U274</f>
        <v>0</v>
      </c>
      <c r="V273" s="10">
        <f t="shared" ref="V273" si="401">$F270*V274</f>
        <v>0</v>
      </c>
      <c r="W273" s="10">
        <f t="shared" ref="W273" si="402">$F270*W274</f>
        <v>0</v>
      </c>
      <c r="X273" s="10">
        <f t="shared" ref="X273" si="403">$F270*X274</f>
        <v>0</v>
      </c>
    </row>
    <row r="274" spans="2:24" ht="34.950000000000003" customHeight="1" x14ac:dyDescent="0.35">
      <c r="I274" s="2" t="s">
        <v>9</v>
      </c>
      <c r="J274" s="8">
        <v>1</v>
      </c>
      <c r="K274" s="8">
        <v>1</v>
      </c>
      <c r="L274" s="8">
        <v>1</v>
      </c>
      <c r="M274" s="8">
        <v>1</v>
      </c>
      <c r="N274" s="8">
        <v>1</v>
      </c>
      <c r="O274" s="8">
        <v>1</v>
      </c>
      <c r="P274" s="8">
        <v>1</v>
      </c>
      <c r="Q274" s="8">
        <v>1</v>
      </c>
      <c r="R274" s="8">
        <v>1</v>
      </c>
      <c r="S274" s="8">
        <v>1</v>
      </c>
      <c r="T274" s="8">
        <v>1</v>
      </c>
      <c r="U274" s="8">
        <v>1</v>
      </c>
      <c r="V274" s="8">
        <v>1</v>
      </c>
      <c r="W274" s="8">
        <v>1</v>
      </c>
      <c r="X274" s="8">
        <v>1</v>
      </c>
    </row>
    <row r="277" spans="2:24" ht="34.950000000000003" customHeight="1" thickBot="1" x14ac:dyDescent="0.4"/>
    <row r="278" spans="2:24" ht="34.950000000000003" customHeight="1" thickBot="1" x14ac:dyDescent="0.4">
      <c r="B278" s="21" t="s">
        <v>62</v>
      </c>
      <c r="C278" s="42"/>
      <c r="D278" s="2" t="s">
        <v>105</v>
      </c>
    </row>
    <row r="279" spans="2:24" ht="34.950000000000003" customHeight="1" thickBot="1" x14ac:dyDescent="0.4">
      <c r="C279" s="42"/>
      <c r="D279" s="2" t="s">
        <v>163</v>
      </c>
      <c r="E279" t="str" cm="1">
        <f t="array" ref="E279">IFERROR(INDEX(_xlfn.ANCHORARRAY(#REF!),#REF!,1),"")</f>
        <v/>
      </c>
    </row>
    <row r="280" spans="2:24" ht="34.950000000000003" customHeight="1" thickBot="1" x14ac:dyDescent="0.4">
      <c r="C280" s="42"/>
      <c r="D280" s="2" t="s">
        <v>3</v>
      </c>
    </row>
    <row r="281" spans="2:24" ht="34.950000000000003" customHeight="1" x14ac:dyDescent="0.35">
      <c r="B281"/>
    </row>
    <row r="282" spans="2:24" ht="34.950000000000003" customHeight="1" thickBot="1" x14ac:dyDescent="0.45">
      <c r="C282" s="3" t="s">
        <v>9</v>
      </c>
      <c r="D282" s="3" t="s">
        <v>8</v>
      </c>
      <c r="E282" s="3" t="s">
        <v>10</v>
      </c>
      <c r="F282" s="3" t="s">
        <v>11</v>
      </c>
      <c r="G282" s="3" t="s">
        <v>12</v>
      </c>
    </row>
    <row r="283" spans="2:24" ht="34.950000000000003" customHeight="1" x14ac:dyDescent="0.35">
      <c r="C283" s="5"/>
      <c r="D283" s="8"/>
      <c r="E283" s="8"/>
      <c r="F283" s="8"/>
      <c r="G283" s="5"/>
    </row>
    <row r="284" spans="2:24" ht="34.950000000000003" customHeight="1" x14ac:dyDescent="0.35">
      <c r="C284" s="5"/>
      <c r="D284" s="8"/>
      <c r="E284" s="8"/>
      <c r="F284" s="8"/>
      <c r="G284" s="5"/>
    </row>
    <row r="285" spans="2:24" ht="34.950000000000003" customHeight="1" x14ac:dyDescent="0.35">
      <c r="C285" s="5"/>
      <c r="D285" s="8"/>
      <c r="E285" s="8"/>
      <c r="F285" s="8"/>
      <c r="G285" s="5"/>
    </row>
    <row r="286" spans="2:24" ht="34.950000000000003" customHeight="1" x14ac:dyDescent="0.35">
      <c r="C286" s="5"/>
      <c r="D286" s="8"/>
      <c r="E286" s="8"/>
      <c r="F286" s="8"/>
      <c r="G286" s="5"/>
    </row>
    <row r="287" spans="2:24" ht="34.950000000000003" customHeight="1" x14ac:dyDescent="0.35">
      <c r="C287" s="5"/>
      <c r="D287" s="8"/>
      <c r="E287" s="8"/>
      <c r="F287" s="8"/>
      <c r="G287" s="5"/>
    </row>
    <row r="288" spans="2:24" ht="34.950000000000003" customHeight="1" thickBot="1" x14ac:dyDescent="0.4">
      <c r="C288" s="5"/>
      <c r="D288" s="8"/>
      <c r="E288" s="8"/>
      <c r="F288" s="8"/>
      <c r="G288" s="5"/>
    </row>
    <row r="289" spans="3:24" ht="34.950000000000003" customHeight="1" thickBot="1" x14ac:dyDescent="0.4">
      <c r="C289" s="12" t="s">
        <v>106</v>
      </c>
      <c r="D289" s="1"/>
      <c r="E289" s="1"/>
      <c r="F289" s="1"/>
      <c r="I289" s="21" t="s">
        <v>62</v>
      </c>
      <c r="J289" s="15">
        <f>Startar+COLUMNS($J:J)-1</f>
        <v>0</v>
      </c>
      <c r="K289" s="15">
        <f>Startar+COLUMNS($J:K)-1</f>
        <v>1</v>
      </c>
      <c r="L289" s="15">
        <f>Startar+COLUMNS($J:L)-1</f>
        <v>2</v>
      </c>
      <c r="M289" s="15">
        <f>Startar+COLUMNS($J:M)-1</f>
        <v>3</v>
      </c>
      <c r="N289" s="15">
        <f>Startar+COLUMNS($J:N)-1</f>
        <v>4</v>
      </c>
      <c r="O289" s="15">
        <f>Startar+COLUMNS($J:O)-1</f>
        <v>5</v>
      </c>
      <c r="P289" s="15">
        <f>Startar+COLUMNS($J:P)-1</f>
        <v>6</v>
      </c>
      <c r="Q289" s="15">
        <f>Startar+COLUMNS($J:Q)-1</f>
        <v>7</v>
      </c>
      <c r="R289" s="15">
        <f>Startar+COLUMNS($J:R)-1</f>
        <v>8</v>
      </c>
      <c r="S289" s="15">
        <f>Startar+COLUMNS($J:S)-1</f>
        <v>9</v>
      </c>
      <c r="T289" s="15">
        <f>Startar+COLUMNS($J:T)-1</f>
        <v>10</v>
      </c>
      <c r="U289" s="15">
        <f>Startar+COLUMNS($J:U)-1</f>
        <v>11</v>
      </c>
      <c r="V289" s="15">
        <f>Startar+COLUMNS($J:V)-1</f>
        <v>12</v>
      </c>
      <c r="W289" s="15">
        <f>Startar+COLUMNS($J:W)-1</f>
        <v>13</v>
      </c>
      <c r="X289" s="15">
        <f>Startar+COLUMNS($J:X)-1</f>
        <v>14</v>
      </c>
    </row>
    <row r="290" spans="3:24" ht="34.950000000000003" customHeight="1" x14ac:dyDescent="0.35">
      <c r="I290" s="2" t="s">
        <v>8</v>
      </c>
      <c r="J290" s="10">
        <f t="shared" ref="J290" si="404">$D289*J293</f>
        <v>0</v>
      </c>
      <c r="K290" s="10">
        <f t="shared" ref="K290" si="405">$D289*K293</f>
        <v>0</v>
      </c>
      <c r="L290" s="10">
        <f t="shared" ref="L290" si="406">$D289*L293</f>
        <v>0</v>
      </c>
      <c r="M290" s="10">
        <f t="shared" ref="M290" si="407">$D289*M293</f>
        <v>0</v>
      </c>
      <c r="N290" s="10">
        <f t="shared" ref="N290" si="408">$D289*N293</f>
        <v>0</v>
      </c>
      <c r="O290" s="10">
        <f t="shared" ref="O290" si="409">$D289*O293</f>
        <v>0</v>
      </c>
      <c r="P290" s="10">
        <f t="shared" ref="P290" si="410">$D289*P293</f>
        <v>0</v>
      </c>
      <c r="Q290" s="10">
        <f t="shared" ref="Q290" si="411">$D289*Q293</f>
        <v>0</v>
      </c>
      <c r="R290" s="10">
        <f t="shared" ref="R290" si="412">$D289*R293</f>
        <v>0</v>
      </c>
      <c r="S290" s="10">
        <f t="shared" ref="S290" si="413">$D289*S293</f>
        <v>0</v>
      </c>
      <c r="T290" s="10">
        <f t="shared" ref="T290" si="414">$D289*T293</f>
        <v>0</v>
      </c>
      <c r="U290" s="10">
        <f t="shared" ref="U290" si="415">$D289*U293</f>
        <v>0</v>
      </c>
      <c r="V290" s="10">
        <f t="shared" ref="V290" si="416">$D289*V293</f>
        <v>0</v>
      </c>
      <c r="W290" s="10">
        <f t="shared" ref="W290" si="417">$D289*W293</f>
        <v>0</v>
      </c>
      <c r="X290" s="10">
        <f t="shared" ref="X290" si="418">$D289*X293</f>
        <v>0</v>
      </c>
    </row>
    <row r="291" spans="3:24" ht="34.950000000000003" customHeight="1" x14ac:dyDescent="0.35">
      <c r="I291" s="2" t="s">
        <v>10</v>
      </c>
      <c r="J291" s="10">
        <f t="shared" ref="J291:X291" si="419">$E289*J293</f>
        <v>0</v>
      </c>
      <c r="K291" s="10">
        <f t="shared" si="419"/>
        <v>0</v>
      </c>
      <c r="L291" s="10">
        <f t="shared" si="419"/>
        <v>0</v>
      </c>
      <c r="M291" s="10">
        <f t="shared" si="419"/>
        <v>0</v>
      </c>
      <c r="N291" s="10">
        <f t="shared" si="419"/>
        <v>0</v>
      </c>
      <c r="O291" s="10">
        <f t="shared" si="419"/>
        <v>0</v>
      </c>
      <c r="P291" s="10">
        <f t="shared" si="419"/>
        <v>0</v>
      </c>
      <c r="Q291" s="10">
        <f t="shared" si="419"/>
        <v>0</v>
      </c>
      <c r="R291" s="10">
        <f t="shared" si="419"/>
        <v>0</v>
      </c>
      <c r="S291" s="10">
        <f t="shared" si="419"/>
        <v>0</v>
      </c>
      <c r="T291" s="10">
        <f t="shared" si="419"/>
        <v>0</v>
      </c>
      <c r="U291" s="10">
        <f t="shared" si="419"/>
        <v>0</v>
      </c>
      <c r="V291" s="10">
        <f t="shared" si="419"/>
        <v>0</v>
      </c>
      <c r="W291" s="10">
        <f t="shared" si="419"/>
        <v>0</v>
      </c>
      <c r="X291" s="10">
        <f t="shared" si="419"/>
        <v>0</v>
      </c>
    </row>
    <row r="292" spans="3:24" ht="34.950000000000003" customHeight="1" x14ac:dyDescent="0.35">
      <c r="I292" s="2" t="s">
        <v>11</v>
      </c>
      <c r="J292" s="10">
        <f t="shared" ref="J292" si="420">$F289*J293</f>
        <v>0</v>
      </c>
      <c r="K292" s="10">
        <f t="shared" ref="K292" si="421">$F289*K293</f>
        <v>0</v>
      </c>
      <c r="L292" s="10">
        <f t="shared" ref="L292" si="422">$F289*L293</f>
        <v>0</v>
      </c>
      <c r="M292" s="10">
        <f t="shared" ref="M292" si="423">$F289*M293</f>
        <v>0</v>
      </c>
      <c r="N292" s="10">
        <f t="shared" ref="N292" si="424">$F289*N293</f>
        <v>0</v>
      </c>
      <c r="O292" s="10">
        <f t="shared" ref="O292" si="425">$F289*O293</f>
        <v>0</v>
      </c>
      <c r="P292" s="10">
        <f t="shared" ref="P292" si="426">$F289*P293</f>
        <v>0</v>
      </c>
      <c r="Q292" s="10">
        <f t="shared" ref="Q292" si="427">$F289*Q293</f>
        <v>0</v>
      </c>
      <c r="R292" s="10">
        <f t="shared" ref="R292" si="428">$F289*R293</f>
        <v>0</v>
      </c>
      <c r="S292" s="10">
        <f t="shared" ref="S292" si="429">$F289*S293</f>
        <v>0</v>
      </c>
      <c r="T292" s="10">
        <f t="shared" ref="T292" si="430">$F289*T293</f>
        <v>0</v>
      </c>
      <c r="U292" s="10">
        <f t="shared" ref="U292" si="431">$F289*U293</f>
        <v>0</v>
      </c>
      <c r="V292" s="10">
        <f t="shared" ref="V292" si="432">$F289*V293</f>
        <v>0</v>
      </c>
      <c r="W292" s="10">
        <f t="shared" ref="W292" si="433">$F289*W293</f>
        <v>0</v>
      </c>
      <c r="X292" s="10">
        <f t="shared" ref="X292" si="434">$F289*X293</f>
        <v>0</v>
      </c>
    </row>
    <row r="293" spans="3:24" ht="34.950000000000003" customHeight="1" x14ac:dyDescent="0.35">
      <c r="I293" s="2" t="s">
        <v>9</v>
      </c>
      <c r="J293" s="8">
        <v>1</v>
      </c>
      <c r="K293" s="8">
        <v>1</v>
      </c>
      <c r="L293" s="8">
        <v>1</v>
      </c>
      <c r="M293" s="8">
        <v>1</v>
      </c>
      <c r="N293" s="8">
        <v>1</v>
      </c>
      <c r="O293" s="8">
        <v>1</v>
      </c>
      <c r="P293" s="8">
        <v>1</v>
      </c>
      <c r="Q293" s="8">
        <v>1</v>
      </c>
      <c r="R293" s="8">
        <v>1</v>
      </c>
      <c r="S293" s="8">
        <v>1</v>
      </c>
      <c r="T293" s="8">
        <v>1</v>
      </c>
      <c r="U293" s="8">
        <v>1</v>
      </c>
      <c r="V293" s="8">
        <v>1</v>
      </c>
      <c r="W293" s="8">
        <v>1</v>
      </c>
      <c r="X293" s="8">
        <v>1</v>
      </c>
    </row>
  </sheetData>
  <phoneticPr fontId="11" type="noConversion"/>
  <conditionalFormatting sqref="J24:X27 J43:X46 J62:X65 J81:X84 J100:X103 J119:X122 J138:X141 J157:X160 J176:X179 J195:X198 J214:X217 J233:X236 J252:X255 J271:X274 J290:X293">
    <cfRule type="expression" dxfId="1" priority="41">
      <formula>COLUMNS($J:J)&gt;Tidshorisont</formula>
    </cfRule>
  </conditionalFormatting>
  <conditionalFormatting sqref="J27:X27 J46:X46 J65:X65 J84:X84 J103:X103 J122:X122 J141:X141 J160:X160 J179:X179 J198:X198 J217:X217 J236:X236 J255:X255 J274:X274 J293:X293">
    <cfRule type="cellIs" dxfId="0" priority="42" operator="not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CE6D5D6-5D25-4214-9271-7BCCC590B2D9}">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EE4DB163-FDEC-44F8-960E-BAA86F04DD7F}">
          <x14:formula1>
            <xm:f>OFFSET(Start!$B$9:$B$18,1,0,COUNTIF(Start!$B$10:$B$18,"&lt;&gt;"))</xm:f>
          </x14:formula1>
          <xm:sqref>C13 C32 C51 C70 C89 C108 C127 C146 C165 C184 C203 C222 C241 C260 C279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B1D9-1180-47CD-A659-E9103D33AA0C}">
  <sheetPr>
    <tabColor theme="0"/>
    <pageSetUpPr autoPageBreaks="0"/>
  </sheetPr>
  <dimension ref="B1:S25"/>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3" customWidth="1"/>
    <col min="2" max="2" width="1.796875" customWidth="1"/>
    <col min="3" max="3" width="35.09765625" customWidth="1"/>
    <col min="4" max="4" width="21.3984375" bestFit="1" customWidth="1"/>
    <col min="5" max="5" width="24.19921875" customWidth="1"/>
    <col min="6" max="6" width="13.3984375" customWidth="1"/>
    <col min="7" max="7" width="2.3984375" customWidth="1"/>
    <col min="8" max="8" width="1.8984375" customWidth="1"/>
    <col min="9" max="9" width="39.796875" customWidth="1"/>
    <col min="10" max="10" width="21.796875" bestFit="1" customWidth="1"/>
    <col min="11" max="11" width="24" customWidth="1"/>
    <col min="12" max="12" width="13.796875" customWidth="1"/>
  </cols>
  <sheetData>
    <row r="1" spans="2:19" s="6" customFormat="1" ht="29.4" customHeight="1" x14ac:dyDescent="0.35">
      <c r="C1" s="9" t="s">
        <v>109</v>
      </c>
      <c r="D1" s="11" t="str">
        <f>IF(Namn_på_förändringen&lt;&gt;0,Namn_på_förändringen,"")</f>
        <v/>
      </c>
    </row>
    <row r="3" spans="2:19" s="6" customFormat="1" ht="31.95" customHeight="1" thickBot="1" x14ac:dyDescent="0.45">
      <c r="C3" s="3" t="s">
        <v>1</v>
      </c>
      <c r="D3" s="3" t="s">
        <v>163</v>
      </c>
      <c r="E3" s="3" t="s">
        <v>3</v>
      </c>
      <c r="F3" s="43" t="s">
        <v>115</v>
      </c>
      <c r="I3" s="3" t="s">
        <v>4</v>
      </c>
      <c r="J3" s="3" t="s">
        <v>163</v>
      </c>
      <c r="K3" s="3" t="s">
        <v>3</v>
      </c>
      <c r="L3" s="43" t="s">
        <v>115</v>
      </c>
    </row>
    <row r="4" spans="2:19" ht="34.950000000000003" customHeight="1" x14ac:dyDescent="0.35">
      <c r="B4" s="6"/>
      <c r="C4" s="80"/>
      <c r="D4" s="80"/>
      <c r="E4" s="80"/>
      <c r="F4" s="77"/>
      <c r="H4" s="6"/>
      <c r="I4" s="80"/>
      <c r="J4" s="80"/>
      <c r="K4" s="80"/>
      <c r="L4" s="80"/>
      <c r="M4" s="6"/>
      <c r="N4" s="6"/>
      <c r="O4" s="6"/>
      <c r="P4" s="6"/>
      <c r="Q4" s="6"/>
      <c r="R4" s="6"/>
      <c r="S4" s="6"/>
    </row>
    <row r="5" spans="2:19" ht="34.950000000000003" customHeight="1" x14ac:dyDescent="0.35">
      <c r="B5" s="6"/>
      <c r="C5" s="80"/>
      <c r="D5" s="80"/>
      <c r="E5" s="80"/>
      <c r="F5" s="77"/>
      <c r="H5" s="6"/>
      <c r="I5" s="80"/>
      <c r="J5" s="80"/>
      <c r="K5" s="80"/>
      <c r="L5" s="80"/>
      <c r="M5" s="6"/>
      <c r="N5" s="6"/>
      <c r="O5" s="6"/>
      <c r="P5" s="6"/>
      <c r="Q5" s="6"/>
      <c r="R5" s="6"/>
      <c r="S5" s="6"/>
    </row>
    <row r="6" spans="2:19" ht="34.950000000000003" customHeight="1" x14ac:dyDescent="0.35">
      <c r="B6" s="6"/>
      <c r="C6" s="80"/>
      <c r="D6" s="80"/>
      <c r="E6" s="80"/>
      <c r="F6" s="77"/>
      <c r="H6" s="6"/>
      <c r="I6" s="80"/>
      <c r="J6" s="80"/>
      <c r="K6" s="80"/>
      <c r="L6" s="80"/>
      <c r="M6" s="6"/>
      <c r="N6" s="6"/>
      <c r="O6" s="6"/>
      <c r="P6" s="6"/>
      <c r="Q6" s="6"/>
      <c r="R6" s="6"/>
      <c r="S6" s="6"/>
    </row>
    <row r="7" spans="2:19" ht="34.950000000000003" customHeight="1" x14ac:dyDescent="0.35">
      <c r="B7" s="6"/>
      <c r="C7" s="80"/>
      <c r="D7" s="80"/>
      <c r="E7" s="80"/>
      <c r="F7" s="77"/>
      <c r="H7" s="6"/>
      <c r="I7" s="80"/>
      <c r="J7" s="80"/>
      <c r="K7" s="80"/>
      <c r="L7" s="80"/>
      <c r="M7" s="6"/>
      <c r="N7" s="6"/>
      <c r="O7" s="6"/>
      <c r="P7" s="6"/>
      <c r="Q7" s="6"/>
      <c r="R7" s="6"/>
      <c r="S7" s="6"/>
    </row>
    <row r="8" spans="2:19" ht="34.950000000000003" customHeight="1" x14ac:dyDescent="0.35">
      <c r="B8" s="6"/>
      <c r="C8" s="80"/>
      <c r="D8" s="80"/>
      <c r="E8" s="80"/>
      <c r="F8" s="77"/>
      <c r="H8" s="6"/>
      <c r="I8" s="80"/>
      <c r="J8" s="80"/>
      <c r="K8" s="80"/>
      <c r="L8" s="80"/>
    </row>
    <row r="9" spans="2:19" ht="34.950000000000003" customHeight="1" x14ac:dyDescent="0.35">
      <c r="B9" s="6"/>
      <c r="C9" s="80"/>
      <c r="D9" s="80"/>
      <c r="E9" s="80"/>
      <c r="F9" s="77"/>
      <c r="H9" s="6"/>
      <c r="I9" s="80"/>
      <c r="J9" s="80"/>
      <c r="K9" s="80"/>
      <c r="L9" s="80"/>
    </row>
    <row r="10" spans="2:19" ht="34.950000000000003" customHeight="1" x14ac:dyDescent="0.35">
      <c r="B10" s="6"/>
      <c r="C10" s="80"/>
      <c r="D10" s="80"/>
      <c r="E10" s="80"/>
      <c r="F10" s="77"/>
      <c r="H10" s="6"/>
      <c r="I10" s="80"/>
      <c r="J10" s="80"/>
      <c r="K10" s="80"/>
      <c r="L10" s="80"/>
    </row>
    <row r="11" spans="2:19" ht="34.950000000000003" customHeight="1" x14ac:dyDescent="0.35">
      <c r="B11" s="6"/>
      <c r="C11" s="80"/>
      <c r="D11" s="80"/>
      <c r="E11" s="80"/>
      <c r="F11" s="77"/>
      <c r="H11" s="6"/>
      <c r="I11" s="80"/>
      <c r="J11" s="80"/>
      <c r="K11" s="80"/>
      <c r="L11" s="80"/>
    </row>
    <row r="12" spans="2:19" ht="34.950000000000003" customHeight="1" x14ac:dyDescent="0.35">
      <c r="B12" s="6"/>
      <c r="C12" s="80"/>
      <c r="D12" s="80"/>
      <c r="E12" s="80"/>
      <c r="F12" s="77"/>
      <c r="H12" s="6"/>
      <c r="I12" s="80"/>
      <c r="J12" s="80"/>
      <c r="K12" s="80"/>
      <c r="L12" s="80"/>
    </row>
    <row r="13" spans="2:19" ht="34.950000000000003" customHeight="1" x14ac:dyDescent="0.35">
      <c r="B13" s="6"/>
      <c r="C13" s="80"/>
      <c r="D13" s="80"/>
      <c r="E13" s="80"/>
      <c r="F13" s="77"/>
      <c r="H13" s="6"/>
      <c r="I13" s="80"/>
      <c r="J13" s="80"/>
      <c r="K13" s="80"/>
      <c r="L13" s="80"/>
    </row>
    <row r="14" spans="2:19" ht="34.950000000000003" customHeight="1" x14ac:dyDescent="0.35">
      <c r="B14" s="6"/>
      <c r="C14" s="80"/>
      <c r="D14" s="80"/>
      <c r="E14" s="80"/>
      <c r="F14" s="77"/>
      <c r="H14" s="6"/>
      <c r="I14" s="80"/>
      <c r="J14" s="80"/>
      <c r="K14" s="80"/>
      <c r="L14" s="80"/>
    </row>
    <row r="15" spans="2:19" ht="40.950000000000003" customHeight="1" x14ac:dyDescent="0.35">
      <c r="B15" s="6"/>
      <c r="C15" s="80"/>
      <c r="D15" s="80"/>
      <c r="E15" s="80"/>
      <c r="F15" s="77"/>
      <c r="H15" s="6"/>
      <c r="I15" s="80"/>
      <c r="J15" s="80"/>
      <c r="K15" s="80"/>
      <c r="L15" s="80"/>
    </row>
    <row r="16" spans="2:19" ht="34.950000000000003" customHeight="1" x14ac:dyDescent="0.35">
      <c r="B16" s="6"/>
      <c r="C16" s="80"/>
      <c r="D16" s="80"/>
      <c r="E16" s="80"/>
      <c r="F16" s="77"/>
      <c r="H16" s="6"/>
      <c r="I16" s="80"/>
      <c r="J16" s="80"/>
      <c r="K16" s="80"/>
      <c r="L16" s="80"/>
    </row>
    <row r="17" spans="2:12" ht="34.950000000000003" customHeight="1" x14ac:dyDescent="0.35">
      <c r="B17" s="6"/>
      <c r="C17" s="80"/>
      <c r="D17" s="80"/>
      <c r="E17" s="80"/>
      <c r="F17" s="77"/>
      <c r="H17" s="6"/>
      <c r="I17" s="80"/>
      <c r="J17" s="80"/>
      <c r="K17" s="80"/>
      <c r="L17" s="80"/>
    </row>
    <row r="18" spans="2:12" ht="34.950000000000003" customHeight="1" x14ac:dyDescent="0.35">
      <c r="B18" s="6"/>
      <c r="C18" s="80"/>
      <c r="D18" s="80"/>
      <c r="E18" s="80"/>
      <c r="F18" s="77"/>
      <c r="H18" s="6"/>
      <c r="I18" s="80"/>
      <c r="J18" s="80"/>
      <c r="K18" s="80"/>
      <c r="L18" s="80"/>
    </row>
    <row r="19" spans="2:12" ht="34.950000000000003" customHeight="1" x14ac:dyDescent="0.35">
      <c r="B19" s="6"/>
      <c r="H19" s="6"/>
    </row>
    <row r="20" spans="2:12" ht="34.950000000000003" customHeight="1" x14ac:dyDescent="0.35">
      <c r="B20" s="6"/>
      <c r="H20" s="6"/>
    </row>
    <row r="21" spans="2:12" ht="34.950000000000003" customHeight="1" x14ac:dyDescent="0.35">
      <c r="B21" s="6"/>
      <c r="H21" s="6"/>
    </row>
    <row r="22" spans="2:12" ht="34.950000000000003" customHeight="1" x14ac:dyDescent="0.35">
      <c r="B22" s="6"/>
      <c r="H22" s="6"/>
    </row>
    <row r="23" spans="2:12" ht="34.950000000000003" customHeight="1" x14ac:dyDescent="0.35">
      <c r="B23" s="6"/>
      <c r="H23" s="6"/>
    </row>
    <row r="24" spans="2:12" ht="34.950000000000003" customHeight="1" x14ac:dyDescent="0.35">
      <c r="H24" s="6"/>
    </row>
    <row r="25" spans="2:12" ht="34.950000000000003" customHeight="1" x14ac:dyDescent="0.35">
      <c r="H25" s="6"/>
    </row>
  </sheetData>
  <phoneticPr fontId="11" type="noConversion"/>
  <pageMargins left="0.7" right="0.7" top="0.75" bottom="0.75" header="0.3" footer="0.3"/>
  <pageSetup paperSize="9" orientation="portrait" horizontalDpi="360" verticalDpi="360" r:id="rId1"/>
  <tableParts count="2">
    <tablePart r:id="rId2"/>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57052DD9-2221-407A-B402-B18F78909D54}">
          <x14:formula1>
            <xm:f>Input!$B$4:$B$7</xm:f>
          </x14:formula1>
          <xm:sqref>E4:E18 K4:K18</xm:sqref>
        </x14:dataValidation>
        <x14:dataValidation type="list" allowBlank="1" showInputMessage="1" showErrorMessage="1" error="Välj i listan. Om den är tom, skriv ett eller flera perspektiv i fliken Start. " prompt="Välj i lista" xr:uid="{37487C2A-D4EA-4DF3-AC28-FF526F75AF4A}">
          <x14:formula1>
            <xm:f>OFFSET(Start!$B$9:$B$18,1,0,COUNTIF(Start!$B$10:$B$18,"&lt;&gt;"))</xm:f>
          </x14:formula1>
          <xm:sqref>D4:D18 J4:J18</xm:sqref>
        </x14:dataValidation>
        <x14:dataValidation type="list" allowBlank="1" showInputMessage="1" showErrorMessage="1" error="Välj i listan. " xr:uid="{F96D3DD5-2FF9-46F5-9A91-899A3F00F0D2}">
          <x14:formula1>
            <xm:f>Input!$D$4:$D$6</xm:f>
          </x14:formula1>
          <xm:sqref>L4:L18 F4:F18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4EEB-70DE-4792-9603-5E60381B90AB}">
  <sheetPr>
    <tabColor theme="6"/>
  </sheetPr>
  <dimension ref="B1:U160"/>
  <sheetViews>
    <sheetView showGridLines="0" zoomScale="90" zoomScaleNormal="90" workbookViewId="0">
      <pane ySplit="3" topLeftCell="A4" activePane="bottomLeft" state="frozen"/>
      <selection pane="bottomLeft" activeCell="O2" sqref="O2"/>
    </sheetView>
  </sheetViews>
  <sheetFormatPr defaultColWidth="8.796875" defaultRowHeight="40.200000000000003" customHeight="1" x14ac:dyDescent="0.35"/>
  <cols>
    <col min="1" max="1" width="2.09765625" style="38" customWidth="1"/>
    <col min="2" max="2" width="1.69921875" style="38" customWidth="1"/>
    <col min="3" max="3" width="34.796875" style="52" customWidth="1"/>
    <col min="4" max="4" width="17.09765625" style="38" customWidth="1"/>
    <col min="5" max="5" width="13.8984375" style="38" customWidth="1"/>
    <col min="6" max="6" width="13.19921875" style="38" customWidth="1"/>
    <col min="7" max="7" width="38.8984375" style="52" customWidth="1"/>
    <col min="8" max="8" width="14.8984375" style="38" bestFit="1" customWidth="1"/>
    <col min="9" max="9" width="12.19921875" style="38" bestFit="1" customWidth="1"/>
    <col min="10" max="10" width="1.296875" style="38" customWidth="1"/>
    <col min="11" max="11" width="3.796875" customWidth="1"/>
    <col min="12" max="12" width="20.09765625" bestFit="1" customWidth="1"/>
    <col min="13" max="13" width="6" customWidth="1"/>
    <col min="14" max="14" width="7" customWidth="1"/>
    <col min="15" max="15" width="11.3984375" customWidth="1"/>
    <col min="16" max="16" width="6.59765625" customWidth="1"/>
    <col min="17" max="21" width="8.8984375" customWidth="1"/>
    <col min="22" max="16384" width="8.796875" style="38"/>
  </cols>
  <sheetData>
    <row r="1" spans="2:16" ht="7.2" customHeight="1" x14ac:dyDescent="0.35"/>
    <row r="2" spans="2:16" ht="37.200000000000003" customHeight="1" x14ac:dyDescent="0.35">
      <c r="C2" s="56" t="s">
        <v>15</v>
      </c>
      <c r="D2" s="2" t="str">
        <f>IF(Namn_på_förändringen&lt;&gt;0,Namn_på_förändringen,"")</f>
        <v/>
      </c>
      <c r="L2" s="38"/>
      <c r="M2" s="38"/>
      <c r="N2" s="44" t="s">
        <v>16</v>
      </c>
      <c r="O2" s="72">
        <v>0.03</v>
      </c>
    </row>
    <row r="3" spans="2:16" ht="7.95" customHeight="1" x14ac:dyDescent="0.35"/>
    <row r="4" spans="2:16" ht="40.200000000000003" customHeight="1" x14ac:dyDescent="0.35">
      <c r="C4" s="56"/>
      <c r="D4" s="2"/>
    </row>
    <row r="5" spans="2:16" ht="40.200000000000003" customHeight="1" thickBot="1" x14ac:dyDescent="0.45">
      <c r="B5" s="41"/>
      <c r="C5" s="41" t="s">
        <v>203</v>
      </c>
      <c r="D5" s="41"/>
      <c r="E5" s="41"/>
      <c r="F5" s="41"/>
      <c r="G5" s="41"/>
      <c r="H5" s="41"/>
      <c r="I5" s="41"/>
      <c r="J5" s="41"/>
      <c r="K5" s="3" t="s">
        <v>160</v>
      </c>
      <c r="L5" s="3"/>
      <c r="M5" s="3"/>
      <c r="N5" s="3"/>
      <c r="O5" s="3"/>
      <c r="P5" s="3"/>
    </row>
    <row r="6" spans="2:16" ht="40.200000000000003" customHeight="1" x14ac:dyDescent="0.35">
      <c r="K6" s="37"/>
      <c r="L6" s="37"/>
      <c r="M6" s="37"/>
      <c r="N6" s="37"/>
      <c r="O6" s="37"/>
      <c r="P6" s="37"/>
    </row>
    <row r="7" spans="2:16" ht="40.200000000000003" customHeight="1" x14ac:dyDescent="0.35">
      <c r="K7" s="37"/>
      <c r="L7" s="37"/>
      <c r="M7" s="37"/>
      <c r="N7" s="37"/>
      <c r="O7" s="37"/>
      <c r="P7" s="37"/>
    </row>
    <row r="8" spans="2:16" ht="40.200000000000003" customHeight="1" x14ac:dyDescent="0.35">
      <c r="K8" s="37"/>
      <c r="L8" s="37"/>
      <c r="M8" s="37"/>
      <c r="N8" s="37"/>
      <c r="O8" s="37"/>
      <c r="P8" s="37"/>
    </row>
    <row r="9" spans="2:16" ht="40.200000000000003" customHeight="1" x14ac:dyDescent="0.35">
      <c r="K9" s="37"/>
      <c r="L9" s="37"/>
      <c r="M9" s="37"/>
      <c r="N9" s="37"/>
      <c r="O9" s="37"/>
      <c r="P9" s="37"/>
    </row>
    <row r="10" spans="2:16" ht="40.200000000000003" customHeight="1" x14ac:dyDescent="0.35">
      <c r="K10" s="37"/>
      <c r="L10" s="37"/>
      <c r="M10" s="37"/>
      <c r="N10" s="37"/>
      <c r="O10" s="37"/>
      <c r="P10" s="37"/>
    </row>
    <row r="11" spans="2:16" ht="40.200000000000003" customHeight="1" x14ac:dyDescent="0.35">
      <c r="K11" s="37"/>
      <c r="L11" s="37"/>
      <c r="M11" s="37"/>
      <c r="N11" s="37"/>
      <c r="O11" s="37"/>
      <c r="P11" s="37"/>
    </row>
    <row r="12" spans="2:16" ht="40.200000000000003" customHeight="1" x14ac:dyDescent="0.35">
      <c r="K12" s="37"/>
      <c r="L12" s="37"/>
      <c r="M12" s="37"/>
      <c r="N12" s="37"/>
      <c r="O12" s="37"/>
      <c r="P12" s="37"/>
    </row>
    <row r="13" spans="2:16" ht="40.200000000000003" customHeight="1" x14ac:dyDescent="0.35">
      <c r="K13" s="37"/>
      <c r="L13" s="37"/>
      <c r="M13" s="37"/>
      <c r="N13" s="37"/>
      <c r="O13" s="37"/>
      <c r="P13" s="37"/>
    </row>
    <row r="14" spans="2:16" ht="40.200000000000003" customHeight="1" x14ac:dyDescent="0.35">
      <c r="C14" s="60"/>
      <c r="K14" s="37"/>
      <c r="L14" s="37"/>
      <c r="M14" s="37"/>
      <c r="N14" s="37"/>
      <c r="O14" s="37"/>
      <c r="P14" s="37"/>
    </row>
    <row r="15" spans="2:16" ht="40.200000000000003" customHeight="1" x14ac:dyDescent="0.35">
      <c r="K15" s="37"/>
      <c r="L15" s="37"/>
      <c r="M15" s="37"/>
      <c r="N15" s="37"/>
      <c r="O15" s="37"/>
      <c r="P15" s="37"/>
    </row>
    <row r="16" spans="2:16" ht="40.200000000000003" customHeight="1" thickBot="1" x14ac:dyDescent="0.45">
      <c r="C16" s="3" t="s">
        <v>137</v>
      </c>
      <c r="D16" s="3"/>
      <c r="K16" s="37"/>
      <c r="L16" s="37"/>
      <c r="M16" s="37"/>
      <c r="N16" s="37"/>
      <c r="O16" s="37"/>
      <c r="P16" s="37"/>
    </row>
    <row r="17" spans="3:21" ht="40.200000000000003" customHeight="1" x14ac:dyDescent="0.35">
      <c r="C17" s="4" t="s">
        <v>189</v>
      </c>
      <c r="D17" s="79">
        <f>Resultatunderlag!G21</f>
        <v>0</v>
      </c>
      <c r="K17" s="37"/>
      <c r="L17" s="37"/>
      <c r="M17" s="37"/>
      <c r="N17" s="37"/>
      <c r="O17" s="37"/>
      <c r="P17" s="37"/>
    </row>
    <row r="18" spans="3:21" ht="40.200000000000003" customHeight="1" x14ac:dyDescent="0.35">
      <c r="C18" s="4" t="s">
        <v>190</v>
      </c>
      <c r="D18" s="78">
        <f>Resultatunderlag!C27</f>
        <v>0</v>
      </c>
      <c r="K18" s="37"/>
      <c r="L18" s="37"/>
      <c r="M18" s="37"/>
      <c r="N18" s="37"/>
      <c r="O18" s="37"/>
      <c r="P18" s="37"/>
    </row>
    <row r="19" spans="3:21" ht="40.200000000000003" customHeight="1" x14ac:dyDescent="0.35">
      <c r="C19" s="4" t="s">
        <v>159</v>
      </c>
      <c r="D19" s="75" t="str" cm="1">
        <f t="array" ref="D19">IFERROR(INDEX(Resultatunderlag!B7:B21, MATCH(TRUE, Resultatunderlag!G7:G21&gt;0, 0)), "aldrig")</f>
        <v>aldrig</v>
      </c>
      <c r="K19" s="37"/>
      <c r="L19" s="37"/>
      <c r="M19" s="37"/>
      <c r="N19" s="37"/>
      <c r="O19" s="37"/>
      <c r="P19" s="37"/>
    </row>
    <row r="20" spans="3:21" ht="40.200000000000003" customHeight="1" x14ac:dyDescent="0.35">
      <c r="C20" s="4" t="s">
        <v>191</v>
      </c>
      <c r="D20" s="76">
        <f>IFERROR(GETPIVOTDATA("[Measures].[Sum of Summa 3]",Resultatunderlag!$B$54,"[Varderade_nyttor].[Kategori]","[Varderade_nyttor].[Kategori].&amp;[Finansiell 💰]"),0)</f>
        <v>0</v>
      </c>
      <c r="K20" s="37"/>
      <c r="L20" s="37"/>
      <c r="M20" s="37"/>
      <c r="N20" s="37"/>
      <c r="O20" s="37"/>
      <c r="P20" s="37"/>
    </row>
    <row r="21" spans="3:21" ht="40.200000000000003" customHeight="1" x14ac:dyDescent="0.35">
      <c r="C21" s="4" t="s">
        <v>192</v>
      </c>
      <c r="D21" s="76">
        <f>IFERROR(GETPIVOTDATA("[Measures].[Sum of Summa 3]",Resultatunderlag!$B$54,"[Varderade_nyttor].[Kategori]","[Varderade_nyttor].[Kategori].&amp;[Omfördelning ↺]"),0)</f>
        <v>0</v>
      </c>
      <c r="K21" s="37"/>
      <c r="L21" s="37"/>
      <c r="M21" s="37"/>
      <c r="N21" s="37"/>
      <c r="O21" s="37"/>
      <c r="P21" s="37"/>
    </row>
    <row r="22" spans="3:21" ht="40.200000000000003" customHeight="1" x14ac:dyDescent="0.35">
      <c r="C22" s="4" t="s">
        <v>193</v>
      </c>
      <c r="D22" s="76">
        <f>IFERROR(GETPIVOTDATA("[Measures].[Sum of Summa 4]",Resultatunderlag!$E$54,"[Varderade_kostnader].[Kategori]","[Varderade_kostnader].[Kategori].&amp;[Finansiell 💰]"),0)</f>
        <v>0</v>
      </c>
      <c r="K22" s="37"/>
      <c r="L22" s="37"/>
      <c r="M22" s="37"/>
      <c r="N22" s="37"/>
      <c r="O22" s="37"/>
      <c r="P22" s="37"/>
    </row>
    <row r="23" spans="3:21" ht="40.200000000000003" customHeight="1" x14ac:dyDescent="0.35">
      <c r="C23" s="4" t="s">
        <v>194</v>
      </c>
      <c r="D23" s="76">
        <f>IFERROR(GETPIVOTDATA("[Measures].[Sum of Summa 4]",Resultatunderlag!$E$54,"[Varderade_kostnader].[Kategori]","[Varderade_kostnader].[Kategori].&amp;[Omfördelning ↺]"),0)</f>
        <v>0</v>
      </c>
      <c r="K23" s="37"/>
      <c r="L23" s="37"/>
      <c r="M23" s="37"/>
      <c r="N23" s="37"/>
      <c r="O23" s="37"/>
      <c r="P23" s="37"/>
    </row>
    <row r="24" spans="3:21" ht="40.200000000000003" customHeight="1" x14ac:dyDescent="0.35">
      <c r="C24" s="4" t="s">
        <v>165</v>
      </c>
      <c r="D24" s="75" t="str">
        <f>Resultatunderlag!C75</f>
        <v>-</v>
      </c>
      <c r="K24" s="37"/>
      <c r="L24" s="37"/>
      <c r="M24" s="37"/>
      <c r="N24" s="37"/>
      <c r="O24" s="37"/>
      <c r="P24" s="37"/>
    </row>
    <row r="25" spans="3:21" ht="40.200000000000003" customHeight="1" x14ac:dyDescent="0.35">
      <c r="C25" s="61"/>
      <c r="D25" s="62"/>
      <c r="K25" s="38"/>
      <c r="L25" s="38"/>
      <c r="M25" s="38"/>
      <c r="N25" s="38"/>
      <c r="O25" s="38"/>
      <c r="P25" s="38"/>
    </row>
    <row r="26" spans="3:21" ht="40.200000000000003" customHeight="1" x14ac:dyDescent="0.35">
      <c r="C26" s="61"/>
      <c r="D26" s="62"/>
      <c r="K26" s="38"/>
      <c r="L26" s="38"/>
      <c r="M26" s="38"/>
      <c r="N26" s="38"/>
      <c r="O26" s="38"/>
      <c r="P26" s="38"/>
    </row>
    <row r="27" spans="3:21" ht="40.200000000000003" customHeight="1" x14ac:dyDescent="0.35">
      <c r="C27" s="61"/>
      <c r="D27" s="62"/>
      <c r="K27" s="38"/>
      <c r="L27" s="38"/>
      <c r="M27" s="38"/>
      <c r="N27" s="38"/>
      <c r="O27" s="38"/>
      <c r="P27" s="38"/>
      <c r="T27" s="38"/>
      <c r="U27" s="38"/>
    </row>
    <row r="28" spans="3:21" ht="40.200000000000003" customHeight="1" thickBot="1" x14ac:dyDescent="0.45">
      <c r="C28" s="41" t="s">
        <v>204</v>
      </c>
      <c r="D28" s="41"/>
      <c r="E28" s="41"/>
      <c r="F28" s="41"/>
      <c r="G28" s="41"/>
      <c r="H28" s="41"/>
      <c r="I28" s="41"/>
      <c r="J28" s="3"/>
      <c r="K28" s="3" t="s">
        <v>160</v>
      </c>
      <c r="L28" s="3"/>
      <c r="M28" s="3"/>
      <c r="N28" s="3"/>
      <c r="O28" s="3"/>
      <c r="P28" s="3"/>
    </row>
    <row r="29" spans="3:21" ht="40.200000000000003" customHeight="1" x14ac:dyDescent="0.35">
      <c r="K29" s="37"/>
      <c r="L29" s="37"/>
      <c r="M29" s="37"/>
      <c r="N29" s="37"/>
      <c r="O29" s="37"/>
      <c r="P29" s="37"/>
    </row>
    <row r="30" spans="3:21" ht="40.200000000000003" customHeight="1" x14ac:dyDescent="0.35">
      <c r="K30" s="37"/>
      <c r="L30" s="37"/>
      <c r="M30" s="37"/>
      <c r="N30" s="37"/>
      <c r="O30" s="37"/>
      <c r="P30" s="37"/>
    </row>
    <row r="31" spans="3:21" ht="15.6" x14ac:dyDescent="0.35">
      <c r="K31" s="37"/>
      <c r="L31" s="37"/>
      <c r="M31" s="37"/>
      <c r="N31" s="37"/>
      <c r="O31" s="37"/>
      <c r="P31" s="37"/>
    </row>
    <row r="32" spans="3:21" ht="15.6" x14ac:dyDescent="0.35">
      <c r="K32" s="37"/>
      <c r="L32" s="37"/>
      <c r="M32" s="37"/>
      <c r="N32" s="37"/>
      <c r="O32" s="37"/>
      <c r="P32" s="37"/>
    </row>
    <row r="33" spans="3:16" ht="15.6" x14ac:dyDescent="0.35">
      <c r="K33" s="37"/>
      <c r="L33" s="37"/>
      <c r="M33" s="37"/>
      <c r="N33" s="37"/>
      <c r="O33" s="37"/>
      <c r="P33" s="37"/>
    </row>
    <row r="34" spans="3:16" ht="17.399999999999999" x14ac:dyDescent="0.35">
      <c r="H34" s="39"/>
      <c r="I34" s="39"/>
      <c r="K34" s="37"/>
      <c r="L34" s="37"/>
      <c r="M34" s="37"/>
      <c r="N34" s="37"/>
      <c r="O34" s="37"/>
      <c r="P34" s="37"/>
    </row>
    <row r="35" spans="3:16" ht="15.6" x14ac:dyDescent="0.35">
      <c r="H35"/>
      <c r="I35"/>
      <c r="K35" s="37"/>
      <c r="L35" s="37"/>
      <c r="M35" s="37"/>
      <c r="N35" s="37"/>
      <c r="O35" s="37"/>
      <c r="P35" s="37"/>
    </row>
    <row r="36" spans="3:16" ht="15.6" x14ac:dyDescent="0.35">
      <c r="H36"/>
      <c r="I36"/>
      <c r="K36" s="37"/>
      <c r="L36" s="37"/>
      <c r="M36" s="37"/>
      <c r="N36" s="37"/>
      <c r="O36" s="37"/>
      <c r="P36" s="37"/>
    </row>
    <row r="37" spans="3:16" ht="15.6" x14ac:dyDescent="0.35">
      <c r="H37"/>
      <c r="I37"/>
      <c r="K37" s="37"/>
      <c r="L37" s="37"/>
      <c r="M37" s="37"/>
      <c r="N37" s="37"/>
      <c r="O37" s="37"/>
      <c r="P37" s="37"/>
    </row>
    <row r="38" spans="3:16" ht="15.6" x14ac:dyDescent="0.35">
      <c r="H38"/>
      <c r="I38"/>
      <c r="K38" s="37"/>
      <c r="L38" s="37"/>
      <c r="M38" s="37"/>
      <c r="N38" s="37"/>
      <c r="O38" s="37"/>
      <c r="P38" s="37"/>
    </row>
    <row r="39" spans="3:16" ht="35.4" thickBot="1" x14ac:dyDescent="0.4">
      <c r="C39" s="57" t="s">
        <v>152</v>
      </c>
      <c r="G39" s="57" t="s">
        <v>153</v>
      </c>
      <c r="H39"/>
      <c r="I39"/>
      <c r="K39" s="37"/>
      <c r="L39" s="37"/>
      <c r="M39" s="37"/>
      <c r="N39" s="37"/>
      <c r="O39" s="37"/>
      <c r="P39" s="37"/>
    </row>
    <row r="40" spans="3:16" ht="17.399999999999999" x14ac:dyDescent="0.35">
      <c r="C40" s="53"/>
      <c r="D40"/>
      <c r="E40"/>
      <c r="G40" s="53"/>
      <c r="H40"/>
      <c r="I40"/>
      <c r="K40" s="37"/>
      <c r="L40" s="37"/>
      <c r="M40" s="37"/>
      <c r="N40" s="37"/>
      <c r="O40" s="37"/>
      <c r="P40" s="37"/>
    </row>
    <row r="41" spans="3:16" ht="15.6" x14ac:dyDescent="0.35">
      <c r="C41"/>
      <c r="D41"/>
      <c r="E41"/>
      <c r="G41"/>
      <c r="H41"/>
      <c r="I41"/>
      <c r="K41" s="37"/>
      <c r="L41" s="37"/>
      <c r="M41" s="37"/>
      <c r="N41" s="37"/>
      <c r="O41" s="37"/>
      <c r="P41" s="37"/>
    </row>
    <row r="42" spans="3:16" ht="15.6" x14ac:dyDescent="0.35">
      <c r="C42"/>
      <c r="D42"/>
      <c r="E42"/>
      <c r="G42"/>
      <c r="H42"/>
      <c r="I42"/>
      <c r="K42" s="37"/>
      <c r="L42" s="37"/>
      <c r="M42" s="37"/>
      <c r="N42" s="37"/>
      <c r="O42" s="37"/>
      <c r="P42" s="37"/>
    </row>
    <row r="43" spans="3:16" ht="15.6" x14ac:dyDescent="0.35">
      <c r="C43"/>
      <c r="D43"/>
      <c r="E43"/>
      <c r="F43" s="58"/>
      <c r="G43"/>
      <c r="H43"/>
      <c r="I43"/>
      <c r="K43" s="37"/>
      <c r="L43" s="37"/>
      <c r="M43" s="37"/>
      <c r="N43" s="37"/>
      <c r="O43" s="37"/>
      <c r="P43" s="37"/>
    </row>
    <row r="44" spans="3:16" ht="15.6" x14ac:dyDescent="0.35">
      <c r="C44"/>
      <c r="D44"/>
      <c r="E44"/>
      <c r="G44"/>
      <c r="H44"/>
      <c r="I44"/>
      <c r="K44" s="37"/>
      <c r="L44" s="37"/>
      <c r="M44" s="37"/>
      <c r="N44" s="37"/>
      <c r="O44" s="37"/>
      <c r="P44" s="37"/>
    </row>
    <row r="45" spans="3:16" ht="15.6" x14ac:dyDescent="0.35">
      <c r="C45"/>
      <c r="D45"/>
      <c r="E45"/>
      <c r="G45"/>
      <c r="H45"/>
      <c r="I45"/>
      <c r="K45" s="37"/>
      <c r="L45" s="37"/>
      <c r="M45" s="37"/>
      <c r="N45" s="37"/>
      <c r="O45" s="37"/>
      <c r="P45" s="37"/>
    </row>
    <row r="46" spans="3:16" ht="15.6" x14ac:dyDescent="0.35">
      <c r="C46"/>
      <c r="D46"/>
      <c r="E46"/>
      <c r="G46"/>
      <c r="H46"/>
      <c r="I46"/>
      <c r="K46" s="37"/>
      <c r="L46" s="37"/>
      <c r="M46" s="37"/>
      <c r="N46" s="37"/>
      <c r="O46" s="37"/>
      <c r="P46" s="37"/>
    </row>
    <row r="47" spans="3:16" ht="15.6" x14ac:dyDescent="0.35">
      <c r="C47"/>
      <c r="D47"/>
      <c r="E47"/>
      <c r="G47"/>
      <c r="H47"/>
      <c r="I47"/>
      <c r="K47" s="37"/>
      <c r="L47" s="37"/>
      <c r="M47" s="37"/>
      <c r="N47" s="37"/>
      <c r="O47" s="37"/>
      <c r="P47" s="37"/>
    </row>
    <row r="48" spans="3:16" ht="15.6" x14ac:dyDescent="0.35">
      <c r="C48"/>
      <c r="D48"/>
      <c r="E48"/>
      <c r="G48"/>
      <c r="H48"/>
      <c r="I48"/>
      <c r="K48" s="37"/>
      <c r="L48" s="37"/>
      <c r="M48" s="37"/>
      <c r="N48" s="37"/>
      <c r="O48" s="37"/>
      <c r="P48" s="37"/>
    </row>
    <row r="49" spans="3:16" ht="15.6" x14ac:dyDescent="0.35">
      <c r="C49"/>
      <c r="D49"/>
      <c r="E49"/>
      <c r="G49"/>
      <c r="H49"/>
      <c r="I49"/>
      <c r="K49" s="37"/>
      <c r="L49" s="37"/>
      <c r="M49" s="37"/>
      <c r="N49" s="37"/>
      <c r="O49" s="37"/>
      <c r="P49" s="37"/>
    </row>
    <row r="50" spans="3:16" ht="15.6" x14ac:dyDescent="0.35">
      <c r="C50"/>
      <c r="D50"/>
      <c r="E50"/>
      <c r="G50"/>
      <c r="H50"/>
      <c r="I50"/>
      <c r="K50" s="37"/>
      <c r="L50" s="37"/>
      <c r="M50" s="37"/>
      <c r="N50" s="37"/>
      <c r="O50" s="37"/>
      <c r="P50" s="37"/>
    </row>
    <row r="51" spans="3:16" ht="15.6" x14ac:dyDescent="0.35">
      <c r="C51"/>
      <c r="D51"/>
      <c r="E51"/>
      <c r="G51"/>
      <c r="H51"/>
      <c r="I51"/>
      <c r="K51" s="37"/>
      <c r="L51" s="37"/>
      <c r="M51" s="37"/>
      <c r="N51" s="37"/>
      <c r="O51" s="37"/>
      <c r="P51" s="37"/>
    </row>
    <row r="52" spans="3:16" ht="15.6" x14ac:dyDescent="0.35">
      <c r="C52"/>
      <c r="D52"/>
      <c r="E52"/>
      <c r="G52"/>
      <c r="H52"/>
      <c r="I52"/>
      <c r="K52" s="37"/>
      <c r="L52" s="37"/>
      <c r="M52" s="37"/>
      <c r="N52" s="37"/>
      <c r="O52" s="37"/>
      <c r="P52" s="37"/>
    </row>
    <row r="53" spans="3:16" ht="15.6" x14ac:dyDescent="0.35">
      <c r="C53"/>
      <c r="D53"/>
      <c r="E53"/>
      <c r="G53"/>
      <c r="H53"/>
      <c r="I53"/>
      <c r="K53" s="37"/>
      <c r="L53" s="37"/>
      <c r="M53" s="37"/>
      <c r="N53" s="37"/>
      <c r="O53" s="37"/>
      <c r="P53" s="37"/>
    </row>
    <row r="54" spans="3:16" ht="15.6" x14ac:dyDescent="0.35">
      <c r="C54"/>
      <c r="D54"/>
      <c r="E54"/>
      <c r="G54"/>
      <c r="H54"/>
      <c r="I54"/>
      <c r="K54" s="37"/>
      <c r="L54" s="37"/>
      <c r="M54" s="37"/>
      <c r="N54" s="37"/>
      <c r="O54" s="37"/>
      <c r="P54" s="37"/>
    </row>
    <row r="55" spans="3:16" ht="15.6" x14ac:dyDescent="0.35">
      <c r="C55"/>
      <c r="D55"/>
      <c r="G55"/>
      <c r="K55" s="37"/>
      <c r="L55" s="37"/>
      <c r="M55" s="37"/>
      <c r="N55" s="37"/>
      <c r="O55" s="37"/>
      <c r="P55" s="37"/>
    </row>
    <row r="56" spans="3:16" ht="15.6" x14ac:dyDescent="0.35">
      <c r="C56"/>
      <c r="D56"/>
      <c r="G56"/>
      <c r="K56" s="37"/>
      <c r="L56" s="37"/>
      <c r="M56" s="37"/>
      <c r="N56" s="37"/>
      <c r="O56" s="37"/>
      <c r="P56" s="37"/>
    </row>
    <row r="57" spans="3:16" ht="15.6" x14ac:dyDescent="0.35">
      <c r="C57"/>
      <c r="D57"/>
      <c r="G57"/>
      <c r="K57" s="37"/>
      <c r="L57" s="37"/>
      <c r="M57" s="37"/>
      <c r="N57" s="37"/>
      <c r="O57" s="37"/>
      <c r="P57" s="37"/>
    </row>
    <row r="58" spans="3:16" ht="15.6" x14ac:dyDescent="0.35">
      <c r="C58"/>
      <c r="D58"/>
      <c r="G58"/>
      <c r="K58" s="37"/>
      <c r="L58" s="37"/>
      <c r="M58" s="37"/>
      <c r="N58" s="37"/>
      <c r="O58" s="37"/>
      <c r="P58" s="37"/>
    </row>
    <row r="59" spans="3:16" ht="15.6" x14ac:dyDescent="0.35">
      <c r="C59"/>
      <c r="D59"/>
      <c r="G59"/>
      <c r="K59" s="37"/>
      <c r="L59" s="37"/>
      <c r="M59" s="37"/>
      <c r="N59" s="37"/>
      <c r="O59" s="37"/>
      <c r="P59" s="37"/>
    </row>
    <row r="60" spans="3:16" ht="17.399999999999999" x14ac:dyDescent="0.35">
      <c r="C60" s="53"/>
      <c r="D60"/>
      <c r="G60" s="54"/>
      <c r="K60" s="37"/>
      <c r="L60" s="37"/>
      <c r="M60" s="37"/>
      <c r="N60" s="37"/>
      <c r="O60" s="37"/>
      <c r="P60" s="37"/>
    </row>
    <row r="61" spans="3:16" ht="17.399999999999999" x14ac:dyDescent="0.35">
      <c r="C61" s="53"/>
      <c r="D61"/>
      <c r="G61" s="54"/>
      <c r="J61"/>
    </row>
    <row r="62" spans="3:16" ht="17.399999999999999" x14ac:dyDescent="0.35">
      <c r="C62" s="53"/>
      <c r="D62"/>
      <c r="G62" s="54"/>
      <c r="J62"/>
    </row>
    <row r="63" spans="3:16" ht="15.6" x14ac:dyDescent="0.35">
      <c r="C63" s="54"/>
      <c r="G63" s="54"/>
      <c r="J63"/>
    </row>
    <row r="64" spans="3:16" ht="40.200000000000003" customHeight="1" thickBot="1" x14ac:dyDescent="0.45">
      <c r="C64" s="59" t="s">
        <v>205</v>
      </c>
      <c r="D64" s="41"/>
      <c r="E64" s="3"/>
      <c r="F64" s="3"/>
      <c r="G64" s="48"/>
      <c r="H64" s="3"/>
      <c r="I64" s="3"/>
      <c r="J64" s="3"/>
      <c r="K64" s="3" t="s">
        <v>160</v>
      </c>
      <c r="L64" s="3"/>
      <c r="M64" s="3"/>
      <c r="N64" s="3"/>
      <c r="O64" s="3"/>
      <c r="P64" s="3"/>
    </row>
    <row r="65" spans="3:16" ht="40.200000000000003" customHeight="1" x14ac:dyDescent="0.35">
      <c r="K65" s="37"/>
      <c r="L65" s="37"/>
      <c r="M65" s="37"/>
      <c r="N65" s="37"/>
      <c r="O65" s="37"/>
      <c r="P65" s="37"/>
    </row>
    <row r="66" spans="3:16" ht="40.200000000000003" customHeight="1" thickBot="1" x14ac:dyDescent="0.45">
      <c r="G66" s="3" t="str">
        <f>"Tabell: Nettonytta per satsad krona efter " &amp;Input!B11&amp; " (kr)"</f>
        <v>Tabell: Nettonytta per satsad krona efter 15 år (kr)</v>
      </c>
      <c r="H66" s="3"/>
      <c r="K66" s="37"/>
      <c r="L66" s="37"/>
      <c r="M66" s="37"/>
      <c r="N66" s="37"/>
      <c r="O66" s="37"/>
      <c r="P66" s="37"/>
    </row>
    <row r="67" spans="3:16" ht="40.200000000000003" customHeight="1" x14ac:dyDescent="0.35">
      <c r="G67" s="4" t="str">
        <f>Resultatunderlag!D95</f>
        <v>(Lägst nytta - lägst kostnad) / Lägst kostnad</v>
      </c>
      <c r="H67" s="68" t="str">
        <f>IFERROR(Resultatunderlag!E95,"")</f>
        <v/>
      </c>
      <c r="K67" s="37"/>
      <c r="L67" s="37"/>
      <c r="M67" s="37"/>
      <c r="N67" s="37"/>
      <c r="O67" s="37"/>
      <c r="P67" s="37"/>
    </row>
    <row r="68" spans="3:16" ht="40.200000000000003" customHeight="1" x14ac:dyDescent="0.35">
      <c r="G68" s="4" t="str">
        <f>Resultatunderlag!D96</f>
        <v>(Trolig nytta - trolig kostnad) / Trolig kostnad</v>
      </c>
      <c r="H68" s="68" t="str">
        <f>IFERROR(Resultatunderlag!E96,"")</f>
        <v/>
      </c>
      <c r="K68" s="37"/>
      <c r="L68" s="37"/>
      <c r="M68" s="37"/>
      <c r="N68" s="37"/>
      <c r="O68" s="37"/>
      <c r="P68" s="37"/>
    </row>
    <row r="69" spans="3:16" ht="40.200000000000003" customHeight="1" x14ac:dyDescent="0.35">
      <c r="G69" s="4" t="str">
        <f>Resultatunderlag!D97</f>
        <v>(Högst nytta - högst kostnad) / Högst kostnad</v>
      </c>
      <c r="H69" s="68" t="str">
        <f>IFERROR(Resultatunderlag!E97,"")</f>
        <v/>
      </c>
      <c r="K69" s="37"/>
      <c r="L69" s="37"/>
      <c r="M69" s="37"/>
      <c r="N69" s="37"/>
      <c r="O69" s="37"/>
      <c r="P69" s="37"/>
    </row>
    <row r="70" spans="3:16" ht="40.200000000000003" customHeight="1" x14ac:dyDescent="0.35">
      <c r="K70" s="37"/>
      <c r="L70" s="37"/>
      <c r="M70" s="37"/>
      <c r="N70" s="37"/>
      <c r="O70" s="37"/>
      <c r="P70" s="37"/>
    </row>
    <row r="71" spans="3:16" ht="40.200000000000003" customHeight="1" x14ac:dyDescent="0.35">
      <c r="K71" s="37"/>
      <c r="L71" s="37"/>
      <c r="M71" s="37"/>
      <c r="N71" s="37"/>
      <c r="O71" s="37"/>
      <c r="P71" s="37"/>
    </row>
    <row r="72" spans="3:16" ht="40.200000000000003" customHeight="1" x14ac:dyDescent="0.35">
      <c r="K72" s="37"/>
      <c r="L72" s="37"/>
      <c r="M72" s="37"/>
      <c r="N72" s="37"/>
      <c r="O72" s="37"/>
      <c r="P72" s="37"/>
    </row>
    <row r="73" spans="3:16" ht="40.200000000000003" customHeight="1" x14ac:dyDescent="0.35">
      <c r="K73" s="37"/>
      <c r="L73" s="37"/>
      <c r="M73" s="37"/>
      <c r="N73" s="37"/>
      <c r="O73" s="37"/>
      <c r="P73" s="37"/>
    </row>
    <row r="74" spans="3:16" ht="40.200000000000003" customHeight="1" x14ac:dyDescent="0.35">
      <c r="K74" s="37"/>
      <c r="L74" s="37"/>
      <c r="M74" s="37"/>
      <c r="N74" s="37"/>
      <c r="O74" s="37"/>
      <c r="P74" s="37"/>
    </row>
    <row r="75" spans="3:16" ht="40.200000000000003" customHeight="1" x14ac:dyDescent="0.35">
      <c r="K75" s="37"/>
      <c r="L75" s="37"/>
      <c r="M75" s="37"/>
      <c r="N75" s="37"/>
      <c r="O75" s="37"/>
      <c r="P75" s="37"/>
    </row>
    <row r="76" spans="3:16" ht="40.200000000000003" customHeight="1" x14ac:dyDescent="0.35">
      <c r="K76" s="37"/>
      <c r="L76" s="37"/>
      <c r="M76" s="37"/>
      <c r="N76" s="37"/>
      <c r="O76" s="37"/>
      <c r="P76" s="37"/>
    </row>
    <row r="78" spans="3:16" ht="40.200000000000003" customHeight="1" thickBot="1" x14ac:dyDescent="0.45">
      <c r="C78" s="59" t="s">
        <v>206</v>
      </c>
      <c r="D78" s="3"/>
      <c r="E78" s="3"/>
      <c r="F78" s="3"/>
      <c r="G78" s="48"/>
      <c r="H78" s="3"/>
      <c r="I78" s="3"/>
      <c r="J78" s="3"/>
      <c r="K78" s="3" t="s">
        <v>160</v>
      </c>
      <c r="L78" s="3"/>
      <c r="M78" s="3"/>
      <c r="N78" s="3"/>
      <c r="O78" s="3"/>
      <c r="P78" s="3"/>
    </row>
    <row r="79" spans="3:16" ht="40.200000000000003" customHeight="1" x14ac:dyDescent="0.35">
      <c r="K79" s="37"/>
      <c r="L79" s="37"/>
      <c r="M79" s="37"/>
      <c r="N79" s="37"/>
      <c r="O79" s="37"/>
      <c r="P79" s="37"/>
    </row>
    <row r="80" spans="3:16" ht="15.6" x14ac:dyDescent="0.35">
      <c r="C80" s="54"/>
      <c r="D80"/>
      <c r="E80"/>
      <c r="G80" s="54"/>
      <c r="H80"/>
      <c r="I80"/>
      <c r="K80" s="37"/>
      <c r="L80" s="37"/>
      <c r="M80" s="37"/>
      <c r="N80" s="37"/>
      <c r="O80" s="37"/>
      <c r="P80" s="37"/>
    </row>
    <row r="81" spans="3:16" ht="52.2" x14ac:dyDescent="0.35">
      <c r="C81" s="66" t="s">
        <v>162</v>
      </c>
      <c r="D81" s="63" t="s">
        <v>149</v>
      </c>
      <c r="E81" s="63" t="s">
        <v>146</v>
      </c>
      <c r="F81" s="51"/>
      <c r="G81" s="66" t="s">
        <v>161</v>
      </c>
      <c r="H81" s="63" t="s">
        <v>149</v>
      </c>
      <c r="I81" s="63" t="s">
        <v>146</v>
      </c>
      <c r="K81" s="37"/>
      <c r="L81" s="37"/>
      <c r="M81" s="37"/>
      <c r="N81" s="37"/>
      <c r="O81" s="37"/>
      <c r="P81" s="37"/>
    </row>
    <row r="82" spans="3:16" ht="15.6" x14ac:dyDescent="0.35">
      <c r="C82"/>
      <c r="D82"/>
      <c r="E82"/>
      <c r="F82"/>
      <c r="G82"/>
      <c r="H82"/>
      <c r="I82"/>
      <c r="K82" s="37"/>
      <c r="L82" s="37"/>
      <c r="M82" s="37"/>
      <c r="N82" s="37"/>
      <c r="O82" s="37"/>
      <c r="P82" s="37"/>
    </row>
    <row r="83" spans="3:16" ht="15.6" x14ac:dyDescent="0.35">
      <c r="C83"/>
      <c r="D83"/>
      <c r="E83"/>
      <c r="F83"/>
      <c r="G83"/>
      <c r="H83"/>
      <c r="I83"/>
      <c r="K83" s="37"/>
      <c r="L83" s="37"/>
      <c r="M83" s="37"/>
      <c r="N83" s="37"/>
      <c r="O83" s="37"/>
      <c r="P83" s="37"/>
    </row>
    <row r="84" spans="3:16" ht="15.6" x14ac:dyDescent="0.35">
      <c r="C84"/>
      <c r="D84"/>
      <c r="E84"/>
      <c r="F84"/>
      <c r="G84"/>
      <c r="H84"/>
      <c r="I84"/>
      <c r="K84" s="37"/>
      <c r="L84" s="37"/>
      <c r="M84" s="37"/>
      <c r="N84" s="37"/>
      <c r="O84" s="37"/>
      <c r="P84" s="37"/>
    </row>
    <row r="85" spans="3:16" ht="15.6" x14ac:dyDescent="0.35">
      <c r="C85"/>
      <c r="D85"/>
      <c r="E85"/>
      <c r="F85"/>
      <c r="G85"/>
      <c r="H85"/>
      <c r="I85"/>
      <c r="K85" s="37"/>
      <c r="L85" s="37"/>
      <c r="M85" s="37"/>
      <c r="N85" s="37"/>
      <c r="O85" s="37"/>
      <c r="P85" s="37"/>
    </row>
    <row r="86" spans="3:16" ht="15.6" x14ac:dyDescent="0.35">
      <c r="C86"/>
      <c r="D86"/>
      <c r="E86"/>
      <c r="F86"/>
      <c r="G86"/>
      <c r="H86"/>
      <c r="I86"/>
      <c r="K86" s="37"/>
      <c r="L86" s="37"/>
      <c r="M86" s="37"/>
      <c r="N86" s="37"/>
      <c r="O86" s="37"/>
      <c r="P86" s="37"/>
    </row>
    <row r="87" spans="3:16" ht="15.6" x14ac:dyDescent="0.35">
      <c r="C87"/>
      <c r="D87"/>
      <c r="E87"/>
      <c r="F87"/>
      <c r="G87"/>
      <c r="H87"/>
      <c r="I87"/>
      <c r="K87" s="37"/>
      <c r="L87" s="37"/>
      <c r="M87" s="37"/>
      <c r="N87" s="37"/>
      <c r="O87" s="37"/>
      <c r="P87" s="37"/>
    </row>
    <row r="88" spans="3:16" ht="15.6" x14ac:dyDescent="0.35">
      <c r="C88"/>
      <c r="D88"/>
      <c r="E88"/>
      <c r="F88"/>
      <c r="G88"/>
      <c r="H88"/>
      <c r="I88"/>
      <c r="K88" s="37"/>
      <c r="L88" s="37"/>
      <c r="M88" s="37"/>
      <c r="N88" s="37"/>
      <c r="O88" s="37"/>
      <c r="P88" s="37"/>
    </row>
    <row r="89" spans="3:16" ht="15.6" x14ac:dyDescent="0.35">
      <c r="C89"/>
      <c r="D89"/>
      <c r="E89"/>
      <c r="F89"/>
      <c r="G89"/>
      <c r="H89"/>
      <c r="I89"/>
      <c r="K89" s="37"/>
      <c r="L89" s="37"/>
      <c r="M89" s="37"/>
      <c r="N89" s="37"/>
      <c r="O89" s="37"/>
      <c r="P89" s="37"/>
    </row>
    <row r="90" spans="3:16" ht="15.6" x14ac:dyDescent="0.35">
      <c r="C90"/>
      <c r="D90"/>
      <c r="E90"/>
      <c r="F90"/>
      <c r="G90"/>
      <c r="H90"/>
      <c r="I90"/>
      <c r="K90" s="37"/>
      <c r="L90" s="37"/>
      <c r="M90" s="37"/>
      <c r="N90" s="37"/>
      <c r="O90" s="37"/>
      <c r="P90" s="37"/>
    </row>
    <row r="91" spans="3:16" ht="15.6" x14ac:dyDescent="0.35">
      <c r="C91"/>
      <c r="D91"/>
      <c r="E91"/>
      <c r="F91"/>
      <c r="G91"/>
      <c r="H91"/>
      <c r="I91"/>
      <c r="K91" s="37"/>
      <c r="L91" s="37"/>
      <c r="M91" s="37"/>
      <c r="N91" s="37"/>
      <c r="O91" s="37"/>
      <c r="P91" s="37"/>
    </row>
    <row r="92" spans="3:16" ht="15.6" x14ac:dyDescent="0.35">
      <c r="C92"/>
      <c r="D92"/>
      <c r="E92"/>
      <c r="F92"/>
      <c r="G92"/>
      <c r="H92"/>
      <c r="I92"/>
      <c r="K92" s="37"/>
      <c r="L92" s="37"/>
      <c r="M92" s="37"/>
      <c r="N92" s="37"/>
      <c r="O92" s="37"/>
      <c r="P92" s="37"/>
    </row>
    <row r="93" spans="3:16" ht="15.6" x14ac:dyDescent="0.35">
      <c r="C93"/>
      <c r="D93"/>
      <c r="E93"/>
      <c r="F93"/>
      <c r="G93"/>
      <c r="H93"/>
      <c r="I93"/>
      <c r="K93" s="37"/>
      <c r="L93" s="37"/>
      <c r="M93" s="37"/>
      <c r="N93" s="37"/>
      <c r="O93" s="37"/>
      <c r="P93" s="37"/>
    </row>
    <row r="94" spans="3:16" ht="15.6" x14ac:dyDescent="0.35">
      <c r="C94"/>
      <c r="D94"/>
      <c r="E94"/>
      <c r="F94"/>
      <c r="G94"/>
      <c r="H94"/>
      <c r="I94"/>
      <c r="K94" s="37"/>
      <c r="L94" s="37"/>
      <c r="M94" s="37"/>
      <c r="N94" s="37"/>
      <c r="O94" s="37"/>
      <c r="P94" s="37"/>
    </row>
    <row r="95" spans="3:16" ht="15.6" x14ac:dyDescent="0.35">
      <c r="C95"/>
      <c r="D95"/>
      <c r="E95"/>
      <c r="F95"/>
      <c r="G95"/>
      <c r="H95"/>
      <c r="I95"/>
      <c r="K95" s="37"/>
      <c r="L95" s="37"/>
      <c r="M95" s="37"/>
      <c r="N95" s="37"/>
      <c r="O95" s="37"/>
      <c r="P95" s="37"/>
    </row>
    <row r="96" spans="3:16" ht="15.6" x14ac:dyDescent="0.35">
      <c r="C96"/>
      <c r="D96"/>
      <c r="E96"/>
      <c r="F96"/>
      <c r="G96"/>
      <c r="H96"/>
      <c r="I96"/>
      <c r="K96" s="37"/>
      <c r="L96" s="37"/>
      <c r="M96" s="37"/>
      <c r="N96" s="37"/>
      <c r="O96" s="37"/>
      <c r="P96" s="37"/>
    </row>
    <row r="97" spans="3:16" ht="15.6" x14ac:dyDescent="0.35">
      <c r="C97"/>
      <c r="D97"/>
      <c r="E97"/>
      <c r="F97"/>
      <c r="G97"/>
      <c r="H97"/>
      <c r="I97"/>
      <c r="K97" s="37"/>
      <c r="L97" s="37"/>
      <c r="M97" s="37"/>
      <c r="N97" s="37"/>
      <c r="O97" s="37"/>
      <c r="P97" s="37"/>
    </row>
    <row r="98" spans="3:16" ht="15.6" x14ac:dyDescent="0.35">
      <c r="C98"/>
      <c r="D98"/>
      <c r="E98"/>
      <c r="F98"/>
      <c r="G98"/>
      <c r="H98"/>
      <c r="I98"/>
      <c r="K98" s="37"/>
      <c r="L98" s="37"/>
      <c r="M98" s="37"/>
      <c r="N98" s="37"/>
      <c r="O98" s="37"/>
      <c r="P98" s="37"/>
    </row>
    <row r="99" spans="3:16" ht="15.6" x14ac:dyDescent="0.35">
      <c r="C99"/>
      <c r="D99"/>
      <c r="E99"/>
      <c r="G99"/>
      <c r="H99"/>
      <c r="I99"/>
      <c r="K99" s="37"/>
      <c r="L99" s="37"/>
      <c r="M99" s="37"/>
      <c r="N99" s="37"/>
      <c r="O99" s="37"/>
      <c r="P99" s="37"/>
    </row>
    <row r="100" spans="3:16" ht="15.6" x14ac:dyDescent="0.35">
      <c r="C100"/>
      <c r="D100"/>
      <c r="E100"/>
      <c r="G100"/>
      <c r="H100"/>
      <c r="I100"/>
      <c r="K100" s="37"/>
      <c r="L100" s="37"/>
      <c r="M100" s="37"/>
      <c r="N100" s="37"/>
      <c r="O100" s="37"/>
      <c r="P100" s="37"/>
    </row>
    <row r="101" spans="3:16" ht="15.6" x14ac:dyDescent="0.35">
      <c r="C101"/>
      <c r="D101"/>
      <c r="E101"/>
      <c r="G101"/>
      <c r="H101"/>
      <c r="I101"/>
      <c r="K101" s="37"/>
      <c r="L101" s="37"/>
      <c r="M101" s="37"/>
      <c r="N101" s="37"/>
      <c r="O101" s="37"/>
      <c r="P101" s="37"/>
    </row>
    <row r="102" spans="3:16" ht="17.399999999999999" x14ac:dyDescent="0.35">
      <c r="C102" s="54"/>
      <c r="D102"/>
      <c r="E102"/>
      <c r="G102" s="53"/>
      <c r="H102" s="39"/>
      <c r="I102" s="39"/>
      <c r="K102" s="37"/>
      <c r="L102" s="37"/>
      <c r="M102" s="37"/>
      <c r="N102" s="37"/>
      <c r="O102" s="37"/>
      <c r="P102" s="37"/>
    </row>
    <row r="103" spans="3:16" ht="17.399999999999999" x14ac:dyDescent="0.35">
      <c r="C103" s="54"/>
      <c r="D103"/>
      <c r="E103"/>
      <c r="G103" s="53"/>
      <c r="H103" s="39"/>
      <c r="I103" s="39"/>
      <c r="K103" s="37"/>
      <c r="L103" s="37"/>
      <c r="M103" s="37"/>
      <c r="N103" s="37"/>
      <c r="O103" s="37"/>
      <c r="P103" s="37"/>
    </row>
    <row r="104" spans="3:16" ht="17.399999999999999" x14ac:dyDescent="0.35">
      <c r="G104" s="55"/>
      <c r="H104" s="49"/>
      <c r="I104" s="49"/>
      <c r="K104" s="37"/>
      <c r="L104" s="37"/>
      <c r="M104" s="37"/>
      <c r="N104" s="37"/>
      <c r="O104" s="37"/>
      <c r="P104" s="37"/>
    </row>
    <row r="105" spans="3:16" ht="17.399999999999999" x14ac:dyDescent="0.35">
      <c r="C105" s="54"/>
      <c r="D105"/>
      <c r="E105"/>
      <c r="G105" s="53"/>
      <c r="H105" s="39"/>
      <c r="I105" s="39"/>
      <c r="K105" s="37"/>
      <c r="L105" s="37"/>
      <c r="M105" s="37"/>
      <c r="N105" s="37"/>
      <c r="O105" s="37"/>
      <c r="P105" s="37"/>
    </row>
    <row r="106" spans="3:16" ht="52.2" x14ac:dyDescent="0.35">
      <c r="C106" s="66" t="s">
        <v>180</v>
      </c>
      <c r="D106" s="50" t="s">
        <v>149</v>
      </c>
      <c r="E106" s="50" t="s">
        <v>146</v>
      </c>
      <c r="F106" s="51"/>
      <c r="G106" s="66" t="s">
        <v>181</v>
      </c>
      <c r="H106" s="50" t="s">
        <v>147</v>
      </c>
      <c r="I106" s="50" t="s">
        <v>146</v>
      </c>
      <c r="K106" s="37"/>
      <c r="L106" s="37"/>
      <c r="M106" s="37"/>
      <c r="N106" s="37"/>
      <c r="O106" s="37"/>
      <c r="P106" s="37"/>
    </row>
    <row r="107" spans="3:16" ht="15.6" x14ac:dyDescent="0.35">
      <c r="C107"/>
      <c r="D107"/>
      <c r="E107"/>
      <c r="F107"/>
      <c r="G107"/>
      <c r="H107"/>
      <c r="I107"/>
      <c r="K107" s="37"/>
      <c r="L107" s="37"/>
      <c r="M107" s="37"/>
      <c r="N107" s="37"/>
      <c r="O107" s="37"/>
      <c r="P107" s="37"/>
    </row>
    <row r="108" spans="3:16" ht="15.6" x14ac:dyDescent="0.35">
      <c r="C108"/>
      <c r="D108"/>
      <c r="E108"/>
      <c r="F108"/>
      <c r="G108"/>
      <c r="H108"/>
      <c r="I108"/>
      <c r="K108" s="37"/>
      <c r="L108" s="37"/>
      <c r="M108" s="37"/>
      <c r="N108" s="37"/>
      <c r="O108" s="37"/>
      <c r="P108" s="37"/>
    </row>
    <row r="109" spans="3:16" ht="15.6" x14ac:dyDescent="0.35">
      <c r="C109"/>
      <c r="D109"/>
      <c r="E109"/>
      <c r="F109"/>
      <c r="G109"/>
      <c r="H109"/>
      <c r="I109"/>
      <c r="K109" s="37"/>
      <c r="L109" s="37"/>
      <c r="M109" s="37"/>
      <c r="N109" s="37"/>
      <c r="O109" s="37"/>
      <c r="P109" s="37"/>
    </row>
    <row r="110" spans="3:16" ht="15.6" x14ac:dyDescent="0.35">
      <c r="C110"/>
      <c r="D110"/>
      <c r="E110"/>
      <c r="F110"/>
      <c r="G110"/>
      <c r="H110"/>
      <c r="I110"/>
      <c r="K110" s="37"/>
      <c r="L110" s="37"/>
      <c r="M110" s="37"/>
      <c r="N110" s="37"/>
      <c r="O110" s="37"/>
      <c r="P110" s="37"/>
    </row>
    <row r="111" spans="3:16" ht="15.6" x14ac:dyDescent="0.35">
      <c r="C111"/>
      <c r="D111"/>
      <c r="E111"/>
      <c r="F111"/>
      <c r="G111"/>
      <c r="H111"/>
      <c r="I111"/>
      <c r="K111" s="37"/>
      <c r="L111" s="37"/>
      <c r="M111" s="37"/>
      <c r="N111" s="37"/>
      <c r="O111" s="37"/>
      <c r="P111" s="37"/>
    </row>
    <row r="112" spans="3:16" ht="15.6" x14ac:dyDescent="0.35">
      <c r="C112"/>
      <c r="D112"/>
      <c r="E112"/>
      <c r="F112"/>
      <c r="G112"/>
      <c r="H112"/>
      <c r="I112"/>
      <c r="K112" s="37"/>
      <c r="L112" s="37"/>
      <c r="M112" s="37"/>
      <c r="N112" s="37"/>
      <c r="O112" s="37"/>
      <c r="P112" s="37"/>
    </row>
    <row r="113" spans="3:16" ht="15.6" x14ac:dyDescent="0.35">
      <c r="C113"/>
      <c r="D113"/>
      <c r="E113"/>
      <c r="F113"/>
      <c r="G113"/>
      <c r="H113"/>
      <c r="I113"/>
      <c r="K113" s="37"/>
      <c r="L113" s="37"/>
      <c r="M113" s="37"/>
      <c r="N113" s="37"/>
      <c r="O113" s="37"/>
      <c r="P113" s="37"/>
    </row>
    <row r="114" spans="3:16" ht="15.6" x14ac:dyDescent="0.35">
      <c r="C114"/>
      <c r="D114"/>
      <c r="E114"/>
      <c r="F114"/>
      <c r="G114"/>
      <c r="H114"/>
      <c r="I114"/>
      <c r="K114" s="37"/>
      <c r="L114" s="37"/>
      <c r="M114" s="37"/>
      <c r="N114" s="37"/>
      <c r="O114" s="37"/>
      <c r="P114" s="37"/>
    </row>
    <row r="115" spans="3:16" ht="15.6" x14ac:dyDescent="0.35">
      <c r="C115"/>
      <c r="D115"/>
      <c r="E115"/>
      <c r="F115"/>
      <c r="G115"/>
      <c r="H115"/>
      <c r="I115"/>
      <c r="K115" s="37"/>
      <c r="L115" s="37"/>
      <c r="M115" s="37"/>
      <c r="N115" s="37"/>
      <c r="O115" s="37"/>
      <c r="P115" s="37"/>
    </row>
    <row r="116" spans="3:16" ht="17.399999999999999" x14ac:dyDescent="0.35">
      <c r="C116" s="53"/>
      <c r="D116" s="39"/>
      <c r="E116" s="47"/>
      <c r="F116"/>
      <c r="G116"/>
      <c r="H116"/>
      <c r="I116"/>
      <c r="K116" s="37"/>
      <c r="L116" s="37"/>
      <c r="M116" s="37"/>
      <c r="N116" s="37"/>
      <c r="O116" s="37"/>
      <c r="P116" s="37"/>
    </row>
    <row r="117" spans="3:16" ht="17.399999999999999" x14ac:dyDescent="0.35">
      <c r="C117" s="53"/>
      <c r="D117" s="39"/>
      <c r="E117" s="39"/>
      <c r="F117"/>
      <c r="G117" s="54"/>
      <c r="H117"/>
      <c r="I117"/>
      <c r="K117" s="37"/>
      <c r="L117" s="37"/>
      <c r="M117" s="37"/>
      <c r="N117" s="37"/>
      <c r="O117" s="37"/>
      <c r="P117" s="37"/>
    </row>
    <row r="118" spans="3:16" ht="17.399999999999999" x14ac:dyDescent="0.35">
      <c r="C118" s="53"/>
      <c r="D118" s="39"/>
      <c r="E118" s="39"/>
      <c r="F118"/>
      <c r="G118" s="54"/>
      <c r="H118"/>
      <c r="I118"/>
      <c r="J118"/>
    </row>
    <row r="119" spans="3:16" ht="17.399999999999999" x14ac:dyDescent="0.35">
      <c r="C119" s="53"/>
      <c r="D119" s="39"/>
      <c r="E119" s="39"/>
      <c r="F119"/>
      <c r="G119" s="54"/>
      <c r="H119"/>
      <c r="I119"/>
      <c r="J119"/>
    </row>
    <row r="120" spans="3:16" ht="17.399999999999999" x14ac:dyDescent="0.35">
      <c r="C120" s="53"/>
      <c r="D120" s="39"/>
      <c r="E120" s="39"/>
      <c r="F120"/>
      <c r="G120" s="54"/>
      <c r="H120"/>
      <c r="I120"/>
      <c r="J120"/>
    </row>
    <row r="121" spans="3:16" ht="15.6" x14ac:dyDescent="0.35">
      <c r="C121" s="54"/>
      <c r="D121"/>
      <c r="E121"/>
      <c r="G121" s="54"/>
      <c r="H121"/>
      <c r="I121"/>
    </row>
    <row r="122" spans="3:16" ht="24.6" thickBot="1" x14ac:dyDescent="0.45">
      <c r="C122" s="59" t="s">
        <v>207</v>
      </c>
      <c r="D122" s="3"/>
      <c r="E122" s="3"/>
      <c r="F122" s="3"/>
      <c r="G122" s="48"/>
      <c r="H122" s="3"/>
      <c r="I122" s="3"/>
      <c r="J122" s="3"/>
      <c r="K122" s="3"/>
      <c r="L122" s="3"/>
      <c r="M122" s="3"/>
      <c r="N122" s="3"/>
      <c r="O122" s="3"/>
      <c r="P122" s="3"/>
    </row>
    <row r="123" spans="3:16" ht="34.950000000000003" customHeight="1" x14ac:dyDescent="0.35">
      <c r="C123" s="54"/>
      <c r="D123"/>
      <c r="E123"/>
      <c r="G123" s="54"/>
      <c r="H123"/>
      <c r="I123"/>
      <c r="K123" s="38"/>
      <c r="L123" s="38"/>
      <c r="M123" s="38"/>
    </row>
    <row r="124" spans="3:16" ht="34.950000000000003" customHeight="1" x14ac:dyDescent="0.35">
      <c r="C124" s="2" t="s">
        <v>150</v>
      </c>
      <c r="D124" s="71">
        <v>1700</v>
      </c>
      <c r="E124"/>
      <c r="G124" s="54"/>
      <c r="H124"/>
      <c r="I124"/>
    </row>
    <row r="125" spans="3:16" ht="34.950000000000003" customHeight="1" x14ac:dyDescent="0.35">
      <c r="C125" s="54"/>
      <c r="D125"/>
      <c r="E125"/>
      <c r="G125" s="54"/>
      <c r="H125"/>
      <c r="I125"/>
    </row>
    <row r="126" spans="3:16" ht="52.8" thickBot="1" x14ac:dyDescent="0.4">
      <c r="C126" s="48" t="s">
        <v>1</v>
      </c>
      <c r="D126" s="43" t="str">
        <f xml:space="preserve"> "Totalt värde efter " &amp; Input!$B$11 &amp;" (kr)"</f>
        <v>Totalt värde efter 15 år (kr)</v>
      </c>
      <c r="E126" s="43" t="s">
        <v>183</v>
      </c>
      <c r="F126" s="43" t="str">
        <f>"Frigjorda timmar efter " &amp;Input!$B$11</f>
        <v>Frigjorda timmar efter 15 år</v>
      </c>
      <c r="G126" s="48" t="str">
        <f>"Frigjorda årsarbetare totalt under " &amp; Input!$B$11</f>
        <v>Frigjorda årsarbetare totalt under 15 år</v>
      </c>
      <c r="I126"/>
    </row>
    <row r="127" spans="3:16" ht="34.950000000000003" customHeight="1" thickBot="1" x14ac:dyDescent="0.4">
      <c r="C127" s="4" t="str" cm="1">
        <f t="array" ref="C127">_xlfn._xlws.FILTER(_xlfn.HSTACK(AN!D2:D16,AN!Y2:Y16),AN!F2:F16="Omfördelning ↺","")</f>
        <v/>
      </c>
      <c r="D127" s="10"/>
      <c r="E127" s="1"/>
      <c r="F127" s="10" t="str">
        <f>IFERROR(D127/E127,"")</f>
        <v/>
      </c>
      <c r="G127" s="68" t="str">
        <f>IFERROR(F127/$D$124,"")</f>
        <v/>
      </c>
      <c r="H127"/>
      <c r="I127"/>
    </row>
    <row r="128" spans="3:16" ht="34.950000000000003" customHeight="1" thickBot="1" x14ac:dyDescent="0.4">
      <c r="C128" s="4"/>
      <c r="D128" s="10"/>
      <c r="E128" s="1"/>
      <c r="F128" s="10" t="str">
        <f t="shared" ref="F128:F140" si="0">IFERROR(D128/E128,"")</f>
        <v/>
      </c>
      <c r="G128" s="68" t="str">
        <f t="shared" ref="G128:G140" si="1">IFERROR(F128/$D$124,"")</f>
        <v/>
      </c>
      <c r="H128"/>
      <c r="I128"/>
    </row>
    <row r="129" spans="3:9" ht="34.950000000000003" customHeight="1" thickBot="1" x14ac:dyDescent="0.4">
      <c r="C129" s="4"/>
      <c r="D129" s="10"/>
      <c r="E129" s="1"/>
      <c r="F129" s="10" t="str">
        <f t="shared" si="0"/>
        <v/>
      </c>
      <c r="G129" s="68" t="str">
        <f t="shared" si="1"/>
        <v/>
      </c>
      <c r="H129"/>
      <c r="I129"/>
    </row>
    <row r="130" spans="3:9" ht="34.950000000000003" customHeight="1" thickBot="1" x14ac:dyDescent="0.4">
      <c r="C130" s="4"/>
      <c r="D130" s="10"/>
      <c r="E130" s="1"/>
      <c r="F130" s="10" t="str">
        <f t="shared" si="0"/>
        <v/>
      </c>
      <c r="G130" s="68" t="str">
        <f t="shared" si="1"/>
        <v/>
      </c>
      <c r="H130"/>
      <c r="I130"/>
    </row>
    <row r="131" spans="3:9" ht="34.950000000000003" customHeight="1" thickBot="1" x14ac:dyDescent="0.4">
      <c r="C131" s="4"/>
      <c r="D131" s="10"/>
      <c r="E131" s="1"/>
      <c r="F131" s="10" t="str">
        <f t="shared" si="0"/>
        <v/>
      </c>
      <c r="G131" s="68" t="str">
        <f t="shared" si="1"/>
        <v/>
      </c>
      <c r="H131"/>
      <c r="I131"/>
    </row>
    <row r="132" spans="3:9" ht="34.950000000000003" customHeight="1" thickBot="1" x14ac:dyDescent="0.4">
      <c r="C132" s="4"/>
      <c r="D132" s="10"/>
      <c r="E132" s="1"/>
      <c r="F132" s="10" t="str">
        <f t="shared" si="0"/>
        <v/>
      </c>
      <c r="G132" s="68" t="str">
        <f t="shared" si="1"/>
        <v/>
      </c>
      <c r="H132"/>
      <c r="I132"/>
    </row>
    <row r="133" spans="3:9" ht="34.950000000000003" customHeight="1" thickBot="1" x14ac:dyDescent="0.4">
      <c r="C133" s="4"/>
      <c r="D133" s="10"/>
      <c r="E133" s="1"/>
      <c r="F133" s="10" t="str">
        <f t="shared" si="0"/>
        <v/>
      </c>
      <c r="G133" s="68" t="str">
        <f t="shared" si="1"/>
        <v/>
      </c>
      <c r="H133"/>
      <c r="I133"/>
    </row>
    <row r="134" spans="3:9" ht="34.950000000000003" customHeight="1" thickBot="1" x14ac:dyDescent="0.4">
      <c r="C134" s="4"/>
      <c r="D134" s="10"/>
      <c r="E134" s="1"/>
      <c r="F134" s="10" t="str">
        <f t="shared" si="0"/>
        <v/>
      </c>
      <c r="G134" s="68" t="str">
        <f t="shared" si="1"/>
        <v/>
      </c>
      <c r="H134"/>
      <c r="I134"/>
    </row>
    <row r="135" spans="3:9" ht="34.950000000000003" customHeight="1" thickBot="1" x14ac:dyDescent="0.4">
      <c r="C135" s="4"/>
      <c r="D135" s="10"/>
      <c r="E135" s="1"/>
      <c r="F135" s="10" t="str">
        <f t="shared" si="0"/>
        <v/>
      </c>
      <c r="G135" s="68" t="str">
        <f t="shared" si="1"/>
        <v/>
      </c>
      <c r="H135"/>
      <c r="I135"/>
    </row>
    <row r="136" spans="3:9" ht="34.950000000000003" customHeight="1" thickBot="1" x14ac:dyDescent="0.4">
      <c r="C136" s="4"/>
      <c r="D136" s="10"/>
      <c r="E136" s="1"/>
      <c r="F136" s="10" t="str">
        <f t="shared" si="0"/>
        <v/>
      </c>
      <c r="G136" s="68" t="str">
        <f t="shared" si="1"/>
        <v/>
      </c>
      <c r="H136"/>
      <c r="I136"/>
    </row>
    <row r="137" spans="3:9" ht="34.950000000000003" customHeight="1" thickBot="1" x14ac:dyDescent="0.4">
      <c r="C137" s="4"/>
      <c r="D137" s="10"/>
      <c r="E137" s="1"/>
      <c r="F137" s="10" t="str">
        <f t="shared" si="0"/>
        <v/>
      </c>
      <c r="G137" s="68" t="str">
        <f t="shared" si="1"/>
        <v/>
      </c>
      <c r="H137"/>
      <c r="I137"/>
    </row>
    <row r="138" spans="3:9" ht="34.950000000000003" customHeight="1" thickBot="1" x14ac:dyDescent="0.4">
      <c r="C138" s="4"/>
      <c r="D138" s="10"/>
      <c r="E138" s="1"/>
      <c r="F138" s="10" t="str">
        <f t="shared" si="0"/>
        <v/>
      </c>
      <c r="G138" s="68" t="str">
        <f t="shared" si="1"/>
        <v/>
      </c>
      <c r="H138"/>
      <c r="I138"/>
    </row>
    <row r="139" spans="3:9" ht="34.950000000000003" customHeight="1" thickBot="1" x14ac:dyDescent="0.4">
      <c r="C139" s="4"/>
      <c r="D139" s="10"/>
      <c r="E139" s="1"/>
      <c r="F139" s="10" t="str">
        <f t="shared" si="0"/>
        <v/>
      </c>
      <c r="G139" s="68" t="str">
        <f t="shared" si="1"/>
        <v/>
      </c>
      <c r="H139"/>
      <c r="I139"/>
    </row>
    <row r="140" spans="3:9" ht="34.950000000000003" customHeight="1" thickBot="1" x14ac:dyDescent="0.4">
      <c r="C140" s="4"/>
      <c r="D140" s="10"/>
      <c r="E140" s="1"/>
      <c r="F140" s="10" t="str">
        <f t="shared" si="0"/>
        <v/>
      </c>
      <c r="G140" s="68" t="str">
        <f t="shared" si="1"/>
        <v/>
      </c>
      <c r="H140"/>
      <c r="I140"/>
    </row>
    <row r="141" spans="3:9" ht="34.950000000000003" customHeight="1" thickBot="1" x14ac:dyDescent="0.4">
      <c r="C141" s="4"/>
      <c r="D141" s="10"/>
      <c r="E141" s="1"/>
      <c r="F141" s="10" t="str">
        <f t="shared" ref="F141" si="2">IFERROR(D141/E141,"")</f>
        <v/>
      </c>
      <c r="G141" s="68" t="str">
        <f t="shared" ref="G141" si="3">IFERROR(F141/$D$124,"")</f>
        <v/>
      </c>
      <c r="H141"/>
      <c r="I141"/>
    </row>
    <row r="142" spans="3:9" ht="34.950000000000003" customHeight="1" x14ac:dyDescent="0.35">
      <c r="E142" s="12" t="s">
        <v>151</v>
      </c>
      <c r="F142" s="70">
        <f>SUM(F127:F141)</f>
        <v>0</v>
      </c>
      <c r="G142" s="73">
        <f>SUM(G127:G141)</f>
        <v>0</v>
      </c>
      <c r="H142"/>
      <c r="I142"/>
    </row>
    <row r="143" spans="3:9" ht="34.950000000000003" customHeight="1" x14ac:dyDescent="0.35">
      <c r="C143" s="54"/>
      <c r="D143"/>
      <c r="E143"/>
    </row>
    <row r="144" spans="3:9" ht="52.8" thickBot="1" x14ac:dyDescent="0.4">
      <c r="C144" s="48" t="s">
        <v>4</v>
      </c>
      <c r="D144" s="43" t="str">
        <f xml:space="preserve"> "Totalt värde efter " &amp; Input!$B$11 &amp;" (kr)"</f>
        <v>Totalt värde efter 15 år (kr)</v>
      </c>
      <c r="E144" s="43" t="s">
        <v>183</v>
      </c>
      <c r="F144" s="43" t="str">
        <f>"Satsade timmar efter " &amp;Input!$B$11</f>
        <v>Satsade timmar efter 15 år</v>
      </c>
      <c r="G144" s="48" t="str">
        <f>"Satsade årsarbetare totalt under " &amp; Input!$B$11</f>
        <v>Satsade årsarbetare totalt under 15 år</v>
      </c>
    </row>
    <row r="145" spans="3:7" ht="40.200000000000003" customHeight="1" thickBot="1" x14ac:dyDescent="0.4">
      <c r="C145" s="4" t="str" cm="1">
        <f t="array" ref="C145">_xlfn._xlws.FILTER(_xlfn.HSTACK(AK!D2:D16,AK!Y2:Y16),AK!F2:F16="Omfördelning ↺","")</f>
        <v/>
      </c>
      <c r="D145" s="10"/>
      <c r="E145" s="1"/>
      <c r="F145" s="10" t="str">
        <f>IFERROR(D145/E145,"")</f>
        <v/>
      </c>
      <c r="G145" s="68" t="str">
        <f t="shared" ref="G145:G158" si="4">IFERROR(F145/$D$124,"")</f>
        <v/>
      </c>
    </row>
    <row r="146" spans="3:7" ht="40.200000000000003" customHeight="1" thickBot="1" x14ac:dyDescent="0.4">
      <c r="C146" s="4"/>
      <c r="D146" s="10"/>
      <c r="E146" s="1"/>
      <c r="F146" s="10" t="str">
        <f t="shared" ref="F146:F158" si="5">IFERROR(D146/E146,"")</f>
        <v/>
      </c>
      <c r="G146" s="68" t="str">
        <f t="shared" si="4"/>
        <v/>
      </c>
    </row>
    <row r="147" spans="3:7" ht="40.200000000000003" customHeight="1" thickBot="1" x14ac:dyDescent="0.4">
      <c r="C147" s="4"/>
      <c r="D147" s="10"/>
      <c r="E147" s="1"/>
      <c r="F147" s="10" t="str">
        <f t="shared" si="5"/>
        <v/>
      </c>
      <c r="G147" s="68" t="str">
        <f t="shared" si="4"/>
        <v/>
      </c>
    </row>
    <row r="148" spans="3:7" ht="40.200000000000003" customHeight="1" thickBot="1" x14ac:dyDescent="0.4">
      <c r="C148" s="4"/>
      <c r="D148" s="10"/>
      <c r="E148" s="1"/>
      <c r="F148" s="10" t="str">
        <f t="shared" si="5"/>
        <v/>
      </c>
      <c r="G148" s="68" t="str">
        <f t="shared" si="4"/>
        <v/>
      </c>
    </row>
    <row r="149" spans="3:7" ht="40.200000000000003" customHeight="1" thickBot="1" x14ac:dyDescent="0.4">
      <c r="C149" s="4"/>
      <c r="D149" s="10"/>
      <c r="E149" s="1"/>
      <c r="F149" s="10" t="str">
        <f t="shared" si="5"/>
        <v/>
      </c>
      <c r="G149" s="68" t="str">
        <f t="shared" si="4"/>
        <v/>
      </c>
    </row>
    <row r="150" spans="3:7" ht="40.200000000000003" customHeight="1" thickBot="1" x14ac:dyDescent="0.4">
      <c r="C150" s="4"/>
      <c r="D150" s="10"/>
      <c r="E150" s="1"/>
      <c r="F150" s="10" t="str">
        <f t="shared" si="5"/>
        <v/>
      </c>
      <c r="G150" s="68" t="str">
        <f t="shared" si="4"/>
        <v/>
      </c>
    </row>
    <row r="151" spans="3:7" ht="40.200000000000003" customHeight="1" thickBot="1" x14ac:dyDescent="0.4">
      <c r="C151" s="4"/>
      <c r="D151" s="10"/>
      <c r="E151" s="1"/>
      <c r="F151" s="10" t="str">
        <f t="shared" si="5"/>
        <v/>
      </c>
      <c r="G151" s="68" t="str">
        <f t="shared" si="4"/>
        <v/>
      </c>
    </row>
    <row r="152" spans="3:7" ht="40.200000000000003" customHeight="1" thickBot="1" x14ac:dyDescent="0.4">
      <c r="C152" s="4"/>
      <c r="D152" s="10"/>
      <c r="E152" s="1"/>
      <c r="F152" s="10" t="str">
        <f t="shared" si="5"/>
        <v/>
      </c>
      <c r="G152" s="68" t="str">
        <f t="shared" si="4"/>
        <v/>
      </c>
    </row>
    <row r="153" spans="3:7" ht="40.200000000000003" customHeight="1" thickBot="1" x14ac:dyDescent="0.4">
      <c r="C153" s="4"/>
      <c r="D153" s="10"/>
      <c r="E153" s="1"/>
      <c r="F153" s="10" t="str">
        <f t="shared" si="5"/>
        <v/>
      </c>
      <c r="G153" s="68" t="str">
        <f t="shared" si="4"/>
        <v/>
      </c>
    </row>
    <row r="154" spans="3:7" ht="40.200000000000003" customHeight="1" thickBot="1" x14ac:dyDescent="0.4">
      <c r="C154" s="4"/>
      <c r="D154" s="10"/>
      <c r="E154" s="1"/>
      <c r="F154" s="10" t="str">
        <f t="shared" si="5"/>
        <v/>
      </c>
      <c r="G154" s="68" t="str">
        <f t="shared" si="4"/>
        <v/>
      </c>
    </row>
    <row r="155" spans="3:7" ht="40.200000000000003" customHeight="1" thickBot="1" x14ac:dyDescent="0.4">
      <c r="C155" s="4"/>
      <c r="D155" s="10"/>
      <c r="E155" s="1"/>
      <c r="F155" s="10" t="str">
        <f t="shared" si="5"/>
        <v/>
      </c>
      <c r="G155" s="68" t="str">
        <f t="shared" si="4"/>
        <v/>
      </c>
    </row>
    <row r="156" spans="3:7" ht="40.200000000000003" customHeight="1" thickBot="1" x14ac:dyDescent="0.4">
      <c r="C156" s="4"/>
      <c r="D156" s="10"/>
      <c r="E156" s="1"/>
      <c r="F156" s="10" t="str">
        <f t="shared" si="5"/>
        <v/>
      </c>
      <c r="G156" s="68" t="str">
        <f t="shared" si="4"/>
        <v/>
      </c>
    </row>
    <row r="157" spans="3:7" ht="40.200000000000003" customHeight="1" thickBot="1" x14ac:dyDescent="0.4">
      <c r="C157" s="4"/>
      <c r="D157" s="10"/>
      <c r="E157" s="1"/>
      <c r="F157" s="10" t="str">
        <f t="shared" si="5"/>
        <v/>
      </c>
      <c r="G157" s="68" t="str">
        <f t="shared" si="4"/>
        <v/>
      </c>
    </row>
    <row r="158" spans="3:7" ht="40.200000000000003" customHeight="1" thickBot="1" x14ac:dyDescent="0.4">
      <c r="C158" s="4"/>
      <c r="D158" s="10"/>
      <c r="E158" s="1"/>
      <c r="F158" s="10" t="str">
        <f t="shared" si="5"/>
        <v/>
      </c>
      <c r="G158" s="68" t="str">
        <f t="shared" si="4"/>
        <v/>
      </c>
    </row>
    <row r="159" spans="3:7" ht="40.200000000000003" customHeight="1" thickBot="1" x14ac:dyDescent="0.4">
      <c r="C159" s="4"/>
      <c r="D159" s="10"/>
      <c r="E159" s="1"/>
      <c r="F159" s="10" t="str">
        <f t="shared" ref="F159" si="6">IFERROR(D159/E159,"")</f>
        <v/>
      </c>
      <c r="G159" s="68" t="str">
        <f t="shared" ref="G159" si="7">IFERROR(F159/$D$124,"")</f>
        <v/>
      </c>
    </row>
    <row r="160" spans="3:7" ht="40.200000000000003" customHeight="1" x14ac:dyDescent="0.35">
      <c r="E160" s="12" t="s">
        <v>151</v>
      </c>
      <c r="F160" s="70">
        <f>SUM(F145:F159)</f>
        <v>0</v>
      </c>
      <c r="G160" s="73">
        <f>SUM(G145:G159)</f>
        <v>0</v>
      </c>
    </row>
  </sheetData>
  <sheetProtection pivotTables="0"/>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42C0-6CF0-4F4C-9DC0-5C716BFA8E2E}">
  <sheetPr>
    <tabColor theme="1"/>
  </sheetPr>
  <dimension ref="B1:H53"/>
  <sheetViews>
    <sheetView showGridLines="0" zoomScale="90" zoomScaleNormal="90" workbookViewId="0">
      <pane ySplit="1" topLeftCell="A2" activePane="bottomLeft" state="frozen"/>
      <selection pane="bottomLeft" activeCell="B6" sqref="B6"/>
    </sheetView>
  </sheetViews>
  <sheetFormatPr defaultRowHeight="34.950000000000003" customHeight="1" x14ac:dyDescent="0.35"/>
  <cols>
    <col min="1" max="1" width="3.09765625" customWidth="1"/>
    <col min="2" max="2" width="42.5" customWidth="1"/>
    <col min="3" max="3" width="23.8984375" customWidth="1"/>
    <col min="4" max="4" width="21.3984375" customWidth="1"/>
    <col min="5" max="5" width="22.3984375" customWidth="1"/>
    <col min="6" max="6" width="26.3984375" customWidth="1"/>
    <col min="7" max="7" width="23.3984375" customWidth="1"/>
    <col min="8" max="8" width="37.69921875" customWidth="1"/>
  </cols>
  <sheetData>
    <row r="1" spans="2:8" s="6" customFormat="1" ht="34.950000000000003" customHeight="1" x14ac:dyDescent="0.35">
      <c r="B1" s="9" t="s">
        <v>172</v>
      </c>
      <c r="C1" s="2" t="str">
        <f>IF(Namn_på_förändringen&lt;&gt;0,Namn_på_förändringen,"")</f>
        <v/>
      </c>
      <c r="D1" s="2"/>
      <c r="E1" s="2"/>
    </row>
    <row r="3" spans="2:8" ht="34.950000000000003" customHeight="1" thickBot="1" x14ac:dyDescent="0.4">
      <c r="B3" s="41" t="s">
        <v>178</v>
      </c>
      <c r="C3" s="41"/>
      <c r="D3" s="41"/>
    </row>
    <row r="4" spans="2:8" ht="34.950000000000003" customHeight="1" x14ac:dyDescent="0.35">
      <c r="B4" s="2"/>
    </row>
    <row r="5" spans="2:8" ht="34.950000000000003" customHeight="1" thickBot="1" x14ac:dyDescent="0.45">
      <c r="B5" s="3" t="s">
        <v>173</v>
      </c>
      <c r="C5" s="3" t="s">
        <v>12</v>
      </c>
      <c r="D5" s="3" t="s">
        <v>175</v>
      </c>
    </row>
    <row r="6" spans="2:8" ht="34.950000000000003" customHeight="1" x14ac:dyDescent="0.35">
      <c r="B6" s="5"/>
      <c r="C6" s="5"/>
      <c r="D6" s="5"/>
    </row>
    <row r="7" spans="2:8" ht="34.950000000000003" customHeight="1" x14ac:dyDescent="0.35">
      <c r="B7" s="5"/>
      <c r="C7" s="5"/>
      <c r="D7" s="5"/>
    </row>
    <row r="8" spans="2:8" ht="34.950000000000003" customHeight="1" x14ac:dyDescent="0.35">
      <c r="B8" s="5"/>
      <c r="C8" s="5"/>
      <c r="D8" s="5"/>
    </row>
    <row r="11" spans="2:8" ht="34.950000000000003" customHeight="1" thickBot="1" x14ac:dyDescent="0.4">
      <c r="B11" s="41" t="s">
        <v>177</v>
      </c>
      <c r="C11" s="41"/>
      <c r="D11" s="41"/>
      <c r="E11" s="41"/>
      <c r="F11" s="41"/>
      <c r="G11" s="41"/>
      <c r="H11" s="41"/>
    </row>
    <row r="13" spans="2:8" s="67" customFormat="1" ht="34.950000000000003" customHeight="1" thickBot="1" x14ac:dyDescent="0.4">
      <c r="B13" s="48" t="s">
        <v>1</v>
      </c>
      <c r="C13" s="48" t="s">
        <v>3</v>
      </c>
      <c r="D13" s="48" t="str">
        <f>"Värdering i pengar efter " &amp;Input!B11 &amp;" (kr)"</f>
        <v>Värdering i pengar efter 15 år (kr)</v>
      </c>
      <c r="E13" s="48" t="s">
        <v>115</v>
      </c>
      <c r="F13" s="48" t="s">
        <v>176</v>
      </c>
      <c r="G13" s="48" t="s">
        <v>12</v>
      </c>
      <c r="H13" s="48" t="s">
        <v>175</v>
      </c>
    </row>
    <row r="14" spans="2:8" ht="34.950000000000003" customHeight="1" x14ac:dyDescent="0.35">
      <c r="B14" s="4" t="str" cm="1">
        <f t="array" ref="B14">IFERROR(_xlfn._xlws.FILTER(_xlfn.HSTACK(Tabell_AN[Nytta],Tabell_AN[Kategori],IF(Tabell_AN[Summa]&lt;&gt;0,Tabell_AN[Summa],""),IF(Tabell_AN[Bedömning]&lt;&gt;"",Tabell_AN[Bedömning],"")),(Tabell_AN[NID]&lt;&gt;"")*(Tabell_AN[Nytta]&lt;&gt;0)),"")</f>
        <v/>
      </c>
      <c r="C14" s="4"/>
      <c r="D14" s="10"/>
      <c r="E14" s="4"/>
      <c r="F14" s="5"/>
      <c r="G14" s="5"/>
      <c r="H14" s="5"/>
    </row>
    <row r="15" spans="2:8" ht="34.950000000000003" customHeight="1" x14ac:dyDescent="0.35">
      <c r="B15" s="4"/>
      <c r="C15" s="4"/>
      <c r="D15" s="10"/>
      <c r="E15" s="4"/>
      <c r="F15" s="5"/>
      <c r="G15" s="5"/>
      <c r="H15" s="5"/>
    </row>
    <row r="16" spans="2:8" ht="34.950000000000003" customHeight="1" x14ac:dyDescent="0.35">
      <c r="B16" s="4"/>
      <c r="C16" s="4"/>
      <c r="D16" s="10"/>
      <c r="E16" s="4"/>
      <c r="F16" s="5"/>
      <c r="G16" s="5"/>
      <c r="H16" s="5"/>
    </row>
    <row r="17" spans="2:8" ht="34.950000000000003" customHeight="1" x14ac:dyDescent="0.35">
      <c r="B17" s="4"/>
      <c r="C17" s="4"/>
      <c r="D17" s="10"/>
      <c r="E17" s="4"/>
      <c r="F17" s="5"/>
      <c r="G17" s="5"/>
      <c r="H17" s="5"/>
    </row>
    <row r="18" spans="2:8" ht="34.950000000000003" customHeight="1" x14ac:dyDescent="0.35">
      <c r="B18" s="4"/>
      <c r="C18" s="4"/>
      <c r="D18" s="10"/>
      <c r="E18" s="4"/>
      <c r="F18" s="5"/>
      <c r="G18" s="5"/>
      <c r="H18" s="5"/>
    </row>
    <row r="19" spans="2:8" ht="34.950000000000003" customHeight="1" x14ac:dyDescent="0.35">
      <c r="B19" s="4"/>
      <c r="C19" s="4"/>
      <c r="D19" s="10"/>
      <c r="E19" s="4"/>
      <c r="F19" s="5"/>
      <c r="G19" s="5"/>
      <c r="H19" s="5"/>
    </row>
    <row r="20" spans="2:8" ht="34.950000000000003" customHeight="1" x14ac:dyDescent="0.35">
      <c r="B20" s="4"/>
      <c r="C20" s="4"/>
      <c r="D20" s="10"/>
      <c r="E20" s="4"/>
      <c r="F20" s="5"/>
      <c r="G20" s="5"/>
      <c r="H20" s="5"/>
    </row>
    <row r="21" spans="2:8" ht="34.950000000000003" customHeight="1" x14ac:dyDescent="0.35">
      <c r="B21" s="4"/>
      <c r="C21" s="4"/>
      <c r="D21" s="10"/>
      <c r="E21" s="4"/>
      <c r="F21" s="5"/>
      <c r="G21" s="5"/>
      <c r="H21" s="5"/>
    </row>
    <row r="22" spans="2:8" ht="34.950000000000003" customHeight="1" x14ac:dyDescent="0.35">
      <c r="B22" s="4"/>
      <c r="C22" s="4"/>
      <c r="D22" s="10"/>
      <c r="E22" s="4"/>
      <c r="F22" s="5"/>
      <c r="G22" s="5"/>
      <c r="H22" s="5"/>
    </row>
    <row r="23" spans="2:8" ht="34.950000000000003" customHeight="1" x14ac:dyDescent="0.35">
      <c r="B23" s="4"/>
      <c r="C23" s="4"/>
      <c r="D23" s="10"/>
      <c r="E23" s="4"/>
      <c r="F23" s="5"/>
      <c r="G23" s="5"/>
      <c r="H23" s="5"/>
    </row>
    <row r="24" spans="2:8" ht="34.950000000000003" customHeight="1" x14ac:dyDescent="0.35">
      <c r="B24" s="4"/>
      <c r="C24" s="4"/>
      <c r="D24" s="10"/>
      <c r="E24" s="4"/>
      <c r="F24" s="5"/>
      <c r="G24" s="5"/>
      <c r="H24" s="5"/>
    </row>
    <row r="25" spans="2:8" ht="34.950000000000003" customHeight="1" x14ac:dyDescent="0.35">
      <c r="B25" s="4"/>
      <c r="C25" s="4"/>
      <c r="D25" s="10"/>
      <c r="E25" s="4"/>
      <c r="F25" s="5"/>
      <c r="G25" s="5"/>
      <c r="H25" s="5"/>
    </row>
    <row r="26" spans="2:8" ht="34.950000000000003" customHeight="1" x14ac:dyDescent="0.35">
      <c r="B26" s="4"/>
      <c r="C26" s="4"/>
      <c r="D26" s="10"/>
      <c r="E26" s="4"/>
      <c r="F26" s="5"/>
      <c r="G26" s="5"/>
      <c r="H26" s="5"/>
    </row>
    <row r="27" spans="2:8" ht="34.950000000000003" customHeight="1" x14ac:dyDescent="0.35">
      <c r="B27" s="4"/>
      <c r="C27" s="4"/>
      <c r="D27" s="10"/>
      <c r="E27" s="4"/>
      <c r="F27" s="5"/>
      <c r="G27" s="5"/>
      <c r="H27" s="5"/>
    </row>
    <row r="28" spans="2:8" ht="34.950000000000003" customHeight="1" x14ac:dyDescent="0.35">
      <c r="B28" s="4"/>
      <c r="C28" s="4"/>
      <c r="D28" s="10"/>
      <c r="E28" s="4"/>
      <c r="F28" s="5"/>
      <c r="G28" s="5"/>
      <c r="H28" s="5"/>
    </row>
    <row r="29" spans="2:8" ht="34.950000000000003" customHeight="1" x14ac:dyDescent="0.35">
      <c r="B29" s="4"/>
      <c r="C29" s="4"/>
      <c r="D29" s="10"/>
      <c r="E29" s="4"/>
      <c r="F29" s="5"/>
      <c r="G29" s="5"/>
      <c r="H29" s="5"/>
    </row>
    <row r="30" spans="2:8" ht="34.950000000000003" customHeight="1" x14ac:dyDescent="0.35">
      <c r="B30" s="4"/>
      <c r="C30" s="4"/>
      <c r="D30" s="10"/>
      <c r="E30" s="4"/>
      <c r="F30" s="5"/>
      <c r="G30" s="5"/>
      <c r="H30" s="5"/>
    </row>
    <row r="32" spans="2:8" ht="34.950000000000003" customHeight="1" x14ac:dyDescent="0.35">
      <c r="B32" t="s">
        <v>174</v>
      </c>
      <c r="C32" t="s">
        <v>174</v>
      </c>
    </row>
    <row r="33" spans="2:8" ht="34.950000000000003" customHeight="1" thickBot="1" x14ac:dyDescent="0.4">
      <c r="B33" s="41" t="s">
        <v>179</v>
      </c>
      <c r="C33" s="41"/>
      <c r="D33" s="41"/>
      <c r="E33" s="41"/>
      <c r="F33" s="41"/>
      <c r="G33" s="41"/>
      <c r="H33" s="41"/>
    </row>
    <row r="35" spans="2:8" s="67" customFormat="1" ht="34.950000000000003" customHeight="1" thickBot="1" x14ac:dyDescent="0.45">
      <c r="B35" s="74" t="s">
        <v>4</v>
      </c>
      <c r="C35" s="74" t="s">
        <v>3</v>
      </c>
      <c r="D35" s="74" t="str">
        <f>"Värdering i pengar efter " &amp;Input!B11 &amp;" (kr)"</f>
        <v>Värdering i pengar efter 15 år (kr)</v>
      </c>
      <c r="E35" s="74" t="s">
        <v>115</v>
      </c>
      <c r="F35" s="74" t="s">
        <v>176</v>
      </c>
      <c r="G35" s="74" t="s">
        <v>12</v>
      </c>
      <c r="H35" s="74" t="s">
        <v>175</v>
      </c>
    </row>
    <row r="36" spans="2:8" ht="34.950000000000003" customHeight="1" x14ac:dyDescent="0.35">
      <c r="B36" s="4" t="str" cm="1">
        <f t="array" ref="B36">IFERROR(_xlfn._xlws.FILTER(_xlfn.HSTACK(Tabell_AK[Kostnad],Tabell_AK[Kategori],IF(Tabell_AK[Summa]&lt;&gt;0,Tabell_AK[Summa],""),IF(Tabell_AK[Bedömning]&lt;&gt;"",Tabell_AK[Bedömning],"")),(Tabell_AK[KID]&lt;&gt;"")*(Tabell_AK[Kostnad]&lt;&gt;0)),"")</f>
        <v/>
      </c>
      <c r="C36" s="4"/>
      <c r="D36" s="10"/>
      <c r="E36" s="4"/>
      <c r="F36" s="5"/>
      <c r="G36" s="5"/>
      <c r="H36" s="5"/>
    </row>
    <row r="37" spans="2:8" ht="34.950000000000003" customHeight="1" x14ac:dyDescent="0.35">
      <c r="B37" s="4"/>
      <c r="C37" s="4"/>
      <c r="D37" s="10"/>
      <c r="E37" s="4"/>
      <c r="F37" s="5"/>
      <c r="G37" s="5"/>
      <c r="H37" s="5"/>
    </row>
    <row r="38" spans="2:8" ht="34.950000000000003" customHeight="1" x14ac:dyDescent="0.35">
      <c r="B38" s="4"/>
      <c r="C38" s="4"/>
      <c r="D38" s="10"/>
      <c r="E38" s="4"/>
      <c r="F38" s="5"/>
      <c r="G38" s="5"/>
      <c r="H38" s="5"/>
    </row>
    <row r="39" spans="2:8" ht="34.950000000000003" customHeight="1" x14ac:dyDescent="0.35">
      <c r="B39" s="4"/>
      <c r="C39" s="4"/>
      <c r="D39" s="10"/>
      <c r="E39" s="4"/>
      <c r="F39" s="5"/>
      <c r="G39" s="5"/>
      <c r="H39" s="5"/>
    </row>
    <row r="40" spans="2:8" ht="34.950000000000003" customHeight="1" x14ac:dyDescent="0.35">
      <c r="B40" s="4"/>
      <c r="C40" s="4"/>
      <c r="D40" s="10"/>
      <c r="E40" s="4"/>
      <c r="F40" s="5"/>
      <c r="G40" s="5"/>
      <c r="H40" s="5"/>
    </row>
    <row r="41" spans="2:8" ht="34.950000000000003" customHeight="1" x14ac:dyDescent="0.35">
      <c r="B41" s="4"/>
      <c r="C41" s="4"/>
      <c r="D41" s="10"/>
      <c r="E41" s="4"/>
      <c r="F41" s="5"/>
      <c r="G41" s="5"/>
      <c r="H41" s="5"/>
    </row>
    <row r="42" spans="2:8" ht="34.950000000000003" customHeight="1" x14ac:dyDescent="0.35">
      <c r="B42" s="4"/>
      <c r="C42" s="4"/>
      <c r="D42" s="10"/>
      <c r="E42" s="4"/>
      <c r="F42" s="5"/>
      <c r="G42" s="5"/>
      <c r="H42" s="5"/>
    </row>
    <row r="43" spans="2:8" ht="34.950000000000003" customHeight="1" x14ac:dyDescent="0.35">
      <c r="B43" s="4"/>
      <c r="C43" s="4"/>
      <c r="D43" s="10"/>
      <c r="E43" s="4"/>
      <c r="F43" s="5"/>
      <c r="G43" s="5"/>
      <c r="H43" s="5"/>
    </row>
    <row r="44" spans="2:8" ht="34.950000000000003" customHeight="1" x14ac:dyDescent="0.35">
      <c r="B44" s="4"/>
      <c r="C44" s="4"/>
      <c r="D44" s="10"/>
      <c r="E44" s="4"/>
      <c r="F44" s="5"/>
      <c r="G44" s="5"/>
      <c r="H44" s="5"/>
    </row>
    <row r="45" spans="2:8" ht="34.950000000000003" customHeight="1" x14ac:dyDescent="0.35">
      <c r="B45" s="4"/>
      <c r="C45" s="4"/>
      <c r="D45" s="10"/>
      <c r="E45" s="4"/>
      <c r="F45" s="5"/>
      <c r="G45" s="5"/>
      <c r="H45" s="5"/>
    </row>
    <row r="46" spans="2:8" ht="34.950000000000003" customHeight="1" x14ac:dyDescent="0.35">
      <c r="B46" s="4"/>
      <c r="C46" s="4"/>
      <c r="D46" s="10"/>
      <c r="E46" s="4"/>
      <c r="F46" s="5"/>
      <c r="G46" s="5"/>
      <c r="H46" s="5"/>
    </row>
    <row r="47" spans="2:8" ht="34.950000000000003" customHeight="1" x14ac:dyDescent="0.35">
      <c r="B47" s="4"/>
      <c r="C47" s="4"/>
      <c r="D47" s="10"/>
      <c r="E47" s="4"/>
      <c r="F47" s="5"/>
      <c r="G47" s="5"/>
      <c r="H47" s="5"/>
    </row>
    <row r="48" spans="2:8" ht="34.950000000000003" customHeight="1" x14ac:dyDescent="0.35">
      <c r="B48" s="4"/>
      <c r="C48" s="4"/>
      <c r="D48" s="10"/>
      <c r="E48" s="4"/>
      <c r="F48" s="5"/>
      <c r="G48" s="5"/>
      <c r="H48" s="5"/>
    </row>
    <row r="49" spans="2:8" ht="34.950000000000003" customHeight="1" x14ac:dyDescent="0.35">
      <c r="B49" s="4"/>
      <c r="C49" s="4"/>
      <c r="D49" s="10"/>
      <c r="E49" s="4"/>
      <c r="F49" s="5"/>
      <c r="G49" s="5"/>
      <c r="H49" s="5"/>
    </row>
    <row r="50" spans="2:8" ht="34.950000000000003" customHeight="1" x14ac:dyDescent="0.35">
      <c r="B50" s="4"/>
      <c r="C50" s="4"/>
      <c r="D50" s="10"/>
      <c r="E50" s="4"/>
      <c r="F50" s="5"/>
      <c r="G50" s="5"/>
      <c r="H50" s="5"/>
    </row>
    <row r="51" spans="2:8" ht="34.950000000000003" customHeight="1" x14ac:dyDescent="0.35">
      <c r="B51" s="4"/>
      <c r="C51" s="4"/>
      <c r="D51" s="10"/>
      <c r="E51" s="4"/>
      <c r="F51" s="5"/>
      <c r="G51" s="5"/>
      <c r="H51" s="5"/>
    </row>
    <row r="52" spans="2:8" ht="34.950000000000003" customHeight="1" x14ac:dyDescent="0.35">
      <c r="B52" s="4"/>
      <c r="C52" s="4"/>
      <c r="D52" s="10"/>
      <c r="E52" s="4"/>
      <c r="F52" s="5"/>
      <c r="G52" s="5"/>
      <c r="H52" s="5"/>
    </row>
    <row r="53" spans="2:8" ht="34.950000000000003" customHeight="1" x14ac:dyDescent="0.35">
      <c r="B53" s="4"/>
      <c r="C53" s="4"/>
      <c r="D53" s="10"/>
      <c r="E53" s="4"/>
      <c r="F53" s="5"/>
      <c r="G53" s="5"/>
      <c r="H53" s="5"/>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C359-5C40-4D84-B6A9-7523EC003E7D}">
  <sheetPr>
    <tabColor theme="5"/>
  </sheetPr>
  <dimension ref="B1:H106"/>
  <sheetViews>
    <sheetView showGridLines="0" zoomScale="80" zoomScaleNormal="80" workbookViewId="0">
      <pane ySplit="1" topLeftCell="A2" activePane="bottomLeft" state="frozen"/>
      <selection pane="bottomLeft" activeCell="C50" sqref="C50"/>
    </sheetView>
  </sheetViews>
  <sheetFormatPr defaultRowHeight="15.6" x14ac:dyDescent="0.35"/>
  <cols>
    <col min="2" max="2" width="35" customWidth="1"/>
    <col min="3" max="3" width="16.69921875" bestFit="1" customWidth="1"/>
    <col min="4" max="4" width="21.3984375" bestFit="1" customWidth="1"/>
    <col min="5" max="5" width="15.8984375" bestFit="1" customWidth="1"/>
    <col min="6" max="6" width="19.3984375" bestFit="1" customWidth="1"/>
    <col min="7" max="7" width="29.3984375" bestFit="1" customWidth="1"/>
    <col min="8" max="8" width="34.09765625" bestFit="1" customWidth="1"/>
    <col min="9" max="9" width="26.09765625" bestFit="1" customWidth="1"/>
    <col min="10" max="10" width="15.19921875" bestFit="1" customWidth="1"/>
    <col min="11" max="11" width="18.8984375" bestFit="1" customWidth="1"/>
    <col min="12" max="13" width="16.69921875" bestFit="1" customWidth="1"/>
    <col min="14" max="14" width="26.09765625" bestFit="1" customWidth="1"/>
    <col min="15" max="20" width="20.59765625" bestFit="1" customWidth="1"/>
    <col min="21" max="29" width="26.09765625" bestFit="1" customWidth="1"/>
    <col min="30" max="40" width="15.69921875" customWidth="1"/>
  </cols>
  <sheetData>
    <row r="1" spans="2:7" ht="28.8" x14ac:dyDescent="0.35">
      <c r="B1" s="9" t="s">
        <v>50</v>
      </c>
      <c r="G1" s="82" t="s">
        <v>202</v>
      </c>
    </row>
    <row r="4" spans="2:7" ht="17.399999999999999" x14ac:dyDescent="0.35">
      <c r="B4" s="2" t="s">
        <v>142</v>
      </c>
    </row>
    <row r="6" spans="2:7" ht="18" thickBot="1" x14ac:dyDescent="0.45">
      <c r="B6" s="3" t="s">
        <v>99</v>
      </c>
      <c r="C6" s="3" t="s">
        <v>100</v>
      </c>
      <c r="D6" s="3" t="s">
        <v>101</v>
      </c>
      <c r="E6" s="3" t="s">
        <v>102</v>
      </c>
      <c r="F6" s="3" t="s">
        <v>103</v>
      </c>
      <c r="G6" s="3" t="s">
        <v>104</v>
      </c>
    </row>
    <row r="7" spans="2:7" ht="17.399999999999999" x14ac:dyDescent="0.35">
      <c r="B7" s="40">
        <f>Startar</f>
        <v>0</v>
      </c>
      <c r="C7" s="45">
        <f t="shared" ref="C7:C21" si="0">IFERROR(GETPIVOTDATA("[Measures].[Sum of Troligt år "&amp;($B7-$B$7+1)&amp;" 3]",$B$30,"[Varderade_nyttor].[Kategori]","[Varderade_nyttor].[Kategori].&amp;[Finansiell 💰]"),0)</f>
        <v>0</v>
      </c>
      <c r="D7" s="45">
        <f t="shared" ref="D7:D21" si="1">IFERROR(GETPIVOTDATA("[Measures].[Sum of Troligt år "&amp;($B7-$B$7+1)&amp;" 3]",$B$30,"[Varderade_nyttor].[Kategori]","[Varderade_nyttor].[Kategori].&amp;[Omfördelning ↺]"),0)</f>
        <v>0</v>
      </c>
      <c r="E7" s="45">
        <f t="shared" ref="E7:E21" si="2">IFERROR(GETPIVOTDATA("[Measures].[Sum of Troligt år "&amp;($B7-$B$7+1)&amp;" 4]",$F$30,"[Varderade_kostnader].[Kategori]","[Varderade_kostnader].[Kategori].&amp;[Finansiell 💰]"),0)</f>
        <v>0</v>
      </c>
      <c r="F7" s="45">
        <f t="shared" ref="F7:F21" si="3">IFERROR(GETPIVOTDATA("[Measures].[Sum of Troligt år "&amp;($B7-$B$7+1)&amp;" 4]",$F$30,"[Varderade_kostnader].[Kategori]","[Varderade_kostnader].[Kategori].&amp;[Omfördelning ↺]"),0)</f>
        <v>0</v>
      </c>
      <c r="G7" s="40">
        <f>IF($B7="",NA(),SUM($C$7:C7)+SUM($D$7:D7)+SUM($E$7:E7)+SUM($F$7:F7))</f>
        <v>0</v>
      </c>
    </row>
    <row r="8" spans="2:7" ht="17.399999999999999" x14ac:dyDescent="0.35">
      <c r="B8" s="40">
        <f>B7+1</f>
        <v>1</v>
      </c>
      <c r="C8" s="45">
        <f t="shared" si="0"/>
        <v>0</v>
      </c>
      <c r="D8" s="45">
        <f t="shared" si="1"/>
        <v>0</v>
      </c>
      <c r="E8" s="45">
        <f t="shared" si="2"/>
        <v>0</v>
      </c>
      <c r="F8" s="45">
        <f t="shared" si="3"/>
        <v>0</v>
      </c>
      <c r="G8" s="40">
        <f>IF($B8="",NA(),SUM($C$7:C8)+SUM($D$7:D8)+SUM($E$7:E8)+SUM($F$7:F8))</f>
        <v>0</v>
      </c>
    </row>
    <row r="9" spans="2:7" ht="17.399999999999999" x14ac:dyDescent="0.35">
      <c r="B9" s="40">
        <f>B8+1</f>
        <v>2</v>
      </c>
      <c r="C9" s="45">
        <f t="shared" si="0"/>
        <v>0</v>
      </c>
      <c r="D9" s="45">
        <f t="shared" si="1"/>
        <v>0</v>
      </c>
      <c r="E9" s="45">
        <f t="shared" si="2"/>
        <v>0</v>
      </c>
      <c r="F9" s="45">
        <f t="shared" si="3"/>
        <v>0</v>
      </c>
      <c r="G9" s="40">
        <f>IF($B9="",NA(),SUM($C$7:C9)+SUM($D$7:D9)+SUM($E$7:E9)+SUM($F$7:F9))</f>
        <v>0</v>
      </c>
    </row>
    <row r="10" spans="2:7" ht="17.399999999999999" x14ac:dyDescent="0.35">
      <c r="B10" s="40">
        <f t="shared" ref="B10:B21" si="4">B9+1</f>
        <v>3</v>
      </c>
      <c r="C10" s="45">
        <f t="shared" si="0"/>
        <v>0</v>
      </c>
      <c r="D10" s="45">
        <f t="shared" si="1"/>
        <v>0</v>
      </c>
      <c r="E10" s="45">
        <f t="shared" si="2"/>
        <v>0</v>
      </c>
      <c r="F10" s="45">
        <f t="shared" si="3"/>
        <v>0</v>
      </c>
      <c r="G10" s="40">
        <f>IF($B10="",NA(),SUM($C$7:C10)+SUM($D$7:D10)+SUM($E$7:E10)+SUM($F$7:F10))</f>
        <v>0</v>
      </c>
    </row>
    <row r="11" spans="2:7" ht="17.399999999999999" x14ac:dyDescent="0.35">
      <c r="B11" s="40">
        <f t="shared" si="4"/>
        <v>4</v>
      </c>
      <c r="C11" s="45">
        <f t="shared" si="0"/>
        <v>0</v>
      </c>
      <c r="D11" s="45">
        <f t="shared" si="1"/>
        <v>0</v>
      </c>
      <c r="E11" s="45">
        <f t="shared" si="2"/>
        <v>0</v>
      </c>
      <c r="F11" s="45">
        <f t="shared" si="3"/>
        <v>0</v>
      </c>
      <c r="G11" s="40">
        <f>IF($B11="",NA(),SUM($C$7:C11)+SUM($D$7:D11)+SUM($E$7:E11)+SUM($F$7:F11))</f>
        <v>0</v>
      </c>
    </row>
    <row r="12" spans="2:7" ht="17.399999999999999" x14ac:dyDescent="0.35">
      <c r="B12" s="40">
        <f t="shared" si="4"/>
        <v>5</v>
      </c>
      <c r="C12" s="45">
        <f t="shared" si="0"/>
        <v>0</v>
      </c>
      <c r="D12" s="45">
        <f t="shared" si="1"/>
        <v>0</v>
      </c>
      <c r="E12" s="45">
        <f t="shared" si="2"/>
        <v>0</v>
      </c>
      <c r="F12" s="45">
        <f t="shared" si="3"/>
        <v>0</v>
      </c>
      <c r="G12" s="40">
        <f>IF($B12="",NA(),SUM($C$7:C12)+SUM($D$7:D12)+SUM($E$7:E12)+SUM($F$7:F12))</f>
        <v>0</v>
      </c>
    </row>
    <row r="13" spans="2:7" ht="17.399999999999999" x14ac:dyDescent="0.35">
      <c r="B13" s="40">
        <f t="shared" si="4"/>
        <v>6</v>
      </c>
      <c r="C13" s="45">
        <f t="shared" si="0"/>
        <v>0</v>
      </c>
      <c r="D13" s="45">
        <f t="shared" si="1"/>
        <v>0</v>
      </c>
      <c r="E13" s="45">
        <f t="shared" si="2"/>
        <v>0</v>
      </c>
      <c r="F13" s="45">
        <f t="shared" si="3"/>
        <v>0</v>
      </c>
      <c r="G13" s="40">
        <f>IF($B13="",NA(),SUM($C$7:C13)+SUM($D$7:D13)+SUM($E$7:E13)+SUM($F$7:F13))</f>
        <v>0</v>
      </c>
    </row>
    <row r="14" spans="2:7" ht="17.399999999999999" x14ac:dyDescent="0.35">
      <c r="B14" s="40">
        <f t="shared" si="4"/>
        <v>7</v>
      </c>
      <c r="C14" s="45">
        <f t="shared" si="0"/>
        <v>0</v>
      </c>
      <c r="D14" s="45">
        <f t="shared" si="1"/>
        <v>0</v>
      </c>
      <c r="E14" s="45">
        <f t="shared" si="2"/>
        <v>0</v>
      </c>
      <c r="F14" s="45">
        <f t="shared" si="3"/>
        <v>0</v>
      </c>
      <c r="G14" s="40">
        <f>IF($B14="",NA(),SUM($C$7:C14)+SUM($D$7:D14)+SUM($E$7:E14)+SUM($F$7:F14))</f>
        <v>0</v>
      </c>
    </row>
    <row r="15" spans="2:7" ht="17.399999999999999" x14ac:dyDescent="0.35">
      <c r="B15" s="40">
        <f t="shared" si="4"/>
        <v>8</v>
      </c>
      <c r="C15" s="45">
        <f t="shared" si="0"/>
        <v>0</v>
      </c>
      <c r="D15" s="45">
        <f t="shared" si="1"/>
        <v>0</v>
      </c>
      <c r="E15" s="45">
        <f t="shared" si="2"/>
        <v>0</v>
      </c>
      <c r="F15" s="45">
        <f t="shared" si="3"/>
        <v>0</v>
      </c>
      <c r="G15" s="40">
        <f>IF($B15="",NA(),SUM($C$7:C15)+SUM($D$7:D15)+SUM($E$7:E15)+SUM($F$7:F15))</f>
        <v>0</v>
      </c>
    </row>
    <row r="16" spans="2:7" ht="17.399999999999999" x14ac:dyDescent="0.35">
      <c r="B16" s="40">
        <f t="shared" si="4"/>
        <v>9</v>
      </c>
      <c r="C16" s="45">
        <f t="shared" si="0"/>
        <v>0</v>
      </c>
      <c r="D16" s="45">
        <f t="shared" si="1"/>
        <v>0</v>
      </c>
      <c r="E16" s="45">
        <f t="shared" si="2"/>
        <v>0</v>
      </c>
      <c r="F16" s="45">
        <f t="shared" si="3"/>
        <v>0</v>
      </c>
      <c r="G16" s="40">
        <f>IF($B16="",NA(),SUM($C$7:C16)+SUM($D$7:D16)+SUM($E$7:E16)+SUM($F$7:F16))</f>
        <v>0</v>
      </c>
    </row>
    <row r="17" spans="2:8" ht="17.399999999999999" x14ac:dyDescent="0.35">
      <c r="B17" s="40">
        <f t="shared" si="4"/>
        <v>10</v>
      </c>
      <c r="C17" s="45">
        <f t="shared" si="0"/>
        <v>0</v>
      </c>
      <c r="D17" s="45">
        <f t="shared" si="1"/>
        <v>0</v>
      </c>
      <c r="E17" s="45">
        <f t="shared" si="2"/>
        <v>0</v>
      </c>
      <c r="F17" s="45">
        <f t="shared" si="3"/>
        <v>0</v>
      </c>
      <c r="G17" s="40">
        <f>IF($B17="",NA(),SUM($C$7:C17)+SUM($D$7:D17)+SUM($E$7:E17)+SUM($F$7:F17))</f>
        <v>0</v>
      </c>
    </row>
    <row r="18" spans="2:8" ht="17.399999999999999" x14ac:dyDescent="0.35">
      <c r="B18" s="40">
        <f t="shared" si="4"/>
        <v>11</v>
      </c>
      <c r="C18" s="45">
        <f t="shared" si="0"/>
        <v>0</v>
      </c>
      <c r="D18" s="45">
        <f t="shared" si="1"/>
        <v>0</v>
      </c>
      <c r="E18" s="45">
        <f t="shared" si="2"/>
        <v>0</v>
      </c>
      <c r="F18" s="45">
        <f t="shared" si="3"/>
        <v>0</v>
      </c>
      <c r="G18" s="40">
        <f>IF($B18="",NA(),SUM($C$7:C18)+SUM($D$7:D18)+SUM($E$7:E18)+SUM($F$7:F18))</f>
        <v>0</v>
      </c>
    </row>
    <row r="19" spans="2:8" ht="17.399999999999999" x14ac:dyDescent="0.35">
      <c r="B19" s="40">
        <f t="shared" si="4"/>
        <v>12</v>
      </c>
      <c r="C19" s="45">
        <f t="shared" si="0"/>
        <v>0</v>
      </c>
      <c r="D19" s="45">
        <f t="shared" si="1"/>
        <v>0</v>
      </c>
      <c r="E19" s="45">
        <f t="shared" si="2"/>
        <v>0</v>
      </c>
      <c r="F19" s="45">
        <f t="shared" si="3"/>
        <v>0</v>
      </c>
      <c r="G19" s="40">
        <f>IF($B19="",NA(),SUM($C$7:C19)+SUM($D$7:D19)+SUM($E$7:E19)+SUM($F$7:F19))</f>
        <v>0</v>
      </c>
    </row>
    <row r="20" spans="2:8" ht="17.399999999999999" x14ac:dyDescent="0.35">
      <c r="B20" s="40">
        <f t="shared" si="4"/>
        <v>13</v>
      </c>
      <c r="C20" s="45">
        <f t="shared" si="0"/>
        <v>0</v>
      </c>
      <c r="D20" s="45">
        <f t="shared" si="1"/>
        <v>0</v>
      </c>
      <c r="E20" s="45">
        <f t="shared" si="2"/>
        <v>0</v>
      </c>
      <c r="F20" s="45">
        <f t="shared" si="3"/>
        <v>0</v>
      </c>
      <c r="G20" s="40">
        <f>IF($B20="",NA(),SUM($C$7:C20)+SUM($D$7:D20)+SUM($E$7:E20)+SUM($F$7:F20))</f>
        <v>0</v>
      </c>
    </row>
    <row r="21" spans="2:8" ht="17.399999999999999" x14ac:dyDescent="0.35">
      <c r="B21" s="40">
        <f t="shared" si="4"/>
        <v>14</v>
      </c>
      <c r="C21" s="45">
        <f t="shared" si="0"/>
        <v>0</v>
      </c>
      <c r="D21" s="45">
        <f t="shared" si="1"/>
        <v>0</v>
      </c>
      <c r="E21" s="45">
        <f t="shared" si="2"/>
        <v>0</v>
      </c>
      <c r="F21" s="45">
        <f t="shared" si="3"/>
        <v>0</v>
      </c>
      <c r="G21" s="40">
        <f>IF($B21="",NA(),SUM($C$7:C21)+SUM($D$7:D21)+SUM($E$7:E21)+SUM($F$7:F21))</f>
        <v>0</v>
      </c>
    </row>
    <row r="22" spans="2:8" ht="17.399999999999999" x14ac:dyDescent="0.35">
      <c r="B22" s="12" t="s">
        <v>151</v>
      </c>
      <c r="C22" s="12">
        <f>SUM(C7:C21)</f>
        <v>0</v>
      </c>
      <c r="D22" s="12">
        <f>SUM(D7:D21)</f>
        <v>0</v>
      </c>
      <c r="E22" s="12">
        <f>SUM(E7:E21)</f>
        <v>0</v>
      </c>
      <c r="F22" s="12">
        <f>SUM(F7:F21)</f>
        <v>0</v>
      </c>
      <c r="G22" s="12"/>
    </row>
    <row r="23" spans="2:8" ht="17.399999999999999" x14ac:dyDescent="0.35">
      <c r="B23" s="12"/>
      <c r="C23" s="12"/>
      <c r="D23" s="12"/>
      <c r="E23" s="12"/>
      <c r="F23" s="12"/>
      <c r="G23" s="12"/>
    </row>
    <row r="24" spans="2:8" ht="17.399999999999999" x14ac:dyDescent="0.35">
      <c r="B24" s="8" t="s">
        <v>198</v>
      </c>
      <c r="C24" s="45">
        <f>SUM(C22:D22)</f>
        <v>0</v>
      </c>
      <c r="E24" s="12"/>
    </row>
    <row r="25" spans="2:8" ht="17.399999999999999" x14ac:dyDescent="0.35">
      <c r="B25" s="8" t="s">
        <v>199</v>
      </c>
      <c r="C25" s="45">
        <f>-SUM(E22:F22)</f>
        <v>0</v>
      </c>
      <c r="D25" s="7"/>
      <c r="E25" s="12"/>
      <c r="F25" s="7"/>
      <c r="G25" s="7"/>
      <c r="H25" s="7"/>
    </row>
    <row r="26" spans="2:8" ht="17.399999999999999" x14ac:dyDescent="0.35">
      <c r="B26" s="8" t="s">
        <v>200</v>
      </c>
      <c r="C26" s="81">
        <f>G21</f>
        <v>0</v>
      </c>
      <c r="D26" s="7"/>
      <c r="E26" s="12"/>
      <c r="F26" s="7"/>
      <c r="G26" s="7"/>
      <c r="H26" s="7"/>
    </row>
    <row r="27" spans="2:8" ht="17.399999999999999" x14ac:dyDescent="0.35">
      <c r="B27" s="8" t="s">
        <v>201</v>
      </c>
      <c r="C27" s="81">
        <f>IFERROR(C26/C25,0)</f>
        <v>0</v>
      </c>
    </row>
    <row r="28" spans="2:8" x14ac:dyDescent="0.35">
      <c r="B28" s="7"/>
    </row>
    <row r="30" spans="2:8" x14ac:dyDescent="0.35">
      <c r="C30" s="35" t="s">
        <v>119</v>
      </c>
      <c r="G30" s="35" t="s">
        <v>119</v>
      </c>
    </row>
    <row r="31" spans="2:8" x14ac:dyDescent="0.35">
      <c r="B31" s="35" t="s">
        <v>121</v>
      </c>
      <c r="F31" s="35" t="s">
        <v>121</v>
      </c>
    </row>
    <row r="32" spans="2:8" x14ac:dyDescent="0.35">
      <c r="B32" s="36" t="s">
        <v>122</v>
      </c>
      <c r="C32" s="14"/>
      <c r="F32" s="36" t="s">
        <v>122</v>
      </c>
      <c r="G32" s="14"/>
    </row>
    <row r="33" spans="2:8" x14ac:dyDescent="0.35">
      <c r="B33" s="36" t="s">
        <v>123</v>
      </c>
      <c r="C33" s="14"/>
      <c r="F33" s="36" t="s">
        <v>123</v>
      </c>
      <c r="G33" s="14"/>
    </row>
    <row r="34" spans="2:8" x14ac:dyDescent="0.35">
      <c r="B34" s="36" t="s">
        <v>124</v>
      </c>
      <c r="C34" s="14"/>
      <c r="F34" s="36" t="s">
        <v>124</v>
      </c>
      <c r="G34" s="14"/>
    </row>
    <row r="35" spans="2:8" x14ac:dyDescent="0.35">
      <c r="B35" s="36" t="s">
        <v>125</v>
      </c>
      <c r="C35" s="14"/>
      <c r="F35" s="36" t="s">
        <v>125</v>
      </c>
      <c r="G35" s="14"/>
    </row>
    <row r="36" spans="2:8" x14ac:dyDescent="0.35">
      <c r="B36" s="36" t="s">
        <v>126</v>
      </c>
      <c r="C36" s="14"/>
      <c r="F36" s="36" t="s">
        <v>126</v>
      </c>
      <c r="G36" s="14"/>
    </row>
    <row r="37" spans="2:8" x14ac:dyDescent="0.35">
      <c r="B37" s="36" t="s">
        <v>127</v>
      </c>
      <c r="C37" s="14"/>
      <c r="F37" s="36" t="s">
        <v>127</v>
      </c>
      <c r="G37" s="14"/>
    </row>
    <row r="38" spans="2:8" x14ac:dyDescent="0.35">
      <c r="B38" s="36" t="s">
        <v>128</v>
      </c>
      <c r="C38" s="14"/>
      <c r="F38" s="36" t="s">
        <v>128</v>
      </c>
      <c r="G38" s="14"/>
    </row>
    <row r="39" spans="2:8" x14ac:dyDescent="0.35">
      <c r="B39" s="36" t="s">
        <v>129</v>
      </c>
      <c r="C39" s="14"/>
      <c r="F39" s="36" t="s">
        <v>129</v>
      </c>
      <c r="G39" s="14"/>
    </row>
    <row r="40" spans="2:8" x14ac:dyDescent="0.35">
      <c r="B40" s="36" t="s">
        <v>130</v>
      </c>
      <c r="C40" s="14"/>
      <c r="F40" s="36" t="s">
        <v>130</v>
      </c>
      <c r="G40" s="14"/>
    </row>
    <row r="41" spans="2:8" x14ac:dyDescent="0.35">
      <c r="B41" s="36" t="s">
        <v>131</v>
      </c>
      <c r="C41" s="14"/>
      <c r="F41" s="36" t="s">
        <v>131</v>
      </c>
      <c r="G41" s="14"/>
    </row>
    <row r="42" spans="2:8" x14ac:dyDescent="0.35">
      <c r="B42" s="36" t="s">
        <v>132</v>
      </c>
      <c r="C42" s="14"/>
      <c r="F42" s="36" t="s">
        <v>132</v>
      </c>
      <c r="G42" s="14"/>
    </row>
    <row r="43" spans="2:8" x14ac:dyDescent="0.35">
      <c r="B43" s="36" t="s">
        <v>133</v>
      </c>
      <c r="C43" s="14"/>
      <c r="F43" s="36" t="s">
        <v>133</v>
      </c>
      <c r="G43" s="14"/>
    </row>
    <row r="44" spans="2:8" x14ac:dyDescent="0.35">
      <c r="B44" s="36" t="s">
        <v>134</v>
      </c>
      <c r="C44" s="14"/>
      <c r="F44" s="36" t="s">
        <v>134</v>
      </c>
      <c r="G44" s="14"/>
    </row>
    <row r="45" spans="2:8" x14ac:dyDescent="0.35">
      <c r="B45" s="36" t="s">
        <v>135</v>
      </c>
      <c r="C45" s="14"/>
      <c r="F45" s="36" t="s">
        <v>135</v>
      </c>
      <c r="G45" s="14"/>
    </row>
    <row r="46" spans="2:8" x14ac:dyDescent="0.35">
      <c r="B46" s="36" t="s">
        <v>136</v>
      </c>
      <c r="C46" s="14"/>
      <c r="F46" s="36" t="s">
        <v>136</v>
      </c>
      <c r="G46" s="14"/>
    </row>
    <row r="48" spans="2:8" x14ac:dyDescent="0.35">
      <c r="H48" s="14"/>
    </row>
    <row r="51" spans="2:7" ht="18" thickBot="1" x14ac:dyDescent="0.45">
      <c r="B51" s="3" t="s">
        <v>143</v>
      </c>
      <c r="C51" s="3"/>
      <c r="D51" s="3"/>
      <c r="E51" s="3"/>
      <c r="F51" s="3"/>
      <c r="G51" s="3"/>
    </row>
    <row r="53" spans="2:7" ht="17.399999999999999" x14ac:dyDescent="0.35">
      <c r="B53" s="2"/>
    </row>
    <row r="54" spans="2:7" x14ac:dyDescent="0.35">
      <c r="B54" s="35" t="s">
        <v>120</v>
      </c>
      <c r="C54" t="s">
        <v>138</v>
      </c>
      <c r="E54" s="35" t="s">
        <v>120</v>
      </c>
      <c r="F54" t="s">
        <v>138</v>
      </c>
    </row>
    <row r="61" spans="2:7" ht="18" thickBot="1" x14ac:dyDescent="0.45">
      <c r="B61" s="3" t="s">
        <v>145</v>
      </c>
      <c r="C61" s="3"/>
      <c r="D61" s="3"/>
      <c r="E61" s="3"/>
      <c r="F61" s="3"/>
      <c r="G61" s="3"/>
    </row>
    <row r="64" spans="2:7" x14ac:dyDescent="0.35">
      <c r="B64" s="35" t="s">
        <v>2</v>
      </c>
      <c r="C64" t="s" vm="1">
        <v>169</v>
      </c>
    </row>
    <row r="66" spans="2:7" x14ac:dyDescent="0.35">
      <c r="B66" s="35" t="s">
        <v>120</v>
      </c>
      <c r="C66" t="s">
        <v>140</v>
      </c>
      <c r="E66" s="35" t="s">
        <v>120</v>
      </c>
      <c r="F66" t="s">
        <v>139</v>
      </c>
    </row>
    <row r="73" spans="2:7" ht="34.799999999999997" x14ac:dyDescent="0.35">
      <c r="B73" s="5" t="s">
        <v>141</v>
      </c>
      <c r="C73" s="8" t="e">
        <f>GETPIVOTDATA("[Measures].[Count of Nytta 2]",$B$66,"[Nyttor].[Värdering]","[Nyttor].[Värdering].&amp;[Ej värderad]")</f>
        <v>#REF!</v>
      </c>
      <c r="E73" s="5" t="s">
        <v>144</v>
      </c>
      <c r="F73" s="8">
        <f>IFERROR(GETPIVOTDATA("[Measures].[Count of Kostnad 2]",$E$66,"[Kostnader].[Värdering]","[Kostnader].[Värdering].&amp;[Ej värderad]"),0)</f>
        <v>0</v>
      </c>
    </row>
    <row r="74" spans="2:7" ht="34.799999999999997" x14ac:dyDescent="0.35">
      <c r="B74" s="5" t="s">
        <v>166</v>
      </c>
      <c r="C74" s="8" t="e">
        <f>GETPIVOTDATA("[Measures].[Count of Nytta 2]",$B$66)</f>
        <v>#REF!</v>
      </c>
      <c r="E74" s="5" t="s">
        <v>170</v>
      </c>
      <c r="F74" s="8" t="e">
        <f>GETPIVOTDATA("[Measures].[Count of Kostnad 2]",$E$66)</f>
        <v>#REF!</v>
      </c>
    </row>
    <row r="75" spans="2:7" ht="104.4" x14ac:dyDescent="0.35">
      <c r="B75" s="5" t="s">
        <v>167</v>
      </c>
      <c r="C75" s="8" t="str">
        <f>IFERROR(C73&amp;" / " &amp;C74,"-")</f>
        <v>-</v>
      </c>
      <c r="E75" s="5" t="s">
        <v>171</v>
      </c>
      <c r="F75" s="8" t="str">
        <f>F73&amp;" / " &amp;F73</f>
        <v>0 / 0</v>
      </c>
    </row>
    <row r="76" spans="2:7" x14ac:dyDescent="0.35">
      <c r="B76" s="36"/>
    </row>
    <row r="77" spans="2:7" x14ac:dyDescent="0.35">
      <c r="B77" s="36"/>
    </row>
    <row r="78" spans="2:7" x14ac:dyDescent="0.35">
      <c r="B78" s="36"/>
    </row>
    <row r="79" spans="2:7" x14ac:dyDescent="0.35">
      <c r="B79" s="36"/>
    </row>
    <row r="80" spans="2:7" ht="18" thickBot="1" x14ac:dyDescent="0.45">
      <c r="B80" s="3" t="s">
        <v>155</v>
      </c>
      <c r="C80" s="3"/>
      <c r="D80" s="3"/>
      <c r="E80" s="3"/>
      <c r="F80" s="3"/>
      <c r="G80" s="3"/>
    </row>
    <row r="81" spans="2:6" x14ac:dyDescent="0.35">
      <c r="B81" s="36"/>
    </row>
    <row r="83" spans="2:6" x14ac:dyDescent="0.35">
      <c r="B83" s="35" t="s">
        <v>1</v>
      </c>
      <c r="E83" s="35" t="s">
        <v>4</v>
      </c>
    </row>
    <row r="84" spans="2:6" x14ac:dyDescent="0.35">
      <c r="B84" s="36" t="s">
        <v>27</v>
      </c>
      <c r="C84" s="14"/>
      <c r="E84" s="36" t="s">
        <v>27</v>
      </c>
      <c r="F84" s="14"/>
    </row>
    <row r="85" spans="2:6" x14ac:dyDescent="0.35">
      <c r="B85" s="36" t="s">
        <v>156</v>
      </c>
      <c r="C85" s="14"/>
      <c r="E85" s="36" t="s">
        <v>156</v>
      </c>
      <c r="F85" s="14"/>
    </row>
    <row r="86" spans="2:6" x14ac:dyDescent="0.35">
      <c r="B86" s="36" t="s">
        <v>157</v>
      </c>
      <c r="C86" s="14"/>
      <c r="E86" s="36" t="s">
        <v>157</v>
      </c>
      <c r="F86" s="14"/>
    </row>
    <row r="89" spans="2:6" ht="18" thickBot="1" x14ac:dyDescent="0.45">
      <c r="B89" s="3"/>
      <c r="C89" s="46" t="s">
        <v>1</v>
      </c>
      <c r="D89" s="46" t="s">
        <v>4</v>
      </c>
      <c r="E89" s="46" t="s">
        <v>154</v>
      </c>
    </row>
    <row r="90" spans="2:6" ht="17.399999999999999" x14ac:dyDescent="0.35">
      <c r="B90" s="8" t="s">
        <v>184</v>
      </c>
      <c r="C90" s="45">
        <f>GETPIVOTDATA("[Measures].[Sum of Summa min]",$B$83)</f>
        <v>0</v>
      </c>
      <c r="D90" s="45">
        <f>-GETPIVOTDATA("[Measures].[Sum of Summa min 2]",$E$83)</f>
        <v>0</v>
      </c>
      <c r="E90" s="45">
        <f>C90-D90</f>
        <v>0</v>
      </c>
    </row>
    <row r="91" spans="2:6" ht="17.399999999999999" x14ac:dyDescent="0.35">
      <c r="B91" s="8" t="s">
        <v>158</v>
      </c>
      <c r="C91" s="45">
        <f>GETPIVOTDATA("[Measures].[Sum of Summa 3]",$B$83)</f>
        <v>0</v>
      </c>
      <c r="D91" s="45">
        <f>-GETPIVOTDATA("[Measures].[Sum of Summa 4]",$E$83)</f>
        <v>0</v>
      </c>
      <c r="E91" s="45">
        <f>C91-D91</f>
        <v>0</v>
      </c>
    </row>
    <row r="92" spans="2:6" ht="17.399999999999999" x14ac:dyDescent="0.35">
      <c r="B92" s="8" t="s">
        <v>185</v>
      </c>
      <c r="C92" s="45">
        <f>GETPIVOTDATA("[Measures].[Sum of Summa max]",$B$83)</f>
        <v>0</v>
      </c>
      <c r="D92" s="45">
        <f>-GETPIVOTDATA("[Measures].[Sum of Summa max 2]",$E$83)</f>
        <v>0</v>
      </c>
      <c r="E92" s="45">
        <f t="shared" ref="E92" si="5">C92-D92</f>
        <v>0</v>
      </c>
    </row>
    <row r="94" spans="2:6" ht="35.4" thickBot="1" x14ac:dyDescent="0.4">
      <c r="E94" s="64" t="s">
        <v>164</v>
      </c>
    </row>
    <row r="95" spans="2:6" ht="17.399999999999999" x14ac:dyDescent="0.35">
      <c r="D95" s="8" t="s">
        <v>197</v>
      </c>
      <c r="E95" s="8" t="e">
        <f>(E90/D90)</f>
        <v>#DIV/0!</v>
      </c>
    </row>
    <row r="96" spans="2:6" ht="17.399999999999999" x14ac:dyDescent="0.35">
      <c r="D96" s="8" t="s">
        <v>195</v>
      </c>
      <c r="E96" s="8" t="e">
        <f>(E91/D91)</f>
        <v>#DIV/0!</v>
      </c>
    </row>
    <row r="97" spans="2:7" ht="17.399999999999999" x14ac:dyDescent="0.35">
      <c r="D97" s="8" t="s">
        <v>196</v>
      </c>
      <c r="E97" s="8" t="e">
        <f>(E92/D92)</f>
        <v>#DIV/0!</v>
      </c>
    </row>
    <row r="100" spans="2:7" ht="18" thickBot="1" x14ac:dyDescent="0.45">
      <c r="B100" s="3" t="s">
        <v>168</v>
      </c>
      <c r="C100" s="3"/>
      <c r="D100" s="3"/>
      <c r="E100" s="3"/>
      <c r="F100" s="3"/>
      <c r="G100" s="3"/>
    </row>
    <row r="104" spans="2:7" x14ac:dyDescent="0.35">
      <c r="B104" t="str">
        <f>"KOSTNAD/NYTTA (KR): "&amp;" "&amp;Namn_på_förändringen</f>
        <v xml:space="preserve">KOSTNAD/NYTTA (KR):  </v>
      </c>
    </row>
    <row r="106" spans="2:7" x14ac:dyDescent="0.35">
      <c r="B106" t="str">
        <f>"Osäkerhet (KR): nytta, kostnad och nettonytta efter " &amp;Input!B11</f>
        <v>Osäkerhet (KR): nytta, kostnad och nettonytta efter 15 år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6E58-B39A-4B5A-932A-48AE19E9B5C2}">
  <sheetPr>
    <tabColor theme="5"/>
  </sheetPr>
  <dimension ref="B1:AF11"/>
  <sheetViews>
    <sheetView showGridLines="0" zoomScale="80" zoomScaleNormal="80" workbookViewId="0">
      <pane ySplit="1" topLeftCell="A2" activePane="bottomLeft" state="frozen"/>
      <selection pane="bottomLeft" activeCell="B12" sqref="B12"/>
    </sheetView>
  </sheetViews>
  <sheetFormatPr defaultRowHeight="34.950000000000003" customHeight="1" x14ac:dyDescent="0.35"/>
  <cols>
    <col min="2" max="2" width="36.8984375" bestFit="1" customWidth="1"/>
    <col min="3" max="3" width="10.69921875" customWidth="1"/>
    <col min="4" max="5" width="20.796875" customWidth="1"/>
    <col min="6" max="6" width="10.69921875" customWidth="1"/>
    <col min="7" max="7" width="9.296875" customWidth="1"/>
    <col min="8" max="24" width="10.69921875" customWidth="1"/>
    <col min="25" max="30" width="9.19921875" bestFit="1" customWidth="1"/>
    <col min="31" max="32" width="9.69921875" bestFit="1" customWidth="1"/>
  </cols>
  <sheetData>
    <row r="1" spans="2:32" ht="34.950000000000003" customHeight="1" x14ac:dyDescent="0.35">
      <c r="B1" s="9" t="s">
        <v>148</v>
      </c>
    </row>
    <row r="2" spans="2:32" ht="34.950000000000003" customHeight="1" x14ac:dyDescent="0.35">
      <c r="B2" s="2"/>
    </row>
    <row r="3" spans="2:32" s="7" customFormat="1" ht="34.950000000000003" customHeight="1" x14ac:dyDescent="0.35">
      <c r="B3" s="2" t="s">
        <v>5</v>
      </c>
      <c r="C3" s="2"/>
      <c r="D3" s="2" t="s">
        <v>109</v>
      </c>
      <c r="E3" s="2"/>
      <c r="G3" s="2" t="s">
        <v>98</v>
      </c>
      <c r="H3"/>
      <c r="I3"/>
      <c r="J3"/>
      <c r="K3"/>
      <c r="L3"/>
      <c r="M3"/>
      <c r="N3"/>
      <c r="O3"/>
      <c r="P3"/>
      <c r="Q3"/>
      <c r="R3"/>
      <c r="S3"/>
      <c r="T3"/>
      <c r="U3"/>
      <c r="V3"/>
      <c r="W3"/>
      <c r="X3"/>
      <c r="Y3"/>
      <c r="Z3"/>
      <c r="AA3"/>
      <c r="AB3"/>
      <c r="AC3"/>
      <c r="AD3"/>
      <c r="AE3"/>
      <c r="AF3"/>
    </row>
    <row r="4" spans="2:32" ht="34.950000000000003" customHeight="1" x14ac:dyDescent="0.35">
      <c r="B4" s="4" t="str">
        <f>"Kvalitet " &amp; _xlfn.UNICHAR(128420)</f>
        <v>Kvalitet 🖤</v>
      </c>
      <c r="D4" s="4" t="s">
        <v>111</v>
      </c>
      <c r="E4" s="4">
        <v>3</v>
      </c>
      <c r="G4">
        <f>Startar+COLUMNS($G:G)-1</f>
        <v>0</v>
      </c>
      <c r="H4">
        <f>Startar+COLUMNS($G:H)-1</f>
        <v>1</v>
      </c>
      <c r="I4">
        <f>Startar+COLUMNS($G:I)-1</f>
        <v>2</v>
      </c>
      <c r="J4">
        <f>Startar+COLUMNS($G:J)-1</f>
        <v>3</v>
      </c>
      <c r="K4">
        <f>Startar+COLUMNS($G:K)-1</f>
        <v>4</v>
      </c>
      <c r="L4">
        <f>Startar+COLUMNS($G:L)-1</f>
        <v>5</v>
      </c>
      <c r="M4">
        <f>Startar+COLUMNS($G:M)-1</f>
        <v>6</v>
      </c>
      <c r="N4">
        <f>Startar+COLUMNS($G:N)-1</f>
        <v>7</v>
      </c>
      <c r="O4">
        <f>Startar+COLUMNS($G:O)-1</f>
        <v>8</v>
      </c>
      <c r="P4">
        <f>Startar+COLUMNS($G:P)-1</f>
        <v>9</v>
      </c>
      <c r="Q4">
        <f>Startar+COLUMNS($G:Q)-1</f>
        <v>10</v>
      </c>
      <c r="R4">
        <f>Startar+COLUMNS($G:R)-1</f>
        <v>11</v>
      </c>
      <c r="S4">
        <f>Startar+COLUMNS($G:S)-1</f>
        <v>12</v>
      </c>
      <c r="T4">
        <f>Startar+COLUMNS($G:T)-1</f>
        <v>13</v>
      </c>
      <c r="U4">
        <f>Startar+COLUMNS($G:U)-1</f>
        <v>14</v>
      </c>
      <c r="V4">
        <f>Startar+COLUMNS($G:V)-1</f>
        <v>15</v>
      </c>
      <c r="W4">
        <f>Startar+COLUMNS($G:W)-1</f>
        <v>16</v>
      </c>
      <c r="X4">
        <f>Startar+COLUMNS($G:X)-1</f>
        <v>17</v>
      </c>
      <c r="Y4">
        <f>Startar+COLUMNS($G:Y)-1</f>
        <v>18</v>
      </c>
      <c r="Z4">
        <f>Startar+COLUMNS($G:Z)-1</f>
        <v>19</v>
      </c>
      <c r="AA4">
        <f>Startar+COLUMNS($G:AA)-1</f>
        <v>20</v>
      </c>
      <c r="AB4">
        <f>Startar+COLUMNS($G:AB)-1</f>
        <v>21</v>
      </c>
      <c r="AC4">
        <f>Startar+COLUMNS($G:AC)-1</f>
        <v>22</v>
      </c>
      <c r="AD4">
        <f>Startar+COLUMNS($G:AD)-1</f>
        <v>23</v>
      </c>
      <c r="AE4">
        <f>Startar+COLUMNS($G:AE)-1</f>
        <v>24</v>
      </c>
    </row>
    <row r="5" spans="2:32" ht="34.950000000000003" customHeight="1" x14ac:dyDescent="0.35">
      <c r="B5" s="4" t="s">
        <v>13</v>
      </c>
      <c r="D5" s="4" t="s">
        <v>112</v>
      </c>
      <c r="E5" s="4">
        <v>2</v>
      </c>
      <c r="G5" s="13">
        <f>(1+Resultat!$O$2)^0</f>
        <v>1</v>
      </c>
      <c r="H5" s="13">
        <f>(1+Resultat!$O$2)^1</f>
        <v>1.03</v>
      </c>
      <c r="I5" s="13">
        <f>(1+Resultat!$O$2)^2</f>
        <v>1.0609</v>
      </c>
      <c r="J5" s="13">
        <f>(1+Resultat!$O$2)^3</f>
        <v>1.092727</v>
      </c>
      <c r="K5" s="13">
        <f>(1+Resultat!$O$2)^4</f>
        <v>1.1255088099999999</v>
      </c>
      <c r="L5" s="13">
        <f>(1+Resultat!$O$2)^5</f>
        <v>1.1592740742999998</v>
      </c>
      <c r="M5" s="13">
        <f>(1+Resultat!$O$2)^6</f>
        <v>1.1940522965289999</v>
      </c>
      <c r="N5" s="13">
        <f>(1+Resultat!$O$2)^7</f>
        <v>1.22987386542487</v>
      </c>
      <c r="O5" s="13">
        <f>(1+Resultat!$O$2)^8</f>
        <v>1.2667700813876159</v>
      </c>
      <c r="P5" s="13">
        <f>(1+Resultat!$O$2)^9</f>
        <v>1.3047731838292445</v>
      </c>
      <c r="Q5" s="13">
        <f>(1+Resultat!$O$2)^10</f>
        <v>1.3439163793441218</v>
      </c>
      <c r="R5" s="13">
        <f>(1+Resultat!$O$2)^11</f>
        <v>1.3842338707244455</v>
      </c>
      <c r="S5" s="13">
        <f>(1+Resultat!$O$2)^12</f>
        <v>1.4257608868461786</v>
      </c>
      <c r="T5" s="13">
        <f>(1+Resultat!$O$2)^13</f>
        <v>1.4685337134515639</v>
      </c>
      <c r="U5" s="13">
        <f>(1+Resultat!$O$2)^14</f>
        <v>1.512589724855111</v>
      </c>
      <c r="V5" s="13">
        <f>(1+Resultat!$O$2)^15</f>
        <v>1.5579674166007644</v>
      </c>
      <c r="W5" s="13">
        <f>(1+Resultat!$O$2)^16</f>
        <v>1.6047064390987871</v>
      </c>
      <c r="X5" s="13">
        <f>(1+Resultat!$O$2)^17</f>
        <v>1.6528476322717507</v>
      </c>
      <c r="Y5" s="13">
        <f>(1+Resultat!$O$2)^18</f>
        <v>1.7024330612399032</v>
      </c>
      <c r="Z5" s="13">
        <f>(1+Resultat!$O$2)^19</f>
        <v>1.7535060530771003</v>
      </c>
      <c r="AA5" s="13">
        <f>(1+Resultat!$O$2)^20</f>
        <v>1.8061112346694133</v>
      </c>
      <c r="AB5" s="13">
        <f>(1+Resultat!$O$2)^21</f>
        <v>1.8602945717094954</v>
      </c>
      <c r="AC5" s="13">
        <f>(1+Resultat!$O$2)^22</f>
        <v>1.9161034088607805</v>
      </c>
      <c r="AD5" s="13">
        <f>(1+Resultat!$O$2)^23</f>
        <v>1.973586511126604</v>
      </c>
      <c r="AE5" s="13">
        <f>(1+Resultat!$O$2)^24</f>
        <v>2.0327941064604018</v>
      </c>
    </row>
    <row r="6" spans="2:32" ht="34.950000000000003" customHeight="1" x14ac:dyDescent="0.35">
      <c r="B6" s="4" t="str">
        <f>"Omfördelning " &amp; _xlfn.UNICHAR(8634)</f>
        <v>Omfördelning ↺</v>
      </c>
      <c r="D6" s="4" t="s">
        <v>113</v>
      </c>
      <c r="E6" s="4">
        <v>1</v>
      </c>
    </row>
    <row r="7" spans="2:32" ht="34.950000000000003" customHeight="1" x14ac:dyDescent="0.35">
      <c r="B7" s="4" t="str">
        <f>"Finansiell " &amp; _xlfn.UNICHAR(128176)</f>
        <v>Finansiell 💰</v>
      </c>
    </row>
    <row r="10" spans="2:32" ht="34.950000000000003" customHeight="1" x14ac:dyDescent="0.35">
      <c r="B10" s="2" t="s">
        <v>182</v>
      </c>
    </row>
    <row r="11" spans="2:32" ht="34.950000000000003" customHeight="1" x14ac:dyDescent="0.35">
      <c r="B11" s="65" t="s">
        <v>188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00442-F294-4155-BFDC-E962D5A54845}">
  <sheetPr>
    <tabColor theme="5"/>
  </sheetPr>
  <dimension ref="A1:BE108"/>
  <sheetViews>
    <sheetView showGridLines="0" zoomScale="80" zoomScaleNormal="80" workbookViewId="0">
      <pane ySplit="1" topLeftCell="A2" activePane="bottomLeft" state="frozen"/>
      <selection pane="bottomLeft" activeCell="CA19" sqref="CA19"/>
    </sheetView>
  </sheetViews>
  <sheetFormatPr defaultRowHeight="25.2" customHeight="1" x14ac:dyDescent="0.35"/>
  <cols>
    <col min="1" max="1" width="8.296875" customWidth="1"/>
    <col min="2" max="2" width="17.3984375" customWidth="1"/>
    <col min="3" max="3" width="17" customWidth="1"/>
    <col min="4" max="4" width="54.3984375" customWidth="1"/>
    <col min="5" max="5" width="19.59765625" customWidth="1"/>
    <col min="6" max="6" width="17" bestFit="1" customWidth="1"/>
    <col min="7" max="7" width="14.296875" customWidth="1"/>
    <col min="8" max="8" width="15.59765625" customWidth="1"/>
    <col min="9" max="9" width="21.3984375" customWidth="1"/>
    <col min="10" max="10" width="15.09765625" customWidth="1"/>
    <col min="11" max="18" width="15.69921875" customWidth="1"/>
    <col min="19" max="24" width="16.296875" customWidth="1"/>
    <col min="25" max="40" width="15.69921875" customWidth="1"/>
    <col min="41" max="41" width="16.09765625" customWidth="1"/>
    <col min="42" max="56" width="15.69921875" customWidth="1"/>
    <col min="57" max="57" width="16.59765625" customWidth="1"/>
  </cols>
  <sheetData>
    <row r="1" spans="1:57" ht="25.2" customHeight="1" x14ac:dyDescent="0.4">
      <c r="A1" s="26" t="s">
        <v>63</v>
      </c>
      <c r="B1" s="27" t="s">
        <v>117</v>
      </c>
      <c r="C1" s="27" t="s">
        <v>118</v>
      </c>
      <c r="D1" s="27" t="s">
        <v>1</v>
      </c>
      <c r="E1" s="27" t="s">
        <v>2</v>
      </c>
      <c r="F1" s="27" t="s">
        <v>3</v>
      </c>
      <c r="G1" s="27" t="s">
        <v>114</v>
      </c>
      <c r="H1" s="27" t="s">
        <v>110</v>
      </c>
      <c r="I1" s="27" t="s">
        <v>116</v>
      </c>
      <c r="J1" s="27" t="s">
        <v>17</v>
      </c>
      <c r="K1" s="27" t="s">
        <v>18</v>
      </c>
      <c r="L1" s="27" t="s">
        <v>19</v>
      </c>
      <c r="M1" s="27" t="s">
        <v>20</v>
      </c>
      <c r="N1" s="27" t="s">
        <v>21</v>
      </c>
      <c r="O1" s="27" t="s">
        <v>22</v>
      </c>
      <c r="P1" s="27" t="s">
        <v>23</v>
      </c>
      <c r="Q1" s="27" t="s">
        <v>24</v>
      </c>
      <c r="R1" s="27" t="s">
        <v>25</v>
      </c>
      <c r="S1" s="27" t="s">
        <v>26</v>
      </c>
      <c r="T1" s="27" t="s">
        <v>83</v>
      </c>
      <c r="U1" s="27" t="s">
        <v>84</v>
      </c>
      <c r="V1" s="27" t="s">
        <v>85</v>
      </c>
      <c r="W1" s="27" t="s">
        <v>86</v>
      </c>
      <c r="X1" s="27" t="s">
        <v>87</v>
      </c>
      <c r="Y1" s="27" t="s">
        <v>27</v>
      </c>
      <c r="Z1" s="27" t="s">
        <v>28</v>
      </c>
      <c r="AA1" s="27" t="s">
        <v>29</v>
      </c>
      <c r="AB1" s="27" t="s">
        <v>30</v>
      </c>
      <c r="AC1" s="27" t="s">
        <v>31</v>
      </c>
      <c r="AD1" s="27" t="s">
        <v>32</v>
      </c>
      <c r="AE1" s="27" t="s">
        <v>33</v>
      </c>
      <c r="AF1" s="27" t="s">
        <v>34</v>
      </c>
      <c r="AG1" s="27" t="s">
        <v>35</v>
      </c>
      <c r="AH1" s="27" t="s">
        <v>36</v>
      </c>
      <c r="AI1" s="27" t="s">
        <v>37</v>
      </c>
      <c r="AJ1" s="27" t="s">
        <v>88</v>
      </c>
      <c r="AK1" s="27" t="s">
        <v>89</v>
      </c>
      <c r="AL1" s="27" t="s">
        <v>90</v>
      </c>
      <c r="AM1" s="27" t="s">
        <v>91</v>
      </c>
      <c r="AN1" s="27" t="s">
        <v>92</v>
      </c>
      <c r="AO1" s="27" t="s">
        <v>38</v>
      </c>
      <c r="AP1" s="27" t="s">
        <v>39</v>
      </c>
      <c r="AQ1" s="27" t="s">
        <v>40</v>
      </c>
      <c r="AR1" s="27" t="s">
        <v>41</v>
      </c>
      <c r="AS1" s="27" t="s">
        <v>42</v>
      </c>
      <c r="AT1" s="27" t="s">
        <v>43</v>
      </c>
      <c r="AU1" s="27" t="s">
        <v>44</v>
      </c>
      <c r="AV1" s="27" t="s">
        <v>45</v>
      </c>
      <c r="AW1" s="27" t="s">
        <v>46</v>
      </c>
      <c r="AX1" s="27" t="s">
        <v>47</v>
      </c>
      <c r="AY1" s="27" t="s">
        <v>48</v>
      </c>
      <c r="AZ1" s="27" t="s">
        <v>93</v>
      </c>
      <c r="BA1" s="27" t="s">
        <v>94</v>
      </c>
      <c r="BB1" s="27" t="s">
        <v>95</v>
      </c>
      <c r="BC1" s="27" t="s">
        <v>96</v>
      </c>
      <c r="BD1" s="27" t="s">
        <v>97</v>
      </c>
      <c r="BE1" s="28" t="s">
        <v>49</v>
      </c>
    </row>
    <row r="2" spans="1:57" ht="25.2" customHeight="1" x14ac:dyDescent="0.35">
      <c r="A2" s="24" t="str">
        <f>"N"&amp;TEXT(ROWS($A$2:A2),"00")</f>
        <v>N01</v>
      </c>
      <c r="B2" s="23">
        <f>IFERROR(_xlfn.XMATCH($A2,'Värde nyttor'!$B:$B,0),"")</f>
        <v>12</v>
      </c>
      <c r="C2" s="23">
        <f>IFERROR(_xlfn.XMATCH($A2,'Värde nyttor'!$I:$I,0),"")</f>
        <v>23</v>
      </c>
      <c r="D2" s="33" cm="1">
        <f t="array" ref="D2">IFERROR(INDEX('Värde nyttor'!$C:$C,$B2),"")</f>
        <v>0</v>
      </c>
      <c r="E2" s="33" cm="1">
        <f t="array" ref="E2">IFERROR(INDEX('Värde nyttor'!$C:$C,$B2+1),"")</f>
        <v>0</v>
      </c>
      <c r="F2" s="33" cm="1">
        <f t="array" ref="F2">IFERROR(INDEX('Värde nyttor'!$C:$C,$B2+2),"")</f>
        <v>0</v>
      </c>
      <c r="G2" s="33" t="str">
        <f>IF($D2=0,"","Värderad")</f>
        <v/>
      </c>
      <c r="H2" s="33"/>
      <c r="I2" s="19"/>
      <c r="J2" s="16" cm="1">
        <f t="array" ref="J2">IFERROR(INDEX('Värde nyttor'!$J:$X,$C2+1,COLUMNS($J:J))/INDEX(Input!$G$5:$AE$5,COLUMNS($J:J)),"")</f>
        <v>0</v>
      </c>
      <c r="K2" s="16" cm="1">
        <f t="array" ref="K2">IFERROR(INDEX('Värde nyttor'!$J:$X,$C2+1,COLUMNS($J:K))/INDEX(Input!$G$5:$AE$5,COLUMNS($J:K)),"")</f>
        <v>0</v>
      </c>
      <c r="L2" s="16" cm="1">
        <f t="array" ref="L2">IFERROR(INDEX('Värde nyttor'!$J:$X,$C2+1,COLUMNS($J:L))/INDEX(Input!$G$5:$AE$5,COLUMNS($J:L)),"")</f>
        <v>0</v>
      </c>
      <c r="M2" s="16" cm="1">
        <f t="array" ref="M2">IFERROR(INDEX('Värde nyttor'!$J:$X,$C2+1,COLUMNS($J:M))/INDEX(Input!$G$5:$AE$5,COLUMNS($J:M)),"")</f>
        <v>0</v>
      </c>
      <c r="N2" s="16" cm="1">
        <f t="array" ref="N2">IFERROR(INDEX('Värde nyttor'!$J:$X,$C2+1,COLUMNS($J:N))/INDEX(Input!$G$5:$AE$5,COLUMNS($J:N)),"")</f>
        <v>0</v>
      </c>
      <c r="O2" s="16" cm="1">
        <f t="array" ref="O2">IFERROR(INDEX('Värde nyttor'!$J:$X,$C2+1,COLUMNS($J:O))/INDEX(Input!$G$5:$AE$5,COLUMNS($J:O)),"")</f>
        <v>0</v>
      </c>
      <c r="P2" s="16" cm="1">
        <f t="array" ref="P2">IFERROR(INDEX('Värde nyttor'!$J:$X,$C2+1,COLUMNS($J:P))/INDEX(Input!$G$5:$AE$5,COLUMNS($J:P)),"")</f>
        <v>0</v>
      </c>
      <c r="Q2" s="16" cm="1">
        <f t="array" ref="Q2">IFERROR(INDEX('Värde nyttor'!$J:$X,$C2+1,COLUMNS($J:Q))/INDEX(Input!$G$5:$AE$5,COLUMNS($J:Q)),"")</f>
        <v>0</v>
      </c>
      <c r="R2" s="16" cm="1">
        <f t="array" ref="R2">IFERROR(INDEX('Värde nyttor'!$J:$X,$C2+1,COLUMNS($J:R))/INDEX(Input!$G$5:$AE$5,COLUMNS($J:R)),"")</f>
        <v>0</v>
      </c>
      <c r="S2" s="16" cm="1">
        <f t="array" ref="S2">IFERROR(INDEX('Värde nyttor'!$J:$X,$C2+1,COLUMNS($J:S))/INDEX(Input!$G$5:$AE$5,COLUMNS($J:S)),"")</f>
        <v>0</v>
      </c>
      <c r="T2" s="16" cm="1">
        <f t="array" ref="T2">IFERROR(INDEX('Värde nyttor'!$J:$X,$C2+1,COLUMNS($J:T))/INDEX(Input!$G$5:$AE$5,COLUMNS($J:T)),"")</f>
        <v>0</v>
      </c>
      <c r="U2" s="16" cm="1">
        <f t="array" ref="U2">IFERROR(INDEX('Värde nyttor'!$J:$X,$C2+1,COLUMNS($J:U))/INDEX(Input!$G$5:$AE$5,COLUMNS($J:U)),"")</f>
        <v>0</v>
      </c>
      <c r="V2" s="16" cm="1">
        <f t="array" ref="V2">IFERROR(INDEX('Värde nyttor'!$J:$X,$C2+1,COLUMNS($J:V))/INDEX(Input!$G$5:$AE$5,COLUMNS($J:V)),"")</f>
        <v>0</v>
      </c>
      <c r="W2" s="16" cm="1">
        <f t="array" ref="W2">IFERROR(INDEX('Värde nyttor'!$J:$X,$C2+1,COLUMNS($J:W))/INDEX(Input!$G$5:$AE$5,COLUMNS($J:W)),"")</f>
        <v>0</v>
      </c>
      <c r="X2" s="16" cm="1">
        <f t="array" ref="X2">IFERROR(INDEX('Värde nyttor'!$J:$X,$C2+1,COLUMNS($J:X))/INDEX(Input!$G$5:$AE$5,COLUMNS($J:X)),"")</f>
        <v>0</v>
      </c>
      <c r="Y2" s="18">
        <f t="shared" ref="Y2:Y16" si="0">SUM(J2:X2)</f>
        <v>0</v>
      </c>
      <c r="Z2" s="17" cm="1">
        <f t="array" ref="Z2">IFERROR(INDEX('Värde nyttor'!$J:$X,$C2+2,COLUMNS($J:J))/INDEX(Input!$G$5:$AE$5,COLUMNS($J:J)),"")</f>
        <v>0</v>
      </c>
      <c r="AA2" s="17" cm="1">
        <f t="array" ref="AA2">IFERROR(INDEX('Värde nyttor'!$J:$X,$C2+2,COLUMNS($J:K))/INDEX(Input!$G$5:$AE$5,COLUMNS($J:K)),"")</f>
        <v>0</v>
      </c>
      <c r="AB2" s="17" cm="1">
        <f t="array" ref="AB2">IFERROR(INDEX('Värde nyttor'!$J:$X,$C2+2,COLUMNS($J:L))/INDEX(Input!$G$5:$AE$5,COLUMNS($J:L)),"")</f>
        <v>0</v>
      </c>
      <c r="AC2" s="17" cm="1">
        <f t="array" ref="AC2">IFERROR(INDEX('Värde nyttor'!$J:$X,$C2+2,COLUMNS($J:M))/INDEX(Input!$G$5:$AE$5,COLUMNS($J:M)),"")</f>
        <v>0</v>
      </c>
      <c r="AD2" s="17" cm="1">
        <f t="array" ref="AD2">IFERROR(INDEX('Värde nyttor'!$J:$X,$C2+2,COLUMNS($J:N))/INDEX(Input!$G$5:$AE$5,COLUMNS($J:N)),"")</f>
        <v>0</v>
      </c>
      <c r="AE2" s="17" cm="1">
        <f t="array" ref="AE2">IFERROR(INDEX('Värde nyttor'!$J:$X,$C2+2,COLUMNS($J:O))/INDEX(Input!$G$5:$AE$5,COLUMNS($J:O)),"")</f>
        <v>0</v>
      </c>
      <c r="AF2" s="17" cm="1">
        <f t="array" ref="AF2">IFERROR(INDEX('Värde nyttor'!$J:$X,$C2+2,COLUMNS($J:P))/INDEX(Input!$G$5:$AE$5,COLUMNS($J:P)),"")</f>
        <v>0</v>
      </c>
      <c r="AG2" s="17" cm="1">
        <f t="array" ref="AG2">IFERROR(INDEX('Värde nyttor'!$J:$X,$C2+2,COLUMNS($J:Q))/INDEX(Input!$G$5:$AE$5,COLUMNS($J:Q)),"")</f>
        <v>0</v>
      </c>
      <c r="AH2" s="17" cm="1">
        <f t="array" ref="AH2">IFERROR(INDEX('Värde nyttor'!$J:$X,$C2+2,COLUMNS($J:R))/INDEX(Input!$G$5:$AE$5,COLUMNS($J:R)),"")</f>
        <v>0</v>
      </c>
      <c r="AI2" s="17" cm="1">
        <f t="array" ref="AI2">IFERROR(INDEX('Värde nyttor'!$J:$X,$C2+2,COLUMNS($J:S))/INDEX(Input!$G$5:$AE$5,COLUMNS($J:S)),"")</f>
        <v>0</v>
      </c>
      <c r="AJ2" s="17" cm="1">
        <f t="array" ref="AJ2">IFERROR(INDEX('Värde nyttor'!$J:$X,$C2+2,COLUMNS($J:T))/INDEX(Input!$G$5:$AE$5,COLUMNS($J:T)),"")</f>
        <v>0</v>
      </c>
      <c r="AK2" s="17" cm="1">
        <f t="array" ref="AK2">IFERROR(INDEX('Värde nyttor'!$J:$X,$C2+2,COLUMNS($J:U))/INDEX(Input!$G$5:$AE$5,COLUMNS($J:U)),"")</f>
        <v>0</v>
      </c>
      <c r="AL2" s="17" cm="1">
        <f t="array" ref="AL2">IFERROR(INDEX('Värde nyttor'!$J:$X,$C2+2,COLUMNS($J:V))/INDEX(Input!$G$5:$AE$5,COLUMNS($J:V)),"")</f>
        <v>0</v>
      </c>
      <c r="AM2" s="17" cm="1">
        <f t="array" ref="AM2">IFERROR(INDEX('Värde nyttor'!$J:$X,$C2+2,COLUMNS($J:W))/INDEX(Input!$G$5:$AE$5,COLUMNS($J:W)),"")</f>
        <v>0</v>
      </c>
      <c r="AN2" s="17" cm="1">
        <f t="array" ref="AN2">IFERROR(INDEX('Värde nyttor'!$J:$X,$C2+2,COLUMNS($J:X))/INDEX(Input!$G$5:$AE$5,COLUMNS($J:X)),"")</f>
        <v>0</v>
      </c>
      <c r="AO2" s="18">
        <f t="shared" ref="AO2:AO16" si="1">SUM(Z2:AN2)</f>
        <v>0</v>
      </c>
      <c r="AP2" s="17" cm="1">
        <f t="array" ref="AP2">IFERROR(INDEX('Värde nyttor'!$J:$X,$C2+3,COLUMNS($J:J))/INDEX(Input!$G$5:$AE$5,COLUMNS($J:J)),"")</f>
        <v>0</v>
      </c>
      <c r="AQ2" s="17" cm="1">
        <f t="array" ref="AQ2">IFERROR(INDEX('Värde nyttor'!$J:$X,$C2+3,COLUMNS($J:K))/INDEX(Input!$G$5:$AE$5,COLUMNS($J:K)),"")</f>
        <v>0</v>
      </c>
      <c r="AR2" s="17" cm="1">
        <f t="array" ref="AR2">IFERROR(INDEX('Värde nyttor'!$J:$X,$C2+3,COLUMNS($J:L))/INDEX(Input!$G$5:$AE$5,COLUMNS($J:L)),"")</f>
        <v>0</v>
      </c>
      <c r="AS2" s="17" cm="1">
        <f t="array" ref="AS2">IFERROR(INDEX('Värde nyttor'!$J:$X,$C2+3,COLUMNS($J:M))/INDEX(Input!$G$5:$AE$5,COLUMNS($J:M)),"")</f>
        <v>0</v>
      </c>
      <c r="AT2" s="17" cm="1">
        <f t="array" ref="AT2">IFERROR(INDEX('Värde nyttor'!$J:$X,$C2+3,COLUMNS($J:N))/INDEX(Input!$G$5:$AE$5,COLUMNS($J:N)),"")</f>
        <v>0</v>
      </c>
      <c r="AU2" s="17" cm="1">
        <f t="array" ref="AU2">IFERROR(INDEX('Värde nyttor'!$J:$X,$C2+3,COLUMNS($J:O))/INDEX(Input!$G$5:$AE$5,COLUMNS($J:O)),"")</f>
        <v>0</v>
      </c>
      <c r="AV2" s="17" cm="1">
        <f t="array" ref="AV2">IFERROR(INDEX('Värde nyttor'!$J:$X,$C2+3,COLUMNS($J:P))/INDEX(Input!$G$5:$AE$5,COLUMNS($J:P)),"")</f>
        <v>0</v>
      </c>
      <c r="AW2" s="17" cm="1">
        <f t="array" ref="AW2">IFERROR(INDEX('Värde nyttor'!$J:$X,$C2+3,COLUMNS($J:Q))/INDEX(Input!$G$5:$AE$5,COLUMNS($J:Q)),"")</f>
        <v>0</v>
      </c>
      <c r="AX2" s="17" cm="1">
        <f t="array" ref="AX2">IFERROR(INDEX('Värde nyttor'!$J:$X,$C2+3,COLUMNS($J:R))/INDEX(Input!$G$5:$AE$5,COLUMNS($J:R)),"")</f>
        <v>0</v>
      </c>
      <c r="AY2" s="17" cm="1">
        <f t="array" ref="AY2">IFERROR(INDEX('Värde nyttor'!$J:$X,$C2+3,COLUMNS($J:S))/INDEX(Input!$G$5:$AE$5,COLUMNS($J:S)),"")</f>
        <v>0</v>
      </c>
      <c r="AZ2" s="17" cm="1">
        <f t="array" ref="AZ2">IFERROR(INDEX('Värde nyttor'!$J:$X,$C2+3,COLUMNS($J:T))/INDEX(Input!$G$5:$AE$5,COLUMNS($J:T)),"")</f>
        <v>0</v>
      </c>
      <c r="BA2" s="17" cm="1">
        <f t="array" ref="BA2">IFERROR(INDEX('Värde nyttor'!$J:$X,$C2+3,COLUMNS($J:U))/INDEX(Input!$G$5:$AE$5,COLUMNS($J:U)),"")</f>
        <v>0</v>
      </c>
      <c r="BB2" s="17" cm="1">
        <f t="array" ref="BB2">IFERROR(INDEX('Värde nyttor'!$J:$X,$C2+3,COLUMNS($J:V))/INDEX(Input!$G$5:$AE$5,COLUMNS($J:V)),"")</f>
        <v>0</v>
      </c>
      <c r="BC2" s="17" cm="1">
        <f t="array" ref="BC2">IFERROR(INDEX('Värde nyttor'!$J:$X,$C2+3,COLUMNS($J:W))/INDEX(Input!$G$5:$AE$5,COLUMNS($J:W)),"")</f>
        <v>0</v>
      </c>
      <c r="BD2" s="17" cm="1">
        <f t="array" ref="BD2">IFERROR(INDEX('Värde nyttor'!$J:$X,$C2+3,COLUMNS($J:X))/INDEX(Input!$G$5:$AE$5,COLUMNS($J:X)),"")</f>
        <v>0</v>
      </c>
      <c r="BE2" s="25">
        <f t="shared" ref="BE2:BE16" si="2">SUM(AP2:BD2)</f>
        <v>0</v>
      </c>
    </row>
    <row r="3" spans="1:57" ht="25.2" customHeight="1" x14ac:dyDescent="0.35">
      <c r="A3" s="24" t="str">
        <f>"N"&amp;TEXT(ROWS($A$2:A3),"00")</f>
        <v>N02</v>
      </c>
      <c r="B3" s="23">
        <f>IFERROR(_xlfn.XMATCH($A3,'Värde nyttor'!$B:$B,0),"")</f>
        <v>31</v>
      </c>
      <c r="C3" s="23">
        <f>IFERROR(_xlfn.XMATCH($A3,'Värde nyttor'!$I:$I,0),"")</f>
        <v>42</v>
      </c>
      <c r="D3" s="33" cm="1">
        <f t="array" ref="D3">IFERROR(INDEX('Värde nyttor'!$C:$C,$B3),"")</f>
        <v>0</v>
      </c>
      <c r="E3" s="33" cm="1">
        <f t="array" ref="E3">IFERROR(INDEX('Värde nyttor'!$C:$C,$B3+1),"")</f>
        <v>0</v>
      </c>
      <c r="F3" s="33" cm="1">
        <f t="array" ref="F3">IFERROR(INDEX('Värde nyttor'!$C:$C,$B3+2),"")</f>
        <v>0</v>
      </c>
      <c r="G3" s="33" t="str">
        <f t="shared" ref="G3:G16" si="3">IF($D3=0,"","Värderad")</f>
        <v/>
      </c>
      <c r="H3" s="33"/>
      <c r="I3" s="19"/>
      <c r="J3" s="16" cm="1">
        <f t="array" ref="J3">IFERROR(INDEX('Värde nyttor'!$J:$X,$C3+1,COLUMNS($J:J))/INDEX(Input!$G$5:$AE$5,COLUMNS($J:J)),"")</f>
        <v>0</v>
      </c>
      <c r="K3" s="16" cm="1">
        <f t="array" ref="K3">IFERROR(INDEX('Värde nyttor'!$J:$X,$C3+1,COLUMNS($J:K))/INDEX(Input!$G$5:$AE$5,COLUMNS($J:K)),"")</f>
        <v>0</v>
      </c>
      <c r="L3" s="16" cm="1">
        <f t="array" ref="L3">IFERROR(INDEX('Värde nyttor'!$J:$X,$C3+1,COLUMNS($J:L))/INDEX(Input!$G$5:$AE$5,COLUMNS($J:L)),"")</f>
        <v>0</v>
      </c>
      <c r="M3" s="16" cm="1">
        <f t="array" ref="M3">IFERROR(INDEX('Värde nyttor'!$J:$X,$C3+1,COLUMNS($J:M))/INDEX(Input!$G$5:$AE$5,COLUMNS($J:M)),"")</f>
        <v>0</v>
      </c>
      <c r="N3" s="16" cm="1">
        <f t="array" ref="N3">IFERROR(INDEX('Värde nyttor'!$J:$X,$C3+1,COLUMNS($J:N))/INDEX(Input!$G$5:$AE$5,COLUMNS($J:N)),"")</f>
        <v>0</v>
      </c>
      <c r="O3" s="16" cm="1">
        <f t="array" ref="O3">IFERROR(INDEX('Värde nyttor'!$J:$X,$C3+1,COLUMNS($J:O))/INDEX(Input!$G$5:$AE$5,COLUMNS($J:O)),"")</f>
        <v>0</v>
      </c>
      <c r="P3" s="16" cm="1">
        <f t="array" ref="P3">IFERROR(INDEX('Värde nyttor'!$J:$X,$C3+1,COLUMNS($J:P))/INDEX(Input!$G$5:$AE$5,COLUMNS($J:P)),"")</f>
        <v>0</v>
      </c>
      <c r="Q3" s="16" cm="1">
        <f t="array" ref="Q3">IFERROR(INDEX('Värde nyttor'!$J:$X,$C3+1,COLUMNS($J:Q))/INDEX(Input!$G$5:$AE$5,COLUMNS($J:Q)),"")</f>
        <v>0</v>
      </c>
      <c r="R3" s="16" cm="1">
        <f t="array" ref="R3">IFERROR(INDEX('Värde nyttor'!$J:$X,$C3+1,COLUMNS($J:R))/INDEX(Input!$G$5:$AE$5,COLUMNS($J:R)),"")</f>
        <v>0</v>
      </c>
      <c r="S3" s="16" cm="1">
        <f t="array" ref="S3">IFERROR(INDEX('Värde nyttor'!$J:$X,$C3+1,COLUMNS($J:S))/INDEX(Input!$G$5:$AE$5,COLUMNS($J:S)),"")</f>
        <v>0</v>
      </c>
      <c r="T3" s="16" cm="1">
        <f t="array" ref="T3">IFERROR(INDEX('Värde nyttor'!$J:$X,$C3+1,COLUMNS($J:T))/INDEX(Input!$G$5:$AE$5,COLUMNS($J:T)),"")</f>
        <v>0</v>
      </c>
      <c r="U3" s="16" cm="1">
        <f t="array" ref="U3">IFERROR(INDEX('Värde nyttor'!$J:$X,$C3+1,COLUMNS($J:U))/INDEX(Input!$G$5:$AE$5,COLUMNS($J:U)),"")</f>
        <v>0</v>
      </c>
      <c r="V3" s="16" cm="1">
        <f t="array" ref="V3">IFERROR(INDEX('Värde nyttor'!$J:$X,$C3+1,COLUMNS($J:V))/INDEX(Input!$G$5:$AE$5,COLUMNS($J:V)),"")</f>
        <v>0</v>
      </c>
      <c r="W3" s="16" cm="1">
        <f t="array" ref="W3">IFERROR(INDEX('Värde nyttor'!$J:$X,$C3+1,COLUMNS($J:W))/INDEX(Input!$G$5:$AE$5,COLUMNS($J:W)),"")</f>
        <v>0</v>
      </c>
      <c r="X3" s="16" cm="1">
        <f t="array" ref="X3">IFERROR(INDEX('Värde nyttor'!$J:$X,$C3+1,COLUMNS($J:X))/INDEX(Input!$G$5:$AE$5,COLUMNS($J:X)),"")</f>
        <v>0</v>
      </c>
      <c r="Y3" s="18">
        <f t="shared" si="0"/>
        <v>0</v>
      </c>
      <c r="Z3" s="17" cm="1">
        <f t="array" ref="Z3">IFERROR(INDEX('Värde nyttor'!$J:$X,$C3+2,COLUMNS($J:J))/INDEX(Input!$G$5:$AE$5,COLUMNS($J:J)),"")</f>
        <v>0</v>
      </c>
      <c r="AA3" s="17" cm="1">
        <f t="array" ref="AA3">IFERROR(INDEX('Värde nyttor'!$J:$X,$C3+2,COLUMNS($J:K))/INDEX(Input!$G$5:$AE$5,COLUMNS($J:K)),"")</f>
        <v>0</v>
      </c>
      <c r="AB3" s="17" cm="1">
        <f t="array" ref="AB3">IFERROR(INDEX('Värde nyttor'!$J:$X,$C3+2,COLUMNS($J:L))/INDEX(Input!$G$5:$AE$5,COLUMNS($J:L)),"")</f>
        <v>0</v>
      </c>
      <c r="AC3" s="17" cm="1">
        <f t="array" ref="AC3">IFERROR(INDEX('Värde nyttor'!$J:$X,$C3+2,COLUMNS($J:M))/INDEX(Input!$G$5:$AE$5,COLUMNS($J:M)),"")</f>
        <v>0</v>
      </c>
      <c r="AD3" s="17" cm="1">
        <f t="array" ref="AD3">IFERROR(INDEX('Värde nyttor'!$J:$X,$C3+2,COLUMNS($J:N))/INDEX(Input!$G$5:$AE$5,COLUMNS($J:N)),"")</f>
        <v>0</v>
      </c>
      <c r="AE3" s="17" cm="1">
        <f t="array" ref="AE3">IFERROR(INDEX('Värde nyttor'!$J:$X,$C3+2,COLUMNS($J:O))/INDEX(Input!$G$5:$AE$5,COLUMNS($J:O)),"")</f>
        <v>0</v>
      </c>
      <c r="AF3" s="17" cm="1">
        <f t="array" ref="AF3">IFERROR(INDEX('Värde nyttor'!$J:$X,$C3+2,COLUMNS($J:P))/INDEX(Input!$G$5:$AE$5,COLUMNS($J:P)),"")</f>
        <v>0</v>
      </c>
      <c r="AG3" s="17" cm="1">
        <f t="array" ref="AG3">IFERROR(INDEX('Värde nyttor'!$J:$X,$C3+2,COLUMNS($J:Q))/INDEX(Input!$G$5:$AE$5,COLUMNS($J:Q)),"")</f>
        <v>0</v>
      </c>
      <c r="AH3" s="17" cm="1">
        <f t="array" ref="AH3">IFERROR(INDEX('Värde nyttor'!$J:$X,$C3+2,COLUMNS($J:R))/INDEX(Input!$G$5:$AE$5,COLUMNS($J:R)),"")</f>
        <v>0</v>
      </c>
      <c r="AI3" s="17" cm="1">
        <f t="array" ref="AI3">IFERROR(INDEX('Värde nyttor'!$J:$X,$C3+2,COLUMNS($J:S))/INDEX(Input!$G$5:$AE$5,COLUMNS($J:S)),"")</f>
        <v>0</v>
      </c>
      <c r="AJ3" s="17" cm="1">
        <f t="array" ref="AJ3">IFERROR(INDEX('Värde nyttor'!$J:$X,$C3+2,COLUMNS($J:T))/INDEX(Input!$G$5:$AE$5,COLUMNS($J:T)),"")</f>
        <v>0</v>
      </c>
      <c r="AK3" s="17" cm="1">
        <f t="array" ref="AK3">IFERROR(INDEX('Värde nyttor'!$J:$X,$C3+2,COLUMNS($J:U))/INDEX(Input!$G$5:$AE$5,COLUMNS($J:U)),"")</f>
        <v>0</v>
      </c>
      <c r="AL3" s="17" cm="1">
        <f t="array" ref="AL3">IFERROR(INDEX('Värde nyttor'!$J:$X,$C3+2,COLUMNS($J:V))/INDEX(Input!$G$5:$AE$5,COLUMNS($J:V)),"")</f>
        <v>0</v>
      </c>
      <c r="AM3" s="17" cm="1">
        <f t="array" ref="AM3">IFERROR(INDEX('Värde nyttor'!$J:$X,$C3+2,COLUMNS($J:W))/INDEX(Input!$G$5:$AE$5,COLUMNS($J:W)),"")</f>
        <v>0</v>
      </c>
      <c r="AN3" s="17" cm="1">
        <f t="array" ref="AN3">IFERROR(INDEX('Värde nyttor'!$J:$X,$C3+2,COLUMNS($J:X))/INDEX(Input!$G$5:$AE$5,COLUMNS($J:X)),"")</f>
        <v>0</v>
      </c>
      <c r="AO3" s="18">
        <f t="shared" si="1"/>
        <v>0</v>
      </c>
      <c r="AP3" s="17" cm="1">
        <f t="array" ref="AP3">IFERROR(INDEX('Värde nyttor'!$J:$X,$C3+3,COLUMNS($J:J))/INDEX(Input!$G$5:$AE$5,COLUMNS($J:J)),"")</f>
        <v>0</v>
      </c>
      <c r="AQ3" s="17" cm="1">
        <f t="array" ref="AQ3">IFERROR(INDEX('Värde nyttor'!$J:$X,$C3+3,COLUMNS($J:K))/INDEX(Input!$G$5:$AE$5,COLUMNS($J:K)),"")</f>
        <v>0</v>
      </c>
      <c r="AR3" s="17" cm="1">
        <f t="array" ref="AR3">IFERROR(INDEX('Värde nyttor'!$J:$X,$C3+3,COLUMNS($J:L))/INDEX(Input!$G$5:$AE$5,COLUMNS($J:L)),"")</f>
        <v>0</v>
      </c>
      <c r="AS3" s="17" cm="1">
        <f t="array" ref="AS3">IFERROR(INDEX('Värde nyttor'!$J:$X,$C3+3,COLUMNS($J:M))/INDEX(Input!$G$5:$AE$5,COLUMNS($J:M)),"")</f>
        <v>0</v>
      </c>
      <c r="AT3" s="17" cm="1">
        <f t="array" ref="AT3">IFERROR(INDEX('Värde nyttor'!$J:$X,$C3+3,COLUMNS($J:N))/INDEX(Input!$G$5:$AE$5,COLUMNS($J:N)),"")</f>
        <v>0</v>
      </c>
      <c r="AU3" s="17" cm="1">
        <f t="array" ref="AU3">IFERROR(INDEX('Värde nyttor'!$J:$X,$C3+3,COLUMNS($J:O))/INDEX(Input!$G$5:$AE$5,COLUMNS($J:O)),"")</f>
        <v>0</v>
      </c>
      <c r="AV3" s="17" cm="1">
        <f t="array" ref="AV3">IFERROR(INDEX('Värde nyttor'!$J:$X,$C3+3,COLUMNS($J:P))/INDEX(Input!$G$5:$AE$5,COLUMNS($J:P)),"")</f>
        <v>0</v>
      </c>
      <c r="AW3" s="17" cm="1">
        <f t="array" ref="AW3">IFERROR(INDEX('Värde nyttor'!$J:$X,$C3+3,COLUMNS($J:Q))/INDEX(Input!$G$5:$AE$5,COLUMNS($J:Q)),"")</f>
        <v>0</v>
      </c>
      <c r="AX3" s="17" cm="1">
        <f t="array" ref="AX3">IFERROR(INDEX('Värde nyttor'!$J:$X,$C3+3,COLUMNS($J:R))/INDEX(Input!$G$5:$AE$5,COLUMNS($J:R)),"")</f>
        <v>0</v>
      </c>
      <c r="AY3" s="17" cm="1">
        <f t="array" ref="AY3">IFERROR(INDEX('Värde nyttor'!$J:$X,$C3+3,COLUMNS($J:S))/INDEX(Input!$G$5:$AE$5,COLUMNS($J:S)),"")</f>
        <v>0</v>
      </c>
      <c r="AZ3" s="17" cm="1">
        <f t="array" ref="AZ3">IFERROR(INDEX('Värde nyttor'!$J:$X,$C3+3,COLUMNS($J:T))/INDEX(Input!$G$5:$AE$5,COLUMNS($J:T)),"")</f>
        <v>0</v>
      </c>
      <c r="BA3" s="17" cm="1">
        <f t="array" ref="BA3">IFERROR(INDEX('Värde nyttor'!$J:$X,$C3+3,COLUMNS($J:U))/INDEX(Input!$G$5:$AE$5,COLUMNS($J:U)),"")</f>
        <v>0</v>
      </c>
      <c r="BB3" s="17" cm="1">
        <f t="array" ref="BB3">IFERROR(INDEX('Värde nyttor'!$J:$X,$C3+3,COLUMNS($J:V))/INDEX(Input!$G$5:$AE$5,COLUMNS($J:V)),"")</f>
        <v>0</v>
      </c>
      <c r="BC3" s="17" cm="1">
        <f t="array" ref="BC3">IFERROR(INDEX('Värde nyttor'!$J:$X,$C3+3,COLUMNS($J:W))/INDEX(Input!$G$5:$AE$5,COLUMNS($J:W)),"")</f>
        <v>0</v>
      </c>
      <c r="BD3" s="17" cm="1">
        <f t="array" ref="BD3">IFERROR(INDEX('Värde nyttor'!$J:$X,$C3+3,COLUMNS($J:X))/INDEX(Input!$G$5:$AE$5,COLUMNS($J:X)),"")</f>
        <v>0</v>
      </c>
      <c r="BE3" s="25">
        <f t="shared" si="2"/>
        <v>0</v>
      </c>
    </row>
    <row r="4" spans="1:57" ht="25.2" customHeight="1" x14ac:dyDescent="0.35">
      <c r="A4" s="24" t="str">
        <f>"N"&amp;TEXT(ROWS($A$2:A4),"00")</f>
        <v>N03</v>
      </c>
      <c r="B4" s="23">
        <f>IFERROR(_xlfn.XMATCH($A4,'Värde nyttor'!$B:$B,0),"")</f>
        <v>50</v>
      </c>
      <c r="C4" s="23">
        <f>IFERROR(_xlfn.XMATCH($A4,'Värde nyttor'!$I:$I,0),"")</f>
        <v>61</v>
      </c>
      <c r="D4" s="33" cm="1">
        <f t="array" ref="D4">IFERROR(INDEX('Värde nyttor'!$C:$C,$B4),"")</f>
        <v>0</v>
      </c>
      <c r="E4" s="33" cm="1">
        <f t="array" ref="E4">IFERROR(INDEX('Värde nyttor'!$C:$C,$B4+1),"")</f>
        <v>0</v>
      </c>
      <c r="F4" s="33" cm="1">
        <f t="array" ref="F4">IFERROR(INDEX('Värde nyttor'!$C:$C,$B4+2),"")</f>
        <v>0</v>
      </c>
      <c r="G4" s="33" t="str">
        <f t="shared" si="3"/>
        <v/>
      </c>
      <c r="H4" s="33"/>
      <c r="I4" s="19"/>
      <c r="J4" s="16" cm="1">
        <f t="array" ref="J4">IFERROR(INDEX('Värde nyttor'!$J:$X,$C4+1,COLUMNS($J:J))/INDEX(Input!$G$5:$AE$5,COLUMNS($J:J)),"")</f>
        <v>0</v>
      </c>
      <c r="K4" s="16" cm="1">
        <f t="array" ref="K4">IFERROR(INDEX('Värde nyttor'!$J:$X,$C4+1,COLUMNS($J:K))/INDEX(Input!$G$5:$AE$5,COLUMNS($J:K)),"")</f>
        <v>0</v>
      </c>
      <c r="L4" s="16" cm="1">
        <f t="array" ref="L4">IFERROR(INDEX('Värde nyttor'!$J:$X,$C4+1,COLUMNS($J:L))/INDEX(Input!$G$5:$AE$5,COLUMNS($J:L)),"")</f>
        <v>0</v>
      </c>
      <c r="M4" s="16" cm="1">
        <f t="array" ref="M4">IFERROR(INDEX('Värde nyttor'!$J:$X,$C4+1,COLUMNS($J:M))/INDEX(Input!$G$5:$AE$5,COLUMNS($J:M)),"")</f>
        <v>0</v>
      </c>
      <c r="N4" s="16" cm="1">
        <f t="array" ref="N4">IFERROR(INDEX('Värde nyttor'!$J:$X,$C4+1,COLUMNS($J:N))/INDEX(Input!$G$5:$AE$5,COLUMNS($J:N)),"")</f>
        <v>0</v>
      </c>
      <c r="O4" s="16" cm="1">
        <f t="array" ref="O4">IFERROR(INDEX('Värde nyttor'!$J:$X,$C4+1,COLUMNS($J:O))/INDEX(Input!$G$5:$AE$5,COLUMNS($J:O)),"")</f>
        <v>0</v>
      </c>
      <c r="P4" s="16" cm="1">
        <f t="array" ref="P4">IFERROR(INDEX('Värde nyttor'!$J:$X,$C4+1,COLUMNS($J:P))/INDEX(Input!$G$5:$AE$5,COLUMNS($J:P)),"")</f>
        <v>0</v>
      </c>
      <c r="Q4" s="16" cm="1">
        <f t="array" ref="Q4">IFERROR(INDEX('Värde nyttor'!$J:$X,$C4+1,COLUMNS($J:Q))/INDEX(Input!$G$5:$AE$5,COLUMNS($J:Q)),"")</f>
        <v>0</v>
      </c>
      <c r="R4" s="16" cm="1">
        <f t="array" ref="R4">IFERROR(INDEX('Värde nyttor'!$J:$X,$C4+1,COLUMNS($J:R))/INDEX(Input!$G$5:$AE$5,COLUMNS($J:R)),"")</f>
        <v>0</v>
      </c>
      <c r="S4" s="16" cm="1">
        <f t="array" ref="S4">IFERROR(INDEX('Värde nyttor'!$J:$X,$C4+1,COLUMNS($J:S))/INDEX(Input!$G$5:$AE$5,COLUMNS($J:S)),"")</f>
        <v>0</v>
      </c>
      <c r="T4" s="16" cm="1">
        <f t="array" ref="T4">IFERROR(INDEX('Värde nyttor'!$J:$X,$C4+1,COLUMNS($J:T))/INDEX(Input!$G$5:$AE$5,COLUMNS($J:T)),"")</f>
        <v>0</v>
      </c>
      <c r="U4" s="16" cm="1">
        <f t="array" ref="U4">IFERROR(INDEX('Värde nyttor'!$J:$X,$C4+1,COLUMNS($J:U))/INDEX(Input!$G$5:$AE$5,COLUMNS($J:U)),"")</f>
        <v>0</v>
      </c>
      <c r="V4" s="16" cm="1">
        <f t="array" ref="V4">IFERROR(INDEX('Värde nyttor'!$J:$X,$C4+1,COLUMNS($J:V))/INDEX(Input!$G$5:$AE$5,COLUMNS($J:V)),"")</f>
        <v>0</v>
      </c>
      <c r="W4" s="16" cm="1">
        <f t="array" ref="W4">IFERROR(INDEX('Värde nyttor'!$J:$X,$C4+1,COLUMNS($J:W))/INDEX(Input!$G$5:$AE$5,COLUMNS($J:W)),"")</f>
        <v>0</v>
      </c>
      <c r="X4" s="16" cm="1">
        <f t="array" ref="X4">IFERROR(INDEX('Värde nyttor'!$J:$X,$C4+1,COLUMNS($J:X))/INDEX(Input!$G$5:$AE$5,COLUMNS($J:X)),"")</f>
        <v>0</v>
      </c>
      <c r="Y4" s="18">
        <f t="shared" si="0"/>
        <v>0</v>
      </c>
      <c r="Z4" s="17" cm="1">
        <f t="array" ref="Z4">IFERROR(INDEX('Värde nyttor'!$J:$X,$C4+2,COLUMNS($J:J))/INDEX(Input!$G$5:$AE$5,COLUMNS($J:J)),"")</f>
        <v>0</v>
      </c>
      <c r="AA4" s="17" cm="1">
        <f t="array" ref="AA4">IFERROR(INDEX('Värde nyttor'!$J:$X,$C4+2,COLUMNS($J:K))/INDEX(Input!$G$5:$AE$5,COLUMNS($J:K)),"")</f>
        <v>0</v>
      </c>
      <c r="AB4" s="17" cm="1">
        <f t="array" ref="AB4">IFERROR(INDEX('Värde nyttor'!$J:$X,$C4+2,COLUMNS($J:L))/INDEX(Input!$G$5:$AE$5,COLUMNS($J:L)),"")</f>
        <v>0</v>
      </c>
      <c r="AC4" s="17" cm="1">
        <f t="array" ref="AC4">IFERROR(INDEX('Värde nyttor'!$J:$X,$C4+2,COLUMNS($J:M))/INDEX(Input!$G$5:$AE$5,COLUMNS($J:M)),"")</f>
        <v>0</v>
      </c>
      <c r="AD4" s="17" cm="1">
        <f t="array" ref="AD4">IFERROR(INDEX('Värde nyttor'!$J:$X,$C4+2,COLUMNS($J:N))/INDEX(Input!$G$5:$AE$5,COLUMNS($J:N)),"")</f>
        <v>0</v>
      </c>
      <c r="AE4" s="17" cm="1">
        <f t="array" ref="AE4">IFERROR(INDEX('Värde nyttor'!$J:$X,$C4+2,COLUMNS($J:O))/INDEX(Input!$G$5:$AE$5,COLUMNS($J:O)),"")</f>
        <v>0</v>
      </c>
      <c r="AF4" s="17" cm="1">
        <f t="array" ref="AF4">IFERROR(INDEX('Värde nyttor'!$J:$X,$C4+2,COLUMNS($J:P))/INDEX(Input!$G$5:$AE$5,COLUMNS($J:P)),"")</f>
        <v>0</v>
      </c>
      <c r="AG4" s="17" cm="1">
        <f t="array" ref="AG4">IFERROR(INDEX('Värde nyttor'!$J:$X,$C4+2,COLUMNS($J:Q))/INDEX(Input!$G$5:$AE$5,COLUMNS($J:Q)),"")</f>
        <v>0</v>
      </c>
      <c r="AH4" s="17" cm="1">
        <f t="array" ref="AH4">IFERROR(INDEX('Värde nyttor'!$J:$X,$C4+2,COLUMNS($J:R))/INDEX(Input!$G$5:$AE$5,COLUMNS($J:R)),"")</f>
        <v>0</v>
      </c>
      <c r="AI4" s="17" cm="1">
        <f t="array" ref="AI4">IFERROR(INDEX('Värde nyttor'!$J:$X,$C4+2,COLUMNS($J:S))/INDEX(Input!$G$5:$AE$5,COLUMNS($J:S)),"")</f>
        <v>0</v>
      </c>
      <c r="AJ4" s="17" cm="1">
        <f t="array" ref="AJ4">IFERROR(INDEX('Värde nyttor'!$J:$X,$C4+2,COLUMNS($J:T))/INDEX(Input!$G$5:$AE$5,COLUMNS($J:T)),"")</f>
        <v>0</v>
      </c>
      <c r="AK4" s="17" cm="1">
        <f t="array" ref="AK4">IFERROR(INDEX('Värde nyttor'!$J:$X,$C4+2,COLUMNS($J:U))/INDEX(Input!$G$5:$AE$5,COLUMNS($J:U)),"")</f>
        <v>0</v>
      </c>
      <c r="AL4" s="17" cm="1">
        <f t="array" ref="AL4">IFERROR(INDEX('Värde nyttor'!$J:$X,$C4+2,COLUMNS($J:V))/INDEX(Input!$G$5:$AE$5,COLUMNS($J:V)),"")</f>
        <v>0</v>
      </c>
      <c r="AM4" s="17" cm="1">
        <f t="array" ref="AM4">IFERROR(INDEX('Värde nyttor'!$J:$X,$C4+2,COLUMNS($J:W))/INDEX(Input!$G$5:$AE$5,COLUMNS($J:W)),"")</f>
        <v>0</v>
      </c>
      <c r="AN4" s="17" cm="1">
        <f t="array" ref="AN4">IFERROR(INDEX('Värde nyttor'!$J:$X,$C4+2,COLUMNS($J:X))/INDEX(Input!$G$5:$AE$5,COLUMNS($J:X)),"")</f>
        <v>0</v>
      </c>
      <c r="AO4" s="18">
        <f t="shared" si="1"/>
        <v>0</v>
      </c>
      <c r="AP4" s="17" cm="1">
        <f t="array" ref="AP4">IFERROR(INDEX('Värde nyttor'!$J:$X,$C4+3,COLUMNS($J:J))/INDEX(Input!$G$5:$AE$5,COLUMNS($J:J)),"")</f>
        <v>0</v>
      </c>
      <c r="AQ4" s="17" cm="1">
        <f t="array" ref="AQ4">IFERROR(INDEX('Värde nyttor'!$J:$X,$C4+3,COLUMNS($J:K))/INDEX(Input!$G$5:$AE$5,COLUMNS($J:K)),"")</f>
        <v>0</v>
      </c>
      <c r="AR4" s="17" cm="1">
        <f t="array" ref="AR4">IFERROR(INDEX('Värde nyttor'!$J:$X,$C4+3,COLUMNS($J:L))/INDEX(Input!$G$5:$AE$5,COLUMNS($J:L)),"")</f>
        <v>0</v>
      </c>
      <c r="AS4" s="17" cm="1">
        <f t="array" ref="AS4">IFERROR(INDEX('Värde nyttor'!$J:$X,$C4+3,COLUMNS($J:M))/INDEX(Input!$G$5:$AE$5,COLUMNS($J:M)),"")</f>
        <v>0</v>
      </c>
      <c r="AT4" s="17" cm="1">
        <f t="array" ref="AT4">IFERROR(INDEX('Värde nyttor'!$J:$X,$C4+3,COLUMNS($J:N))/INDEX(Input!$G$5:$AE$5,COLUMNS($J:N)),"")</f>
        <v>0</v>
      </c>
      <c r="AU4" s="17" cm="1">
        <f t="array" ref="AU4">IFERROR(INDEX('Värde nyttor'!$J:$X,$C4+3,COLUMNS($J:O))/INDEX(Input!$G$5:$AE$5,COLUMNS($J:O)),"")</f>
        <v>0</v>
      </c>
      <c r="AV4" s="17" cm="1">
        <f t="array" ref="AV4">IFERROR(INDEX('Värde nyttor'!$J:$X,$C4+3,COLUMNS($J:P))/INDEX(Input!$G$5:$AE$5,COLUMNS($J:P)),"")</f>
        <v>0</v>
      </c>
      <c r="AW4" s="17" cm="1">
        <f t="array" ref="AW4">IFERROR(INDEX('Värde nyttor'!$J:$X,$C4+3,COLUMNS($J:Q))/INDEX(Input!$G$5:$AE$5,COLUMNS($J:Q)),"")</f>
        <v>0</v>
      </c>
      <c r="AX4" s="17" cm="1">
        <f t="array" ref="AX4">IFERROR(INDEX('Värde nyttor'!$J:$X,$C4+3,COLUMNS($J:R))/INDEX(Input!$G$5:$AE$5,COLUMNS($J:R)),"")</f>
        <v>0</v>
      </c>
      <c r="AY4" s="17" cm="1">
        <f t="array" ref="AY4">IFERROR(INDEX('Värde nyttor'!$J:$X,$C4+3,COLUMNS($J:S))/INDEX(Input!$G$5:$AE$5,COLUMNS($J:S)),"")</f>
        <v>0</v>
      </c>
      <c r="AZ4" s="17" cm="1">
        <f t="array" ref="AZ4">IFERROR(INDEX('Värde nyttor'!$J:$X,$C4+3,COLUMNS($J:T))/INDEX(Input!$G$5:$AE$5,COLUMNS($J:T)),"")</f>
        <v>0</v>
      </c>
      <c r="BA4" s="17" cm="1">
        <f t="array" ref="BA4">IFERROR(INDEX('Värde nyttor'!$J:$X,$C4+3,COLUMNS($J:U))/INDEX(Input!$G$5:$AE$5,COLUMNS($J:U)),"")</f>
        <v>0</v>
      </c>
      <c r="BB4" s="17" cm="1">
        <f t="array" ref="BB4">IFERROR(INDEX('Värde nyttor'!$J:$X,$C4+3,COLUMNS($J:V))/INDEX(Input!$G$5:$AE$5,COLUMNS($J:V)),"")</f>
        <v>0</v>
      </c>
      <c r="BC4" s="17" cm="1">
        <f t="array" ref="BC4">IFERROR(INDEX('Värde nyttor'!$J:$X,$C4+3,COLUMNS($J:W))/INDEX(Input!$G$5:$AE$5,COLUMNS($J:W)),"")</f>
        <v>0</v>
      </c>
      <c r="BD4" s="17" cm="1">
        <f t="array" ref="BD4">IFERROR(INDEX('Värde nyttor'!$J:$X,$C4+3,COLUMNS($J:X))/INDEX(Input!$G$5:$AE$5,COLUMNS($J:X)),"")</f>
        <v>0</v>
      </c>
      <c r="BE4" s="25">
        <f t="shared" si="2"/>
        <v>0</v>
      </c>
    </row>
    <row r="5" spans="1:57" ht="25.2" customHeight="1" x14ac:dyDescent="0.35">
      <c r="A5" s="24" t="str">
        <f>"N"&amp;TEXT(ROWS($A$2:A5),"00")</f>
        <v>N04</v>
      </c>
      <c r="B5" s="23">
        <f>IFERROR(_xlfn.XMATCH($A5,'Värde nyttor'!$B:$B,0),"")</f>
        <v>69</v>
      </c>
      <c r="C5" s="23">
        <f>IFERROR(_xlfn.XMATCH($A5,'Värde nyttor'!$I:$I,0),"")</f>
        <v>80</v>
      </c>
      <c r="D5" s="33" cm="1">
        <f t="array" ref="D5">IFERROR(INDEX('Värde nyttor'!$C:$C,$B5),"")</f>
        <v>0</v>
      </c>
      <c r="E5" s="33" cm="1">
        <f t="array" ref="E5">IFERROR(INDEX('Värde nyttor'!$C:$C,$B5+1),"")</f>
        <v>0</v>
      </c>
      <c r="F5" s="33" cm="1">
        <f t="array" ref="F5">IFERROR(INDEX('Värde nyttor'!$C:$C,$B5+2),"")</f>
        <v>0</v>
      </c>
      <c r="G5" s="33" t="str">
        <f t="shared" si="3"/>
        <v/>
      </c>
      <c r="H5" s="33"/>
      <c r="I5" s="19"/>
      <c r="J5" s="16" cm="1">
        <f t="array" ref="J5">IFERROR(INDEX('Värde nyttor'!$J:$X,$C5+1,COLUMNS($J:J))/INDEX(Input!$G$5:$AE$5,COLUMNS($J:J)),"")</f>
        <v>0</v>
      </c>
      <c r="K5" s="16" cm="1">
        <f t="array" ref="K5">IFERROR(INDEX('Värde nyttor'!$J:$X,$C5+1,COLUMNS($J:K))/INDEX(Input!$G$5:$AE$5,COLUMNS($J:K)),"")</f>
        <v>0</v>
      </c>
      <c r="L5" s="16" cm="1">
        <f t="array" ref="L5">IFERROR(INDEX('Värde nyttor'!$J:$X,$C5+1,COLUMNS($J:L))/INDEX(Input!$G$5:$AE$5,COLUMNS($J:L)),"")</f>
        <v>0</v>
      </c>
      <c r="M5" s="16" cm="1">
        <f t="array" ref="M5">IFERROR(INDEX('Värde nyttor'!$J:$X,$C5+1,COLUMNS($J:M))/INDEX(Input!$G$5:$AE$5,COLUMNS($J:M)),"")</f>
        <v>0</v>
      </c>
      <c r="N5" s="16" cm="1">
        <f t="array" ref="N5">IFERROR(INDEX('Värde nyttor'!$J:$X,$C5+1,COLUMNS($J:N))/INDEX(Input!$G$5:$AE$5,COLUMNS($J:N)),"")</f>
        <v>0</v>
      </c>
      <c r="O5" s="16" cm="1">
        <f t="array" ref="O5">IFERROR(INDEX('Värde nyttor'!$J:$X,$C5+1,COLUMNS($J:O))/INDEX(Input!$G$5:$AE$5,COLUMNS($J:O)),"")</f>
        <v>0</v>
      </c>
      <c r="P5" s="16" cm="1">
        <f t="array" ref="P5">IFERROR(INDEX('Värde nyttor'!$J:$X,$C5+1,COLUMNS($J:P))/INDEX(Input!$G$5:$AE$5,COLUMNS($J:P)),"")</f>
        <v>0</v>
      </c>
      <c r="Q5" s="16" cm="1">
        <f t="array" ref="Q5">IFERROR(INDEX('Värde nyttor'!$J:$X,$C5+1,COLUMNS($J:Q))/INDEX(Input!$G$5:$AE$5,COLUMNS($J:Q)),"")</f>
        <v>0</v>
      </c>
      <c r="R5" s="16" cm="1">
        <f t="array" ref="R5">IFERROR(INDEX('Värde nyttor'!$J:$X,$C5+1,COLUMNS($J:R))/INDEX(Input!$G$5:$AE$5,COLUMNS($J:R)),"")</f>
        <v>0</v>
      </c>
      <c r="S5" s="16" cm="1">
        <f t="array" ref="S5">IFERROR(INDEX('Värde nyttor'!$J:$X,$C5+1,COLUMNS($J:S))/INDEX(Input!$G$5:$AE$5,COLUMNS($J:S)),"")</f>
        <v>0</v>
      </c>
      <c r="T5" s="16" cm="1">
        <f t="array" ref="T5">IFERROR(INDEX('Värde nyttor'!$J:$X,$C5+1,COLUMNS($J:T))/INDEX(Input!$G$5:$AE$5,COLUMNS($J:T)),"")</f>
        <v>0</v>
      </c>
      <c r="U5" s="16" cm="1">
        <f t="array" ref="U5">IFERROR(INDEX('Värde nyttor'!$J:$X,$C5+1,COLUMNS($J:U))/INDEX(Input!$G$5:$AE$5,COLUMNS($J:U)),"")</f>
        <v>0</v>
      </c>
      <c r="V5" s="16" cm="1">
        <f t="array" ref="V5">IFERROR(INDEX('Värde nyttor'!$J:$X,$C5+1,COLUMNS($J:V))/INDEX(Input!$G$5:$AE$5,COLUMNS($J:V)),"")</f>
        <v>0</v>
      </c>
      <c r="W5" s="16" cm="1">
        <f t="array" ref="W5">IFERROR(INDEX('Värde nyttor'!$J:$X,$C5+1,COLUMNS($J:W))/INDEX(Input!$G$5:$AE$5,COLUMNS($J:W)),"")</f>
        <v>0</v>
      </c>
      <c r="X5" s="16" cm="1">
        <f t="array" ref="X5">IFERROR(INDEX('Värde nyttor'!$J:$X,$C5+1,COLUMNS($J:X))/INDEX(Input!$G$5:$AE$5,COLUMNS($J:X)),"")</f>
        <v>0</v>
      </c>
      <c r="Y5" s="18">
        <f t="shared" si="0"/>
        <v>0</v>
      </c>
      <c r="Z5" s="17" cm="1">
        <f t="array" ref="Z5">IFERROR(INDEX('Värde nyttor'!$J:$X,$C5+2,COLUMNS($J:J))/INDEX(Input!$G$5:$AE$5,COLUMNS($J:J)),"")</f>
        <v>0</v>
      </c>
      <c r="AA5" s="17" cm="1">
        <f t="array" ref="AA5">IFERROR(INDEX('Värde nyttor'!$J:$X,$C5+2,COLUMNS($J:K))/INDEX(Input!$G$5:$AE$5,COLUMNS($J:K)),"")</f>
        <v>0</v>
      </c>
      <c r="AB5" s="17" cm="1">
        <f t="array" ref="AB5">IFERROR(INDEX('Värde nyttor'!$J:$X,$C5+2,COLUMNS($J:L))/INDEX(Input!$G$5:$AE$5,COLUMNS($J:L)),"")</f>
        <v>0</v>
      </c>
      <c r="AC5" s="17" cm="1">
        <f t="array" ref="AC5">IFERROR(INDEX('Värde nyttor'!$J:$X,$C5+2,COLUMNS($J:M))/INDEX(Input!$G$5:$AE$5,COLUMNS($J:M)),"")</f>
        <v>0</v>
      </c>
      <c r="AD5" s="17" cm="1">
        <f t="array" ref="AD5">IFERROR(INDEX('Värde nyttor'!$J:$X,$C5+2,COLUMNS($J:N))/INDEX(Input!$G$5:$AE$5,COLUMNS($J:N)),"")</f>
        <v>0</v>
      </c>
      <c r="AE5" s="17" cm="1">
        <f t="array" ref="AE5">IFERROR(INDEX('Värde nyttor'!$J:$X,$C5+2,COLUMNS($J:O))/INDEX(Input!$G$5:$AE$5,COLUMNS($J:O)),"")</f>
        <v>0</v>
      </c>
      <c r="AF5" s="17" cm="1">
        <f t="array" ref="AF5">IFERROR(INDEX('Värde nyttor'!$J:$X,$C5+2,COLUMNS($J:P))/INDEX(Input!$G$5:$AE$5,COLUMNS($J:P)),"")</f>
        <v>0</v>
      </c>
      <c r="AG5" s="17" cm="1">
        <f t="array" ref="AG5">IFERROR(INDEX('Värde nyttor'!$J:$X,$C5+2,COLUMNS($J:Q))/INDEX(Input!$G$5:$AE$5,COLUMNS($J:Q)),"")</f>
        <v>0</v>
      </c>
      <c r="AH5" s="17" cm="1">
        <f t="array" ref="AH5">IFERROR(INDEX('Värde nyttor'!$J:$X,$C5+2,COLUMNS($J:R))/INDEX(Input!$G$5:$AE$5,COLUMNS($J:R)),"")</f>
        <v>0</v>
      </c>
      <c r="AI5" s="17" cm="1">
        <f t="array" ref="AI5">IFERROR(INDEX('Värde nyttor'!$J:$X,$C5+2,COLUMNS($J:S))/INDEX(Input!$G$5:$AE$5,COLUMNS($J:S)),"")</f>
        <v>0</v>
      </c>
      <c r="AJ5" s="17" cm="1">
        <f t="array" ref="AJ5">IFERROR(INDEX('Värde nyttor'!$J:$X,$C5+2,COLUMNS($J:T))/INDEX(Input!$G$5:$AE$5,COLUMNS($J:T)),"")</f>
        <v>0</v>
      </c>
      <c r="AK5" s="17" cm="1">
        <f t="array" ref="AK5">IFERROR(INDEX('Värde nyttor'!$J:$X,$C5+2,COLUMNS($J:U))/INDEX(Input!$G$5:$AE$5,COLUMNS($J:U)),"")</f>
        <v>0</v>
      </c>
      <c r="AL5" s="17" cm="1">
        <f t="array" ref="AL5">IFERROR(INDEX('Värde nyttor'!$J:$X,$C5+2,COLUMNS($J:V))/INDEX(Input!$G$5:$AE$5,COLUMNS($J:V)),"")</f>
        <v>0</v>
      </c>
      <c r="AM5" s="17" cm="1">
        <f t="array" ref="AM5">IFERROR(INDEX('Värde nyttor'!$J:$X,$C5+2,COLUMNS($J:W))/INDEX(Input!$G$5:$AE$5,COLUMNS($J:W)),"")</f>
        <v>0</v>
      </c>
      <c r="AN5" s="17" cm="1">
        <f t="array" ref="AN5">IFERROR(INDEX('Värde nyttor'!$J:$X,$C5+2,COLUMNS($J:X))/INDEX(Input!$G$5:$AE$5,COLUMNS($J:X)),"")</f>
        <v>0</v>
      </c>
      <c r="AO5" s="18">
        <f t="shared" si="1"/>
        <v>0</v>
      </c>
      <c r="AP5" s="17" cm="1">
        <f t="array" ref="AP5">IFERROR(INDEX('Värde nyttor'!$J:$X,$C5+3,COLUMNS($J:J))/INDEX(Input!$G$5:$AE$5,COLUMNS($J:J)),"")</f>
        <v>0</v>
      </c>
      <c r="AQ5" s="17" cm="1">
        <f t="array" ref="AQ5">IFERROR(INDEX('Värde nyttor'!$J:$X,$C5+3,COLUMNS($J:K))/INDEX(Input!$G$5:$AE$5,COLUMNS($J:K)),"")</f>
        <v>0</v>
      </c>
      <c r="AR5" s="17" cm="1">
        <f t="array" ref="AR5">IFERROR(INDEX('Värde nyttor'!$J:$X,$C5+3,COLUMNS($J:L))/INDEX(Input!$G$5:$AE$5,COLUMNS($J:L)),"")</f>
        <v>0</v>
      </c>
      <c r="AS5" s="17" cm="1">
        <f t="array" ref="AS5">IFERROR(INDEX('Värde nyttor'!$J:$X,$C5+3,COLUMNS($J:M))/INDEX(Input!$G$5:$AE$5,COLUMNS($J:M)),"")</f>
        <v>0</v>
      </c>
      <c r="AT5" s="17" cm="1">
        <f t="array" ref="AT5">IFERROR(INDEX('Värde nyttor'!$J:$X,$C5+3,COLUMNS($J:N))/INDEX(Input!$G$5:$AE$5,COLUMNS($J:N)),"")</f>
        <v>0</v>
      </c>
      <c r="AU5" s="17" cm="1">
        <f t="array" ref="AU5">IFERROR(INDEX('Värde nyttor'!$J:$X,$C5+3,COLUMNS($J:O))/INDEX(Input!$G$5:$AE$5,COLUMNS($J:O)),"")</f>
        <v>0</v>
      </c>
      <c r="AV5" s="17" cm="1">
        <f t="array" ref="AV5">IFERROR(INDEX('Värde nyttor'!$J:$X,$C5+3,COLUMNS($J:P))/INDEX(Input!$G$5:$AE$5,COLUMNS($J:P)),"")</f>
        <v>0</v>
      </c>
      <c r="AW5" s="17" cm="1">
        <f t="array" ref="AW5">IFERROR(INDEX('Värde nyttor'!$J:$X,$C5+3,COLUMNS($J:Q))/INDEX(Input!$G$5:$AE$5,COLUMNS($J:Q)),"")</f>
        <v>0</v>
      </c>
      <c r="AX5" s="17" cm="1">
        <f t="array" ref="AX5">IFERROR(INDEX('Värde nyttor'!$J:$X,$C5+3,COLUMNS($J:R))/INDEX(Input!$G$5:$AE$5,COLUMNS($J:R)),"")</f>
        <v>0</v>
      </c>
      <c r="AY5" s="17" cm="1">
        <f t="array" ref="AY5">IFERROR(INDEX('Värde nyttor'!$J:$X,$C5+3,COLUMNS($J:S))/INDEX(Input!$G$5:$AE$5,COLUMNS($J:S)),"")</f>
        <v>0</v>
      </c>
      <c r="AZ5" s="17" cm="1">
        <f t="array" ref="AZ5">IFERROR(INDEX('Värde nyttor'!$J:$X,$C5+3,COLUMNS($J:T))/INDEX(Input!$G$5:$AE$5,COLUMNS($J:T)),"")</f>
        <v>0</v>
      </c>
      <c r="BA5" s="17" cm="1">
        <f t="array" ref="BA5">IFERROR(INDEX('Värde nyttor'!$J:$X,$C5+3,COLUMNS($J:U))/INDEX(Input!$G$5:$AE$5,COLUMNS($J:U)),"")</f>
        <v>0</v>
      </c>
      <c r="BB5" s="17" cm="1">
        <f t="array" ref="BB5">IFERROR(INDEX('Värde nyttor'!$J:$X,$C5+3,COLUMNS($J:V))/INDEX(Input!$G$5:$AE$5,COLUMNS($J:V)),"")</f>
        <v>0</v>
      </c>
      <c r="BC5" s="17" cm="1">
        <f t="array" ref="BC5">IFERROR(INDEX('Värde nyttor'!$J:$X,$C5+3,COLUMNS($J:W))/INDEX(Input!$G$5:$AE$5,COLUMNS($J:W)),"")</f>
        <v>0</v>
      </c>
      <c r="BD5" s="17" cm="1">
        <f t="array" ref="BD5">IFERROR(INDEX('Värde nyttor'!$J:$X,$C5+3,COLUMNS($J:X))/INDEX(Input!$G$5:$AE$5,COLUMNS($J:X)),"")</f>
        <v>0</v>
      </c>
      <c r="BE5" s="25">
        <f t="shared" si="2"/>
        <v>0</v>
      </c>
    </row>
    <row r="6" spans="1:57" ht="25.2" customHeight="1" x14ac:dyDescent="0.35">
      <c r="A6" s="24" t="str">
        <f>"N"&amp;TEXT(ROWS($A$2:A6),"00")</f>
        <v>N05</v>
      </c>
      <c r="B6" s="23">
        <f>IFERROR(_xlfn.XMATCH($A6,'Värde nyttor'!$B:$B,0),"")</f>
        <v>88</v>
      </c>
      <c r="C6" s="23">
        <f>IFERROR(_xlfn.XMATCH($A6,'Värde nyttor'!$I:$I,0),"")</f>
        <v>99</v>
      </c>
      <c r="D6" s="33" cm="1">
        <f t="array" ref="D6">IFERROR(INDEX('Värde nyttor'!$C:$C,$B6),"")</f>
        <v>0</v>
      </c>
      <c r="E6" s="33" cm="1">
        <f t="array" ref="E6">IFERROR(INDEX('Värde nyttor'!$C:$C,$B6+1),"")</f>
        <v>0</v>
      </c>
      <c r="F6" s="33" cm="1">
        <f t="array" ref="F6">IFERROR(INDEX('Värde nyttor'!$C:$C,$B6+2),"")</f>
        <v>0</v>
      </c>
      <c r="G6" s="33" t="str">
        <f t="shared" si="3"/>
        <v/>
      </c>
      <c r="H6" s="33"/>
      <c r="I6" s="19"/>
      <c r="J6" s="16" cm="1">
        <f t="array" ref="J6">IFERROR(INDEX('Värde nyttor'!$J:$X,$C6+1,COLUMNS($J:J))/INDEX(Input!$G$5:$AE$5,COLUMNS($J:J)),"")</f>
        <v>0</v>
      </c>
      <c r="K6" s="16" cm="1">
        <f t="array" ref="K6">IFERROR(INDEX('Värde nyttor'!$J:$X,$C6+1,COLUMNS($J:K))/INDEX(Input!$G$5:$AE$5,COLUMNS($J:K)),"")</f>
        <v>0</v>
      </c>
      <c r="L6" s="16" cm="1">
        <f t="array" ref="L6">IFERROR(INDEX('Värde nyttor'!$J:$X,$C6+1,COLUMNS($J:L))/INDEX(Input!$G$5:$AE$5,COLUMNS($J:L)),"")</f>
        <v>0</v>
      </c>
      <c r="M6" s="16" cm="1">
        <f t="array" ref="M6">IFERROR(INDEX('Värde nyttor'!$J:$X,$C6+1,COLUMNS($J:M))/INDEX(Input!$G$5:$AE$5,COLUMNS($J:M)),"")</f>
        <v>0</v>
      </c>
      <c r="N6" s="16" cm="1">
        <f t="array" ref="N6">IFERROR(INDEX('Värde nyttor'!$J:$X,$C6+1,COLUMNS($J:N))/INDEX(Input!$G$5:$AE$5,COLUMNS($J:N)),"")</f>
        <v>0</v>
      </c>
      <c r="O6" s="16" cm="1">
        <f t="array" ref="O6">IFERROR(INDEX('Värde nyttor'!$J:$X,$C6+1,COLUMNS($J:O))/INDEX(Input!$G$5:$AE$5,COLUMNS($J:O)),"")</f>
        <v>0</v>
      </c>
      <c r="P6" s="16" cm="1">
        <f t="array" ref="P6">IFERROR(INDEX('Värde nyttor'!$J:$X,$C6+1,COLUMNS($J:P))/INDEX(Input!$G$5:$AE$5,COLUMNS($J:P)),"")</f>
        <v>0</v>
      </c>
      <c r="Q6" s="16" cm="1">
        <f t="array" ref="Q6">IFERROR(INDEX('Värde nyttor'!$J:$X,$C6+1,COLUMNS($J:Q))/INDEX(Input!$G$5:$AE$5,COLUMNS($J:Q)),"")</f>
        <v>0</v>
      </c>
      <c r="R6" s="16" cm="1">
        <f t="array" ref="R6">IFERROR(INDEX('Värde nyttor'!$J:$X,$C6+1,COLUMNS($J:R))/INDEX(Input!$G$5:$AE$5,COLUMNS($J:R)),"")</f>
        <v>0</v>
      </c>
      <c r="S6" s="16" cm="1">
        <f t="array" ref="S6">IFERROR(INDEX('Värde nyttor'!$J:$X,$C6+1,COLUMNS($J:S))/INDEX(Input!$G$5:$AE$5,COLUMNS($J:S)),"")</f>
        <v>0</v>
      </c>
      <c r="T6" s="16" cm="1">
        <f t="array" ref="T6">IFERROR(INDEX('Värde nyttor'!$J:$X,$C6+1,COLUMNS($J:T))/INDEX(Input!$G$5:$AE$5,COLUMNS($J:T)),"")</f>
        <v>0</v>
      </c>
      <c r="U6" s="16" cm="1">
        <f t="array" ref="U6">IFERROR(INDEX('Värde nyttor'!$J:$X,$C6+1,COLUMNS($J:U))/INDEX(Input!$G$5:$AE$5,COLUMNS($J:U)),"")</f>
        <v>0</v>
      </c>
      <c r="V6" s="16" cm="1">
        <f t="array" ref="V6">IFERROR(INDEX('Värde nyttor'!$J:$X,$C6+1,COLUMNS($J:V))/INDEX(Input!$G$5:$AE$5,COLUMNS($J:V)),"")</f>
        <v>0</v>
      </c>
      <c r="W6" s="16" cm="1">
        <f t="array" ref="W6">IFERROR(INDEX('Värde nyttor'!$J:$X,$C6+1,COLUMNS($J:W))/INDEX(Input!$G$5:$AE$5,COLUMNS($J:W)),"")</f>
        <v>0</v>
      </c>
      <c r="X6" s="16" cm="1">
        <f t="array" ref="X6">IFERROR(INDEX('Värde nyttor'!$J:$X,$C6+1,COLUMNS($J:X))/INDEX(Input!$G$5:$AE$5,COLUMNS($J:X)),"")</f>
        <v>0</v>
      </c>
      <c r="Y6" s="18">
        <f t="shared" si="0"/>
        <v>0</v>
      </c>
      <c r="Z6" s="17" cm="1">
        <f t="array" ref="Z6">IFERROR(INDEX('Värde nyttor'!$J:$X,$C6+2,COLUMNS($J:J))/INDEX(Input!$G$5:$AE$5,COLUMNS($J:J)),"")</f>
        <v>0</v>
      </c>
      <c r="AA6" s="17" cm="1">
        <f t="array" ref="AA6">IFERROR(INDEX('Värde nyttor'!$J:$X,$C6+2,COLUMNS($J:K))/INDEX(Input!$G$5:$AE$5,COLUMNS($J:K)),"")</f>
        <v>0</v>
      </c>
      <c r="AB6" s="17" cm="1">
        <f t="array" ref="AB6">IFERROR(INDEX('Värde nyttor'!$J:$X,$C6+2,COLUMNS($J:L))/INDEX(Input!$G$5:$AE$5,COLUMNS($J:L)),"")</f>
        <v>0</v>
      </c>
      <c r="AC6" s="17" cm="1">
        <f t="array" ref="AC6">IFERROR(INDEX('Värde nyttor'!$J:$X,$C6+2,COLUMNS($J:M))/INDEX(Input!$G$5:$AE$5,COLUMNS($J:M)),"")</f>
        <v>0</v>
      </c>
      <c r="AD6" s="17" cm="1">
        <f t="array" ref="AD6">IFERROR(INDEX('Värde nyttor'!$J:$X,$C6+2,COLUMNS($J:N))/INDEX(Input!$G$5:$AE$5,COLUMNS($J:N)),"")</f>
        <v>0</v>
      </c>
      <c r="AE6" s="17" cm="1">
        <f t="array" ref="AE6">IFERROR(INDEX('Värde nyttor'!$J:$X,$C6+2,COLUMNS($J:O))/INDEX(Input!$G$5:$AE$5,COLUMNS($J:O)),"")</f>
        <v>0</v>
      </c>
      <c r="AF6" s="17" cm="1">
        <f t="array" ref="AF6">IFERROR(INDEX('Värde nyttor'!$J:$X,$C6+2,COLUMNS($J:P))/INDEX(Input!$G$5:$AE$5,COLUMNS($J:P)),"")</f>
        <v>0</v>
      </c>
      <c r="AG6" s="17" cm="1">
        <f t="array" ref="AG6">IFERROR(INDEX('Värde nyttor'!$J:$X,$C6+2,COLUMNS($J:Q))/INDEX(Input!$G$5:$AE$5,COLUMNS($J:Q)),"")</f>
        <v>0</v>
      </c>
      <c r="AH6" s="17" cm="1">
        <f t="array" ref="AH6">IFERROR(INDEX('Värde nyttor'!$J:$X,$C6+2,COLUMNS($J:R))/INDEX(Input!$G$5:$AE$5,COLUMNS($J:R)),"")</f>
        <v>0</v>
      </c>
      <c r="AI6" s="17" cm="1">
        <f t="array" ref="AI6">IFERROR(INDEX('Värde nyttor'!$J:$X,$C6+2,COLUMNS($J:S))/INDEX(Input!$G$5:$AE$5,COLUMNS($J:S)),"")</f>
        <v>0</v>
      </c>
      <c r="AJ6" s="17" cm="1">
        <f t="array" ref="AJ6">IFERROR(INDEX('Värde nyttor'!$J:$X,$C6+2,COLUMNS($J:T))/INDEX(Input!$G$5:$AE$5,COLUMNS($J:T)),"")</f>
        <v>0</v>
      </c>
      <c r="AK6" s="17" cm="1">
        <f t="array" ref="AK6">IFERROR(INDEX('Värde nyttor'!$J:$X,$C6+2,COLUMNS($J:U))/INDEX(Input!$G$5:$AE$5,COLUMNS($J:U)),"")</f>
        <v>0</v>
      </c>
      <c r="AL6" s="17" cm="1">
        <f t="array" ref="AL6">IFERROR(INDEX('Värde nyttor'!$J:$X,$C6+2,COLUMNS($J:V))/INDEX(Input!$G$5:$AE$5,COLUMNS($J:V)),"")</f>
        <v>0</v>
      </c>
      <c r="AM6" s="17" cm="1">
        <f t="array" ref="AM6">IFERROR(INDEX('Värde nyttor'!$J:$X,$C6+2,COLUMNS($J:W))/INDEX(Input!$G$5:$AE$5,COLUMNS($J:W)),"")</f>
        <v>0</v>
      </c>
      <c r="AN6" s="17" cm="1">
        <f t="array" ref="AN6">IFERROR(INDEX('Värde nyttor'!$J:$X,$C6+2,COLUMNS($J:X))/INDEX(Input!$G$5:$AE$5,COLUMNS($J:X)),"")</f>
        <v>0</v>
      </c>
      <c r="AO6" s="18">
        <f t="shared" si="1"/>
        <v>0</v>
      </c>
      <c r="AP6" s="17" cm="1">
        <f t="array" ref="AP6">IFERROR(INDEX('Värde nyttor'!$J:$X,$C6+3,COLUMNS($J:J))/INDEX(Input!$G$5:$AE$5,COLUMNS($J:J)),"")</f>
        <v>0</v>
      </c>
      <c r="AQ6" s="17" cm="1">
        <f t="array" ref="AQ6">IFERROR(INDEX('Värde nyttor'!$J:$X,$C6+3,COLUMNS($J:K))/INDEX(Input!$G$5:$AE$5,COLUMNS($J:K)),"")</f>
        <v>0</v>
      </c>
      <c r="AR6" s="17" cm="1">
        <f t="array" ref="AR6">IFERROR(INDEX('Värde nyttor'!$J:$X,$C6+3,COLUMNS($J:L))/INDEX(Input!$G$5:$AE$5,COLUMNS($J:L)),"")</f>
        <v>0</v>
      </c>
      <c r="AS6" s="17" cm="1">
        <f t="array" ref="AS6">IFERROR(INDEX('Värde nyttor'!$J:$X,$C6+3,COLUMNS($J:M))/INDEX(Input!$G$5:$AE$5,COLUMNS($J:M)),"")</f>
        <v>0</v>
      </c>
      <c r="AT6" s="17" cm="1">
        <f t="array" ref="AT6">IFERROR(INDEX('Värde nyttor'!$J:$X,$C6+3,COLUMNS($J:N))/INDEX(Input!$G$5:$AE$5,COLUMNS($J:N)),"")</f>
        <v>0</v>
      </c>
      <c r="AU6" s="17" cm="1">
        <f t="array" ref="AU6">IFERROR(INDEX('Värde nyttor'!$J:$X,$C6+3,COLUMNS($J:O))/INDEX(Input!$G$5:$AE$5,COLUMNS($J:O)),"")</f>
        <v>0</v>
      </c>
      <c r="AV6" s="17" cm="1">
        <f t="array" ref="AV6">IFERROR(INDEX('Värde nyttor'!$J:$X,$C6+3,COLUMNS($J:P))/INDEX(Input!$G$5:$AE$5,COLUMNS($J:P)),"")</f>
        <v>0</v>
      </c>
      <c r="AW6" s="17" cm="1">
        <f t="array" ref="AW6">IFERROR(INDEX('Värde nyttor'!$J:$X,$C6+3,COLUMNS($J:Q))/INDEX(Input!$G$5:$AE$5,COLUMNS($J:Q)),"")</f>
        <v>0</v>
      </c>
      <c r="AX6" s="17" cm="1">
        <f t="array" ref="AX6">IFERROR(INDEX('Värde nyttor'!$J:$X,$C6+3,COLUMNS($J:R))/INDEX(Input!$G$5:$AE$5,COLUMNS($J:R)),"")</f>
        <v>0</v>
      </c>
      <c r="AY6" s="17" cm="1">
        <f t="array" ref="AY6">IFERROR(INDEX('Värde nyttor'!$J:$X,$C6+3,COLUMNS($J:S))/INDEX(Input!$G$5:$AE$5,COLUMNS($J:S)),"")</f>
        <v>0</v>
      </c>
      <c r="AZ6" s="17" cm="1">
        <f t="array" ref="AZ6">IFERROR(INDEX('Värde nyttor'!$J:$X,$C6+3,COLUMNS($J:T))/INDEX(Input!$G$5:$AE$5,COLUMNS($J:T)),"")</f>
        <v>0</v>
      </c>
      <c r="BA6" s="17" cm="1">
        <f t="array" ref="BA6">IFERROR(INDEX('Värde nyttor'!$J:$X,$C6+3,COLUMNS($J:U))/INDEX(Input!$G$5:$AE$5,COLUMNS($J:U)),"")</f>
        <v>0</v>
      </c>
      <c r="BB6" s="17" cm="1">
        <f t="array" ref="BB6">IFERROR(INDEX('Värde nyttor'!$J:$X,$C6+3,COLUMNS($J:V))/INDEX(Input!$G$5:$AE$5,COLUMNS($J:V)),"")</f>
        <v>0</v>
      </c>
      <c r="BC6" s="17" cm="1">
        <f t="array" ref="BC6">IFERROR(INDEX('Värde nyttor'!$J:$X,$C6+3,COLUMNS($J:W))/INDEX(Input!$G$5:$AE$5,COLUMNS($J:W)),"")</f>
        <v>0</v>
      </c>
      <c r="BD6" s="17" cm="1">
        <f t="array" ref="BD6">IFERROR(INDEX('Värde nyttor'!$J:$X,$C6+3,COLUMNS($J:X))/INDEX(Input!$G$5:$AE$5,COLUMNS($J:X)),"")</f>
        <v>0</v>
      </c>
      <c r="BE6" s="25">
        <f t="shared" si="2"/>
        <v>0</v>
      </c>
    </row>
    <row r="7" spans="1:57" ht="25.2" customHeight="1" x14ac:dyDescent="0.35">
      <c r="A7" s="24" t="str">
        <f>"N"&amp;TEXT(ROWS($A$2:A7),"00")</f>
        <v>N06</v>
      </c>
      <c r="B7" s="23">
        <f>IFERROR(_xlfn.XMATCH($A7,'Värde nyttor'!$B:$B,0),"")</f>
        <v>107</v>
      </c>
      <c r="C7" s="23">
        <f>IFERROR(_xlfn.XMATCH($A7,'Värde nyttor'!$I:$I,0),"")</f>
        <v>118</v>
      </c>
      <c r="D7" s="33" cm="1">
        <f t="array" ref="D7">IFERROR(INDEX('Värde nyttor'!$C:$C,$B7),"")</f>
        <v>0</v>
      </c>
      <c r="E7" s="33" cm="1">
        <f t="array" ref="E7">IFERROR(INDEX('Värde nyttor'!$C:$C,$B7+1),"")</f>
        <v>0</v>
      </c>
      <c r="F7" s="33" cm="1">
        <f t="array" ref="F7">IFERROR(INDEX('Värde nyttor'!$C:$C,$B7+2),"")</f>
        <v>0</v>
      </c>
      <c r="G7" s="33" t="str">
        <f t="shared" si="3"/>
        <v/>
      </c>
      <c r="H7" s="33"/>
      <c r="I7" s="19"/>
      <c r="J7" s="16" cm="1">
        <f t="array" ref="J7">IFERROR(INDEX('Värde nyttor'!$J:$X,$C7+1,COLUMNS($J:J))/INDEX(Input!$G$5:$AE$5,COLUMNS($J:J)),"")</f>
        <v>0</v>
      </c>
      <c r="K7" s="16" cm="1">
        <f t="array" ref="K7">IFERROR(INDEX('Värde nyttor'!$J:$X,$C7+1,COLUMNS($J:K))/INDEX(Input!$G$5:$AE$5,COLUMNS($J:K)),"")</f>
        <v>0</v>
      </c>
      <c r="L7" s="16" cm="1">
        <f t="array" ref="L7">IFERROR(INDEX('Värde nyttor'!$J:$X,$C7+1,COLUMNS($J:L))/INDEX(Input!$G$5:$AE$5,COLUMNS($J:L)),"")</f>
        <v>0</v>
      </c>
      <c r="M7" s="16" cm="1">
        <f t="array" ref="M7">IFERROR(INDEX('Värde nyttor'!$J:$X,$C7+1,COLUMNS($J:M))/INDEX(Input!$G$5:$AE$5,COLUMNS($J:M)),"")</f>
        <v>0</v>
      </c>
      <c r="N7" s="16" cm="1">
        <f t="array" ref="N7">IFERROR(INDEX('Värde nyttor'!$J:$X,$C7+1,COLUMNS($J:N))/INDEX(Input!$G$5:$AE$5,COLUMNS($J:N)),"")</f>
        <v>0</v>
      </c>
      <c r="O7" s="16" cm="1">
        <f t="array" ref="O7">IFERROR(INDEX('Värde nyttor'!$J:$X,$C7+1,COLUMNS($J:O))/INDEX(Input!$G$5:$AE$5,COLUMNS($J:O)),"")</f>
        <v>0</v>
      </c>
      <c r="P7" s="16" cm="1">
        <f t="array" ref="P7">IFERROR(INDEX('Värde nyttor'!$J:$X,$C7+1,COLUMNS($J:P))/INDEX(Input!$G$5:$AE$5,COLUMNS($J:P)),"")</f>
        <v>0</v>
      </c>
      <c r="Q7" s="16" cm="1">
        <f t="array" ref="Q7">IFERROR(INDEX('Värde nyttor'!$J:$X,$C7+1,COLUMNS($J:Q))/INDEX(Input!$G$5:$AE$5,COLUMNS($J:Q)),"")</f>
        <v>0</v>
      </c>
      <c r="R7" s="16" cm="1">
        <f t="array" ref="R7">IFERROR(INDEX('Värde nyttor'!$J:$X,$C7+1,COLUMNS($J:R))/INDEX(Input!$G$5:$AE$5,COLUMNS($J:R)),"")</f>
        <v>0</v>
      </c>
      <c r="S7" s="16" cm="1">
        <f t="array" ref="S7">IFERROR(INDEX('Värde nyttor'!$J:$X,$C7+1,COLUMNS($J:S))/INDEX(Input!$G$5:$AE$5,COLUMNS($J:S)),"")</f>
        <v>0</v>
      </c>
      <c r="T7" s="16" cm="1">
        <f t="array" ref="T7">IFERROR(INDEX('Värde nyttor'!$J:$X,$C7+1,COLUMNS($J:T))/INDEX(Input!$G$5:$AE$5,COLUMNS($J:T)),"")</f>
        <v>0</v>
      </c>
      <c r="U7" s="16" cm="1">
        <f t="array" ref="U7">IFERROR(INDEX('Värde nyttor'!$J:$X,$C7+1,COLUMNS($J:U))/INDEX(Input!$G$5:$AE$5,COLUMNS($J:U)),"")</f>
        <v>0</v>
      </c>
      <c r="V7" s="16" cm="1">
        <f t="array" ref="V7">IFERROR(INDEX('Värde nyttor'!$J:$X,$C7+1,COLUMNS($J:V))/INDEX(Input!$G$5:$AE$5,COLUMNS($J:V)),"")</f>
        <v>0</v>
      </c>
      <c r="W7" s="16" cm="1">
        <f t="array" ref="W7">IFERROR(INDEX('Värde nyttor'!$J:$X,$C7+1,COLUMNS($J:W))/INDEX(Input!$G$5:$AE$5,COLUMNS($J:W)),"")</f>
        <v>0</v>
      </c>
      <c r="X7" s="16" cm="1">
        <f t="array" ref="X7">IFERROR(INDEX('Värde nyttor'!$J:$X,$C7+1,COLUMNS($J:X))/INDEX(Input!$G$5:$AE$5,COLUMNS($J:X)),"")</f>
        <v>0</v>
      </c>
      <c r="Y7" s="18">
        <f t="shared" si="0"/>
        <v>0</v>
      </c>
      <c r="Z7" s="17" cm="1">
        <f t="array" ref="Z7">IFERROR(INDEX('Värde nyttor'!$J:$X,$C7+2,COLUMNS($J:J))/INDEX(Input!$G$5:$AE$5,COLUMNS($J:J)),"")</f>
        <v>0</v>
      </c>
      <c r="AA7" s="17" cm="1">
        <f t="array" ref="AA7">IFERROR(INDEX('Värde nyttor'!$J:$X,$C7+2,COLUMNS($J:K))/INDEX(Input!$G$5:$AE$5,COLUMNS($J:K)),"")</f>
        <v>0</v>
      </c>
      <c r="AB7" s="17" cm="1">
        <f t="array" ref="AB7">IFERROR(INDEX('Värde nyttor'!$J:$X,$C7+2,COLUMNS($J:L))/INDEX(Input!$G$5:$AE$5,COLUMNS($J:L)),"")</f>
        <v>0</v>
      </c>
      <c r="AC7" s="17" cm="1">
        <f t="array" ref="AC7">IFERROR(INDEX('Värde nyttor'!$J:$X,$C7+2,COLUMNS($J:M))/INDEX(Input!$G$5:$AE$5,COLUMNS($J:M)),"")</f>
        <v>0</v>
      </c>
      <c r="AD7" s="17" cm="1">
        <f t="array" ref="AD7">IFERROR(INDEX('Värde nyttor'!$J:$X,$C7+2,COLUMNS($J:N))/INDEX(Input!$G$5:$AE$5,COLUMNS($J:N)),"")</f>
        <v>0</v>
      </c>
      <c r="AE7" s="17" cm="1">
        <f t="array" ref="AE7">IFERROR(INDEX('Värde nyttor'!$J:$X,$C7+2,COLUMNS($J:O))/INDEX(Input!$G$5:$AE$5,COLUMNS($J:O)),"")</f>
        <v>0</v>
      </c>
      <c r="AF7" s="17" cm="1">
        <f t="array" ref="AF7">IFERROR(INDEX('Värde nyttor'!$J:$X,$C7+2,COLUMNS($J:P))/INDEX(Input!$G$5:$AE$5,COLUMNS($J:P)),"")</f>
        <v>0</v>
      </c>
      <c r="AG7" s="17" cm="1">
        <f t="array" ref="AG7">IFERROR(INDEX('Värde nyttor'!$J:$X,$C7+2,COLUMNS($J:Q))/INDEX(Input!$G$5:$AE$5,COLUMNS($J:Q)),"")</f>
        <v>0</v>
      </c>
      <c r="AH7" s="17" cm="1">
        <f t="array" ref="AH7">IFERROR(INDEX('Värde nyttor'!$J:$X,$C7+2,COLUMNS($J:R))/INDEX(Input!$G$5:$AE$5,COLUMNS($J:R)),"")</f>
        <v>0</v>
      </c>
      <c r="AI7" s="17" cm="1">
        <f t="array" ref="AI7">IFERROR(INDEX('Värde nyttor'!$J:$X,$C7+2,COLUMNS($J:S))/INDEX(Input!$G$5:$AE$5,COLUMNS($J:S)),"")</f>
        <v>0</v>
      </c>
      <c r="AJ7" s="17" cm="1">
        <f t="array" ref="AJ7">IFERROR(INDEX('Värde nyttor'!$J:$X,$C7+2,COLUMNS($J:T))/INDEX(Input!$G$5:$AE$5,COLUMNS($J:T)),"")</f>
        <v>0</v>
      </c>
      <c r="AK7" s="17" cm="1">
        <f t="array" ref="AK7">IFERROR(INDEX('Värde nyttor'!$J:$X,$C7+2,COLUMNS($J:U))/INDEX(Input!$G$5:$AE$5,COLUMNS($J:U)),"")</f>
        <v>0</v>
      </c>
      <c r="AL7" s="17" cm="1">
        <f t="array" ref="AL7">IFERROR(INDEX('Värde nyttor'!$J:$X,$C7+2,COLUMNS($J:V))/INDEX(Input!$G$5:$AE$5,COLUMNS($J:V)),"")</f>
        <v>0</v>
      </c>
      <c r="AM7" s="17" cm="1">
        <f t="array" ref="AM7">IFERROR(INDEX('Värde nyttor'!$J:$X,$C7+2,COLUMNS($J:W))/INDEX(Input!$G$5:$AE$5,COLUMNS($J:W)),"")</f>
        <v>0</v>
      </c>
      <c r="AN7" s="17" cm="1">
        <f t="array" ref="AN7">IFERROR(INDEX('Värde nyttor'!$J:$X,$C7+2,COLUMNS($J:X))/INDEX(Input!$G$5:$AE$5,COLUMNS($J:X)),"")</f>
        <v>0</v>
      </c>
      <c r="AO7" s="18">
        <f t="shared" si="1"/>
        <v>0</v>
      </c>
      <c r="AP7" s="17" cm="1">
        <f t="array" ref="AP7">IFERROR(INDEX('Värde nyttor'!$J:$X,$C7+3,COLUMNS($J:J))/INDEX(Input!$G$5:$AE$5,COLUMNS($J:J)),"")</f>
        <v>0</v>
      </c>
      <c r="AQ7" s="17" cm="1">
        <f t="array" ref="AQ7">IFERROR(INDEX('Värde nyttor'!$J:$X,$C7+3,COLUMNS($J:K))/INDEX(Input!$G$5:$AE$5,COLUMNS($J:K)),"")</f>
        <v>0</v>
      </c>
      <c r="AR7" s="17" cm="1">
        <f t="array" ref="AR7">IFERROR(INDEX('Värde nyttor'!$J:$X,$C7+3,COLUMNS($J:L))/INDEX(Input!$G$5:$AE$5,COLUMNS($J:L)),"")</f>
        <v>0</v>
      </c>
      <c r="AS7" s="17" cm="1">
        <f t="array" ref="AS7">IFERROR(INDEX('Värde nyttor'!$J:$X,$C7+3,COLUMNS($J:M))/INDEX(Input!$G$5:$AE$5,COLUMNS($J:M)),"")</f>
        <v>0</v>
      </c>
      <c r="AT7" s="17" cm="1">
        <f t="array" ref="AT7">IFERROR(INDEX('Värde nyttor'!$J:$X,$C7+3,COLUMNS($J:N))/INDEX(Input!$G$5:$AE$5,COLUMNS($J:N)),"")</f>
        <v>0</v>
      </c>
      <c r="AU7" s="17" cm="1">
        <f t="array" ref="AU7">IFERROR(INDEX('Värde nyttor'!$J:$X,$C7+3,COLUMNS($J:O))/INDEX(Input!$G$5:$AE$5,COLUMNS($J:O)),"")</f>
        <v>0</v>
      </c>
      <c r="AV7" s="17" cm="1">
        <f t="array" ref="AV7">IFERROR(INDEX('Värde nyttor'!$J:$X,$C7+3,COLUMNS($J:P))/INDEX(Input!$G$5:$AE$5,COLUMNS($J:P)),"")</f>
        <v>0</v>
      </c>
      <c r="AW7" s="17" cm="1">
        <f t="array" ref="AW7">IFERROR(INDEX('Värde nyttor'!$J:$X,$C7+3,COLUMNS($J:Q))/INDEX(Input!$G$5:$AE$5,COLUMNS($J:Q)),"")</f>
        <v>0</v>
      </c>
      <c r="AX7" s="17" cm="1">
        <f t="array" ref="AX7">IFERROR(INDEX('Värde nyttor'!$J:$X,$C7+3,COLUMNS($J:R))/INDEX(Input!$G$5:$AE$5,COLUMNS($J:R)),"")</f>
        <v>0</v>
      </c>
      <c r="AY7" s="17" cm="1">
        <f t="array" ref="AY7">IFERROR(INDEX('Värde nyttor'!$J:$X,$C7+3,COLUMNS($J:S))/INDEX(Input!$G$5:$AE$5,COLUMNS($J:S)),"")</f>
        <v>0</v>
      </c>
      <c r="AZ7" s="17" cm="1">
        <f t="array" ref="AZ7">IFERROR(INDEX('Värde nyttor'!$J:$X,$C7+3,COLUMNS($J:T))/INDEX(Input!$G$5:$AE$5,COLUMNS($J:T)),"")</f>
        <v>0</v>
      </c>
      <c r="BA7" s="17" cm="1">
        <f t="array" ref="BA7">IFERROR(INDEX('Värde nyttor'!$J:$X,$C7+3,COLUMNS($J:U))/INDEX(Input!$G$5:$AE$5,COLUMNS($J:U)),"")</f>
        <v>0</v>
      </c>
      <c r="BB7" s="17" cm="1">
        <f t="array" ref="BB7">IFERROR(INDEX('Värde nyttor'!$J:$X,$C7+3,COLUMNS($J:V))/INDEX(Input!$G$5:$AE$5,COLUMNS($J:V)),"")</f>
        <v>0</v>
      </c>
      <c r="BC7" s="17" cm="1">
        <f t="array" ref="BC7">IFERROR(INDEX('Värde nyttor'!$J:$X,$C7+3,COLUMNS($J:W))/INDEX(Input!$G$5:$AE$5,COLUMNS($J:W)),"")</f>
        <v>0</v>
      </c>
      <c r="BD7" s="17" cm="1">
        <f t="array" ref="BD7">IFERROR(INDEX('Värde nyttor'!$J:$X,$C7+3,COLUMNS($J:X))/INDEX(Input!$G$5:$AE$5,COLUMNS($J:X)),"")</f>
        <v>0</v>
      </c>
      <c r="BE7" s="25">
        <f t="shared" si="2"/>
        <v>0</v>
      </c>
    </row>
    <row r="8" spans="1:57" ht="25.2" customHeight="1" x14ac:dyDescent="0.35">
      <c r="A8" s="24" t="str">
        <f>"N"&amp;TEXT(ROWS($A$2:A8),"00")</f>
        <v>N07</v>
      </c>
      <c r="B8" s="23">
        <f>IFERROR(_xlfn.XMATCH($A8,'Värde nyttor'!$B:$B,0),"")</f>
        <v>126</v>
      </c>
      <c r="C8" s="23">
        <f>IFERROR(_xlfn.XMATCH($A8,'Värde nyttor'!$I:$I,0),"")</f>
        <v>137</v>
      </c>
      <c r="D8" s="33" cm="1">
        <f t="array" ref="D8">IFERROR(INDEX('Värde nyttor'!$C:$C,$B8),"")</f>
        <v>0</v>
      </c>
      <c r="E8" s="33" cm="1">
        <f t="array" ref="E8">IFERROR(INDEX('Värde nyttor'!$C:$C,$B8+1),"")</f>
        <v>0</v>
      </c>
      <c r="F8" s="33" cm="1">
        <f t="array" ref="F8">IFERROR(INDEX('Värde nyttor'!$C:$C,$B8+2),"")</f>
        <v>0</v>
      </c>
      <c r="G8" s="33" t="str">
        <f t="shared" si="3"/>
        <v/>
      </c>
      <c r="H8" s="33"/>
      <c r="I8" s="19"/>
      <c r="J8" s="16" cm="1">
        <f t="array" ref="J8">IFERROR(INDEX('Värde nyttor'!$J:$X,$C8+1,COLUMNS($J:J))/INDEX(Input!$G$5:$AE$5,COLUMNS($J:J)),"")</f>
        <v>0</v>
      </c>
      <c r="K8" s="16" cm="1">
        <f t="array" ref="K8">IFERROR(INDEX('Värde nyttor'!$J:$X,$C8+1,COLUMNS($J:K))/INDEX(Input!$G$5:$AE$5,COLUMNS($J:K)),"")</f>
        <v>0</v>
      </c>
      <c r="L8" s="16" cm="1">
        <f t="array" ref="L8">IFERROR(INDEX('Värde nyttor'!$J:$X,$C8+1,COLUMNS($J:L))/INDEX(Input!$G$5:$AE$5,COLUMNS($J:L)),"")</f>
        <v>0</v>
      </c>
      <c r="M8" s="16" cm="1">
        <f t="array" ref="M8">IFERROR(INDEX('Värde nyttor'!$J:$X,$C8+1,COLUMNS($J:M))/INDEX(Input!$G$5:$AE$5,COLUMNS($J:M)),"")</f>
        <v>0</v>
      </c>
      <c r="N8" s="16" cm="1">
        <f t="array" ref="N8">IFERROR(INDEX('Värde nyttor'!$J:$X,$C8+1,COLUMNS($J:N))/INDEX(Input!$G$5:$AE$5,COLUMNS($J:N)),"")</f>
        <v>0</v>
      </c>
      <c r="O8" s="16" cm="1">
        <f t="array" ref="O8">IFERROR(INDEX('Värde nyttor'!$J:$X,$C8+1,COLUMNS($J:O))/INDEX(Input!$G$5:$AE$5,COLUMNS($J:O)),"")</f>
        <v>0</v>
      </c>
      <c r="P8" s="16" cm="1">
        <f t="array" ref="P8">IFERROR(INDEX('Värde nyttor'!$J:$X,$C8+1,COLUMNS($J:P))/INDEX(Input!$G$5:$AE$5,COLUMNS($J:P)),"")</f>
        <v>0</v>
      </c>
      <c r="Q8" s="16" cm="1">
        <f t="array" ref="Q8">IFERROR(INDEX('Värde nyttor'!$J:$X,$C8+1,COLUMNS($J:Q))/INDEX(Input!$G$5:$AE$5,COLUMNS($J:Q)),"")</f>
        <v>0</v>
      </c>
      <c r="R8" s="16" cm="1">
        <f t="array" ref="R8">IFERROR(INDEX('Värde nyttor'!$J:$X,$C8+1,COLUMNS($J:R))/INDEX(Input!$G$5:$AE$5,COLUMNS($J:R)),"")</f>
        <v>0</v>
      </c>
      <c r="S8" s="16" cm="1">
        <f t="array" ref="S8">IFERROR(INDEX('Värde nyttor'!$J:$X,$C8+1,COLUMNS($J:S))/INDEX(Input!$G$5:$AE$5,COLUMNS($J:S)),"")</f>
        <v>0</v>
      </c>
      <c r="T8" s="16" cm="1">
        <f t="array" ref="T8">IFERROR(INDEX('Värde nyttor'!$J:$X,$C8+1,COLUMNS($J:T))/INDEX(Input!$G$5:$AE$5,COLUMNS($J:T)),"")</f>
        <v>0</v>
      </c>
      <c r="U8" s="16" cm="1">
        <f t="array" ref="U8">IFERROR(INDEX('Värde nyttor'!$J:$X,$C8+1,COLUMNS($J:U))/INDEX(Input!$G$5:$AE$5,COLUMNS($J:U)),"")</f>
        <v>0</v>
      </c>
      <c r="V8" s="16" cm="1">
        <f t="array" ref="V8">IFERROR(INDEX('Värde nyttor'!$J:$X,$C8+1,COLUMNS($J:V))/INDEX(Input!$G$5:$AE$5,COLUMNS($J:V)),"")</f>
        <v>0</v>
      </c>
      <c r="W8" s="16" cm="1">
        <f t="array" ref="W8">IFERROR(INDEX('Värde nyttor'!$J:$X,$C8+1,COLUMNS($J:W))/INDEX(Input!$G$5:$AE$5,COLUMNS($J:W)),"")</f>
        <v>0</v>
      </c>
      <c r="X8" s="16" cm="1">
        <f t="array" ref="X8">IFERROR(INDEX('Värde nyttor'!$J:$X,$C8+1,COLUMNS($J:X))/INDEX(Input!$G$5:$AE$5,COLUMNS($J:X)),"")</f>
        <v>0</v>
      </c>
      <c r="Y8" s="18">
        <f t="shared" si="0"/>
        <v>0</v>
      </c>
      <c r="Z8" s="17" cm="1">
        <f t="array" ref="Z8">IFERROR(INDEX('Värde nyttor'!$J:$X,$C8+2,COLUMNS($J:J))/INDEX(Input!$G$5:$AE$5,COLUMNS($J:J)),"")</f>
        <v>0</v>
      </c>
      <c r="AA8" s="17" cm="1">
        <f t="array" ref="AA8">IFERROR(INDEX('Värde nyttor'!$J:$X,$C8+2,COLUMNS($J:K))/INDEX(Input!$G$5:$AE$5,COLUMNS($J:K)),"")</f>
        <v>0</v>
      </c>
      <c r="AB8" s="17" cm="1">
        <f t="array" ref="AB8">IFERROR(INDEX('Värde nyttor'!$J:$X,$C8+2,COLUMNS($J:L))/INDEX(Input!$G$5:$AE$5,COLUMNS($J:L)),"")</f>
        <v>0</v>
      </c>
      <c r="AC8" s="17" cm="1">
        <f t="array" ref="AC8">IFERROR(INDEX('Värde nyttor'!$J:$X,$C8+2,COLUMNS($J:M))/INDEX(Input!$G$5:$AE$5,COLUMNS($J:M)),"")</f>
        <v>0</v>
      </c>
      <c r="AD8" s="17" cm="1">
        <f t="array" ref="AD8">IFERROR(INDEX('Värde nyttor'!$J:$X,$C8+2,COLUMNS($J:N))/INDEX(Input!$G$5:$AE$5,COLUMNS($J:N)),"")</f>
        <v>0</v>
      </c>
      <c r="AE8" s="17" cm="1">
        <f t="array" ref="AE8">IFERROR(INDEX('Värde nyttor'!$J:$X,$C8+2,COLUMNS($J:O))/INDEX(Input!$G$5:$AE$5,COLUMNS($J:O)),"")</f>
        <v>0</v>
      </c>
      <c r="AF8" s="17" cm="1">
        <f t="array" ref="AF8">IFERROR(INDEX('Värde nyttor'!$J:$X,$C8+2,COLUMNS($J:P))/INDEX(Input!$G$5:$AE$5,COLUMNS($J:P)),"")</f>
        <v>0</v>
      </c>
      <c r="AG8" s="17" cm="1">
        <f t="array" ref="AG8">IFERROR(INDEX('Värde nyttor'!$J:$X,$C8+2,COLUMNS($J:Q))/INDEX(Input!$G$5:$AE$5,COLUMNS($J:Q)),"")</f>
        <v>0</v>
      </c>
      <c r="AH8" s="17" cm="1">
        <f t="array" ref="AH8">IFERROR(INDEX('Värde nyttor'!$J:$X,$C8+2,COLUMNS($J:R))/INDEX(Input!$G$5:$AE$5,COLUMNS($J:R)),"")</f>
        <v>0</v>
      </c>
      <c r="AI8" s="17" cm="1">
        <f t="array" ref="AI8">IFERROR(INDEX('Värde nyttor'!$J:$X,$C8+2,COLUMNS($J:S))/INDEX(Input!$G$5:$AE$5,COLUMNS($J:S)),"")</f>
        <v>0</v>
      </c>
      <c r="AJ8" s="17" cm="1">
        <f t="array" ref="AJ8">IFERROR(INDEX('Värde nyttor'!$J:$X,$C8+2,COLUMNS($J:T))/INDEX(Input!$G$5:$AE$5,COLUMNS($J:T)),"")</f>
        <v>0</v>
      </c>
      <c r="AK8" s="17" cm="1">
        <f t="array" ref="AK8">IFERROR(INDEX('Värde nyttor'!$J:$X,$C8+2,COLUMNS($J:U))/INDEX(Input!$G$5:$AE$5,COLUMNS($J:U)),"")</f>
        <v>0</v>
      </c>
      <c r="AL8" s="17" cm="1">
        <f t="array" ref="AL8">IFERROR(INDEX('Värde nyttor'!$J:$X,$C8+2,COLUMNS($J:V))/INDEX(Input!$G$5:$AE$5,COLUMNS($J:V)),"")</f>
        <v>0</v>
      </c>
      <c r="AM8" s="17" cm="1">
        <f t="array" ref="AM8">IFERROR(INDEX('Värde nyttor'!$J:$X,$C8+2,COLUMNS($J:W))/INDEX(Input!$G$5:$AE$5,COLUMNS($J:W)),"")</f>
        <v>0</v>
      </c>
      <c r="AN8" s="17" cm="1">
        <f t="array" ref="AN8">IFERROR(INDEX('Värde nyttor'!$J:$X,$C8+2,COLUMNS($J:X))/INDEX(Input!$G$5:$AE$5,COLUMNS($J:X)),"")</f>
        <v>0</v>
      </c>
      <c r="AO8" s="18">
        <f t="shared" si="1"/>
        <v>0</v>
      </c>
      <c r="AP8" s="17" cm="1">
        <f t="array" ref="AP8">IFERROR(INDEX('Värde nyttor'!$J:$X,$C8+3,COLUMNS($J:J))/INDEX(Input!$G$5:$AE$5,COLUMNS($J:J)),"")</f>
        <v>0</v>
      </c>
      <c r="AQ8" s="17" cm="1">
        <f t="array" ref="AQ8">IFERROR(INDEX('Värde nyttor'!$J:$X,$C8+3,COLUMNS($J:K))/INDEX(Input!$G$5:$AE$5,COLUMNS($J:K)),"")</f>
        <v>0</v>
      </c>
      <c r="AR8" s="17" cm="1">
        <f t="array" ref="AR8">IFERROR(INDEX('Värde nyttor'!$J:$X,$C8+3,COLUMNS($J:L))/INDEX(Input!$G$5:$AE$5,COLUMNS($J:L)),"")</f>
        <v>0</v>
      </c>
      <c r="AS8" s="17" cm="1">
        <f t="array" ref="AS8">IFERROR(INDEX('Värde nyttor'!$J:$X,$C8+3,COLUMNS($J:M))/INDEX(Input!$G$5:$AE$5,COLUMNS($J:M)),"")</f>
        <v>0</v>
      </c>
      <c r="AT8" s="17" cm="1">
        <f t="array" ref="AT8">IFERROR(INDEX('Värde nyttor'!$J:$X,$C8+3,COLUMNS($J:N))/INDEX(Input!$G$5:$AE$5,COLUMNS($J:N)),"")</f>
        <v>0</v>
      </c>
      <c r="AU8" s="17" cm="1">
        <f t="array" ref="AU8">IFERROR(INDEX('Värde nyttor'!$J:$X,$C8+3,COLUMNS($J:O))/INDEX(Input!$G$5:$AE$5,COLUMNS($J:O)),"")</f>
        <v>0</v>
      </c>
      <c r="AV8" s="17" cm="1">
        <f t="array" ref="AV8">IFERROR(INDEX('Värde nyttor'!$J:$X,$C8+3,COLUMNS($J:P))/INDEX(Input!$G$5:$AE$5,COLUMNS($J:P)),"")</f>
        <v>0</v>
      </c>
      <c r="AW8" s="17" cm="1">
        <f t="array" ref="AW8">IFERROR(INDEX('Värde nyttor'!$J:$X,$C8+3,COLUMNS($J:Q))/INDEX(Input!$G$5:$AE$5,COLUMNS($J:Q)),"")</f>
        <v>0</v>
      </c>
      <c r="AX8" s="17" cm="1">
        <f t="array" ref="AX8">IFERROR(INDEX('Värde nyttor'!$J:$X,$C8+3,COLUMNS($J:R))/INDEX(Input!$G$5:$AE$5,COLUMNS($J:R)),"")</f>
        <v>0</v>
      </c>
      <c r="AY8" s="17" cm="1">
        <f t="array" ref="AY8">IFERROR(INDEX('Värde nyttor'!$J:$X,$C8+3,COLUMNS($J:S))/INDEX(Input!$G$5:$AE$5,COLUMNS($J:S)),"")</f>
        <v>0</v>
      </c>
      <c r="AZ8" s="17" cm="1">
        <f t="array" ref="AZ8">IFERROR(INDEX('Värde nyttor'!$J:$X,$C8+3,COLUMNS($J:T))/INDEX(Input!$G$5:$AE$5,COLUMNS($J:T)),"")</f>
        <v>0</v>
      </c>
      <c r="BA8" s="17" cm="1">
        <f t="array" ref="BA8">IFERROR(INDEX('Värde nyttor'!$J:$X,$C8+3,COLUMNS($J:U))/INDEX(Input!$G$5:$AE$5,COLUMNS($J:U)),"")</f>
        <v>0</v>
      </c>
      <c r="BB8" s="17" cm="1">
        <f t="array" ref="BB8">IFERROR(INDEX('Värde nyttor'!$J:$X,$C8+3,COLUMNS($J:V))/INDEX(Input!$G$5:$AE$5,COLUMNS($J:V)),"")</f>
        <v>0</v>
      </c>
      <c r="BC8" s="17" cm="1">
        <f t="array" ref="BC8">IFERROR(INDEX('Värde nyttor'!$J:$X,$C8+3,COLUMNS($J:W))/INDEX(Input!$G$5:$AE$5,COLUMNS($J:W)),"")</f>
        <v>0</v>
      </c>
      <c r="BD8" s="17" cm="1">
        <f t="array" ref="BD8">IFERROR(INDEX('Värde nyttor'!$J:$X,$C8+3,COLUMNS($J:X))/INDEX(Input!$G$5:$AE$5,COLUMNS($J:X)),"")</f>
        <v>0</v>
      </c>
      <c r="BE8" s="25">
        <f t="shared" si="2"/>
        <v>0</v>
      </c>
    </row>
    <row r="9" spans="1:57" ht="25.2" customHeight="1" x14ac:dyDescent="0.35">
      <c r="A9" s="24" t="str">
        <f>"N"&amp;TEXT(ROWS($A$2:A9),"00")</f>
        <v>N08</v>
      </c>
      <c r="B9" s="23">
        <f>IFERROR(_xlfn.XMATCH($A9,'Värde nyttor'!$B:$B,0),"")</f>
        <v>145</v>
      </c>
      <c r="C9" s="23">
        <f>IFERROR(_xlfn.XMATCH($A9,'Värde nyttor'!$I:$I,0),"")</f>
        <v>156</v>
      </c>
      <c r="D9" s="33" cm="1">
        <f t="array" ref="D9">IFERROR(INDEX('Värde nyttor'!$C:$C,$B9),"")</f>
        <v>0</v>
      </c>
      <c r="E9" s="33" cm="1">
        <f t="array" ref="E9">IFERROR(INDEX('Värde nyttor'!$C:$C,$B9+1),"")</f>
        <v>0</v>
      </c>
      <c r="F9" s="33" cm="1">
        <f t="array" ref="F9">IFERROR(INDEX('Värde nyttor'!$C:$C,$B9+2),"")</f>
        <v>0</v>
      </c>
      <c r="G9" s="33" t="str">
        <f t="shared" si="3"/>
        <v/>
      </c>
      <c r="H9" s="33"/>
      <c r="I9" s="19"/>
      <c r="J9" s="16" cm="1">
        <f t="array" ref="J9">IFERROR(INDEX('Värde nyttor'!$J:$X,$C9+1,COLUMNS($J:J))/INDEX(Input!$G$5:$AE$5,COLUMNS($J:J)),"")</f>
        <v>0</v>
      </c>
      <c r="K9" s="16" cm="1">
        <f t="array" ref="K9">IFERROR(INDEX('Värde nyttor'!$J:$X,$C9+1,COLUMNS($J:K))/INDEX(Input!$G$5:$AE$5,COLUMNS($J:K)),"")</f>
        <v>0</v>
      </c>
      <c r="L9" s="16" cm="1">
        <f t="array" ref="L9">IFERROR(INDEX('Värde nyttor'!$J:$X,$C9+1,COLUMNS($J:L))/INDEX(Input!$G$5:$AE$5,COLUMNS($J:L)),"")</f>
        <v>0</v>
      </c>
      <c r="M9" s="16" cm="1">
        <f t="array" ref="M9">IFERROR(INDEX('Värde nyttor'!$J:$X,$C9+1,COLUMNS($J:M))/INDEX(Input!$G$5:$AE$5,COLUMNS($J:M)),"")</f>
        <v>0</v>
      </c>
      <c r="N9" s="16" cm="1">
        <f t="array" ref="N9">IFERROR(INDEX('Värde nyttor'!$J:$X,$C9+1,COLUMNS($J:N))/INDEX(Input!$G$5:$AE$5,COLUMNS($J:N)),"")</f>
        <v>0</v>
      </c>
      <c r="O9" s="16" cm="1">
        <f t="array" ref="O9">IFERROR(INDEX('Värde nyttor'!$J:$X,$C9+1,COLUMNS($J:O))/INDEX(Input!$G$5:$AE$5,COLUMNS($J:O)),"")</f>
        <v>0</v>
      </c>
      <c r="P9" s="16" cm="1">
        <f t="array" ref="P9">IFERROR(INDEX('Värde nyttor'!$J:$X,$C9+1,COLUMNS($J:P))/INDEX(Input!$G$5:$AE$5,COLUMNS($J:P)),"")</f>
        <v>0</v>
      </c>
      <c r="Q9" s="16" cm="1">
        <f t="array" ref="Q9">IFERROR(INDEX('Värde nyttor'!$J:$X,$C9+1,COLUMNS($J:Q))/INDEX(Input!$G$5:$AE$5,COLUMNS($J:Q)),"")</f>
        <v>0</v>
      </c>
      <c r="R9" s="16" cm="1">
        <f t="array" ref="R9">IFERROR(INDEX('Värde nyttor'!$J:$X,$C9+1,COLUMNS($J:R))/INDEX(Input!$G$5:$AE$5,COLUMNS($J:R)),"")</f>
        <v>0</v>
      </c>
      <c r="S9" s="16" cm="1">
        <f t="array" ref="S9">IFERROR(INDEX('Värde nyttor'!$J:$X,$C9+1,COLUMNS($J:S))/INDEX(Input!$G$5:$AE$5,COLUMNS($J:S)),"")</f>
        <v>0</v>
      </c>
      <c r="T9" s="16" cm="1">
        <f t="array" ref="T9">IFERROR(INDEX('Värde nyttor'!$J:$X,$C9+1,COLUMNS($J:T))/INDEX(Input!$G$5:$AE$5,COLUMNS($J:T)),"")</f>
        <v>0</v>
      </c>
      <c r="U9" s="16" cm="1">
        <f t="array" ref="U9">IFERROR(INDEX('Värde nyttor'!$J:$X,$C9+1,COLUMNS($J:U))/INDEX(Input!$G$5:$AE$5,COLUMNS($J:U)),"")</f>
        <v>0</v>
      </c>
      <c r="V9" s="16" cm="1">
        <f t="array" ref="V9">IFERROR(INDEX('Värde nyttor'!$J:$X,$C9+1,COLUMNS($J:V))/INDEX(Input!$G$5:$AE$5,COLUMNS($J:V)),"")</f>
        <v>0</v>
      </c>
      <c r="W9" s="16" cm="1">
        <f t="array" ref="W9">IFERROR(INDEX('Värde nyttor'!$J:$X,$C9+1,COLUMNS($J:W))/INDEX(Input!$G$5:$AE$5,COLUMNS($J:W)),"")</f>
        <v>0</v>
      </c>
      <c r="X9" s="16" cm="1">
        <f t="array" ref="X9">IFERROR(INDEX('Värde nyttor'!$J:$X,$C9+1,COLUMNS($J:X))/INDEX(Input!$G$5:$AE$5,COLUMNS($J:X)),"")</f>
        <v>0</v>
      </c>
      <c r="Y9" s="18">
        <f t="shared" si="0"/>
        <v>0</v>
      </c>
      <c r="Z9" s="17" cm="1">
        <f t="array" ref="Z9">IFERROR(INDEX('Värde nyttor'!$J:$X,$C9+2,COLUMNS($J:J))/INDEX(Input!$G$5:$AE$5,COLUMNS($J:J)),"")</f>
        <v>0</v>
      </c>
      <c r="AA9" s="17" cm="1">
        <f t="array" ref="AA9">IFERROR(INDEX('Värde nyttor'!$J:$X,$C9+2,COLUMNS($J:K))/INDEX(Input!$G$5:$AE$5,COLUMNS($J:K)),"")</f>
        <v>0</v>
      </c>
      <c r="AB9" s="17" cm="1">
        <f t="array" ref="AB9">IFERROR(INDEX('Värde nyttor'!$J:$X,$C9+2,COLUMNS($J:L))/INDEX(Input!$G$5:$AE$5,COLUMNS($J:L)),"")</f>
        <v>0</v>
      </c>
      <c r="AC9" s="17" cm="1">
        <f t="array" ref="AC9">IFERROR(INDEX('Värde nyttor'!$J:$X,$C9+2,COLUMNS($J:M))/INDEX(Input!$G$5:$AE$5,COLUMNS($J:M)),"")</f>
        <v>0</v>
      </c>
      <c r="AD9" s="17" cm="1">
        <f t="array" ref="AD9">IFERROR(INDEX('Värde nyttor'!$J:$X,$C9+2,COLUMNS($J:N))/INDEX(Input!$G$5:$AE$5,COLUMNS($J:N)),"")</f>
        <v>0</v>
      </c>
      <c r="AE9" s="17" cm="1">
        <f t="array" ref="AE9">IFERROR(INDEX('Värde nyttor'!$J:$X,$C9+2,COLUMNS($J:O))/INDEX(Input!$G$5:$AE$5,COLUMNS($J:O)),"")</f>
        <v>0</v>
      </c>
      <c r="AF9" s="17" cm="1">
        <f t="array" ref="AF9">IFERROR(INDEX('Värde nyttor'!$J:$X,$C9+2,COLUMNS($J:P))/INDEX(Input!$G$5:$AE$5,COLUMNS($J:P)),"")</f>
        <v>0</v>
      </c>
      <c r="AG9" s="17" cm="1">
        <f t="array" ref="AG9">IFERROR(INDEX('Värde nyttor'!$J:$X,$C9+2,COLUMNS($J:Q))/INDEX(Input!$G$5:$AE$5,COLUMNS($J:Q)),"")</f>
        <v>0</v>
      </c>
      <c r="AH9" s="17" cm="1">
        <f t="array" ref="AH9">IFERROR(INDEX('Värde nyttor'!$J:$X,$C9+2,COLUMNS($J:R))/INDEX(Input!$G$5:$AE$5,COLUMNS($J:R)),"")</f>
        <v>0</v>
      </c>
      <c r="AI9" s="17" cm="1">
        <f t="array" ref="AI9">IFERROR(INDEX('Värde nyttor'!$J:$X,$C9+2,COLUMNS($J:S))/INDEX(Input!$G$5:$AE$5,COLUMNS($J:S)),"")</f>
        <v>0</v>
      </c>
      <c r="AJ9" s="17" cm="1">
        <f t="array" ref="AJ9">IFERROR(INDEX('Värde nyttor'!$J:$X,$C9+2,COLUMNS($J:T))/INDEX(Input!$G$5:$AE$5,COLUMNS($J:T)),"")</f>
        <v>0</v>
      </c>
      <c r="AK9" s="17" cm="1">
        <f t="array" ref="AK9">IFERROR(INDEX('Värde nyttor'!$J:$X,$C9+2,COLUMNS($J:U))/INDEX(Input!$G$5:$AE$5,COLUMNS($J:U)),"")</f>
        <v>0</v>
      </c>
      <c r="AL9" s="17" cm="1">
        <f t="array" ref="AL9">IFERROR(INDEX('Värde nyttor'!$J:$X,$C9+2,COLUMNS($J:V))/INDEX(Input!$G$5:$AE$5,COLUMNS($J:V)),"")</f>
        <v>0</v>
      </c>
      <c r="AM9" s="17" cm="1">
        <f t="array" ref="AM9">IFERROR(INDEX('Värde nyttor'!$J:$X,$C9+2,COLUMNS($J:W))/INDEX(Input!$G$5:$AE$5,COLUMNS($J:W)),"")</f>
        <v>0</v>
      </c>
      <c r="AN9" s="17" cm="1">
        <f t="array" ref="AN9">IFERROR(INDEX('Värde nyttor'!$J:$X,$C9+2,COLUMNS($J:X))/INDEX(Input!$G$5:$AE$5,COLUMNS($J:X)),"")</f>
        <v>0</v>
      </c>
      <c r="AO9" s="18">
        <f t="shared" si="1"/>
        <v>0</v>
      </c>
      <c r="AP9" s="17" cm="1">
        <f t="array" ref="AP9">IFERROR(INDEX('Värde nyttor'!$J:$X,$C9+3,COLUMNS($J:J))/INDEX(Input!$G$5:$AE$5,COLUMNS($J:J)),"")</f>
        <v>0</v>
      </c>
      <c r="AQ9" s="17" cm="1">
        <f t="array" ref="AQ9">IFERROR(INDEX('Värde nyttor'!$J:$X,$C9+3,COLUMNS($J:K))/INDEX(Input!$G$5:$AE$5,COLUMNS($J:K)),"")</f>
        <v>0</v>
      </c>
      <c r="AR9" s="17" cm="1">
        <f t="array" ref="AR9">IFERROR(INDEX('Värde nyttor'!$J:$X,$C9+3,COLUMNS($J:L))/INDEX(Input!$G$5:$AE$5,COLUMNS($J:L)),"")</f>
        <v>0</v>
      </c>
      <c r="AS9" s="17" cm="1">
        <f t="array" ref="AS9">IFERROR(INDEX('Värde nyttor'!$J:$X,$C9+3,COLUMNS($J:M))/INDEX(Input!$G$5:$AE$5,COLUMNS($J:M)),"")</f>
        <v>0</v>
      </c>
      <c r="AT9" s="17" cm="1">
        <f t="array" ref="AT9">IFERROR(INDEX('Värde nyttor'!$J:$X,$C9+3,COLUMNS($J:N))/INDEX(Input!$G$5:$AE$5,COLUMNS($J:N)),"")</f>
        <v>0</v>
      </c>
      <c r="AU9" s="17" cm="1">
        <f t="array" ref="AU9">IFERROR(INDEX('Värde nyttor'!$J:$X,$C9+3,COLUMNS($J:O))/INDEX(Input!$G$5:$AE$5,COLUMNS($J:O)),"")</f>
        <v>0</v>
      </c>
      <c r="AV9" s="17" cm="1">
        <f t="array" ref="AV9">IFERROR(INDEX('Värde nyttor'!$J:$X,$C9+3,COLUMNS($J:P))/INDEX(Input!$G$5:$AE$5,COLUMNS($J:P)),"")</f>
        <v>0</v>
      </c>
      <c r="AW9" s="17" cm="1">
        <f t="array" ref="AW9">IFERROR(INDEX('Värde nyttor'!$J:$X,$C9+3,COLUMNS($J:Q))/INDEX(Input!$G$5:$AE$5,COLUMNS($J:Q)),"")</f>
        <v>0</v>
      </c>
      <c r="AX9" s="17" cm="1">
        <f t="array" ref="AX9">IFERROR(INDEX('Värde nyttor'!$J:$X,$C9+3,COLUMNS($J:R))/INDEX(Input!$G$5:$AE$5,COLUMNS($J:R)),"")</f>
        <v>0</v>
      </c>
      <c r="AY9" s="17" cm="1">
        <f t="array" ref="AY9">IFERROR(INDEX('Värde nyttor'!$J:$X,$C9+3,COLUMNS($J:S))/INDEX(Input!$G$5:$AE$5,COLUMNS($J:S)),"")</f>
        <v>0</v>
      </c>
      <c r="AZ9" s="17" cm="1">
        <f t="array" ref="AZ9">IFERROR(INDEX('Värde nyttor'!$J:$X,$C9+3,COLUMNS($J:T))/INDEX(Input!$G$5:$AE$5,COLUMNS($J:T)),"")</f>
        <v>0</v>
      </c>
      <c r="BA9" s="17" cm="1">
        <f t="array" ref="BA9">IFERROR(INDEX('Värde nyttor'!$J:$X,$C9+3,COLUMNS($J:U))/INDEX(Input!$G$5:$AE$5,COLUMNS($J:U)),"")</f>
        <v>0</v>
      </c>
      <c r="BB9" s="17" cm="1">
        <f t="array" ref="BB9">IFERROR(INDEX('Värde nyttor'!$J:$X,$C9+3,COLUMNS($J:V))/INDEX(Input!$G$5:$AE$5,COLUMNS($J:V)),"")</f>
        <v>0</v>
      </c>
      <c r="BC9" s="17" cm="1">
        <f t="array" ref="BC9">IFERROR(INDEX('Värde nyttor'!$J:$X,$C9+3,COLUMNS($J:W))/INDEX(Input!$G$5:$AE$5,COLUMNS($J:W)),"")</f>
        <v>0</v>
      </c>
      <c r="BD9" s="17" cm="1">
        <f t="array" ref="BD9">IFERROR(INDEX('Värde nyttor'!$J:$X,$C9+3,COLUMNS($J:X))/INDEX(Input!$G$5:$AE$5,COLUMNS($J:X)),"")</f>
        <v>0</v>
      </c>
      <c r="BE9" s="25">
        <f t="shared" si="2"/>
        <v>0</v>
      </c>
    </row>
    <row r="10" spans="1:57" ht="25.2" customHeight="1" x14ac:dyDescent="0.35">
      <c r="A10" s="24" t="str">
        <f>"N"&amp;TEXT(ROWS($A$2:A10),"00")</f>
        <v>N09</v>
      </c>
      <c r="B10" s="23">
        <f>IFERROR(_xlfn.XMATCH($A10,'Värde nyttor'!$B:$B,0),"")</f>
        <v>164</v>
      </c>
      <c r="C10" s="23">
        <f>IFERROR(_xlfn.XMATCH($A10,'Värde nyttor'!$I:$I,0),"")</f>
        <v>175</v>
      </c>
      <c r="D10" s="33" cm="1">
        <f t="array" ref="D10">IFERROR(INDEX('Värde nyttor'!$C:$C,$B10),"")</f>
        <v>0</v>
      </c>
      <c r="E10" s="33" cm="1">
        <f t="array" ref="E10">IFERROR(INDEX('Värde nyttor'!$C:$C,$B10+1),"")</f>
        <v>0</v>
      </c>
      <c r="F10" s="33" cm="1">
        <f t="array" ref="F10">IFERROR(INDEX('Värde nyttor'!$C:$C,$B10+2),"")</f>
        <v>0</v>
      </c>
      <c r="G10" s="33" t="str">
        <f t="shared" si="3"/>
        <v/>
      </c>
      <c r="H10" s="33"/>
      <c r="I10" s="19"/>
      <c r="J10" s="16" cm="1">
        <f t="array" ref="J10">IFERROR(INDEX('Värde nyttor'!$J:$X,$C10+1,COLUMNS($J:J))/INDEX(Input!$G$5:$AE$5,COLUMNS($J:J)),"")</f>
        <v>0</v>
      </c>
      <c r="K10" s="16" cm="1">
        <f t="array" ref="K10">IFERROR(INDEX('Värde nyttor'!$J:$X,$C10+1,COLUMNS($J:K))/INDEX(Input!$G$5:$AE$5,COLUMNS($J:K)),"")</f>
        <v>0</v>
      </c>
      <c r="L10" s="16" cm="1">
        <f t="array" ref="L10">IFERROR(INDEX('Värde nyttor'!$J:$X,$C10+1,COLUMNS($J:L))/INDEX(Input!$G$5:$AE$5,COLUMNS($J:L)),"")</f>
        <v>0</v>
      </c>
      <c r="M10" s="16" cm="1">
        <f t="array" ref="M10">IFERROR(INDEX('Värde nyttor'!$J:$X,$C10+1,COLUMNS($J:M))/INDEX(Input!$G$5:$AE$5,COLUMNS($J:M)),"")</f>
        <v>0</v>
      </c>
      <c r="N10" s="16" cm="1">
        <f t="array" ref="N10">IFERROR(INDEX('Värde nyttor'!$J:$X,$C10+1,COLUMNS($J:N))/INDEX(Input!$G$5:$AE$5,COLUMNS($J:N)),"")</f>
        <v>0</v>
      </c>
      <c r="O10" s="16" cm="1">
        <f t="array" ref="O10">IFERROR(INDEX('Värde nyttor'!$J:$X,$C10+1,COLUMNS($J:O))/INDEX(Input!$G$5:$AE$5,COLUMNS($J:O)),"")</f>
        <v>0</v>
      </c>
      <c r="P10" s="16" cm="1">
        <f t="array" ref="P10">IFERROR(INDEX('Värde nyttor'!$J:$X,$C10+1,COLUMNS($J:P))/INDEX(Input!$G$5:$AE$5,COLUMNS($J:P)),"")</f>
        <v>0</v>
      </c>
      <c r="Q10" s="16" cm="1">
        <f t="array" ref="Q10">IFERROR(INDEX('Värde nyttor'!$J:$X,$C10+1,COLUMNS($J:Q))/INDEX(Input!$G$5:$AE$5,COLUMNS($J:Q)),"")</f>
        <v>0</v>
      </c>
      <c r="R10" s="16" cm="1">
        <f t="array" ref="R10">IFERROR(INDEX('Värde nyttor'!$J:$X,$C10+1,COLUMNS($J:R))/INDEX(Input!$G$5:$AE$5,COLUMNS($J:R)),"")</f>
        <v>0</v>
      </c>
      <c r="S10" s="16" cm="1">
        <f t="array" ref="S10">IFERROR(INDEX('Värde nyttor'!$J:$X,$C10+1,COLUMNS($J:S))/INDEX(Input!$G$5:$AE$5,COLUMNS($J:S)),"")</f>
        <v>0</v>
      </c>
      <c r="T10" s="16" cm="1">
        <f t="array" ref="T10">IFERROR(INDEX('Värde nyttor'!$J:$X,$C10+1,COLUMNS($J:T))/INDEX(Input!$G$5:$AE$5,COLUMNS($J:T)),"")</f>
        <v>0</v>
      </c>
      <c r="U10" s="16" cm="1">
        <f t="array" ref="U10">IFERROR(INDEX('Värde nyttor'!$J:$X,$C10+1,COLUMNS($J:U))/INDEX(Input!$G$5:$AE$5,COLUMNS($J:U)),"")</f>
        <v>0</v>
      </c>
      <c r="V10" s="16" cm="1">
        <f t="array" ref="V10">IFERROR(INDEX('Värde nyttor'!$J:$X,$C10+1,COLUMNS($J:V))/INDEX(Input!$G$5:$AE$5,COLUMNS($J:V)),"")</f>
        <v>0</v>
      </c>
      <c r="W10" s="16" cm="1">
        <f t="array" ref="W10">IFERROR(INDEX('Värde nyttor'!$J:$X,$C10+1,COLUMNS($J:W))/INDEX(Input!$G$5:$AE$5,COLUMNS($J:W)),"")</f>
        <v>0</v>
      </c>
      <c r="X10" s="16" cm="1">
        <f t="array" ref="X10">IFERROR(INDEX('Värde nyttor'!$J:$X,$C10+1,COLUMNS($J:X))/INDEX(Input!$G$5:$AE$5,COLUMNS($J:X)),"")</f>
        <v>0</v>
      </c>
      <c r="Y10" s="18">
        <f t="shared" si="0"/>
        <v>0</v>
      </c>
      <c r="Z10" s="17" cm="1">
        <f t="array" ref="Z10">IFERROR(INDEX('Värde nyttor'!$J:$X,$C10+2,COLUMNS($J:J))/INDEX(Input!$G$5:$AE$5,COLUMNS($J:J)),"")</f>
        <v>0</v>
      </c>
      <c r="AA10" s="17" cm="1">
        <f t="array" ref="AA10">IFERROR(INDEX('Värde nyttor'!$J:$X,$C10+2,COLUMNS($J:K))/INDEX(Input!$G$5:$AE$5,COLUMNS($J:K)),"")</f>
        <v>0</v>
      </c>
      <c r="AB10" s="17" cm="1">
        <f t="array" ref="AB10">IFERROR(INDEX('Värde nyttor'!$J:$X,$C10+2,COLUMNS($J:L))/INDEX(Input!$G$5:$AE$5,COLUMNS($J:L)),"")</f>
        <v>0</v>
      </c>
      <c r="AC10" s="17" cm="1">
        <f t="array" ref="AC10">IFERROR(INDEX('Värde nyttor'!$J:$X,$C10+2,COLUMNS($J:M))/INDEX(Input!$G$5:$AE$5,COLUMNS($J:M)),"")</f>
        <v>0</v>
      </c>
      <c r="AD10" s="17" cm="1">
        <f t="array" ref="AD10">IFERROR(INDEX('Värde nyttor'!$J:$X,$C10+2,COLUMNS($J:N))/INDEX(Input!$G$5:$AE$5,COLUMNS($J:N)),"")</f>
        <v>0</v>
      </c>
      <c r="AE10" s="17" cm="1">
        <f t="array" ref="AE10">IFERROR(INDEX('Värde nyttor'!$J:$X,$C10+2,COLUMNS($J:O))/INDEX(Input!$G$5:$AE$5,COLUMNS($J:O)),"")</f>
        <v>0</v>
      </c>
      <c r="AF10" s="17" cm="1">
        <f t="array" ref="AF10">IFERROR(INDEX('Värde nyttor'!$J:$X,$C10+2,COLUMNS($J:P))/INDEX(Input!$G$5:$AE$5,COLUMNS($J:P)),"")</f>
        <v>0</v>
      </c>
      <c r="AG10" s="17" cm="1">
        <f t="array" ref="AG10">IFERROR(INDEX('Värde nyttor'!$J:$X,$C10+2,COLUMNS($J:Q))/INDEX(Input!$G$5:$AE$5,COLUMNS($J:Q)),"")</f>
        <v>0</v>
      </c>
      <c r="AH10" s="17" cm="1">
        <f t="array" ref="AH10">IFERROR(INDEX('Värde nyttor'!$J:$X,$C10+2,COLUMNS($J:R))/INDEX(Input!$G$5:$AE$5,COLUMNS($J:R)),"")</f>
        <v>0</v>
      </c>
      <c r="AI10" s="17" cm="1">
        <f t="array" ref="AI10">IFERROR(INDEX('Värde nyttor'!$J:$X,$C10+2,COLUMNS($J:S))/INDEX(Input!$G$5:$AE$5,COLUMNS($J:S)),"")</f>
        <v>0</v>
      </c>
      <c r="AJ10" s="17" cm="1">
        <f t="array" ref="AJ10">IFERROR(INDEX('Värde nyttor'!$J:$X,$C10+2,COLUMNS($J:T))/INDEX(Input!$G$5:$AE$5,COLUMNS($J:T)),"")</f>
        <v>0</v>
      </c>
      <c r="AK10" s="17" cm="1">
        <f t="array" ref="AK10">IFERROR(INDEX('Värde nyttor'!$J:$X,$C10+2,COLUMNS($J:U))/INDEX(Input!$G$5:$AE$5,COLUMNS($J:U)),"")</f>
        <v>0</v>
      </c>
      <c r="AL10" s="17" cm="1">
        <f t="array" ref="AL10">IFERROR(INDEX('Värde nyttor'!$J:$X,$C10+2,COLUMNS($J:V))/INDEX(Input!$G$5:$AE$5,COLUMNS($J:V)),"")</f>
        <v>0</v>
      </c>
      <c r="AM10" s="17" cm="1">
        <f t="array" ref="AM10">IFERROR(INDEX('Värde nyttor'!$J:$X,$C10+2,COLUMNS($J:W))/INDEX(Input!$G$5:$AE$5,COLUMNS($J:W)),"")</f>
        <v>0</v>
      </c>
      <c r="AN10" s="17" cm="1">
        <f t="array" ref="AN10">IFERROR(INDEX('Värde nyttor'!$J:$X,$C10+2,COLUMNS($J:X))/INDEX(Input!$G$5:$AE$5,COLUMNS($J:X)),"")</f>
        <v>0</v>
      </c>
      <c r="AO10" s="18">
        <f t="shared" si="1"/>
        <v>0</v>
      </c>
      <c r="AP10" s="17" cm="1">
        <f t="array" ref="AP10">IFERROR(INDEX('Värde nyttor'!$J:$X,$C10+3,COLUMNS($J:J))/INDEX(Input!$G$5:$AE$5,COLUMNS($J:J)),"")</f>
        <v>0</v>
      </c>
      <c r="AQ10" s="17" cm="1">
        <f t="array" ref="AQ10">IFERROR(INDEX('Värde nyttor'!$J:$X,$C10+3,COLUMNS($J:K))/INDEX(Input!$G$5:$AE$5,COLUMNS($J:K)),"")</f>
        <v>0</v>
      </c>
      <c r="AR10" s="17" cm="1">
        <f t="array" ref="AR10">IFERROR(INDEX('Värde nyttor'!$J:$X,$C10+3,COLUMNS($J:L))/INDEX(Input!$G$5:$AE$5,COLUMNS($J:L)),"")</f>
        <v>0</v>
      </c>
      <c r="AS10" s="17" cm="1">
        <f t="array" ref="AS10">IFERROR(INDEX('Värde nyttor'!$J:$X,$C10+3,COLUMNS($J:M))/INDEX(Input!$G$5:$AE$5,COLUMNS($J:M)),"")</f>
        <v>0</v>
      </c>
      <c r="AT10" s="17" cm="1">
        <f t="array" ref="AT10">IFERROR(INDEX('Värde nyttor'!$J:$X,$C10+3,COLUMNS($J:N))/INDEX(Input!$G$5:$AE$5,COLUMNS($J:N)),"")</f>
        <v>0</v>
      </c>
      <c r="AU10" s="17" cm="1">
        <f t="array" ref="AU10">IFERROR(INDEX('Värde nyttor'!$J:$X,$C10+3,COLUMNS($J:O))/INDEX(Input!$G$5:$AE$5,COLUMNS($J:O)),"")</f>
        <v>0</v>
      </c>
      <c r="AV10" s="17" cm="1">
        <f t="array" ref="AV10">IFERROR(INDEX('Värde nyttor'!$J:$X,$C10+3,COLUMNS($J:P))/INDEX(Input!$G$5:$AE$5,COLUMNS($J:P)),"")</f>
        <v>0</v>
      </c>
      <c r="AW10" s="17" cm="1">
        <f t="array" ref="AW10">IFERROR(INDEX('Värde nyttor'!$J:$X,$C10+3,COLUMNS($J:Q))/INDEX(Input!$G$5:$AE$5,COLUMNS($J:Q)),"")</f>
        <v>0</v>
      </c>
      <c r="AX10" s="17" cm="1">
        <f t="array" ref="AX10">IFERROR(INDEX('Värde nyttor'!$J:$X,$C10+3,COLUMNS($J:R))/INDEX(Input!$G$5:$AE$5,COLUMNS($J:R)),"")</f>
        <v>0</v>
      </c>
      <c r="AY10" s="17" cm="1">
        <f t="array" ref="AY10">IFERROR(INDEX('Värde nyttor'!$J:$X,$C10+3,COLUMNS($J:S))/INDEX(Input!$G$5:$AE$5,COLUMNS($J:S)),"")</f>
        <v>0</v>
      </c>
      <c r="AZ10" s="17" cm="1">
        <f t="array" ref="AZ10">IFERROR(INDEX('Värde nyttor'!$J:$X,$C10+3,COLUMNS($J:T))/INDEX(Input!$G$5:$AE$5,COLUMNS($J:T)),"")</f>
        <v>0</v>
      </c>
      <c r="BA10" s="17" cm="1">
        <f t="array" ref="BA10">IFERROR(INDEX('Värde nyttor'!$J:$X,$C10+3,COLUMNS($J:U))/INDEX(Input!$G$5:$AE$5,COLUMNS($J:U)),"")</f>
        <v>0</v>
      </c>
      <c r="BB10" s="17" cm="1">
        <f t="array" ref="BB10">IFERROR(INDEX('Värde nyttor'!$J:$X,$C10+3,COLUMNS($J:V))/INDEX(Input!$G$5:$AE$5,COLUMNS($J:V)),"")</f>
        <v>0</v>
      </c>
      <c r="BC10" s="17" cm="1">
        <f t="array" ref="BC10">IFERROR(INDEX('Värde nyttor'!$J:$X,$C10+3,COLUMNS($J:W))/INDEX(Input!$G$5:$AE$5,COLUMNS($J:W)),"")</f>
        <v>0</v>
      </c>
      <c r="BD10" s="17" cm="1">
        <f t="array" ref="BD10">IFERROR(INDEX('Värde nyttor'!$J:$X,$C10+3,COLUMNS($J:X))/INDEX(Input!$G$5:$AE$5,COLUMNS($J:X)),"")</f>
        <v>0</v>
      </c>
      <c r="BE10" s="25">
        <f t="shared" si="2"/>
        <v>0</v>
      </c>
    </row>
    <row r="11" spans="1:57" ht="25.2" customHeight="1" x14ac:dyDescent="0.35">
      <c r="A11" s="24" t="str">
        <f>"N"&amp;TEXT(ROWS($A$2:A11),"00")</f>
        <v>N10</v>
      </c>
      <c r="B11" s="23">
        <f>IFERROR(_xlfn.XMATCH($A11,'Värde nyttor'!$B:$B,0),"")</f>
        <v>183</v>
      </c>
      <c r="C11" s="23">
        <f>IFERROR(_xlfn.XMATCH($A11,'Värde nyttor'!$I:$I,0),"")</f>
        <v>194</v>
      </c>
      <c r="D11" s="33" cm="1">
        <f t="array" ref="D11">IFERROR(INDEX('Värde nyttor'!$C:$C,$B11),"")</f>
        <v>0</v>
      </c>
      <c r="E11" s="33" cm="1">
        <f t="array" ref="E11">IFERROR(INDEX('Värde nyttor'!$C:$C,$B11+1),"")</f>
        <v>0</v>
      </c>
      <c r="F11" s="33" cm="1">
        <f t="array" ref="F11">IFERROR(INDEX('Värde nyttor'!$C:$C,$B11+2),"")</f>
        <v>0</v>
      </c>
      <c r="G11" s="33" t="str">
        <f t="shared" si="3"/>
        <v/>
      </c>
      <c r="H11" s="33"/>
      <c r="I11" s="19"/>
      <c r="J11" s="16" cm="1">
        <f t="array" ref="J11">IFERROR(INDEX('Värde nyttor'!$J:$X,$C11+1,COLUMNS($J:J))/INDEX(Input!$G$5:$AE$5,COLUMNS($J:J)),"")</f>
        <v>0</v>
      </c>
      <c r="K11" s="16" cm="1">
        <f t="array" ref="K11">IFERROR(INDEX('Värde nyttor'!$J:$X,$C11+1,COLUMNS($J:K))/INDEX(Input!$G$5:$AE$5,COLUMNS($J:K)),"")</f>
        <v>0</v>
      </c>
      <c r="L11" s="16" cm="1">
        <f t="array" ref="L11">IFERROR(INDEX('Värde nyttor'!$J:$X,$C11+1,COLUMNS($J:L))/INDEX(Input!$G$5:$AE$5,COLUMNS($J:L)),"")</f>
        <v>0</v>
      </c>
      <c r="M11" s="16" cm="1">
        <f t="array" ref="M11">IFERROR(INDEX('Värde nyttor'!$J:$X,$C11+1,COLUMNS($J:M))/INDEX(Input!$G$5:$AE$5,COLUMNS($J:M)),"")</f>
        <v>0</v>
      </c>
      <c r="N11" s="16" cm="1">
        <f t="array" ref="N11">IFERROR(INDEX('Värde nyttor'!$J:$X,$C11+1,COLUMNS($J:N))/INDEX(Input!$G$5:$AE$5,COLUMNS($J:N)),"")</f>
        <v>0</v>
      </c>
      <c r="O11" s="16" cm="1">
        <f t="array" ref="O11">IFERROR(INDEX('Värde nyttor'!$J:$X,$C11+1,COLUMNS($J:O))/INDEX(Input!$G$5:$AE$5,COLUMNS($J:O)),"")</f>
        <v>0</v>
      </c>
      <c r="P11" s="16" cm="1">
        <f t="array" ref="P11">IFERROR(INDEX('Värde nyttor'!$J:$X,$C11+1,COLUMNS($J:P))/INDEX(Input!$G$5:$AE$5,COLUMNS($J:P)),"")</f>
        <v>0</v>
      </c>
      <c r="Q11" s="16" cm="1">
        <f t="array" ref="Q11">IFERROR(INDEX('Värde nyttor'!$J:$X,$C11+1,COLUMNS($J:Q))/INDEX(Input!$G$5:$AE$5,COLUMNS($J:Q)),"")</f>
        <v>0</v>
      </c>
      <c r="R11" s="16" cm="1">
        <f t="array" ref="R11">IFERROR(INDEX('Värde nyttor'!$J:$X,$C11+1,COLUMNS($J:R))/INDEX(Input!$G$5:$AE$5,COLUMNS($J:R)),"")</f>
        <v>0</v>
      </c>
      <c r="S11" s="16" cm="1">
        <f t="array" ref="S11">IFERROR(INDEX('Värde nyttor'!$J:$X,$C11+1,COLUMNS($J:S))/INDEX(Input!$G$5:$AE$5,COLUMNS($J:S)),"")</f>
        <v>0</v>
      </c>
      <c r="T11" s="16" cm="1">
        <f t="array" ref="T11">IFERROR(INDEX('Värde nyttor'!$J:$X,$C11+1,COLUMNS($J:T))/INDEX(Input!$G$5:$AE$5,COLUMNS($J:T)),"")</f>
        <v>0</v>
      </c>
      <c r="U11" s="16" cm="1">
        <f t="array" ref="U11">IFERROR(INDEX('Värde nyttor'!$J:$X,$C11+1,COLUMNS($J:U))/INDEX(Input!$G$5:$AE$5,COLUMNS($J:U)),"")</f>
        <v>0</v>
      </c>
      <c r="V11" s="16" cm="1">
        <f t="array" ref="V11">IFERROR(INDEX('Värde nyttor'!$J:$X,$C11+1,COLUMNS($J:V))/INDEX(Input!$G$5:$AE$5,COLUMNS($J:V)),"")</f>
        <v>0</v>
      </c>
      <c r="W11" s="16" cm="1">
        <f t="array" ref="W11">IFERROR(INDEX('Värde nyttor'!$J:$X,$C11+1,COLUMNS($J:W))/INDEX(Input!$G$5:$AE$5,COLUMNS($J:W)),"")</f>
        <v>0</v>
      </c>
      <c r="X11" s="16" cm="1">
        <f t="array" ref="X11">IFERROR(INDEX('Värde nyttor'!$J:$X,$C11+1,COLUMNS($J:X))/INDEX(Input!$G$5:$AE$5,COLUMNS($J:X)),"")</f>
        <v>0</v>
      </c>
      <c r="Y11" s="18">
        <f t="shared" si="0"/>
        <v>0</v>
      </c>
      <c r="Z11" s="17" cm="1">
        <f t="array" ref="Z11">IFERROR(INDEX('Värde nyttor'!$J:$X,$C11+2,COLUMNS($J:J))/INDEX(Input!$G$5:$AE$5,COLUMNS($J:J)),"")</f>
        <v>0</v>
      </c>
      <c r="AA11" s="17" cm="1">
        <f t="array" ref="AA11">IFERROR(INDEX('Värde nyttor'!$J:$X,$C11+2,COLUMNS($J:K))/INDEX(Input!$G$5:$AE$5,COLUMNS($J:K)),"")</f>
        <v>0</v>
      </c>
      <c r="AB11" s="17" cm="1">
        <f t="array" ref="AB11">IFERROR(INDEX('Värde nyttor'!$J:$X,$C11+2,COLUMNS($J:L))/INDEX(Input!$G$5:$AE$5,COLUMNS($J:L)),"")</f>
        <v>0</v>
      </c>
      <c r="AC11" s="17" cm="1">
        <f t="array" ref="AC11">IFERROR(INDEX('Värde nyttor'!$J:$X,$C11+2,COLUMNS($J:M))/INDEX(Input!$G$5:$AE$5,COLUMNS($J:M)),"")</f>
        <v>0</v>
      </c>
      <c r="AD11" s="17" cm="1">
        <f t="array" ref="AD11">IFERROR(INDEX('Värde nyttor'!$J:$X,$C11+2,COLUMNS($J:N))/INDEX(Input!$G$5:$AE$5,COLUMNS($J:N)),"")</f>
        <v>0</v>
      </c>
      <c r="AE11" s="17" cm="1">
        <f t="array" ref="AE11">IFERROR(INDEX('Värde nyttor'!$J:$X,$C11+2,COLUMNS($J:O))/INDEX(Input!$G$5:$AE$5,COLUMNS($J:O)),"")</f>
        <v>0</v>
      </c>
      <c r="AF11" s="17" cm="1">
        <f t="array" ref="AF11">IFERROR(INDEX('Värde nyttor'!$J:$X,$C11+2,COLUMNS($J:P))/INDEX(Input!$G$5:$AE$5,COLUMNS($J:P)),"")</f>
        <v>0</v>
      </c>
      <c r="AG11" s="17" cm="1">
        <f t="array" ref="AG11">IFERROR(INDEX('Värde nyttor'!$J:$X,$C11+2,COLUMNS($J:Q))/INDEX(Input!$G$5:$AE$5,COLUMNS($J:Q)),"")</f>
        <v>0</v>
      </c>
      <c r="AH11" s="17" cm="1">
        <f t="array" ref="AH11">IFERROR(INDEX('Värde nyttor'!$J:$X,$C11+2,COLUMNS($J:R))/INDEX(Input!$G$5:$AE$5,COLUMNS($J:R)),"")</f>
        <v>0</v>
      </c>
      <c r="AI11" s="17" cm="1">
        <f t="array" ref="AI11">IFERROR(INDEX('Värde nyttor'!$J:$X,$C11+2,COLUMNS($J:S))/INDEX(Input!$G$5:$AE$5,COLUMNS($J:S)),"")</f>
        <v>0</v>
      </c>
      <c r="AJ11" s="17" cm="1">
        <f t="array" ref="AJ11">IFERROR(INDEX('Värde nyttor'!$J:$X,$C11+2,COLUMNS($J:T))/INDEX(Input!$G$5:$AE$5,COLUMNS($J:T)),"")</f>
        <v>0</v>
      </c>
      <c r="AK11" s="17" cm="1">
        <f t="array" ref="AK11">IFERROR(INDEX('Värde nyttor'!$J:$X,$C11+2,COLUMNS($J:U))/INDEX(Input!$G$5:$AE$5,COLUMNS($J:U)),"")</f>
        <v>0</v>
      </c>
      <c r="AL11" s="17" cm="1">
        <f t="array" ref="AL11">IFERROR(INDEX('Värde nyttor'!$J:$X,$C11+2,COLUMNS($J:V))/INDEX(Input!$G$5:$AE$5,COLUMNS($J:V)),"")</f>
        <v>0</v>
      </c>
      <c r="AM11" s="17" cm="1">
        <f t="array" ref="AM11">IFERROR(INDEX('Värde nyttor'!$J:$X,$C11+2,COLUMNS($J:W))/INDEX(Input!$G$5:$AE$5,COLUMNS($J:W)),"")</f>
        <v>0</v>
      </c>
      <c r="AN11" s="17" cm="1">
        <f t="array" ref="AN11">IFERROR(INDEX('Värde nyttor'!$J:$X,$C11+2,COLUMNS($J:X))/INDEX(Input!$G$5:$AE$5,COLUMNS($J:X)),"")</f>
        <v>0</v>
      </c>
      <c r="AO11" s="18">
        <f t="shared" si="1"/>
        <v>0</v>
      </c>
      <c r="AP11" s="17" cm="1">
        <f t="array" ref="AP11">IFERROR(INDEX('Värde nyttor'!$J:$X,$C11+3,COLUMNS($J:J))/INDEX(Input!$G$5:$AE$5,COLUMNS($J:J)),"")</f>
        <v>0</v>
      </c>
      <c r="AQ11" s="17" cm="1">
        <f t="array" ref="AQ11">IFERROR(INDEX('Värde nyttor'!$J:$X,$C11+3,COLUMNS($J:K))/INDEX(Input!$G$5:$AE$5,COLUMNS($J:K)),"")</f>
        <v>0</v>
      </c>
      <c r="AR11" s="17" cm="1">
        <f t="array" ref="AR11">IFERROR(INDEX('Värde nyttor'!$J:$X,$C11+3,COLUMNS($J:L))/INDEX(Input!$G$5:$AE$5,COLUMNS($J:L)),"")</f>
        <v>0</v>
      </c>
      <c r="AS11" s="17" cm="1">
        <f t="array" ref="AS11">IFERROR(INDEX('Värde nyttor'!$J:$X,$C11+3,COLUMNS($J:M))/INDEX(Input!$G$5:$AE$5,COLUMNS($J:M)),"")</f>
        <v>0</v>
      </c>
      <c r="AT11" s="17" cm="1">
        <f t="array" ref="AT11">IFERROR(INDEX('Värde nyttor'!$J:$X,$C11+3,COLUMNS($J:N))/INDEX(Input!$G$5:$AE$5,COLUMNS($J:N)),"")</f>
        <v>0</v>
      </c>
      <c r="AU11" s="17" cm="1">
        <f t="array" ref="AU11">IFERROR(INDEX('Värde nyttor'!$J:$X,$C11+3,COLUMNS($J:O))/INDEX(Input!$G$5:$AE$5,COLUMNS($J:O)),"")</f>
        <v>0</v>
      </c>
      <c r="AV11" s="17" cm="1">
        <f t="array" ref="AV11">IFERROR(INDEX('Värde nyttor'!$J:$X,$C11+3,COLUMNS($J:P))/INDEX(Input!$G$5:$AE$5,COLUMNS($J:P)),"")</f>
        <v>0</v>
      </c>
      <c r="AW11" s="17" cm="1">
        <f t="array" ref="AW11">IFERROR(INDEX('Värde nyttor'!$J:$X,$C11+3,COLUMNS($J:Q))/INDEX(Input!$G$5:$AE$5,COLUMNS($J:Q)),"")</f>
        <v>0</v>
      </c>
      <c r="AX11" s="17" cm="1">
        <f t="array" ref="AX11">IFERROR(INDEX('Värde nyttor'!$J:$X,$C11+3,COLUMNS($J:R))/INDEX(Input!$G$5:$AE$5,COLUMNS($J:R)),"")</f>
        <v>0</v>
      </c>
      <c r="AY11" s="17" cm="1">
        <f t="array" ref="AY11">IFERROR(INDEX('Värde nyttor'!$J:$X,$C11+3,COLUMNS($J:S))/INDEX(Input!$G$5:$AE$5,COLUMNS($J:S)),"")</f>
        <v>0</v>
      </c>
      <c r="AZ11" s="17" cm="1">
        <f t="array" ref="AZ11">IFERROR(INDEX('Värde nyttor'!$J:$X,$C11+3,COLUMNS($J:T))/INDEX(Input!$G$5:$AE$5,COLUMNS($J:T)),"")</f>
        <v>0</v>
      </c>
      <c r="BA11" s="17" cm="1">
        <f t="array" ref="BA11">IFERROR(INDEX('Värde nyttor'!$J:$X,$C11+3,COLUMNS($J:U))/INDEX(Input!$G$5:$AE$5,COLUMNS($J:U)),"")</f>
        <v>0</v>
      </c>
      <c r="BB11" s="17" cm="1">
        <f t="array" ref="BB11">IFERROR(INDEX('Värde nyttor'!$J:$X,$C11+3,COLUMNS($J:V))/INDEX(Input!$G$5:$AE$5,COLUMNS($J:V)),"")</f>
        <v>0</v>
      </c>
      <c r="BC11" s="17" cm="1">
        <f t="array" ref="BC11">IFERROR(INDEX('Värde nyttor'!$J:$X,$C11+3,COLUMNS($J:W))/INDEX(Input!$G$5:$AE$5,COLUMNS($J:W)),"")</f>
        <v>0</v>
      </c>
      <c r="BD11" s="17" cm="1">
        <f t="array" ref="BD11">IFERROR(INDEX('Värde nyttor'!$J:$X,$C11+3,COLUMNS($J:X))/INDEX(Input!$G$5:$AE$5,COLUMNS($J:X)),"")</f>
        <v>0</v>
      </c>
      <c r="BE11" s="25">
        <f t="shared" si="2"/>
        <v>0</v>
      </c>
    </row>
    <row r="12" spans="1:57" ht="25.2" customHeight="1" x14ac:dyDescent="0.35">
      <c r="A12" s="24" t="str">
        <f>"N"&amp;TEXT(ROWS($A$2:A12),"00")</f>
        <v>N11</v>
      </c>
      <c r="B12" s="23">
        <f>IFERROR(_xlfn.XMATCH($A12,'Värde nyttor'!$B:$B,0),"")</f>
        <v>202</v>
      </c>
      <c r="C12" s="23">
        <f>IFERROR(_xlfn.XMATCH($A12,'Värde nyttor'!$I:$I,0),"")</f>
        <v>213</v>
      </c>
      <c r="D12" s="33" cm="1">
        <f t="array" ref="D12">IFERROR(INDEX('Värde nyttor'!$C:$C,$B12),"")</f>
        <v>0</v>
      </c>
      <c r="E12" s="33" cm="1">
        <f t="array" ref="E12">IFERROR(INDEX('Värde nyttor'!$C:$C,$B12+1),"")</f>
        <v>0</v>
      </c>
      <c r="F12" s="33" cm="1">
        <f t="array" ref="F12">IFERROR(INDEX('Värde nyttor'!$C:$C,$B12+2),"")</f>
        <v>0</v>
      </c>
      <c r="G12" s="33" t="str">
        <f t="shared" si="3"/>
        <v/>
      </c>
      <c r="H12" s="33"/>
      <c r="I12" s="19"/>
      <c r="J12" s="16" cm="1">
        <f t="array" ref="J12">IFERROR(INDEX('Värde nyttor'!$J:$X,$C12+1,COLUMNS($J:J))/INDEX(Input!$G$5:$AE$5,COLUMNS($J:J)),"")</f>
        <v>0</v>
      </c>
      <c r="K12" s="16" cm="1">
        <f t="array" ref="K12">IFERROR(INDEX('Värde nyttor'!$J:$X,$C12+1,COLUMNS($J:K))/INDEX(Input!$G$5:$AE$5,COLUMNS($J:K)),"")</f>
        <v>0</v>
      </c>
      <c r="L12" s="16" cm="1">
        <f t="array" ref="L12">IFERROR(INDEX('Värde nyttor'!$J:$X,$C12+1,COLUMNS($J:L))/INDEX(Input!$G$5:$AE$5,COLUMNS($J:L)),"")</f>
        <v>0</v>
      </c>
      <c r="M12" s="16" cm="1">
        <f t="array" ref="M12">IFERROR(INDEX('Värde nyttor'!$J:$X,$C12+1,COLUMNS($J:M))/INDEX(Input!$G$5:$AE$5,COLUMNS($J:M)),"")</f>
        <v>0</v>
      </c>
      <c r="N12" s="16" cm="1">
        <f t="array" ref="N12">IFERROR(INDEX('Värde nyttor'!$J:$X,$C12+1,COLUMNS($J:N))/INDEX(Input!$G$5:$AE$5,COLUMNS($J:N)),"")</f>
        <v>0</v>
      </c>
      <c r="O12" s="16" cm="1">
        <f t="array" ref="O12">IFERROR(INDEX('Värde nyttor'!$J:$X,$C12+1,COLUMNS($J:O))/INDEX(Input!$G$5:$AE$5,COLUMNS($J:O)),"")</f>
        <v>0</v>
      </c>
      <c r="P12" s="16" cm="1">
        <f t="array" ref="P12">IFERROR(INDEX('Värde nyttor'!$J:$X,$C12+1,COLUMNS($J:P))/INDEX(Input!$G$5:$AE$5,COLUMNS($J:P)),"")</f>
        <v>0</v>
      </c>
      <c r="Q12" s="16" cm="1">
        <f t="array" ref="Q12">IFERROR(INDEX('Värde nyttor'!$J:$X,$C12+1,COLUMNS($J:Q))/INDEX(Input!$G$5:$AE$5,COLUMNS($J:Q)),"")</f>
        <v>0</v>
      </c>
      <c r="R12" s="16" cm="1">
        <f t="array" ref="R12">IFERROR(INDEX('Värde nyttor'!$J:$X,$C12+1,COLUMNS($J:R))/INDEX(Input!$G$5:$AE$5,COLUMNS($J:R)),"")</f>
        <v>0</v>
      </c>
      <c r="S12" s="16" cm="1">
        <f t="array" ref="S12">IFERROR(INDEX('Värde nyttor'!$J:$X,$C12+1,COLUMNS($J:S))/INDEX(Input!$G$5:$AE$5,COLUMNS($J:S)),"")</f>
        <v>0</v>
      </c>
      <c r="T12" s="16" cm="1">
        <f t="array" ref="T12">IFERROR(INDEX('Värde nyttor'!$J:$X,$C12+1,COLUMNS($J:T))/INDEX(Input!$G$5:$AE$5,COLUMNS($J:T)),"")</f>
        <v>0</v>
      </c>
      <c r="U12" s="16" cm="1">
        <f t="array" ref="U12">IFERROR(INDEX('Värde nyttor'!$J:$X,$C12+1,COLUMNS($J:U))/INDEX(Input!$G$5:$AE$5,COLUMNS($J:U)),"")</f>
        <v>0</v>
      </c>
      <c r="V12" s="16" cm="1">
        <f t="array" ref="V12">IFERROR(INDEX('Värde nyttor'!$J:$X,$C12+1,COLUMNS($J:V))/INDEX(Input!$G$5:$AE$5,COLUMNS($J:V)),"")</f>
        <v>0</v>
      </c>
      <c r="W12" s="16" cm="1">
        <f t="array" ref="W12">IFERROR(INDEX('Värde nyttor'!$J:$X,$C12+1,COLUMNS($J:W))/INDEX(Input!$G$5:$AE$5,COLUMNS($J:W)),"")</f>
        <v>0</v>
      </c>
      <c r="X12" s="16" cm="1">
        <f t="array" ref="X12">IFERROR(INDEX('Värde nyttor'!$J:$X,$C12+1,COLUMNS($J:X))/INDEX(Input!$G$5:$AE$5,COLUMNS($J:X)),"")</f>
        <v>0</v>
      </c>
      <c r="Y12" s="18">
        <f t="shared" si="0"/>
        <v>0</v>
      </c>
      <c r="Z12" s="17" cm="1">
        <f t="array" ref="Z12">IFERROR(INDEX('Värde nyttor'!$J:$X,$C12+2,COLUMNS($J:J))/INDEX(Input!$G$5:$AE$5,COLUMNS($J:J)),"")</f>
        <v>0</v>
      </c>
      <c r="AA12" s="17" cm="1">
        <f t="array" ref="AA12">IFERROR(INDEX('Värde nyttor'!$J:$X,$C12+2,COLUMNS($J:K))/INDEX(Input!$G$5:$AE$5,COLUMNS($J:K)),"")</f>
        <v>0</v>
      </c>
      <c r="AB12" s="17" cm="1">
        <f t="array" ref="AB12">IFERROR(INDEX('Värde nyttor'!$J:$X,$C12+2,COLUMNS($J:L))/INDEX(Input!$G$5:$AE$5,COLUMNS($J:L)),"")</f>
        <v>0</v>
      </c>
      <c r="AC12" s="17" cm="1">
        <f t="array" ref="AC12">IFERROR(INDEX('Värde nyttor'!$J:$X,$C12+2,COLUMNS($J:M))/INDEX(Input!$G$5:$AE$5,COLUMNS($J:M)),"")</f>
        <v>0</v>
      </c>
      <c r="AD12" s="17" cm="1">
        <f t="array" ref="AD12">IFERROR(INDEX('Värde nyttor'!$J:$X,$C12+2,COLUMNS($J:N))/INDEX(Input!$G$5:$AE$5,COLUMNS($J:N)),"")</f>
        <v>0</v>
      </c>
      <c r="AE12" s="17" cm="1">
        <f t="array" ref="AE12">IFERROR(INDEX('Värde nyttor'!$J:$X,$C12+2,COLUMNS($J:O))/INDEX(Input!$G$5:$AE$5,COLUMNS($J:O)),"")</f>
        <v>0</v>
      </c>
      <c r="AF12" s="17" cm="1">
        <f t="array" ref="AF12">IFERROR(INDEX('Värde nyttor'!$J:$X,$C12+2,COLUMNS($J:P))/INDEX(Input!$G$5:$AE$5,COLUMNS($J:P)),"")</f>
        <v>0</v>
      </c>
      <c r="AG12" s="17" cm="1">
        <f t="array" ref="AG12">IFERROR(INDEX('Värde nyttor'!$J:$X,$C12+2,COLUMNS($J:Q))/INDEX(Input!$G$5:$AE$5,COLUMNS($J:Q)),"")</f>
        <v>0</v>
      </c>
      <c r="AH12" s="17" cm="1">
        <f t="array" ref="AH12">IFERROR(INDEX('Värde nyttor'!$J:$X,$C12+2,COLUMNS($J:R))/INDEX(Input!$G$5:$AE$5,COLUMNS($J:R)),"")</f>
        <v>0</v>
      </c>
      <c r="AI12" s="17" cm="1">
        <f t="array" ref="AI12">IFERROR(INDEX('Värde nyttor'!$J:$X,$C12+2,COLUMNS($J:S))/INDEX(Input!$G$5:$AE$5,COLUMNS($J:S)),"")</f>
        <v>0</v>
      </c>
      <c r="AJ12" s="17" cm="1">
        <f t="array" ref="AJ12">IFERROR(INDEX('Värde nyttor'!$J:$X,$C12+2,COLUMNS($J:T))/INDEX(Input!$G$5:$AE$5,COLUMNS($J:T)),"")</f>
        <v>0</v>
      </c>
      <c r="AK12" s="17" cm="1">
        <f t="array" ref="AK12">IFERROR(INDEX('Värde nyttor'!$J:$X,$C12+2,COLUMNS($J:U))/INDEX(Input!$G$5:$AE$5,COLUMNS($J:U)),"")</f>
        <v>0</v>
      </c>
      <c r="AL12" s="17" cm="1">
        <f t="array" ref="AL12">IFERROR(INDEX('Värde nyttor'!$J:$X,$C12+2,COLUMNS($J:V))/INDEX(Input!$G$5:$AE$5,COLUMNS($J:V)),"")</f>
        <v>0</v>
      </c>
      <c r="AM12" s="17" cm="1">
        <f t="array" ref="AM12">IFERROR(INDEX('Värde nyttor'!$J:$X,$C12+2,COLUMNS($J:W))/INDEX(Input!$G$5:$AE$5,COLUMNS($J:W)),"")</f>
        <v>0</v>
      </c>
      <c r="AN12" s="17" cm="1">
        <f t="array" ref="AN12">IFERROR(INDEX('Värde nyttor'!$J:$X,$C12+2,COLUMNS($J:X))/INDEX(Input!$G$5:$AE$5,COLUMNS($J:X)),"")</f>
        <v>0</v>
      </c>
      <c r="AO12" s="18">
        <f t="shared" si="1"/>
        <v>0</v>
      </c>
      <c r="AP12" s="17" cm="1">
        <f t="array" ref="AP12">IFERROR(INDEX('Värde nyttor'!$J:$X,$C12+3,COLUMNS($J:J))/INDEX(Input!$G$5:$AE$5,COLUMNS($J:J)),"")</f>
        <v>0</v>
      </c>
      <c r="AQ12" s="17" cm="1">
        <f t="array" ref="AQ12">IFERROR(INDEX('Värde nyttor'!$J:$X,$C12+3,COLUMNS($J:K))/INDEX(Input!$G$5:$AE$5,COLUMNS($J:K)),"")</f>
        <v>0</v>
      </c>
      <c r="AR12" s="17" cm="1">
        <f t="array" ref="AR12">IFERROR(INDEX('Värde nyttor'!$J:$X,$C12+3,COLUMNS($J:L))/INDEX(Input!$G$5:$AE$5,COLUMNS($J:L)),"")</f>
        <v>0</v>
      </c>
      <c r="AS12" s="17" cm="1">
        <f t="array" ref="AS12">IFERROR(INDEX('Värde nyttor'!$J:$X,$C12+3,COLUMNS($J:M))/INDEX(Input!$G$5:$AE$5,COLUMNS($J:M)),"")</f>
        <v>0</v>
      </c>
      <c r="AT12" s="17" cm="1">
        <f t="array" ref="AT12">IFERROR(INDEX('Värde nyttor'!$J:$X,$C12+3,COLUMNS($J:N))/INDEX(Input!$G$5:$AE$5,COLUMNS($J:N)),"")</f>
        <v>0</v>
      </c>
      <c r="AU12" s="17" cm="1">
        <f t="array" ref="AU12">IFERROR(INDEX('Värde nyttor'!$J:$X,$C12+3,COLUMNS($J:O))/INDEX(Input!$G$5:$AE$5,COLUMNS($J:O)),"")</f>
        <v>0</v>
      </c>
      <c r="AV12" s="17" cm="1">
        <f t="array" ref="AV12">IFERROR(INDEX('Värde nyttor'!$J:$X,$C12+3,COLUMNS($J:P))/INDEX(Input!$G$5:$AE$5,COLUMNS($J:P)),"")</f>
        <v>0</v>
      </c>
      <c r="AW12" s="17" cm="1">
        <f t="array" ref="AW12">IFERROR(INDEX('Värde nyttor'!$J:$X,$C12+3,COLUMNS($J:Q))/INDEX(Input!$G$5:$AE$5,COLUMNS($J:Q)),"")</f>
        <v>0</v>
      </c>
      <c r="AX12" s="17" cm="1">
        <f t="array" ref="AX12">IFERROR(INDEX('Värde nyttor'!$J:$X,$C12+3,COLUMNS($J:R))/INDEX(Input!$G$5:$AE$5,COLUMNS($J:R)),"")</f>
        <v>0</v>
      </c>
      <c r="AY12" s="17" cm="1">
        <f t="array" ref="AY12">IFERROR(INDEX('Värde nyttor'!$J:$X,$C12+3,COLUMNS($J:S))/INDEX(Input!$G$5:$AE$5,COLUMNS($J:S)),"")</f>
        <v>0</v>
      </c>
      <c r="AZ12" s="17" cm="1">
        <f t="array" ref="AZ12">IFERROR(INDEX('Värde nyttor'!$J:$X,$C12+3,COLUMNS($J:T))/INDEX(Input!$G$5:$AE$5,COLUMNS($J:T)),"")</f>
        <v>0</v>
      </c>
      <c r="BA12" s="17" cm="1">
        <f t="array" ref="BA12">IFERROR(INDEX('Värde nyttor'!$J:$X,$C12+3,COLUMNS($J:U))/INDEX(Input!$G$5:$AE$5,COLUMNS($J:U)),"")</f>
        <v>0</v>
      </c>
      <c r="BB12" s="17" cm="1">
        <f t="array" ref="BB12">IFERROR(INDEX('Värde nyttor'!$J:$X,$C12+3,COLUMNS($J:V))/INDEX(Input!$G$5:$AE$5,COLUMNS($J:V)),"")</f>
        <v>0</v>
      </c>
      <c r="BC12" s="17" cm="1">
        <f t="array" ref="BC12">IFERROR(INDEX('Värde nyttor'!$J:$X,$C12+3,COLUMNS($J:W))/INDEX(Input!$G$5:$AE$5,COLUMNS($J:W)),"")</f>
        <v>0</v>
      </c>
      <c r="BD12" s="17" cm="1">
        <f t="array" ref="BD12">IFERROR(INDEX('Värde nyttor'!$J:$X,$C12+3,COLUMNS($J:X))/INDEX(Input!$G$5:$AE$5,COLUMNS($J:X)),"")</f>
        <v>0</v>
      </c>
      <c r="BE12" s="25">
        <f t="shared" si="2"/>
        <v>0</v>
      </c>
    </row>
    <row r="13" spans="1:57" ht="25.2" customHeight="1" x14ac:dyDescent="0.35">
      <c r="A13" s="24" t="str">
        <f>"N"&amp;TEXT(ROWS($A$2:A13),"00")</f>
        <v>N12</v>
      </c>
      <c r="B13" s="23">
        <f>IFERROR(_xlfn.XMATCH($A13,'Värde nyttor'!$B:$B,0),"")</f>
        <v>221</v>
      </c>
      <c r="C13" s="23">
        <f>IFERROR(_xlfn.XMATCH($A13,'Värde nyttor'!$I:$I,0),"")</f>
        <v>232</v>
      </c>
      <c r="D13" s="33" cm="1">
        <f t="array" ref="D13">IFERROR(INDEX('Värde nyttor'!$C:$C,$B13),"")</f>
        <v>0</v>
      </c>
      <c r="E13" s="33" cm="1">
        <f t="array" ref="E13">IFERROR(INDEX('Värde nyttor'!$C:$C,$B13+1),"")</f>
        <v>0</v>
      </c>
      <c r="F13" s="33" cm="1">
        <f t="array" ref="F13">IFERROR(INDEX('Värde nyttor'!$C:$C,$B13+2),"")</f>
        <v>0</v>
      </c>
      <c r="G13" s="33" t="str">
        <f t="shared" si="3"/>
        <v/>
      </c>
      <c r="H13" s="33"/>
      <c r="I13" s="19"/>
      <c r="J13" s="16" cm="1">
        <f t="array" ref="J13">IFERROR(INDEX('Värde nyttor'!$J:$X,$C13+1,COLUMNS($J:J))/INDEX(Input!$G$5:$AE$5,COLUMNS($J:J)),"")</f>
        <v>0</v>
      </c>
      <c r="K13" s="16" cm="1">
        <f t="array" ref="K13">IFERROR(INDEX('Värde nyttor'!$J:$X,$C13+1,COLUMNS($J:K))/INDEX(Input!$G$5:$AE$5,COLUMNS($J:K)),"")</f>
        <v>0</v>
      </c>
      <c r="L13" s="16" cm="1">
        <f t="array" ref="L13">IFERROR(INDEX('Värde nyttor'!$J:$X,$C13+1,COLUMNS($J:L))/INDEX(Input!$G$5:$AE$5,COLUMNS($J:L)),"")</f>
        <v>0</v>
      </c>
      <c r="M13" s="16" cm="1">
        <f t="array" ref="M13">IFERROR(INDEX('Värde nyttor'!$J:$X,$C13+1,COLUMNS($J:M))/INDEX(Input!$G$5:$AE$5,COLUMNS($J:M)),"")</f>
        <v>0</v>
      </c>
      <c r="N13" s="16" cm="1">
        <f t="array" ref="N13">IFERROR(INDEX('Värde nyttor'!$J:$X,$C13+1,COLUMNS($J:N))/INDEX(Input!$G$5:$AE$5,COLUMNS($J:N)),"")</f>
        <v>0</v>
      </c>
      <c r="O13" s="16" cm="1">
        <f t="array" ref="O13">IFERROR(INDEX('Värde nyttor'!$J:$X,$C13+1,COLUMNS($J:O))/INDEX(Input!$G$5:$AE$5,COLUMNS($J:O)),"")</f>
        <v>0</v>
      </c>
      <c r="P13" s="16" cm="1">
        <f t="array" ref="P13">IFERROR(INDEX('Värde nyttor'!$J:$X,$C13+1,COLUMNS($J:P))/INDEX(Input!$G$5:$AE$5,COLUMNS($J:P)),"")</f>
        <v>0</v>
      </c>
      <c r="Q13" s="16" cm="1">
        <f t="array" ref="Q13">IFERROR(INDEX('Värde nyttor'!$J:$X,$C13+1,COLUMNS($J:Q))/INDEX(Input!$G$5:$AE$5,COLUMNS($J:Q)),"")</f>
        <v>0</v>
      </c>
      <c r="R13" s="16" cm="1">
        <f t="array" ref="R13">IFERROR(INDEX('Värde nyttor'!$J:$X,$C13+1,COLUMNS($J:R))/INDEX(Input!$G$5:$AE$5,COLUMNS($J:R)),"")</f>
        <v>0</v>
      </c>
      <c r="S13" s="16" cm="1">
        <f t="array" ref="S13">IFERROR(INDEX('Värde nyttor'!$J:$X,$C13+1,COLUMNS($J:S))/INDEX(Input!$G$5:$AE$5,COLUMNS($J:S)),"")</f>
        <v>0</v>
      </c>
      <c r="T13" s="16" cm="1">
        <f t="array" ref="T13">IFERROR(INDEX('Värde nyttor'!$J:$X,$C13+1,COLUMNS($J:T))/INDEX(Input!$G$5:$AE$5,COLUMNS($J:T)),"")</f>
        <v>0</v>
      </c>
      <c r="U13" s="16" cm="1">
        <f t="array" ref="U13">IFERROR(INDEX('Värde nyttor'!$J:$X,$C13+1,COLUMNS($J:U))/INDEX(Input!$G$5:$AE$5,COLUMNS($J:U)),"")</f>
        <v>0</v>
      </c>
      <c r="V13" s="16" cm="1">
        <f t="array" ref="V13">IFERROR(INDEX('Värde nyttor'!$J:$X,$C13+1,COLUMNS($J:V))/INDEX(Input!$G$5:$AE$5,COLUMNS($J:V)),"")</f>
        <v>0</v>
      </c>
      <c r="W13" s="16" cm="1">
        <f t="array" ref="W13">IFERROR(INDEX('Värde nyttor'!$J:$X,$C13+1,COLUMNS($J:W))/INDEX(Input!$G$5:$AE$5,COLUMNS($J:W)),"")</f>
        <v>0</v>
      </c>
      <c r="X13" s="16" cm="1">
        <f t="array" ref="X13">IFERROR(INDEX('Värde nyttor'!$J:$X,$C13+1,COLUMNS($J:X))/INDEX(Input!$G$5:$AE$5,COLUMNS($J:X)),"")</f>
        <v>0</v>
      </c>
      <c r="Y13" s="18">
        <f t="shared" si="0"/>
        <v>0</v>
      </c>
      <c r="Z13" s="17" cm="1">
        <f t="array" ref="Z13">IFERROR(INDEX('Värde nyttor'!$J:$X,$C13+2,COLUMNS($J:J))/INDEX(Input!$G$5:$AE$5,COLUMNS($J:J)),"")</f>
        <v>0</v>
      </c>
      <c r="AA13" s="17" cm="1">
        <f t="array" ref="AA13">IFERROR(INDEX('Värde nyttor'!$J:$X,$C13+2,COLUMNS($J:K))/INDEX(Input!$G$5:$AE$5,COLUMNS($J:K)),"")</f>
        <v>0</v>
      </c>
      <c r="AB13" s="17" cm="1">
        <f t="array" ref="AB13">IFERROR(INDEX('Värde nyttor'!$J:$X,$C13+2,COLUMNS($J:L))/INDEX(Input!$G$5:$AE$5,COLUMNS($J:L)),"")</f>
        <v>0</v>
      </c>
      <c r="AC13" s="17" cm="1">
        <f t="array" ref="AC13">IFERROR(INDEX('Värde nyttor'!$J:$X,$C13+2,COLUMNS($J:M))/INDEX(Input!$G$5:$AE$5,COLUMNS($J:M)),"")</f>
        <v>0</v>
      </c>
      <c r="AD13" s="17" cm="1">
        <f t="array" ref="AD13">IFERROR(INDEX('Värde nyttor'!$J:$X,$C13+2,COLUMNS($J:N))/INDEX(Input!$G$5:$AE$5,COLUMNS($J:N)),"")</f>
        <v>0</v>
      </c>
      <c r="AE13" s="17" cm="1">
        <f t="array" ref="AE13">IFERROR(INDEX('Värde nyttor'!$J:$X,$C13+2,COLUMNS($J:O))/INDEX(Input!$G$5:$AE$5,COLUMNS($J:O)),"")</f>
        <v>0</v>
      </c>
      <c r="AF13" s="17" cm="1">
        <f t="array" ref="AF13">IFERROR(INDEX('Värde nyttor'!$J:$X,$C13+2,COLUMNS($J:P))/INDEX(Input!$G$5:$AE$5,COLUMNS($J:P)),"")</f>
        <v>0</v>
      </c>
      <c r="AG13" s="17" cm="1">
        <f t="array" ref="AG13">IFERROR(INDEX('Värde nyttor'!$J:$X,$C13+2,COLUMNS($J:Q))/INDEX(Input!$G$5:$AE$5,COLUMNS($J:Q)),"")</f>
        <v>0</v>
      </c>
      <c r="AH13" s="17" cm="1">
        <f t="array" ref="AH13">IFERROR(INDEX('Värde nyttor'!$J:$X,$C13+2,COLUMNS($J:R))/INDEX(Input!$G$5:$AE$5,COLUMNS($J:R)),"")</f>
        <v>0</v>
      </c>
      <c r="AI13" s="17" cm="1">
        <f t="array" ref="AI13">IFERROR(INDEX('Värde nyttor'!$J:$X,$C13+2,COLUMNS($J:S))/INDEX(Input!$G$5:$AE$5,COLUMNS($J:S)),"")</f>
        <v>0</v>
      </c>
      <c r="AJ13" s="17" cm="1">
        <f t="array" ref="AJ13">IFERROR(INDEX('Värde nyttor'!$J:$X,$C13+2,COLUMNS($J:T))/INDEX(Input!$G$5:$AE$5,COLUMNS($J:T)),"")</f>
        <v>0</v>
      </c>
      <c r="AK13" s="17" cm="1">
        <f t="array" ref="AK13">IFERROR(INDEX('Värde nyttor'!$J:$X,$C13+2,COLUMNS($J:U))/INDEX(Input!$G$5:$AE$5,COLUMNS($J:U)),"")</f>
        <v>0</v>
      </c>
      <c r="AL13" s="17" cm="1">
        <f t="array" ref="AL13">IFERROR(INDEX('Värde nyttor'!$J:$X,$C13+2,COLUMNS($J:V))/INDEX(Input!$G$5:$AE$5,COLUMNS($J:V)),"")</f>
        <v>0</v>
      </c>
      <c r="AM13" s="17" cm="1">
        <f t="array" ref="AM13">IFERROR(INDEX('Värde nyttor'!$J:$X,$C13+2,COLUMNS($J:W))/INDEX(Input!$G$5:$AE$5,COLUMNS($J:W)),"")</f>
        <v>0</v>
      </c>
      <c r="AN13" s="17" cm="1">
        <f t="array" ref="AN13">IFERROR(INDEX('Värde nyttor'!$J:$X,$C13+2,COLUMNS($J:X))/INDEX(Input!$G$5:$AE$5,COLUMNS($J:X)),"")</f>
        <v>0</v>
      </c>
      <c r="AO13" s="18">
        <f t="shared" si="1"/>
        <v>0</v>
      </c>
      <c r="AP13" s="17" cm="1">
        <f t="array" ref="AP13">IFERROR(INDEX('Värde nyttor'!$J:$X,$C13+3,COLUMNS($J:J))/INDEX(Input!$G$5:$AE$5,COLUMNS($J:J)),"")</f>
        <v>0</v>
      </c>
      <c r="AQ13" s="17" cm="1">
        <f t="array" ref="AQ13">IFERROR(INDEX('Värde nyttor'!$J:$X,$C13+3,COLUMNS($J:K))/INDEX(Input!$G$5:$AE$5,COLUMNS($J:K)),"")</f>
        <v>0</v>
      </c>
      <c r="AR13" s="17" cm="1">
        <f t="array" ref="AR13">IFERROR(INDEX('Värde nyttor'!$J:$X,$C13+3,COLUMNS($J:L))/INDEX(Input!$G$5:$AE$5,COLUMNS($J:L)),"")</f>
        <v>0</v>
      </c>
      <c r="AS13" s="17" cm="1">
        <f t="array" ref="AS13">IFERROR(INDEX('Värde nyttor'!$J:$X,$C13+3,COLUMNS($J:M))/INDEX(Input!$G$5:$AE$5,COLUMNS($J:M)),"")</f>
        <v>0</v>
      </c>
      <c r="AT13" s="17" cm="1">
        <f t="array" ref="AT13">IFERROR(INDEX('Värde nyttor'!$J:$X,$C13+3,COLUMNS($J:N))/INDEX(Input!$G$5:$AE$5,COLUMNS($J:N)),"")</f>
        <v>0</v>
      </c>
      <c r="AU13" s="17" cm="1">
        <f t="array" ref="AU13">IFERROR(INDEX('Värde nyttor'!$J:$X,$C13+3,COLUMNS($J:O))/INDEX(Input!$G$5:$AE$5,COLUMNS($J:O)),"")</f>
        <v>0</v>
      </c>
      <c r="AV13" s="17" cm="1">
        <f t="array" ref="AV13">IFERROR(INDEX('Värde nyttor'!$J:$X,$C13+3,COLUMNS($J:P))/INDEX(Input!$G$5:$AE$5,COLUMNS($J:P)),"")</f>
        <v>0</v>
      </c>
      <c r="AW13" s="17" cm="1">
        <f t="array" ref="AW13">IFERROR(INDEX('Värde nyttor'!$J:$X,$C13+3,COLUMNS($J:Q))/INDEX(Input!$G$5:$AE$5,COLUMNS($J:Q)),"")</f>
        <v>0</v>
      </c>
      <c r="AX13" s="17" cm="1">
        <f t="array" ref="AX13">IFERROR(INDEX('Värde nyttor'!$J:$X,$C13+3,COLUMNS($J:R))/INDEX(Input!$G$5:$AE$5,COLUMNS($J:R)),"")</f>
        <v>0</v>
      </c>
      <c r="AY13" s="17" cm="1">
        <f t="array" ref="AY13">IFERROR(INDEX('Värde nyttor'!$J:$X,$C13+3,COLUMNS($J:S))/INDEX(Input!$G$5:$AE$5,COLUMNS($J:S)),"")</f>
        <v>0</v>
      </c>
      <c r="AZ13" s="17" cm="1">
        <f t="array" ref="AZ13">IFERROR(INDEX('Värde nyttor'!$J:$X,$C13+3,COLUMNS($J:T))/INDEX(Input!$G$5:$AE$5,COLUMNS($J:T)),"")</f>
        <v>0</v>
      </c>
      <c r="BA13" s="17" cm="1">
        <f t="array" ref="BA13">IFERROR(INDEX('Värde nyttor'!$J:$X,$C13+3,COLUMNS($J:U))/INDEX(Input!$G$5:$AE$5,COLUMNS($J:U)),"")</f>
        <v>0</v>
      </c>
      <c r="BB13" s="17" cm="1">
        <f t="array" ref="BB13">IFERROR(INDEX('Värde nyttor'!$J:$X,$C13+3,COLUMNS($J:V))/INDEX(Input!$G$5:$AE$5,COLUMNS($J:V)),"")</f>
        <v>0</v>
      </c>
      <c r="BC13" s="17" cm="1">
        <f t="array" ref="BC13">IFERROR(INDEX('Värde nyttor'!$J:$X,$C13+3,COLUMNS($J:W))/INDEX(Input!$G$5:$AE$5,COLUMNS($J:W)),"")</f>
        <v>0</v>
      </c>
      <c r="BD13" s="17" cm="1">
        <f t="array" ref="BD13">IFERROR(INDEX('Värde nyttor'!$J:$X,$C13+3,COLUMNS($J:X))/INDEX(Input!$G$5:$AE$5,COLUMNS($J:X)),"")</f>
        <v>0</v>
      </c>
      <c r="BE13" s="25">
        <f t="shared" si="2"/>
        <v>0</v>
      </c>
    </row>
    <row r="14" spans="1:57" ht="25.2" customHeight="1" x14ac:dyDescent="0.35">
      <c r="A14" s="24" t="str">
        <f>"N"&amp;TEXT(ROWS($A$2:A14),"00")</f>
        <v>N13</v>
      </c>
      <c r="B14" s="23">
        <f>IFERROR(_xlfn.XMATCH($A14,'Värde nyttor'!$B:$B,0),"")</f>
        <v>240</v>
      </c>
      <c r="C14" s="23">
        <f>IFERROR(_xlfn.XMATCH($A14,'Värde nyttor'!$I:$I,0),"")</f>
        <v>251</v>
      </c>
      <c r="D14" s="33" cm="1">
        <f t="array" ref="D14">IFERROR(INDEX('Värde nyttor'!$C:$C,$B14),"")</f>
        <v>0</v>
      </c>
      <c r="E14" s="33" cm="1">
        <f t="array" ref="E14">IFERROR(INDEX('Värde nyttor'!$C:$C,$B14+1),"")</f>
        <v>0</v>
      </c>
      <c r="F14" s="33" cm="1">
        <f t="array" ref="F14">IFERROR(INDEX('Värde nyttor'!$C:$C,$B14+2),"")</f>
        <v>0</v>
      </c>
      <c r="G14" s="33" t="str">
        <f t="shared" si="3"/>
        <v/>
      </c>
      <c r="H14" s="33"/>
      <c r="I14" s="19"/>
      <c r="J14" s="16" cm="1">
        <f t="array" ref="J14">IFERROR(INDEX('Värde nyttor'!$J:$X,$C14+1,COLUMNS($J:J))/INDEX(Input!$G$5:$AE$5,COLUMNS($J:J)),"")</f>
        <v>0</v>
      </c>
      <c r="K14" s="16" cm="1">
        <f t="array" ref="K14">IFERROR(INDEX('Värde nyttor'!$J:$X,$C14+1,COLUMNS($J:K))/INDEX(Input!$G$5:$AE$5,COLUMNS($J:K)),"")</f>
        <v>0</v>
      </c>
      <c r="L14" s="16" cm="1">
        <f t="array" ref="L14">IFERROR(INDEX('Värde nyttor'!$J:$X,$C14+1,COLUMNS($J:L))/INDEX(Input!$G$5:$AE$5,COLUMNS($J:L)),"")</f>
        <v>0</v>
      </c>
      <c r="M14" s="16" cm="1">
        <f t="array" ref="M14">IFERROR(INDEX('Värde nyttor'!$J:$X,$C14+1,COLUMNS($J:M))/INDEX(Input!$G$5:$AE$5,COLUMNS($J:M)),"")</f>
        <v>0</v>
      </c>
      <c r="N14" s="16" cm="1">
        <f t="array" ref="N14">IFERROR(INDEX('Värde nyttor'!$J:$X,$C14+1,COLUMNS($J:N))/INDEX(Input!$G$5:$AE$5,COLUMNS($J:N)),"")</f>
        <v>0</v>
      </c>
      <c r="O14" s="16" cm="1">
        <f t="array" ref="O14">IFERROR(INDEX('Värde nyttor'!$J:$X,$C14+1,COLUMNS($J:O))/INDEX(Input!$G$5:$AE$5,COLUMNS($J:O)),"")</f>
        <v>0</v>
      </c>
      <c r="P14" s="16" cm="1">
        <f t="array" ref="P14">IFERROR(INDEX('Värde nyttor'!$J:$X,$C14+1,COLUMNS($J:P))/INDEX(Input!$G$5:$AE$5,COLUMNS($J:P)),"")</f>
        <v>0</v>
      </c>
      <c r="Q14" s="16" cm="1">
        <f t="array" ref="Q14">IFERROR(INDEX('Värde nyttor'!$J:$X,$C14+1,COLUMNS($J:Q))/INDEX(Input!$G$5:$AE$5,COLUMNS($J:Q)),"")</f>
        <v>0</v>
      </c>
      <c r="R14" s="16" cm="1">
        <f t="array" ref="R14">IFERROR(INDEX('Värde nyttor'!$J:$X,$C14+1,COLUMNS($J:R))/INDEX(Input!$G$5:$AE$5,COLUMNS($J:R)),"")</f>
        <v>0</v>
      </c>
      <c r="S14" s="16" cm="1">
        <f t="array" ref="S14">IFERROR(INDEX('Värde nyttor'!$J:$X,$C14+1,COLUMNS($J:S))/INDEX(Input!$G$5:$AE$5,COLUMNS($J:S)),"")</f>
        <v>0</v>
      </c>
      <c r="T14" s="16" cm="1">
        <f t="array" ref="T14">IFERROR(INDEX('Värde nyttor'!$J:$X,$C14+1,COLUMNS($J:T))/INDEX(Input!$G$5:$AE$5,COLUMNS($J:T)),"")</f>
        <v>0</v>
      </c>
      <c r="U14" s="16" cm="1">
        <f t="array" ref="U14">IFERROR(INDEX('Värde nyttor'!$J:$X,$C14+1,COLUMNS($J:U))/INDEX(Input!$G$5:$AE$5,COLUMNS($J:U)),"")</f>
        <v>0</v>
      </c>
      <c r="V14" s="16" cm="1">
        <f t="array" ref="V14">IFERROR(INDEX('Värde nyttor'!$J:$X,$C14+1,COLUMNS($J:V))/INDEX(Input!$G$5:$AE$5,COLUMNS($J:V)),"")</f>
        <v>0</v>
      </c>
      <c r="W14" s="16" cm="1">
        <f t="array" ref="W14">IFERROR(INDEX('Värde nyttor'!$J:$X,$C14+1,COLUMNS($J:W))/INDEX(Input!$G$5:$AE$5,COLUMNS($J:W)),"")</f>
        <v>0</v>
      </c>
      <c r="X14" s="16" cm="1">
        <f t="array" ref="X14">IFERROR(INDEX('Värde nyttor'!$J:$X,$C14+1,COLUMNS($J:X))/INDEX(Input!$G$5:$AE$5,COLUMNS($J:X)),"")</f>
        <v>0</v>
      </c>
      <c r="Y14" s="18">
        <f t="shared" si="0"/>
        <v>0</v>
      </c>
      <c r="Z14" s="17" cm="1">
        <f t="array" ref="Z14">IFERROR(INDEX('Värde nyttor'!$J:$X,$C14+2,COLUMNS($J:J))/INDEX(Input!$G$5:$AE$5,COLUMNS($J:J)),"")</f>
        <v>0</v>
      </c>
      <c r="AA14" s="17" cm="1">
        <f t="array" ref="AA14">IFERROR(INDEX('Värde nyttor'!$J:$X,$C14+2,COLUMNS($J:K))/INDEX(Input!$G$5:$AE$5,COLUMNS($J:K)),"")</f>
        <v>0</v>
      </c>
      <c r="AB14" s="17" cm="1">
        <f t="array" ref="AB14">IFERROR(INDEX('Värde nyttor'!$J:$X,$C14+2,COLUMNS($J:L))/INDEX(Input!$G$5:$AE$5,COLUMNS($J:L)),"")</f>
        <v>0</v>
      </c>
      <c r="AC14" s="17" cm="1">
        <f t="array" ref="AC14">IFERROR(INDEX('Värde nyttor'!$J:$X,$C14+2,COLUMNS($J:M))/INDEX(Input!$G$5:$AE$5,COLUMNS($J:M)),"")</f>
        <v>0</v>
      </c>
      <c r="AD14" s="17" cm="1">
        <f t="array" ref="AD14">IFERROR(INDEX('Värde nyttor'!$J:$X,$C14+2,COLUMNS($J:N))/INDEX(Input!$G$5:$AE$5,COLUMNS($J:N)),"")</f>
        <v>0</v>
      </c>
      <c r="AE14" s="17" cm="1">
        <f t="array" ref="AE14">IFERROR(INDEX('Värde nyttor'!$J:$X,$C14+2,COLUMNS($J:O))/INDEX(Input!$G$5:$AE$5,COLUMNS($J:O)),"")</f>
        <v>0</v>
      </c>
      <c r="AF14" s="17" cm="1">
        <f t="array" ref="AF14">IFERROR(INDEX('Värde nyttor'!$J:$X,$C14+2,COLUMNS($J:P))/INDEX(Input!$G$5:$AE$5,COLUMNS($J:P)),"")</f>
        <v>0</v>
      </c>
      <c r="AG14" s="17" cm="1">
        <f t="array" ref="AG14">IFERROR(INDEX('Värde nyttor'!$J:$X,$C14+2,COLUMNS($J:Q))/INDEX(Input!$G$5:$AE$5,COLUMNS($J:Q)),"")</f>
        <v>0</v>
      </c>
      <c r="AH14" s="17" cm="1">
        <f t="array" ref="AH14">IFERROR(INDEX('Värde nyttor'!$J:$X,$C14+2,COLUMNS($J:R))/INDEX(Input!$G$5:$AE$5,COLUMNS($J:R)),"")</f>
        <v>0</v>
      </c>
      <c r="AI14" s="17" cm="1">
        <f t="array" ref="AI14">IFERROR(INDEX('Värde nyttor'!$J:$X,$C14+2,COLUMNS($J:S))/INDEX(Input!$G$5:$AE$5,COLUMNS($J:S)),"")</f>
        <v>0</v>
      </c>
      <c r="AJ14" s="17" cm="1">
        <f t="array" ref="AJ14">IFERROR(INDEX('Värde nyttor'!$J:$X,$C14+2,COLUMNS($J:T))/INDEX(Input!$G$5:$AE$5,COLUMNS($J:T)),"")</f>
        <v>0</v>
      </c>
      <c r="AK14" s="17" cm="1">
        <f t="array" ref="AK14">IFERROR(INDEX('Värde nyttor'!$J:$X,$C14+2,COLUMNS($J:U))/INDEX(Input!$G$5:$AE$5,COLUMNS($J:U)),"")</f>
        <v>0</v>
      </c>
      <c r="AL14" s="17" cm="1">
        <f t="array" ref="AL14">IFERROR(INDEX('Värde nyttor'!$J:$X,$C14+2,COLUMNS($J:V))/INDEX(Input!$G$5:$AE$5,COLUMNS($J:V)),"")</f>
        <v>0</v>
      </c>
      <c r="AM14" s="17" cm="1">
        <f t="array" ref="AM14">IFERROR(INDEX('Värde nyttor'!$J:$X,$C14+2,COLUMNS($J:W))/INDEX(Input!$G$5:$AE$5,COLUMNS($J:W)),"")</f>
        <v>0</v>
      </c>
      <c r="AN14" s="17" cm="1">
        <f t="array" ref="AN14">IFERROR(INDEX('Värde nyttor'!$J:$X,$C14+2,COLUMNS($J:X))/INDEX(Input!$G$5:$AE$5,COLUMNS($J:X)),"")</f>
        <v>0</v>
      </c>
      <c r="AO14" s="18">
        <f t="shared" si="1"/>
        <v>0</v>
      </c>
      <c r="AP14" s="17" cm="1">
        <f t="array" ref="AP14">IFERROR(INDEX('Värde nyttor'!$J:$X,$C14+3,COLUMNS($J:J))/INDEX(Input!$G$5:$AE$5,COLUMNS($J:J)),"")</f>
        <v>0</v>
      </c>
      <c r="AQ14" s="17" cm="1">
        <f t="array" ref="AQ14">IFERROR(INDEX('Värde nyttor'!$J:$X,$C14+3,COLUMNS($J:K))/INDEX(Input!$G$5:$AE$5,COLUMNS($J:K)),"")</f>
        <v>0</v>
      </c>
      <c r="AR14" s="17" cm="1">
        <f t="array" ref="AR14">IFERROR(INDEX('Värde nyttor'!$J:$X,$C14+3,COLUMNS($J:L))/INDEX(Input!$G$5:$AE$5,COLUMNS($J:L)),"")</f>
        <v>0</v>
      </c>
      <c r="AS14" s="17" cm="1">
        <f t="array" ref="AS14">IFERROR(INDEX('Värde nyttor'!$J:$X,$C14+3,COLUMNS($J:M))/INDEX(Input!$G$5:$AE$5,COLUMNS($J:M)),"")</f>
        <v>0</v>
      </c>
      <c r="AT14" s="17" cm="1">
        <f t="array" ref="AT14">IFERROR(INDEX('Värde nyttor'!$J:$X,$C14+3,COLUMNS($J:N))/INDEX(Input!$G$5:$AE$5,COLUMNS($J:N)),"")</f>
        <v>0</v>
      </c>
      <c r="AU14" s="17" cm="1">
        <f t="array" ref="AU14">IFERROR(INDEX('Värde nyttor'!$J:$X,$C14+3,COLUMNS($J:O))/INDEX(Input!$G$5:$AE$5,COLUMNS($J:O)),"")</f>
        <v>0</v>
      </c>
      <c r="AV14" s="17" cm="1">
        <f t="array" ref="AV14">IFERROR(INDEX('Värde nyttor'!$J:$X,$C14+3,COLUMNS($J:P))/INDEX(Input!$G$5:$AE$5,COLUMNS($J:P)),"")</f>
        <v>0</v>
      </c>
      <c r="AW14" s="17" cm="1">
        <f t="array" ref="AW14">IFERROR(INDEX('Värde nyttor'!$J:$X,$C14+3,COLUMNS($J:Q))/INDEX(Input!$G$5:$AE$5,COLUMNS($J:Q)),"")</f>
        <v>0</v>
      </c>
      <c r="AX14" s="17" cm="1">
        <f t="array" ref="AX14">IFERROR(INDEX('Värde nyttor'!$J:$X,$C14+3,COLUMNS($J:R))/INDEX(Input!$G$5:$AE$5,COLUMNS($J:R)),"")</f>
        <v>0</v>
      </c>
      <c r="AY14" s="17" cm="1">
        <f t="array" ref="AY14">IFERROR(INDEX('Värde nyttor'!$J:$X,$C14+3,COLUMNS($J:S))/INDEX(Input!$G$5:$AE$5,COLUMNS($J:S)),"")</f>
        <v>0</v>
      </c>
      <c r="AZ14" s="17" cm="1">
        <f t="array" ref="AZ14">IFERROR(INDEX('Värde nyttor'!$J:$X,$C14+3,COLUMNS($J:T))/INDEX(Input!$G$5:$AE$5,COLUMNS($J:T)),"")</f>
        <v>0</v>
      </c>
      <c r="BA14" s="17" cm="1">
        <f t="array" ref="BA14">IFERROR(INDEX('Värde nyttor'!$J:$X,$C14+3,COLUMNS($J:U))/INDEX(Input!$G$5:$AE$5,COLUMNS($J:U)),"")</f>
        <v>0</v>
      </c>
      <c r="BB14" s="17" cm="1">
        <f t="array" ref="BB14">IFERROR(INDEX('Värde nyttor'!$J:$X,$C14+3,COLUMNS($J:V))/INDEX(Input!$G$5:$AE$5,COLUMNS($J:V)),"")</f>
        <v>0</v>
      </c>
      <c r="BC14" s="17" cm="1">
        <f t="array" ref="BC14">IFERROR(INDEX('Värde nyttor'!$J:$X,$C14+3,COLUMNS($J:W))/INDEX(Input!$G$5:$AE$5,COLUMNS($J:W)),"")</f>
        <v>0</v>
      </c>
      <c r="BD14" s="17" cm="1">
        <f t="array" ref="BD14">IFERROR(INDEX('Värde nyttor'!$J:$X,$C14+3,COLUMNS($J:X))/INDEX(Input!$G$5:$AE$5,COLUMNS($J:X)),"")</f>
        <v>0</v>
      </c>
      <c r="BE14" s="25">
        <f t="shared" si="2"/>
        <v>0</v>
      </c>
    </row>
    <row r="15" spans="1:57" ht="25.2" customHeight="1" x14ac:dyDescent="0.35">
      <c r="A15" s="24" t="str">
        <f>"N"&amp;TEXT(ROWS($A$2:A15),"00")</f>
        <v>N14</v>
      </c>
      <c r="B15" s="23">
        <f>IFERROR(_xlfn.XMATCH($A15,'Värde nyttor'!$B:$B,0),"")</f>
        <v>259</v>
      </c>
      <c r="C15" s="23">
        <f>IFERROR(_xlfn.XMATCH($A15,'Värde nyttor'!$I:$I,0),"")</f>
        <v>270</v>
      </c>
      <c r="D15" s="33" cm="1">
        <f t="array" ref="D15">IFERROR(INDEX('Värde nyttor'!$C:$C,$B15),"")</f>
        <v>0</v>
      </c>
      <c r="E15" s="33" cm="1">
        <f t="array" ref="E15">IFERROR(INDEX('Värde nyttor'!$C:$C,$B15+1),"")</f>
        <v>0</v>
      </c>
      <c r="F15" s="33" cm="1">
        <f t="array" ref="F15">IFERROR(INDEX('Värde nyttor'!$C:$C,$B15+2),"")</f>
        <v>0</v>
      </c>
      <c r="G15" s="33" t="str">
        <f t="shared" si="3"/>
        <v/>
      </c>
      <c r="H15" s="33"/>
      <c r="I15" s="19"/>
      <c r="J15" s="16" cm="1">
        <f t="array" ref="J15">IFERROR(INDEX('Värde nyttor'!$J:$X,$C15+1,COLUMNS($J:J))/INDEX(Input!$G$5:$AE$5,COLUMNS($J:J)),"")</f>
        <v>0</v>
      </c>
      <c r="K15" s="16" cm="1">
        <f t="array" ref="K15">IFERROR(INDEX('Värde nyttor'!$J:$X,$C15+1,COLUMNS($J:K))/INDEX(Input!$G$5:$AE$5,COLUMNS($J:K)),"")</f>
        <v>0</v>
      </c>
      <c r="L15" s="16" cm="1">
        <f t="array" ref="L15">IFERROR(INDEX('Värde nyttor'!$J:$X,$C15+1,COLUMNS($J:L))/INDEX(Input!$G$5:$AE$5,COLUMNS($J:L)),"")</f>
        <v>0</v>
      </c>
      <c r="M15" s="16" cm="1">
        <f t="array" ref="M15">IFERROR(INDEX('Värde nyttor'!$J:$X,$C15+1,COLUMNS($J:M))/INDEX(Input!$G$5:$AE$5,COLUMNS($J:M)),"")</f>
        <v>0</v>
      </c>
      <c r="N15" s="16" cm="1">
        <f t="array" ref="N15">IFERROR(INDEX('Värde nyttor'!$J:$X,$C15+1,COLUMNS($J:N))/INDEX(Input!$G$5:$AE$5,COLUMNS($J:N)),"")</f>
        <v>0</v>
      </c>
      <c r="O15" s="16" cm="1">
        <f t="array" ref="O15">IFERROR(INDEX('Värde nyttor'!$J:$X,$C15+1,COLUMNS($J:O))/INDEX(Input!$G$5:$AE$5,COLUMNS($J:O)),"")</f>
        <v>0</v>
      </c>
      <c r="P15" s="16" cm="1">
        <f t="array" ref="P15">IFERROR(INDEX('Värde nyttor'!$J:$X,$C15+1,COLUMNS($J:P))/INDEX(Input!$G$5:$AE$5,COLUMNS($J:P)),"")</f>
        <v>0</v>
      </c>
      <c r="Q15" s="16" cm="1">
        <f t="array" ref="Q15">IFERROR(INDEX('Värde nyttor'!$J:$X,$C15+1,COLUMNS($J:Q))/INDEX(Input!$G$5:$AE$5,COLUMNS($J:Q)),"")</f>
        <v>0</v>
      </c>
      <c r="R15" s="16" cm="1">
        <f t="array" ref="R15">IFERROR(INDEX('Värde nyttor'!$J:$X,$C15+1,COLUMNS($J:R))/INDEX(Input!$G$5:$AE$5,COLUMNS($J:R)),"")</f>
        <v>0</v>
      </c>
      <c r="S15" s="16" cm="1">
        <f t="array" ref="S15">IFERROR(INDEX('Värde nyttor'!$J:$X,$C15+1,COLUMNS($J:S))/INDEX(Input!$G$5:$AE$5,COLUMNS($J:S)),"")</f>
        <v>0</v>
      </c>
      <c r="T15" s="16" cm="1">
        <f t="array" ref="T15">IFERROR(INDEX('Värde nyttor'!$J:$X,$C15+1,COLUMNS($J:T))/INDEX(Input!$G$5:$AE$5,COLUMNS($J:T)),"")</f>
        <v>0</v>
      </c>
      <c r="U15" s="16" cm="1">
        <f t="array" ref="U15">IFERROR(INDEX('Värde nyttor'!$J:$X,$C15+1,COLUMNS($J:U))/INDEX(Input!$G$5:$AE$5,COLUMNS($J:U)),"")</f>
        <v>0</v>
      </c>
      <c r="V15" s="16" cm="1">
        <f t="array" ref="V15">IFERROR(INDEX('Värde nyttor'!$J:$X,$C15+1,COLUMNS($J:V))/INDEX(Input!$G$5:$AE$5,COLUMNS($J:V)),"")</f>
        <v>0</v>
      </c>
      <c r="W15" s="16" cm="1">
        <f t="array" ref="W15">IFERROR(INDEX('Värde nyttor'!$J:$X,$C15+1,COLUMNS($J:W))/INDEX(Input!$G$5:$AE$5,COLUMNS($J:W)),"")</f>
        <v>0</v>
      </c>
      <c r="X15" s="16" cm="1">
        <f t="array" ref="X15">IFERROR(INDEX('Värde nyttor'!$J:$X,$C15+1,COLUMNS($J:X))/INDEX(Input!$G$5:$AE$5,COLUMNS($J:X)),"")</f>
        <v>0</v>
      </c>
      <c r="Y15" s="18">
        <f t="shared" si="0"/>
        <v>0</v>
      </c>
      <c r="Z15" s="17" cm="1">
        <f t="array" ref="Z15">IFERROR(INDEX('Värde nyttor'!$J:$X,$C15+2,COLUMNS($J:J))/INDEX(Input!$G$5:$AE$5,COLUMNS($J:J)),"")</f>
        <v>0</v>
      </c>
      <c r="AA15" s="17" cm="1">
        <f t="array" ref="AA15">IFERROR(INDEX('Värde nyttor'!$J:$X,$C15+2,COLUMNS($J:K))/INDEX(Input!$G$5:$AE$5,COLUMNS($J:K)),"")</f>
        <v>0</v>
      </c>
      <c r="AB15" s="17" cm="1">
        <f t="array" ref="AB15">IFERROR(INDEX('Värde nyttor'!$J:$X,$C15+2,COLUMNS($J:L))/INDEX(Input!$G$5:$AE$5,COLUMNS($J:L)),"")</f>
        <v>0</v>
      </c>
      <c r="AC15" s="17" cm="1">
        <f t="array" ref="AC15">IFERROR(INDEX('Värde nyttor'!$J:$X,$C15+2,COLUMNS($J:M))/INDEX(Input!$G$5:$AE$5,COLUMNS($J:M)),"")</f>
        <v>0</v>
      </c>
      <c r="AD15" s="17" cm="1">
        <f t="array" ref="AD15">IFERROR(INDEX('Värde nyttor'!$J:$X,$C15+2,COLUMNS($J:N))/INDEX(Input!$G$5:$AE$5,COLUMNS($J:N)),"")</f>
        <v>0</v>
      </c>
      <c r="AE15" s="17" cm="1">
        <f t="array" ref="AE15">IFERROR(INDEX('Värde nyttor'!$J:$X,$C15+2,COLUMNS($J:O))/INDEX(Input!$G$5:$AE$5,COLUMNS($J:O)),"")</f>
        <v>0</v>
      </c>
      <c r="AF15" s="17" cm="1">
        <f t="array" ref="AF15">IFERROR(INDEX('Värde nyttor'!$J:$X,$C15+2,COLUMNS($J:P))/INDEX(Input!$G$5:$AE$5,COLUMNS($J:P)),"")</f>
        <v>0</v>
      </c>
      <c r="AG15" s="17" cm="1">
        <f t="array" ref="AG15">IFERROR(INDEX('Värde nyttor'!$J:$X,$C15+2,COLUMNS($J:Q))/INDEX(Input!$G$5:$AE$5,COLUMNS($J:Q)),"")</f>
        <v>0</v>
      </c>
      <c r="AH15" s="17" cm="1">
        <f t="array" ref="AH15">IFERROR(INDEX('Värde nyttor'!$J:$X,$C15+2,COLUMNS($J:R))/INDEX(Input!$G$5:$AE$5,COLUMNS($J:R)),"")</f>
        <v>0</v>
      </c>
      <c r="AI15" s="17" cm="1">
        <f t="array" ref="AI15">IFERROR(INDEX('Värde nyttor'!$J:$X,$C15+2,COLUMNS($J:S))/INDEX(Input!$G$5:$AE$5,COLUMNS($J:S)),"")</f>
        <v>0</v>
      </c>
      <c r="AJ15" s="17" cm="1">
        <f t="array" ref="AJ15">IFERROR(INDEX('Värde nyttor'!$J:$X,$C15+2,COLUMNS($J:T))/INDEX(Input!$G$5:$AE$5,COLUMNS($J:T)),"")</f>
        <v>0</v>
      </c>
      <c r="AK15" s="17" cm="1">
        <f t="array" ref="AK15">IFERROR(INDEX('Värde nyttor'!$J:$X,$C15+2,COLUMNS($J:U))/INDEX(Input!$G$5:$AE$5,COLUMNS($J:U)),"")</f>
        <v>0</v>
      </c>
      <c r="AL15" s="17" cm="1">
        <f t="array" ref="AL15">IFERROR(INDEX('Värde nyttor'!$J:$X,$C15+2,COLUMNS($J:V))/INDEX(Input!$G$5:$AE$5,COLUMNS($J:V)),"")</f>
        <v>0</v>
      </c>
      <c r="AM15" s="17" cm="1">
        <f t="array" ref="AM15">IFERROR(INDEX('Värde nyttor'!$J:$X,$C15+2,COLUMNS($J:W))/INDEX(Input!$G$5:$AE$5,COLUMNS($J:W)),"")</f>
        <v>0</v>
      </c>
      <c r="AN15" s="17" cm="1">
        <f t="array" ref="AN15">IFERROR(INDEX('Värde nyttor'!$J:$X,$C15+2,COLUMNS($J:X))/INDEX(Input!$G$5:$AE$5,COLUMNS($J:X)),"")</f>
        <v>0</v>
      </c>
      <c r="AO15" s="18">
        <f t="shared" si="1"/>
        <v>0</v>
      </c>
      <c r="AP15" s="17" cm="1">
        <f t="array" ref="AP15">IFERROR(INDEX('Värde nyttor'!$J:$X,$C15+3,COLUMNS($J:J))/INDEX(Input!$G$5:$AE$5,COLUMNS($J:J)),"")</f>
        <v>0</v>
      </c>
      <c r="AQ15" s="17" cm="1">
        <f t="array" ref="AQ15">IFERROR(INDEX('Värde nyttor'!$J:$X,$C15+3,COLUMNS($J:K))/INDEX(Input!$G$5:$AE$5,COLUMNS($J:K)),"")</f>
        <v>0</v>
      </c>
      <c r="AR15" s="17" cm="1">
        <f t="array" ref="AR15">IFERROR(INDEX('Värde nyttor'!$J:$X,$C15+3,COLUMNS($J:L))/INDEX(Input!$G$5:$AE$5,COLUMNS($J:L)),"")</f>
        <v>0</v>
      </c>
      <c r="AS15" s="17" cm="1">
        <f t="array" ref="AS15">IFERROR(INDEX('Värde nyttor'!$J:$X,$C15+3,COLUMNS($J:M))/INDEX(Input!$G$5:$AE$5,COLUMNS($J:M)),"")</f>
        <v>0</v>
      </c>
      <c r="AT15" s="17" cm="1">
        <f t="array" ref="AT15">IFERROR(INDEX('Värde nyttor'!$J:$X,$C15+3,COLUMNS($J:N))/INDEX(Input!$G$5:$AE$5,COLUMNS($J:N)),"")</f>
        <v>0</v>
      </c>
      <c r="AU15" s="17" cm="1">
        <f t="array" ref="AU15">IFERROR(INDEX('Värde nyttor'!$J:$X,$C15+3,COLUMNS($J:O))/INDEX(Input!$G$5:$AE$5,COLUMNS($J:O)),"")</f>
        <v>0</v>
      </c>
      <c r="AV15" s="17" cm="1">
        <f t="array" ref="AV15">IFERROR(INDEX('Värde nyttor'!$J:$X,$C15+3,COLUMNS($J:P))/INDEX(Input!$G$5:$AE$5,COLUMNS($J:P)),"")</f>
        <v>0</v>
      </c>
      <c r="AW15" s="17" cm="1">
        <f t="array" ref="AW15">IFERROR(INDEX('Värde nyttor'!$J:$X,$C15+3,COLUMNS($J:Q))/INDEX(Input!$G$5:$AE$5,COLUMNS($J:Q)),"")</f>
        <v>0</v>
      </c>
      <c r="AX15" s="17" cm="1">
        <f t="array" ref="AX15">IFERROR(INDEX('Värde nyttor'!$J:$X,$C15+3,COLUMNS($J:R))/INDEX(Input!$G$5:$AE$5,COLUMNS($J:R)),"")</f>
        <v>0</v>
      </c>
      <c r="AY15" s="17" cm="1">
        <f t="array" ref="AY15">IFERROR(INDEX('Värde nyttor'!$J:$X,$C15+3,COLUMNS($J:S))/INDEX(Input!$G$5:$AE$5,COLUMNS($J:S)),"")</f>
        <v>0</v>
      </c>
      <c r="AZ15" s="17" cm="1">
        <f t="array" ref="AZ15">IFERROR(INDEX('Värde nyttor'!$J:$X,$C15+3,COLUMNS($J:T))/INDEX(Input!$G$5:$AE$5,COLUMNS($J:T)),"")</f>
        <v>0</v>
      </c>
      <c r="BA15" s="17" cm="1">
        <f t="array" ref="BA15">IFERROR(INDEX('Värde nyttor'!$J:$X,$C15+3,COLUMNS($J:U))/INDEX(Input!$G$5:$AE$5,COLUMNS($J:U)),"")</f>
        <v>0</v>
      </c>
      <c r="BB15" s="17" cm="1">
        <f t="array" ref="BB15">IFERROR(INDEX('Värde nyttor'!$J:$X,$C15+3,COLUMNS($J:V))/INDEX(Input!$G$5:$AE$5,COLUMNS($J:V)),"")</f>
        <v>0</v>
      </c>
      <c r="BC15" s="17" cm="1">
        <f t="array" ref="BC15">IFERROR(INDEX('Värde nyttor'!$J:$X,$C15+3,COLUMNS($J:W))/INDEX(Input!$G$5:$AE$5,COLUMNS($J:W)),"")</f>
        <v>0</v>
      </c>
      <c r="BD15" s="17" cm="1">
        <f t="array" ref="BD15">IFERROR(INDEX('Värde nyttor'!$J:$X,$C15+3,COLUMNS($J:X))/INDEX(Input!$G$5:$AE$5,COLUMNS($J:X)),"")</f>
        <v>0</v>
      </c>
      <c r="BE15" s="25">
        <f t="shared" si="2"/>
        <v>0</v>
      </c>
    </row>
    <row r="16" spans="1:57" ht="25.2" customHeight="1" x14ac:dyDescent="0.35">
      <c r="A16" s="24" t="str">
        <f>"N"&amp;TEXT(ROWS($A$2:A16),"00")</f>
        <v>N15</v>
      </c>
      <c r="B16" s="23">
        <f>IFERROR(_xlfn.XMATCH($A16,'Värde nyttor'!$B:$B,0),"")</f>
        <v>278</v>
      </c>
      <c r="C16" s="23">
        <f>IFERROR(_xlfn.XMATCH($A16,'Värde nyttor'!$I:$I,0),"")</f>
        <v>289</v>
      </c>
      <c r="D16" s="33" cm="1">
        <f t="array" ref="D16">IFERROR(INDEX('Värde nyttor'!$C:$C,$B16),"")</f>
        <v>0</v>
      </c>
      <c r="E16" s="33" cm="1">
        <f t="array" ref="E16">IFERROR(INDEX('Värde nyttor'!$C:$C,$B16+1),"")</f>
        <v>0</v>
      </c>
      <c r="F16" s="33" cm="1">
        <f t="array" ref="F16">IFERROR(INDEX('Värde nyttor'!$C:$C,$B16+2),"")</f>
        <v>0</v>
      </c>
      <c r="G16" s="33" t="str">
        <f t="shared" si="3"/>
        <v/>
      </c>
      <c r="H16" s="33"/>
      <c r="I16" s="19"/>
      <c r="J16" s="16" cm="1">
        <f t="array" ref="J16">IFERROR(INDEX('Värde nyttor'!$J:$X,$C16+1,COLUMNS($J:J))/INDEX(Input!$G$5:$AE$5,COLUMNS($J:J)),"")</f>
        <v>0</v>
      </c>
      <c r="K16" s="16" cm="1">
        <f t="array" ref="K16">IFERROR(INDEX('Värde nyttor'!$J:$X,$C16+1,COLUMNS($J:K))/INDEX(Input!$G$5:$AE$5,COLUMNS($J:K)),"")</f>
        <v>0</v>
      </c>
      <c r="L16" s="16" cm="1">
        <f t="array" ref="L16">IFERROR(INDEX('Värde nyttor'!$J:$X,$C16+1,COLUMNS($J:L))/INDEX(Input!$G$5:$AE$5,COLUMNS($J:L)),"")</f>
        <v>0</v>
      </c>
      <c r="M16" s="16" cm="1">
        <f t="array" ref="M16">IFERROR(INDEX('Värde nyttor'!$J:$X,$C16+1,COLUMNS($J:M))/INDEX(Input!$G$5:$AE$5,COLUMNS($J:M)),"")</f>
        <v>0</v>
      </c>
      <c r="N16" s="16" cm="1">
        <f t="array" ref="N16">IFERROR(INDEX('Värde nyttor'!$J:$X,$C16+1,COLUMNS($J:N))/INDEX(Input!$G$5:$AE$5,COLUMNS($J:N)),"")</f>
        <v>0</v>
      </c>
      <c r="O16" s="16" cm="1">
        <f t="array" ref="O16">IFERROR(INDEX('Värde nyttor'!$J:$X,$C16+1,COLUMNS($J:O))/INDEX(Input!$G$5:$AE$5,COLUMNS($J:O)),"")</f>
        <v>0</v>
      </c>
      <c r="P16" s="16" cm="1">
        <f t="array" ref="P16">IFERROR(INDEX('Värde nyttor'!$J:$X,$C16+1,COLUMNS($J:P))/INDEX(Input!$G$5:$AE$5,COLUMNS($J:P)),"")</f>
        <v>0</v>
      </c>
      <c r="Q16" s="16" cm="1">
        <f t="array" ref="Q16">IFERROR(INDEX('Värde nyttor'!$J:$X,$C16+1,COLUMNS($J:Q))/INDEX(Input!$G$5:$AE$5,COLUMNS($J:Q)),"")</f>
        <v>0</v>
      </c>
      <c r="R16" s="16" cm="1">
        <f t="array" ref="R16">IFERROR(INDEX('Värde nyttor'!$J:$X,$C16+1,COLUMNS($J:R))/INDEX(Input!$G$5:$AE$5,COLUMNS($J:R)),"")</f>
        <v>0</v>
      </c>
      <c r="S16" s="16" cm="1">
        <f t="array" ref="S16">IFERROR(INDEX('Värde nyttor'!$J:$X,$C16+1,COLUMNS($J:S))/INDEX(Input!$G$5:$AE$5,COLUMNS($J:S)),"")</f>
        <v>0</v>
      </c>
      <c r="T16" s="16" cm="1">
        <f t="array" ref="T16">IFERROR(INDEX('Värde nyttor'!$J:$X,$C16+1,COLUMNS($J:T))/INDEX(Input!$G$5:$AE$5,COLUMNS($J:T)),"")</f>
        <v>0</v>
      </c>
      <c r="U16" s="16" cm="1">
        <f t="array" ref="U16">IFERROR(INDEX('Värde nyttor'!$J:$X,$C16+1,COLUMNS($J:U))/INDEX(Input!$G$5:$AE$5,COLUMNS($J:U)),"")</f>
        <v>0</v>
      </c>
      <c r="V16" s="16" cm="1">
        <f t="array" ref="V16">IFERROR(INDEX('Värde nyttor'!$J:$X,$C16+1,COLUMNS($J:V))/INDEX(Input!$G$5:$AE$5,COLUMNS($J:V)),"")</f>
        <v>0</v>
      </c>
      <c r="W16" s="16" cm="1">
        <f t="array" ref="W16">IFERROR(INDEX('Värde nyttor'!$J:$X,$C16+1,COLUMNS($J:W))/INDEX(Input!$G$5:$AE$5,COLUMNS($J:W)),"")</f>
        <v>0</v>
      </c>
      <c r="X16" s="16" cm="1">
        <f t="array" ref="X16">IFERROR(INDEX('Värde nyttor'!$J:$X,$C16+1,COLUMNS($J:X))/INDEX(Input!$G$5:$AE$5,COLUMNS($J:X)),"")</f>
        <v>0</v>
      </c>
      <c r="Y16" s="18">
        <f t="shared" si="0"/>
        <v>0</v>
      </c>
      <c r="Z16" s="17" cm="1">
        <f t="array" ref="Z16">IFERROR(INDEX('Värde nyttor'!$J:$X,$C16+2,COLUMNS($J:J))/INDEX(Input!$G$5:$AE$5,COLUMNS($J:J)),"")</f>
        <v>0</v>
      </c>
      <c r="AA16" s="17" cm="1">
        <f t="array" ref="AA16">IFERROR(INDEX('Värde nyttor'!$J:$X,$C16+2,COLUMNS($J:K))/INDEX(Input!$G$5:$AE$5,COLUMNS($J:K)),"")</f>
        <v>0</v>
      </c>
      <c r="AB16" s="17" cm="1">
        <f t="array" ref="AB16">IFERROR(INDEX('Värde nyttor'!$J:$X,$C16+2,COLUMNS($J:L))/INDEX(Input!$G$5:$AE$5,COLUMNS($J:L)),"")</f>
        <v>0</v>
      </c>
      <c r="AC16" s="17" cm="1">
        <f t="array" ref="AC16">IFERROR(INDEX('Värde nyttor'!$J:$X,$C16+2,COLUMNS($J:M))/INDEX(Input!$G$5:$AE$5,COLUMNS($J:M)),"")</f>
        <v>0</v>
      </c>
      <c r="AD16" s="17" cm="1">
        <f t="array" ref="AD16">IFERROR(INDEX('Värde nyttor'!$J:$X,$C16+2,COLUMNS($J:N))/INDEX(Input!$G$5:$AE$5,COLUMNS($J:N)),"")</f>
        <v>0</v>
      </c>
      <c r="AE16" s="17" cm="1">
        <f t="array" ref="AE16">IFERROR(INDEX('Värde nyttor'!$J:$X,$C16+2,COLUMNS($J:O))/INDEX(Input!$G$5:$AE$5,COLUMNS($J:O)),"")</f>
        <v>0</v>
      </c>
      <c r="AF16" s="17" cm="1">
        <f t="array" ref="AF16">IFERROR(INDEX('Värde nyttor'!$J:$X,$C16+2,COLUMNS($J:P))/INDEX(Input!$G$5:$AE$5,COLUMNS($J:P)),"")</f>
        <v>0</v>
      </c>
      <c r="AG16" s="17" cm="1">
        <f t="array" ref="AG16">IFERROR(INDEX('Värde nyttor'!$J:$X,$C16+2,COLUMNS($J:Q))/INDEX(Input!$G$5:$AE$5,COLUMNS($J:Q)),"")</f>
        <v>0</v>
      </c>
      <c r="AH16" s="17" cm="1">
        <f t="array" ref="AH16">IFERROR(INDEX('Värde nyttor'!$J:$X,$C16+2,COLUMNS($J:R))/INDEX(Input!$G$5:$AE$5,COLUMNS($J:R)),"")</f>
        <v>0</v>
      </c>
      <c r="AI16" s="17" cm="1">
        <f t="array" ref="AI16">IFERROR(INDEX('Värde nyttor'!$J:$X,$C16+2,COLUMNS($J:S))/INDEX(Input!$G$5:$AE$5,COLUMNS($J:S)),"")</f>
        <v>0</v>
      </c>
      <c r="AJ16" s="17" cm="1">
        <f t="array" ref="AJ16">IFERROR(INDEX('Värde nyttor'!$J:$X,$C16+2,COLUMNS($J:T))/INDEX(Input!$G$5:$AE$5,COLUMNS($J:T)),"")</f>
        <v>0</v>
      </c>
      <c r="AK16" s="17" cm="1">
        <f t="array" ref="AK16">IFERROR(INDEX('Värde nyttor'!$J:$X,$C16+2,COLUMNS($J:U))/INDEX(Input!$G$5:$AE$5,COLUMNS($J:U)),"")</f>
        <v>0</v>
      </c>
      <c r="AL16" s="17" cm="1">
        <f t="array" ref="AL16">IFERROR(INDEX('Värde nyttor'!$J:$X,$C16+2,COLUMNS($J:V))/INDEX(Input!$G$5:$AE$5,COLUMNS($J:V)),"")</f>
        <v>0</v>
      </c>
      <c r="AM16" s="17" cm="1">
        <f t="array" ref="AM16">IFERROR(INDEX('Värde nyttor'!$J:$X,$C16+2,COLUMNS($J:W))/INDEX(Input!$G$5:$AE$5,COLUMNS($J:W)),"")</f>
        <v>0</v>
      </c>
      <c r="AN16" s="17" cm="1">
        <f t="array" ref="AN16">IFERROR(INDEX('Värde nyttor'!$J:$X,$C16+2,COLUMNS($J:X))/INDEX(Input!$G$5:$AE$5,COLUMNS($J:X)),"")</f>
        <v>0</v>
      </c>
      <c r="AO16" s="18">
        <f t="shared" si="1"/>
        <v>0</v>
      </c>
      <c r="AP16" s="17" cm="1">
        <f t="array" ref="AP16">IFERROR(INDEX('Värde nyttor'!$J:$X,$C16+3,COLUMNS($J:J))/INDEX(Input!$G$5:$AE$5,COLUMNS($J:J)),"")</f>
        <v>0</v>
      </c>
      <c r="AQ16" s="17" cm="1">
        <f t="array" ref="AQ16">IFERROR(INDEX('Värde nyttor'!$J:$X,$C16+3,COLUMNS($J:K))/INDEX(Input!$G$5:$AE$5,COLUMNS($J:K)),"")</f>
        <v>0</v>
      </c>
      <c r="AR16" s="17" cm="1">
        <f t="array" ref="AR16">IFERROR(INDEX('Värde nyttor'!$J:$X,$C16+3,COLUMNS($J:L))/INDEX(Input!$G$5:$AE$5,COLUMNS($J:L)),"")</f>
        <v>0</v>
      </c>
      <c r="AS16" s="17" cm="1">
        <f t="array" ref="AS16">IFERROR(INDEX('Värde nyttor'!$J:$X,$C16+3,COLUMNS($J:M))/INDEX(Input!$G$5:$AE$5,COLUMNS($J:M)),"")</f>
        <v>0</v>
      </c>
      <c r="AT16" s="17" cm="1">
        <f t="array" ref="AT16">IFERROR(INDEX('Värde nyttor'!$J:$X,$C16+3,COLUMNS($J:N))/INDEX(Input!$G$5:$AE$5,COLUMNS($J:N)),"")</f>
        <v>0</v>
      </c>
      <c r="AU16" s="17" cm="1">
        <f t="array" ref="AU16">IFERROR(INDEX('Värde nyttor'!$J:$X,$C16+3,COLUMNS($J:O))/INDEX(Input!$G$5:$AE$5,COLUMNS($J:O)),"")</f>
        <v>0</v>
      </c>
      <c r="AV16" s="17" cm="1">
        <f t="array" ref="AV16">IFERROR(INDEX('Värde nyttor'!$J:$X,$C16+3,COLUMNS($J:P))/INDEX(Input!$G$5:$AE$5,COLUMNS($J:P)),"")</f>
        <v>0</v>
      </c>
      <c r="AW16" s="17" cm="1">
        <f t="array" ref="AW16">IFERROR(INDEX('Värde nyttor'!$J:$X,$C16+3,COLUMNS($J:Q))/INDEX(Input!$G$5:$AE$5,COLUMNS($J:Q)),"")</f>
        <v>0</v>
      </c>
      <c r="AX16" s="17" cm="1">
        <f t="array" ref="AX16">IFERROR(INDEX('Värde nyttor'!$J:$X,$C16+3,COLUMNS($J:R))/INDEX(Input!$G$5:$AE$5,COLUMNS($J:R)),"")</f>
        <v>0</v>
      </c>
      <c r="AY16" s="17" cm="1">
        <f t="array" ref="AY16">IFERROR(INDEX('Värde nyttor'!$J:$X,$C16+3,COLUMNS($J:S))/INDEX(Input!$G$5:$AE$5,COLUMNS($J:S)),"")</f>
        <v>0</v>
      </c>
      <c r="AZ16" s="17" cm="1">
        <f t="array" ref="AZ16">IFERROR(INDEX('Värde nyttor'!$J:$X,$C16+3,COLUMNS($J:T))/INDEX(Input!$G$5:$AE$5,COLUMNS($J:T)),"")</f>
        <v>0</v>
      </c>
      <c r="BA16" s="17" cm="1">
        <f t="array" ref="BA16">IFERROR(INDEX('Värde nyttor'!$J:$X,$C16+3,COLUMNS($J:U))/INDEX(Input!$G$5:$AE$5,COLUMNS($J:U)),"")</f>
        <v>0</v>
      </c>
      <c r="BB16" s="17" cm="1">
        <f t="array" ref="BB16">IFERROR(INDEX('Värde nyttor'!$J:$X,$C16+3,COLUMNS($J:V))/INDEX(Input!$G$5:$AE$5,COLUMNS($J:V)),"")</f>
        <v>0</v>
      </c>
      <c r="BC16" s="17" cm="1">
        <f t="array" ref="BC16">IFERROR(INDEX('Värde nyttor'!$J:$X,$C16+3,COLUMNS($J:W))/INDEX(Input!$G$5:$AE$5,COLUMNS($J:W)),"")</f>
        <v>0</v>
      </c>
      <c r="BD16" s="17" cm="1">
        <f t="array" ref="BD16">IFERROR(INDEX('Värde nyttor'!$J:$X,$C16+3,COLUMNS($J:X))/INDEX(Input!$G$5:$AE$5,COLUMNS($J:X)),"")</f>
        <v>0</v>
      </c>
      <c r="BE16" s="25">
        <f t="shared" si="2"/>
        <v>0</v>
      </c>
    </row>
    <row r="17" spans="1:57" ht="25.2" customHeight="1" x14ac:dyDescent="0.35">
      <c r="A17" s="24" t="str">
        <f>"N"&amp;TEXT(ROWS($A$2:A17),"00")</f>
        <v>N16</v>
      </c>
      <c r="B17" s="16"/>
      <c r="C17" s="16"/>
      <c r="D17" s="33" cm="1">
        <f t="array" ref="D17">IFERROR(INDEX('Ej värderade'!$C:$C,ROWS($A$17:A17)+3),"")</f>
        <v>0</v>
      </c>
      <c r="E17" s="33" cm="1">
        <f t="array" ref="E17">IFERROR(INDEX('Ej värderade'!$D:$D,ROWS($A$17:B17)+3),"")</f>
        <v>0</v>
      </c>
      <c r="F17" s="33" cm="1">
        <f t="array" ref="F17">IFERROR(INDEX('Ej värderade'!$E:$E,ROWS($A$17:C17)+3),"")</f>
        <v>0</v>
      </c>
      <c r="G17" s="33" t="str">
        <f>IF($D17=0,"","Ej värderad")</f>
        <v/>
      </c>
      <c r="H17" s="33" cm="1">
        <f t="array" ref="H17">IFERROR(INDEX('Ej värderade'!$F:$F,ROWS($A$17:A17)+3),"")</f>
        <v>0</v>
      </c>
      <c r="I17" s="19" t="str">
        <f>IFERROR(_xlfn.XLOOKUP(H17,Input!#REF!,Input!#REF!),"")</f>
        <v/>
      </c>
      <c r="J17" s="16" cm="1">
        <f t="array" ref="J17">IFERROR(INDEX('Värde nyttor'!$J:$X,$C17+1,COLUMNS($J:J))/INDEX(Input!$G$5:$AE$5,COLUMNS($J:J)),"")</f>
        <v>0</v>
      </c>
      <c r="K17" s="16" cm="1">
        <f t="array" ref="K17">IFERROR(INDEX('Värde nyttor'!$J:$X,$C17+1,COLUMNS($J:K))/INDEX(Input!$G$5:$AE$5,COLUMNS($J:K)),"")</f>
        <v>0</v>
      </c>
      <c r="L17" s="16" cm="1">
        <f t="array" ref="L17">IFERROR(INDEX('Värde nyttor'!$J:$X,$C17+1,COLUMNS($J:L))/INDEX(Input!$G$5:$AE$5,COLUMNS($J:L)),"")</f>
        <v>0</v>
      </c>
      <c r="M17" s="16" cm="1">
        <f t="array" ref="M17">IFERROR(INDEX('Värde nyttor'!$J:$X,$C17+1,COLUMNS($J:M))/INDEX(Input!$G$5:$AE$5,COLUMNS($J:M)),"")</f>
        <v>0</v>
      </c>
      <c r="N17" s="16" cm="1">
        <f t="array" ref="N17">IFERROR(INDEX('Värde nyttor'!$J:$X,$C17+1,COLUMNS($J:N))/INDEX(Input!$G$5:$AE$5,COLUMNS($J:N)),"")</f>
        <v>0</v>
      </c>
      <c r="O17" s="16" cm="1">
        <f t="array" ref="O17">IFERROR(INDEX('Värde nyttor'!$J:$X,$C17+1,COLUMNS($J:O))/INDEX(Input!$G$5:$AE$5,COLUMNS($J:O)),"")</f>
        <v>0</v>
      </c>
      <c r="P17" s="16" cm="1">
        <f t="array" ref="P17">IFERROR(INDEX('Värde nyttor'!$J:$X,$C17+1,COLUMNS($J:P))/INDEX(Input!$G$5:$AE$5,COLUMNS($J:P)),"")</f>
        <v>0</v>
      </c>
      <c r="Q17" s="16" cm="1">
        <f t="array" ref="Q17">IFERROR(INDEX('Värde nyttor'!$J:$X,$C17+1,COLUMNS($J:Q))/INDEX(Input!$G$5:$AE$5,COLUMNS($J:Q)),"")</f>
        <v>0</v>
      </c>
      <c r="R17" s="16" cm="1">
        <f t="array" ref="R17">IFERROR(INDEX('Värde nyttor'!$J:$X,$C17+1,COLUMNS($J:R))/INDEX(Input!$G$5:$AE$5,COLUMNS($J:R)),"")</f>
        <v>0</v>
      </c>
      <c r="S17" s="16" cm="1">
        <f t="array" ref="S17">IFERROR(INDEX('Värde nyttor'!$J:$X,$C17+1,COLUMNS($J:S))/INDEX(Input!$G$5:$AE$5,COLUMNS($J:S)),"")</f>
        <v>0</v>
      </c>
      <c r="T17" s="16" cm="1">
        <f t="array" ref="T17">IFERROR(INDEX('Värde nyttor'!$J:$X,$C17+1,COLUMNS($J:T))/INDEX(Input!$G$5:$AE$5,COLUMNS($J:T)),"")</f>
        <v>0</v>
      </c>
      <c r="U17" s="16" cm="1">
        <f t="array" ref="U17">IFERROR(INDEX('Värde nyttor'!$J:$X,$C17+1,COLUMNS($J:U))/INDEX(Input!$G$5:$AE$5,COLUMNS($J:U)),"")</f>
        <v>0</v>
      </c>
      <c r="V17" s="16" cm="1">
        <f t="array" ref="V17">IFERROR(INDEX('Värde nyttor'!$J:$X,$C17+1,COLUMNS($J:V))/INDEX(Input!$G$5:$AE$5,COLUMNS($J:V)),"")</f>
        <v>0</v>
      </c>
      <c r="W17" s="16" cm="1">
        <f t="array" ref="W17">IFERROR(INDEX('Värde nyttor'!$J:$X,$C17+1,COLUMNS($J:W))/INDEX(Input!$G$5:$AE$5,COLUMNS($J:W)),"")</f>
        <v>0</v>
      </c>
      <c r="X17" s="16" cm="1">
        <f t="array" ref="X17">IFERROR(INDEX('Värde nyttor'!$J:$X,$C17+1,COLUMNS($J:X))/INDEX(Input!$G$5:$AE$5,COLUMNS($J:X)),"")</f>
        <v>0</v>
      </c>
      <c r="Y17" s="18"/>
      <c r="Z17" s="17" t="str" cm="1">
        <f t="array" ref="Z17">IFERROR(INDEX(#REF!,INDEX(_xlfn.ANCHORARRAY(#REF!),ROWS($J$2:J17))+2,COLUMNS($J:J))/INDEX(Input!$G$5:$Q$5,COLUMNS($J:J)),"")</f>
        <v/>
      </c>
      <c r="AA17" s="17" t="str" cm="1">
        <f t="array" ref="AA17">IFERROR(INDEX(#REF!,INDEX(_xlfn.ANCHORARRAY(#REF!),ROWS($J$2:K17))+2,COLUMNS($J:K))/INDEX(Input!$G$5:$Q$5,COLUMNS($J:K)),"")</f>
        <v/>
      </c>
      <c r="AB17" s="17" t="str" cm="1">
        <f t="array" ref="AB17">IFERROR(INDEX(#REF!,INDEX(_xlfn.ANCHORARRAY(#REF!),ROWS($J$2:L17))+2,COLUMNS($J:L))/INDEX(Input!$G$5:$Q$5,COLUMNS($J:L)),"")</f>
        <v/>
      </c>
      <c r="AC17" s="17" t="str" cm="1">
        <f t="array" ref="AC17">IFERROR(INDEX(#REF!,INDEX(_xlfn.ANCHORARRAY(#REF!),ROWS($J$2:M17))+2,COLUMNS($J:M))/INDEX(Input!$G$5:$Q$5,COLUMNS($J:M)),"")</f>
        <v/>
      </c>
      <c r="AD17" s="17" t="str" cm="1">
        <f t="array" ref="AD17">IFERROR(INDEX(#REF!,INDEX(_xlfn.ANCHORARRAY(#REF!),ROWS($J$2:N17))+2,COLUMNS($J:N))/INDEX(Input!$G$5:$Q$5,COLUMNS($J:N)),"")</f>
        <v/>
      </c>
      <c r="AE17" s="17" t="str" cm="1">
        <f t="array" ref="AE17">IFERROR(INDEX(#REF!,INDEX(_xlfn.ANCHORARRAY(#REF!),ROWS($J$2:O17))+2,COLUMNS($J:O))/INDEX(Input!$G$5:$Q$5,COLUMNS($J:O)),"")</f>
        <v/>
      </c>
      <c r="AF17" s="17" t="str" cm="1">
        <f t="array" ref="AF17">IFERROR(INDEX(#REF!,INDEX(_xlfn.ANCHORARRAY(#REF!),ROWS($J$2:P17))+2,COLUMNS($J:P))/INDEX(Input!$G$5:$Q$5,COLUMNS($J:P)),"")</f>
        <v/>
      </c>
      <c r="AG17" s="17" t="str" cm="1">
        <f t="array" ref="AG17">IFERROR(INDEX(#REF!,INDEX(_xlfn.ANCHORARRAY(#REF!),ROWS($J$2:Q17))+2,COLUMNS($J:Q))/INDEX(Input!$G$5:$Q$5,COLUMNS($J:Q)),"")</f>
        <v/>
      </c>
      <c r="AH17" s="17" t="str" cm="1">
        <f t="array" ref="AH17">IFERROR(INDEX(#REF!,INDEX(_xlfn.ANCHORARRAY(#REF!),ROWS($J$2:R17))+2,COLUMNS($J:R))/INDEX(Input!$G$5:$Q$5,COLUMNS($J:R)),"")</f>
        <v/>
      </c>
      <c r="AI17" s="17" t="str" cm="1">
        <f t="array" ref="AI17">IFERROR(INDEX(#REF!,INDEX(_xlfn.ANCHORARRAY(#REF!),ROWS($J$2:S17))+2,COLUMNS($J:S))/INDEX(Input!$G$5:$Q$5,COLUMNS($J:S)),"")</f>
        <v/>
      </c>
      <c r="AJ17" s="17"/>
      <c r="AK17" s="17"/>
      <c r="AL17" s="17"/>
      <c r="AM17" s="17"/>
      <c r="AN17" s="17"/>
      <c r="AO17" s="18"/>
      <c r="AP17" s="17"/>
      <c r="AQ17" s="17"/>
      <c r="AR17" s="17"/>
      <c r="AS17" s="17"/>
      <c r="AT17" s="17"/>
      <c r="AU17" s="17"/>
      <c r="AV17" s="17"/>
      <c r="AW17" s="17"/>
      <c r="AX17" s="17"/>
      <c r="AY17" s="17"/>
      <c r="AZ17" s="17"/>
      <c r="BA17" s="17"/>
      <c r="BB17" s="17"/>
      <c r="BC17" s="17"/>
      <c r="BD17" s="17"/>
      <c r="BE17" s="25"/>
    </row>
    <row r="18" spans="1:57" ht="25.2" customHeight="1" x14ac:dyDescent="0.35">
      <c r="A18" s="24" t="str">
        <f>"N"&amp;TEXT(ROWS($A$2:A18),"00")</f>
        <v>N17</v>
      </c>
      <c r="B18" s="16"/>
      <c r="C18" s="16"/>
      <c r="D18" s="33" cm="1">
        <f t="array" ref="D18">IFERROR(INDEX('Ej värderade'!$C:$C,ROWS($A$17:A18)+3),"")</f>
        <v>0</v>
      </c>
      <c r="E18" s="33" cm="1">
        <f t="array" ref="E18">IFERROR(INDEX('Ej värderade'!$D:$D,ROWS($A$17:B18)+3),"")</f>
        <v>0</v>
      </c>
      <c r="F18" s="33" cm="1">
        <f t="array" ref="F18">IFERROR(INDEX('Ej värderade'!$E:$E,ROWS($A$17:C18)+3),"")</f>
        <v>0</v>
      </c>
      <c r="G18" s="33" t="str">
        <f t="shared" ref="G18:G31" si="4">IF($D18=0,"","Ej värderad")</f>
        <v/>
      </c>
      <c r="H18" s="33" cm="1">
        <f t="array" ref="H18">IFERROR(INDEX('Ej värderade'!$F:$F,ROWS($A$17:A18)+3),"")</f>
        <v>0</v>
      </c>
      <c r="I18" s="19" t="str">
        <f>IFERROR(_xlfn.XLOOKUP(H18,Input!#REF!,Input!#REF!),"")</f>
        <v/>
      </c>
      <c r="J18" s="16" cm="1">
        <f t="array" ref="J18">IFERROR(INDEX('Värde nyttor'!$J:$X,$C18+1,COLUMNS($J:J))/INDEX(Input!$G$5:$AE$5,COLUMNS($J:J)),"")</f>
        <v>0</v>
      </c>
      <c r="K18" s="16" cm="1">
        <f t="array" ref="K18">IFERROR(INDEX('Värde nyttor'!$J:$X,$C18+1,COLUMNS($J:K))/INDEX(Input!$G$5:$AE$5,COLUMNS($J:K)),"")</f>
        <v>0</v>
      </c>
      <c r="L18" s="16" cm="1">
        <f t="array" ref="L18">IFERROR(INDEX('Värde nyttor'!$J:$X,$C18+1,COLUMNS($J:L))/INDEX(Input!$G$5:$AE$5,COLUMNS($J:L)),"")</f>
        <v>0</v>
      </c>
      <c r="M18" s="16" cm="1">
        <f t="array" ref="M18">IFERROR(INDEX('Värde nyttor'!$J:$X,$C18+1,COLUMNS($J:M))/INDEX(Input!$G$5:$AE$5,COLUMNS($J:M)),"")</f>
        <v>0</v>
      </c>
      <c r="N18" s="16" cm="1">
        <f t="array" ref="N18">IFERROR(INDEX('Värde nyttor'!$J:$X,$C18+1,COLUMNS($J:N))/INDEX(Input!$G$5:$AE$5,COLUMNS($J:N)),"")</f>
        <v>0</v>
      </c>
      <c r="O18" s="16" cm="1">
        <f t="array" ref="O18">IFERROR(INDEX('Värde nyttor'!$J:$X,$C18+1,COLUMNS($J:O))/INDEX(Input!$G$5:$AE$5,COLUMNS($J:O)),"")</f>
        <v>0</v>
      </c>
      <c r="P18" s="16" cm="1">
        <f t="array" ref="P18">IFERROR(INDEX('Värde nyttor'!$J:$X,$C18+1,COLUMNS($J:P))/INDEX(Input!$G$5:$AE$5,COLUMNS($J:P)),"")</f>
        <v>0</v>
      </c>
      <c r="Q18" s="16" cm="1">
        <f t="array" ref="Q18">IFERROR(INDEX('Värde nyttor'!$J:$X,$C18+1,COLUMNS($J:Q))/INDEX(Input!$G$5:$AE$5,COLUMNS($J:Q)),"")</f>
        <v>0</v>
      </c>
      <c r="R18" s="16" cm="1">
        <f t="array" ref="R18">IFERROR(INDEX('Värde nyttor'!$J:$X,$C18+1,COLUMNS($J:R))/INDEX(Input!$G$5:$AE$5,COLUMNS($J:R)),"")</f>
        <v>0</v>
      </c>
      <c r="S18" s="16" cm="1">
        <f t="array" ref="S18">IFERROR(INDEX('Värde nyttor'!$J:$X,$C18+1,COLUMNS($J:S))/INDEX(Input!$G$5:$AE$5,COLUMNS($J:S)),"")</f>
        <v>0</v>
      </c>
      <c r="T18" s="16" cm="1">
        <f t="array" ref="T18">IFERROR(INDEX('Värde nyttor'!$J:$X,$C18+1,COLUMNS($J:T))/INDEX(Input!$G$5:$AE$5,COLUMNS($J:T)),"")</f>
        <v>0</v>
      </c>
      <c r="U18" s="16" cm="1">
        <f t="array" ref="U18">IFERROR(INDEX('Värde nyttor'!$J:$X,$C18+1,COLUMNS($J:U))/INDEX(Input!$G$5:$AE$5,COLUMNS($J:U)),"")</f>
        <v>0</v>
      </c>
      <c r="V18" s="16" cm="1">
        <f t="array" ref="V18">IFERROR(INDEX('Värde nyttor'!$J:$X,$C18+1,COLUMNS($J:V))/INDEX(Input!$G$5:$AE$5,COLUMNS($J:V)),"")</f>
        <v>0</v>
      </c>
      <c r="W18" s="16" cm="1">
        <f t="array" ref="W18">IFERROR(INDEX('Värde nyttor'!$J:$X,$C18+1,COLUMNS($J:W))/INDEX(Input!$G$5:$AE$5,COLUMNS($J:W)),"")</f>
        <v>0</v>
      </c>
      <c r="X18" s="16" cm="1">
        <f t="array" ref="X18">IFERROR(INDEX('Värde nyttor'!$J:$X,$C18+1,COLUMNS($J:X))/INDEX(Input!$G$5:$AE$5,COLUMNS($J:X)),"")</f>
        <v>0</v>
      </c>
      <c r="Y18" s="18"/>
      <c r="Z18" s="17" t="str" cm="1">
        <f t="array" ref="Z18">IFERROR(INDEX(#REF!,INDEX(_xlfn.ANCHORARRAY(#REF!),ROWS($J$2:J18))+2,COLUMNS($J:J))/INDEX(Input!$G$5:$Q$5,COLUMNS($J:J)),"")</f>
        <v/>
      </c>
      <c r="AA18" s="17" t="str" cm="1">
        <f t="array" ref="AA18">IFERROR(INDEX(#REF!,INDEX(_xlfn.ANCHORARRAY(#REF!),ROWS($J$2:K18))+2,COLUMNS($J:K))/INDEX(Input!$G$5:$Q$5,COLUMNS($J:K)),"")</f>
        <v/>
      </c>
      <c r="AB18" s="17" t="str" cm="1">
        <f t="array" ref="AB18">IFERROR(INDEX(#REF!,INDEX(_xlfn.ANCHORARRAY(#REF!),ROWS($J$2:L18))+2,COLUMNS($J:L))/INDEX(Input!$G$5:$Q$5,COLUMNS($J:L)),"")</f>
        <v/>
      </c>
      <c r="AC18" s="17" t="str" cm="1">
        <f t="array" ref="AC18">IFERROR(INDEX(#REF!,INDEX(_xlfn.ANCHORARRAY(#REF!),ROWS($J$2:M18))+2,COLUMNS($J:M))/INDEX(Input!$G$5:$Q$5,COLUMNS($J:M)),"")</f>
        <v/>
      </c>
      <c r="AD18" s="17" t="str" cm="1">
        <f t="array" ref="AD18">IFERROR(INDEX(#REF!,INDEX(_xlfn.ANCHORARRAY(#REF!),ROWS($J$2:N18))+2,COLUMNS($J:N))/INDEX(Input!$G$5:$Q$5,COLUMNS($J:N)),"")</f>
        <v/>
      </c>
      <c r="AE18" s="17" t="str" cm="1">
        <f t="array" ref="AE18">IFERROR(INDEX(#REF!,INDEX(_xlfn.ANCHORARRAY(#REF!),ROWS($J$2:O18))+2,COLUMNS($J:O))/INDEX(Input!$G$5:$Q$5,COLUMNS($J:O)),"")</f>
        <v/>
      </c>
      <c r="AF18" s="17" t="str" cm="1">
        <f t="array" ref="AF18">IFERROR(INDEX(#REF!,INDEX(_xlfn.ANCHORARRAY(#REF!),ROWS($J$2:P18))+2,COLUMNS($J:P))/INDEX(Input!$G$5:$Q$5,COLUMNS($J:P)),"")</f>
        <v/>
      </c>
      <c r="AG18" s="17" t="str" cm="1">
        <f t="array" ref="AG18">IFERROR(INDEX(#REF!,INDEX(_xlfn.ANCHORARRAY(#REF!),ROWS($J$2:Q18))+2,COLUMNS($J:Q))/INDEX(Input!$G$5:$Q$5,COLUMNS($J:Q)),"")</f>
        <v/>
      </c>
      <c r="AH18" s="17" t="str" cm="1">
        <f t="array" ref="AH18">IFERROR(INDEX(#REF!,INDEX(_xlfn.ANCHORARRAY(#REF!),ROWS($J$2:R18))+2,COLUMNS($J:R))/INDEX(Input!$G$5:$Q$5,COLUMNS($J:R)),"")</f>
        <v/>
      </c>
      <c r="AI18" s="17" t="str" cm="1">
        <f t="array" ref="AI18">IFERROR(INDEX(#REF!,INDEX(_xlfn.ANCHORARRAY(#REF!),ROWS($J$2:S18))+2,COLUMNS($J:S))/INDEX(Input!$G$5:$Q$5,COLUMNS($J:S)),"")</f>
        <v/>
      </c>
      <c r="AJ18" s="17"/>
      <c r="AK18" s="17"/>
      <c r="AL18" s="17"/>
      <c r="AM18" s="17"/>
      <c r="AN18" s="17"/>
      <c r="AO18" s="18"/>
      <c r="AP18" s="17"/>
      <c r="AQ18" s="17"/>
      <c r="AR18" s="17"/>
      <c r="AS18" s="17"/>
      <c r="AT18" s="17"/>
      <c r="AU18" s="17"/>
      <c r="AV18" s="17"/>
      <c r="AW18" s="17"/>
      <c r="AX18" s="17"/>
      <c r="AY18" s="17"/>
      <c r="AZ18" s="17"/>
      <c r="BA18" s="17"/>
      <c r="BB18" s="17"/>
      <c r="BC18" s="17"/>
      <c r="BD18" s="17"/>
      <c r="BE18" s="25"/>
    </row>
    <row r="19" spans="1:57" ht="25.2" customHeight="1" x14ac:dyDescent="0.35">
      <c r="A19" s="24" t="str">
        <f>"N"&amp;TEXT(ROWS($A$2:A19),"00")</f>
        <v>N18</v>
      </c>
      <c r="B19" s="16"/>
      <c r="C19" s="16"/>
      <c r="D19" s="33" cm="1">
        <f t="array" ref="D19">IFERROR(INDEX('Ej värderade'!$C:$C,ROWS($A$17:A19)+3),"")</f>
        <v>0</v>
      </c>
      <c r="E19" s="33" cm="1">
        <f t="array" ref="E19">IFERROR(INDEX('Ej värderade'!$D:$D,ROWS($A$17:B19)+3),"")</f>
        <v>0</v>
      </c>
      <c r="F19" s="33" cm="1">
        <f t="array" ref="F19">IFERROR(INDEX('Ej värderade'!$E:$E,ROWS($A$17:C19)+3),"")</f>
        <v>0</v>
      </c>
      <c r="G19" s="33" t="str">
        <f t="shared" si="4"/>
        <v/>
      </c>
      <c r="H19" s="33" cm="1">
        <f t="array" ref="H19">IFERROR(INDEX('Ej värderade'!$F:$F,ROWS($A$17:A19)+3),"")</f>
        <v>0</v>
      </c>
      <c r="I19" s="19" t="str">
        <f>IFERROR(_xlfn.XLOOKUP(H19,Input!#REF!,Input!#REF!),"")</f>
        <v/>
      </c>
      <c r="J19" s="16" cm="1">
        <f t="array" ref="J19">IFERROR(INDEX('Värde nyttor'!$J:$X,$C19+1,COLUMNS($J:J))/INDEX(Input!$G$5:$AE$5,COLUMNS($J:J)),"")</f>
        <v>0</v>
      </c>
      <c r="K19" s="16" cm="1">
        <f t="array" ref="K19">IFERROR(INDEX('Värde nyttor'!$J:$X,$C19+1,COLUMNS($J:K))/INDEX(Input!$G$5:$AE$5,COLUMNS($J:K)),"")</f>
        <v>0</v>
      </c>
      <c r="L19" s="16" cm="1">
        <f t="array" ref="L19">IFERROR(INDEX('Värde nyttor'!$J:$X,$C19+1,COLUMNS($J:L))/INDEX(Input!$G$5:$AE$5,COLUMNS($J:L)),"")</f>
        <v>0</v>
      </c>
      <c r="M19" s="16" cm="1">
        <f t="array" ref="M19">IFERROR(INDEX('Värde nyttor'!$J:$X,$C19+1,COLUMNS($J:M))/INDEX(Input!$G$5:$AE$5,COLUMNS($J:M)),"")</f>
        <v>0</v>
      </c>
      <c r="N19" s="16" cm="1">
        <f t="array" ref="N19">IFERROR(INDEX('Värde nyttor'!$J:$X,$C19+1,COLUMNS($J:N))/INDEX(Input!$G$5:$AE$5,COLUMNS($J:N)),"")</f>
        <v>0</v>
      </c>
      <c r="O19" s="16" cm="1">
        <f t="array" ref="O19">IFERROR(INDEX('Värde nyttor'!$J:$X,$C19+1,COLUMNS($J:O))/INDEX(Input!$G$5:$AE$5,COLUMNS($J:O)),"")</f>
        <v>0</v>
      </c>
      <c r="P19" s="16" cm="1">
        <f t="array" ref="P19">IFERROR(INDEX('Värde nyttor'!$J:$X,$C19+1,COLUMNS($J:P))/INDEX(Input!$G$5:$AE$5,COLUMNS($J:P)),"")</f>
        <v>0</v>
      </c>
      <c r="Q19" s="16" cm="1">
        <f t="array" ref="Q19">IFERROR(INDEX('Värde nyttor'!$J:$X,$C19+1,COLUMNS($J:Q))/INDEX(Input!$G$5:$AE$5,COLUMNS($J:Q)),"")</f>
        <v>0</v>
      </c>
      <c r="R19" s="16" cm="1">
        <f t="array" ref="R19">IFERROR(INDEX('Värde nyttor'!$J:$X,$C19+1,COLUMNS($J:R))/INDEX(Input!$G$5:$AE$5,COLUMNS($J:R)),"")</f>
        <v>0</v>
      </c>
      <c r="S19" s="16" cm="1">
        <f t="array" ref="S19">IFERROR(INDEX('Värde nyttor'!$J:$X,$C19+1,COLUMNS($J:S))/INDEX(Input!$G$5:$AE$5,COLUMNS($J:S)),"")</f>
        <v>0</v>
      </c>
      <c r="T19" s="16" cm="1">
        <f t="array" ref="T19">IFERROR(INDEX('Värde nyttor'!$J:$X,$C19+1,COLUMNS($J:T))/INDEX(Input!$G$5:$AE$5,COLUMNS($J:T)),"")</f>
        <v>0</v>
      </c>
      <c r="U19" s="16" cm="1">
        <f t="array" ref="U19">IFERROR(INDEX('Värde nyttor'!$J:$X,$C19+1,COLUMNS($J:U))/INDEX(Input!$G$5:$AE$5,COLUMNS($J:U)),"")</f>
        <v>0</v>
      </c>
      <c r="V19" s="16" cm="1">
        <f t="array" ref="V19">IFERROR(INDEX('Värde nyttor'!$J:$X,$C19+1,COLUMNS($J:V))/INDEX(Input!$G$5:$AE$5,COLUMNS($J:V)),"")</f>
        <v>0</v>
      </c>
      <c r="W19" s="16" cm="1">
        <f t="array" ref="W19">IFERROR(INDEX('Värde nyttor'!$J:$X,$C19+1,COLUMNS($J:W))/INDEX(Input!$G$5:$AE$5,COLUMNS($J:W)),"")</f>
        <v>0</v>
      </c>
      <c r="X19" s="16" cm="1">
        <f t="array" ref="X19">IFERROR(INDEX('Värde nyttor'!$J:$X,$C19+1,COLUMNS($J:X))/INDEX(Input!$G$5:$AE$5,COLUMNS($J:X)),"")</f>
        <v>0</v>
      </c>
      <c r="Y19" s="18"/>
      <c r="Z19" s="17" t="str" cm="1">
        <f t="array" ref="Z19">IFERROR(INDEX(#REF!,INDEX(_xlfn.ANCHORARRAY(#REF!),ROWS($J$2:J19))+2,COLUMNS($J:J))/INDEX(Input!$G$5:$Q$5,COLUMNS($J:J)),"")</f>
        <v/>
      </c>
      <c r="AA19" s="17" t="str" cm="1">
        <f t="array" ref="AA19">IFERROR(INDEX(#REF!,INDEX(_xlfn.ANCHORARRAY(#REF!),ROWS($J$2:K19))+2,COLUMNS($J:K))/INDEX(Input!$G$5:$Q$5,COLUMNS($J:K)),"")</f>
        <v/>
      </c>
      <c r="AB19" s="17" t="str" cm="1">
        <f t="array" ref="AB19">IFERROR(INDEX(#REF!,INDEX(_xlfn.ANCHORARRAY(#REF!),ROWS($J$2:L19))+2,COLUMNS($J:L))/INDEX(Input!$G$5:$Q$5,COLUMNS($J:L)),"")</f>
        <v/>
      </c>
      <c r="AC19" s="17" t="str" cm="1">
        <f t="array" ref="AC19">IFERROR(INDEX(#REF!,INDEX(_xlfn.ANCHORARRAY(#REF!),ROWS($J$2:M19))+2,COLUMNS($J:M))/INDEX(Input!$G$5:$Q$5,COLUMNS($J:M)),"")</f>
        <v/>
      </c>
      <c r="AD19" s="17" t="str" cm="1">
        <f t="array" ref="AD19">IFERROR(INDEX(#REF!,INDEX(_xlfn.ANCHORARRAY(#REF!),ROWS($J$2:N19))+2,COLUMNS($J:N))/INDEX(Input!$G$5:$Q$5,COLUMNS($J:N)),"")</f>
        <v/>
      </c>
      <c r="AE19" s="17" t="str" cm="1">
        <f t="array" ref="AE19">IFERROR(INDEX(#REF!,INDEX(_xlfn.ANCHORARRAY(#REF!),ROWS($J$2:O19))+2,COLUMNS($J:O))/INDEX(Input!$G$5:$Q$5,COLUMNS($J:O)),"")</f>
        <v/>
      </c>
      <c r="AF19" s="17" t="str" cm="1">
        <f t="array" ref="AF19">IFERROR(INDEX(#REF!,INDEX(_xlfn.ANCHORARRAY(#REF!),ROWS($J$2:P19))+2,COLUMNS($J:P))/INDEX(Input!$G$5:$Q$5,COLUMNS($J:P)),"")</f>
        <v/>
      </c>
      <c r="AG19" s="17" t="str" cm="1">
        <f t="array" ref="AG19">IFERROR(INDEX(#REF!,INDEX(_xlfn.ANCHORARRAY(#REF!),ROWS($J$2:Q19))+2,COLUMNS($J:Q))/INDEX(Input!$G$5:$Q$5,COLUMNS($J:Q)),"")</f>
        <v/>
      </c>
      <c r="AH19" s="17" t="str" cm="1">
        <f t="array" ref="AH19">IFERROR(INDEX(#REF!,INDEX(_xlfn.ANCHORARRAY(#REF!),ROWS($J$2:R19))+2,COLUMNS($J:R))/INDEX(Input!$G$5:$Q$5,COLUMNS($J:R)),"")</f>
        <v/>
      </c>
      <c r="AI19" s="17" t="str" cm="1">
        <f t="array" ref="AI19">IFERROR(INDEX(#REF!,INDEX(_xlfn.ANCHORARRAY(#REF!),ROWS($J$2:S19))+2,COLUMNS($J:S))/INDEX(Input!$G$5:$Q$5,COLUMNS($J:S)),"")</f>
        <v/>
      </c>
      <c r="AJ19" s="17"/>
      <c r="AK19" s="17"/>
      <c r="AL19" s="17"/>
      <c r="AM19" s="17"/>
      <c r="AN19" s="17"/>
      <c r="AO19" s="18"/>
      <c r="AP19" s="17"/>
      <c r="AQ19" s="17"/>
      <c r="AR19" s="17"/>
      <c r="AS19" s="17"/>
      <c r="AT19" s="17"/>
      <c r="AU19" s="17"/>
      <c r="AV19" s="17"/>
      <c r="AW19" s="17"/>
      <c r="AX19" s="17"/>
      <c r="AY19" s="17"/>
      <c r="AZ19" s="17"/>
      <c r="BA19" s="17"/>
      <c r="BB19" s="17"/>
      <c r="BC19" s="17"/>
      <c r="BD19" s="17"/>
      <c r="BE19" s="25"/>
    </row>
    <row r="20" spans="1:57" ht="25.2" customHeight="1" x14ac:dyDescent="0.35">
      <c r="A20" s="24" t="str">
        <f>"N"&amp;TEXT(ROWS($A$2:A20),"00")</f>
        <v>N19</v>
      </c>
      <c r="B20" s="16"/>
      <c r="C20" s="16"/>
      <c r="D20" s="33" cm="1">
        <f t="array" ref="D20">IFERROR(INDEX('Ej värderade'!$C:$C,ROWS($A$17:A20)+3),"")</f>
        <v>0</v>
      </c>
      <c r="E20" s="33" cm="1">
        <f t="array" ref="E20">IFERROR(INDEX('Ej värderade'!$D:$D,ROWS($A$17:B20)+3),"")</f>
        <v>0</v>
      </c>
      <c r="F20" s="33" cm="1">
        <f t="array" ref="F20">IFERROR(INDEX('Ej värderade'!$E:$E,ROWS($A$17:C20)+3),"")</f>
        <v>0</v>
      </c>
      <c r="G20" s="33" t="str">
        <f t="shared" si="4"/>
        <v/>
      </c>
      <c r="H20" s="33" cm="1">
        <f t="array" ref="H20">IFERROR(INDEX('Ej värderade'!$F:$F,ROWS($A$17:A20)+3),"")</f>
        <v>0</v>
      </c>
      <c r="I20" s="19" t="str">
        <f>IFERROR(_xlfn.XLOOKUP(H20,Input!#REF!,Input!#REF!),"")</f>
        <v/>
      </c>
      <c r="J20" s="16" cm="1">
        <f t="array" ref="J20">IFERROR(INDEX('Värde nyttor'!$J:$X,$C20+1,COLUMNS($J:J))/INDEX(Input!$G$5:$AE$5,COLUMNS($J:J)),"")</f>
        <v>0</v>
      </c>
      <c r="K20" s="16" cm="1">
        <f t="array" ref="K20">IFERROR(INDEX('Värde nyttor'!$J:$X,$C20+1,COLUMNS($J:K))/INDEX(Input!$G$5:$AE$5,COLUMNS($J:K)),"")</f>
        <v>0</v>
      </c>
      <c r="L20" s="16" cm="1">
        <f t="array" ref="L20">IFERROR(INDEX('Värde nyttor'!$J:$X,$C20+1,COLUMNS($J:L))/INDEX(Input!$G$5:$AE$5,COLUMNS($J:L)),"")</f>
        <v>0</v>
      </c>
      <c r="M20" s="16" cm="1">
        <f t="array" ref="M20">IFERROR(INDEX('Värde nyttor'!$J:$X,$C20+1,COLUMNS($J:M))/INDEX(Input!$G$5:$AE$5,COLUMNS($J:M)),"")</f>
        <v>0</v>
      </c>
      <c r="N20" s="16" cm="1">
        <f t="array" ref="N20">IFERROR(INDEX('Värde nyttor'!$J:$X,$C20+1,COLUMNS($J:N))/INDEX(Input!$G$5:$AE$5,COLUMNS($J:N)),"")</f>
        <v>0</v>
      </c>
      <c r="O20" s="16" cm="1">
        <f t="array" ref="O20">IFERROR(INDEX('Värde nyttor'!$J:$X,$C20+1,COLUMNS($J:O))/INDEX(Input!$G$5:$AE$5,COLUMNS($J:O)),"")</f>
        <v>0</v>
      </c>
      <c r="P20" s="16" cm="1">
        <f t="array" ref="P20">IFERROR(INDEX('Värde nyttor'!$J:$X,$C20+1,COLUMNS($J:P))/INDEX(Input!$G$5:$AE$5,COLUMNS($J:P)),"")</f>
        <v>0</v>
      </c>
      <c r="Q20" s="16" cm="1">
        <f t="array" ref="Q20">IFERROR(INDEX('Värde nyttor'!$J:$X,$C20+1,COLUMNS($J:Q))/INDEX(Input!$G$5:$AE$5,COLUMNS($J:Q)),"")</f>
        <v>0</v>
      </c>
      <c r="R20" s="16" cm="1">
        <f t="array" ref="R20">IFERROR(INDEX('Värde nyttor'!$J:$X,$C20+1,COLUMNS($J:R))/INDEX(Input!$G$5:$AE$5,COLUMNS($J:R)),"")</f>
        <v>0</v>
      </c>
      <c r="S20" s="16" cm="1">
        <f t="array" ref="S20">IFERROR(INDEX('Värde nyttor'!$J:$X,$C20+1,COLUMNS($J:S))/INDEX(Input!$G$5:$AE$5,COLUMNS($J:S)),"")</f>
        <v>0</v>
      </c>
      <c r="T20" s="16" cm="1">
        <f t="array" ref="T20">IFERROR(INDEX('Värde nyttor'!$J:$X,$C20+1,COLUMNS($J:T))/INDEX(Input!$G$5:$AE$5,COLUMNS($J:T)),"")</f>
        <v>0</v>
      </c>
      <c r="U20" s="16" cm="1">
        <f t="array" ref="U20">IFERROR(INDEX('Värde nyttor'!$J:$X,$C20+1,COLUMNS($J:U))/INDEX(Input!$G$5:$AE$5,COLUMNS($J:U)),"")</f>
        <v>0</v>
      </c>
      <c r="V20" s="16" cm="1">
        <f t="array" ref="V20">IFERROR(INDEX('Värde nyttor'!$J:$X,$C20+1,COLUMNS($J:V))/INDEX(Input!$G$5:$AE$5,COLUMNS($J:V)),"")</f>
        <v>0</v>
      </c>
      <c r="W20" s="16" cm="1">
        <f t="array" ref="W20">IFERROR(INDEX('Värde nyttor'!$J:$X,$C20+1,COLUMNS($J:W))/INDEX(Input!$G$5:$AE$5,COLUMNS($J:W)),"")</f>
        <v>0</v>
      </c>
      <c r="X20" s="16" cm="1">
        <f t="array" ref="X20">IFERROR(INDEX('Värde nyttor'!$J:$X,$C20+1,COLUMNS($J:X))/INDEX(Input!$G$5:$AE$5,COLUMNS($J:X)),"")</f>
        <v>0</v>
      </c>
      <c r="Y20" s="18"/>
      <c r="Z20" s="17"/>
      <c r="AA20" s="17"/>
      <c r="AB20" s="17"/>
      <c r="AC20" s="17"/>
      <c r="AD20" s="17"/>
      <c r="AE20" s="17"/>
      <c r="AF20" s="17"/>
      <c r="AG20" s="17"/>
      <c r="AH20" s="17"/>
      <c r="AI20" s="17"/>
      <c r="AJ20" s="17"/>
      <c r="AK20" s="17"/>
      <c r="AL20" s="17"/>
      <c r="AM20" s="17"/>
      <c r="AN20" s="17"/>
      <c r="AO20" s="18"/>
      <c r="AP20" s="17"/>
      <c r="AQ20" s="17"/>
      <c r="AR20" s="17"/>
      <c r="AS20" s="17"/>
      <c r="AT20" s="17"/>
      <c r="AU20" s="17"/>
      <c r="AV20" s="17"/>
      <c r="AW20" s="17"/>
      <c r="AX20" s="17"/>
      <c r="AY20" s="17"/>
      <c r="AZ20" s="17"/>
      <c r="BA20" s="17"/>
      <c r="BB20" s="17"/>
      <c r="BC20" s="17"/>
      <c r="BD20" s="17"/>
      <c r="BE20" s="25"/>
    </row>
    <row r="21" spans="1:57" ht="25.2" customHeight="1" x14ac:dyDescent="0.35">
      <c r="A21" s="24" t="str">
        <f>"N"&amp;TEXT(ROWS($A$2:A21),"00")</f>
        <v>N20</v>
      </c>
      <c r="B21" s="16"/>
      <c r="C21" s="16"/>
      <c r="D21" s="33" cm="1">
        <f t="array" ref="D21">IFERROR(INDEX('Ej värderade'!$C:$C,ROWS($A$17:A21)+3),"")</f>
        <v>0</v>
      </c>
      <c r="E21" s="33" cm="1">
        <f t="array" ref="E21">IFERROR(INDEX('Ej värderade'!$D:$D,ROWS($A$17:B21)+3),"")</f>
        <v>0</v>
      </c>
      <c r="F21" s="33" cm="1">
        <f t="array" ref="F21">IFERROR(INDEX('Ej värderade'!$E:$E,ROWS($A$17:C21)+3),"")</f>
        <v>0</v>
      </c>
      <c r="G21" s="33" t="str">
        <f t="shared" si="4"/>
        <v/>
      </c>
      <c r="H21" s="33" cm="1">
        <f t="array" ref="H21">IFERROR(INDEX('Ej värderade'!$F:$F,ROWS($A$17:A21)+3),"")</f>
        <v>0</v>
      </c>
      <c r="I21" s="19" t="str">
        <f>IFERROR(_xlfn.XLOOKUP(H21,Input!#REF!,Input!#REF!),"")</f>
        <v/>
      </c>
      <c r="J21" s="16" cm="1">
        <f t="array" ref="J21">IFERROR(INDEX('Värde nyttor'!$J:$X,$C21+1,COLUMNS($J:J))/INDEX(Input!$G$5:$AE$5,COLUMNS($J:J)),"")</f>
        <v>0</v>
      </c>
      <c r="K21" s="16" cm="1">
        <f t="array" ref="K21">IFERROR(INDEX('Värde nyttor'!$J:$X,$C21+1,COLUMNS($J:K))/INDEX(Input!$G$5:$AE$5,COLUMNS($J:K)),"")</f>
        <v>0</v>
      </c>
      <c r="L21" s="16" cm="1">
        <f t="array" ref="L21">IFERROR(INDEX('Värde nyttor'!$J:$X,$C21+1,COLUMNS($J:L))/INDEX(Input!$G$5:$AE$5,COLUMNS($J:L)),"")</f>
        <v>0</v>
      </c>
      <c r="M21" s="16" cm="1">
        <f t="array" ref="M21">IFERROR(INDEX('Värde nyttor'!$J:$X,$C21+1,COLUMNS($J:M))/INDEX(Input!$G$5:$AE$5,COLUMNS($J:M)),"")</f>
        <v>0</v>
      </c>
      <c r="N21" s="16" cm="1">
        <f t="array" ref="N21">IFERROR(INDEX('Värde nyttor'!$J:$X,$C21+1,COLUMNS($J:N))/INDEX(Input!$G$5:$AE$5,COLUMNS($J:N)),"")</f>
        <v>0</v>
      </c>
      <c r="O21" s="16" cm="1">
        <f t="array" ref="O21">IFERROR(INDEX('Värde nyttor'!$J:$X,$C21+1,COLUMNS($J:O))/INDEX(Input!$G$5:$AE$5,COLUMNS($J:O)),"")</f>
        <v>0</v>
      </c>
      <c r="P21" s="16" cm="1">
        <f t="array" ref="P21">IFERROR(INDEX('Värde nyttor'!$J:$X,$C21+1,COLUMNS($J:P))/INDEX(Input!$G$5:$AE$5,COLUMNS($J:P)),"")</f>
        <v>0</v>
      </c>
      <c r="Q21" s="16" cm="1">
        <f t="array" ref="Q21">IFERROR(INDEX('Värde nyttor'!$J:$X,$C21+1,COLUMNS($J:Q))/INDEX(Input!$G$5:$AE$5,COLUMNS($J:Q)),"")</f>
        <v>0</v>
      </c>
      <c r="R21" s="16" cm="1">
        <f t="array" ref="R21">IFERROR(INDEX('Värde nyttor'!$J:$X,$C21+1,COLUMNS($J:R))/INDEX(Input!$G$5:$AE$5,COLUMNS($J:R)),"")</f>
        <v>0</v>
      </c>
      <c r="S21" s="16" cm="1">
        <f t="array" ref="S21">IFERROR(INDEX('Värde nyttor'!$J:$X,$C21+1,COLUMNS($J:S))/INDEX(Input!$G$5:$AE$5,COLUMNS($J:S)),"")</f>
        <v>0</v>
      </c>
      <c r="T21" s="16" cm="1">
        <f t="array" ref="T21">IFERROR(INDEX('Värde nyttor'!$J:$X,$C21+1,COLUMNS($J:T))/INDEX(Input!$G$5:$AE$5,COLUMNS($J:T)),"")</f>
        <v>0</v>
      </c>
      <c r="U21" s="16" cm="1">
        <f t="array" ref="U21">IFERROR(INDEX('Värde nyttor'!$J:$X,$C21+1,COLUMNS($J:U))/INDEX(Input!$G$5:$AE$5,COLUMNS($J:U)),"")</f>
        <v>0</v>
      </c>
      <c r="V21" s="16" cm="1">
        <f t="array" ref="V21">IFERROR(INDEX('Värde nyttor'!$J:$X,$C21+1,COLUMNS($J:V))/INDEX(Input!$G$5:$AE$5,COLUMNS($J:V)),"")</f>
        <v>0</v>
      </c>
      <c r="W21" s="16" cm="1">
        <f t="array" ref="W21">IFERROR(INDEX('Värde nyttor'!$J:$X,$C21+1,COLUMNS($J:W))/INDEX(Input!$G$5:$AE$5,COLUMNS($J:W)),"")</f>
        <v>0</v>
      </c>
      <c r="X21" s="16" cm="1">
        <f t="array" ref="X21">IFERROR(INDEX('Värde nyttor'!$J:$X,$C21+1,COLUMNS($J:X))/INDEX(Input!$G$5:$AE$5,COLUMNS($J:X)),"")</f>
        <v>0</v>
      </c>
      <c r="Y21" s="18"/>
      <c r="Z21" s="17"/>
      <c r="AA21" s="17"/>
      <c r="AB21" s="17"/>
      <c r="AC21" s="17"/>
      <c r="AD21" s="17"/>
      <c r="AE21" s="17"/>
      <c r="AF21" s="17"/>
      <c r="AG21" s="17"/>
      <c r="AH21" s="17"/>
      <c r="AI21" s="17"/>
      <c r="AJ21" s="17"/>
      <c r="AK21" s="17"/>
      <c r="AL21" s="17"/>
      <c r="AM21" s="17"/>
      <c r="AN21" s="17"/>
      <c r="AO21" s="18"/>
      <c r="AP21" s="17"/>
      <c r="AQ21" s="17"/>
      <c r="AR21" s="17"/>
      <c r="AS21" s="17"/>
      <c r="AT21" s="17"/>
      <c r="AU21" s="17"/>
      <c r="AV21" s="17"/>
      <c r="AW21" s="17"/>
      <c r="AX21" s="17"/>
      <c r="AY21" s="17"/>
      <c r="AZ21" s="17"/>
      <c r="BA21" s="17"/>
      <c r="BB21" s="17"/>
      <c r="BC21" s="17"/>
      <c r="BD21" s="17"/>
      <c r="BE21" s="25"/>
    </row>
    <row r="22" spans="1:57" ht="25.2" customHeight="1" x14ac:dyDescent="0.35">
      <c r="A22" s="24" t="str">
        <f>"N"&amp;TEXT(ROWS($A$2:A22),"00")</f>
        <v>N21</v>
      </c>
      <c r="B22" s="16"/>
      <c r="C22" s="16"/>
      <c r="D22" s="33" cm="1">
        <f t="array" ref="D22">IFERROR(INDEX('Ej värderade'!$C:$C,ROWS($A$17:A22)+3),"")</f>
        <v>0</v>
      </c>
      <c r="E22" s="33" cm="1">
        <f t="array" ref="E22">IFERROR(INDEX('Ej värderade'!$D:$D,ROWS($A$17:B22)+3),"")</f>
        <v>0</v>
      </c>
      <c r="F22" s="33" cm="1">
        <f t="array" ref="F22">IFERROR(INDEX('Ej värderade'!$E:$E,ROWS($A$17:C22)+3),"")</f>
        <v>0</v>
      </c>
      <c r="G22" s="33" t="str">
        <f t="shared" si="4"/>
        <v/>
      </c>
      <c r="H22" s="33" cm="1">
        <f t="array" ref="H22">IFERROR(INDEX('Ej värderade'!$F:$F,ROWS($A$17:A22)+3),"")</f>
        <v>0</v>
      </c>
      <c r="I22" s="19" t="str">
        <f>IFERROR(_xlfn.XLOOKUP(H22,Input!#REF!,Input!#REF!),"")</f>
        <v/>
      </c>
      <c r="J22" s="16" cm="1">
        <f t="array" ref="J22">IFERROR(INDEX('Värde nyttor'!$J:$X,$C22+1,COLUMNS($J:J))/INDEX(Input!$G$5:$AE$5,COLUMNS($J:J)),"")</f>
        <v>0</v>
      </c>
      <c r="K22" s="16" cm="1">
        <f t="array" ref="K22">IFERROR(INDEX('Värde nyttor'!$J:$X,$C22+1,COLUMNS($J:K))/INDEX(Input!$G$5:$AE$5,COLUMNS($J:K)),"")</f>
        <v>0</v>
      </c>
      <c r="L22" s="16" cm="1">
        <f t="array" ref="L22">IFERROR(INDEX('Värde nyttor'!$J:$X,$C22+1,COLUMNS($J:L))/INDEX(Input!$G$5:$AE$5,COLUMNS($J:L)),"")</f>
        <v>0</v>
      </c>
      <c r="M22" s="16" cm="1">
        <f t="array" ref="M22">IFERROR(INDEX('Värde nyttor'!$J:$X,$C22+1,COLUMNS($J:M))/INDEX(Input!$G$5:$AE$5,COLUMNS($J:M)),"")</f>
        <v>0</v>
      </c>
      <c r="N22" s="16" cm="1">
        <f t="array" ref="N22">IFERROR(INDEX('Värde nyttor'!$J:$X,$C22+1,COLUMNS($J:N))/INDEX(Input!$G$5:$AE$5,COLUMNS($J:N)),"")</f>
        <v>0</v>
      </c>
      <c r="O22" s="16" cm="1">
        <f t="array" ref="O22">IFERROR(INDEX('Värde nyttor'!$J:$X,$C22+1,COLUMNS($J:O))/INDEX(Input!$G$5:$AE$5,COLUMNS($J:O)),"")</f>
        <v>0</v>
      </c>
      <c r="P22" s="16" cm="1">
        <f t="array" ref="P22">IFERROR(INDEX('Värde nyttor'!$J:$X,$C22+1,COLUMNS($J:P))/INDEX(Input!$G$5:$AE$5,COLUMNS($J:P)),"")</f>
        <v>0</v>
      </c>
      <c r="Q22" s="16" cm="1">
        <f t="array" ref="Q22">IFERROR(INDEX('Värde nyttor'!$J:$X,$C22+1,COLUMNS($J:Q))/INDEX(Input!$G$5:$AE$5,COLUMNS($J:Q)),"")</f>
        <v>0</v>
      </c>
      <c r="R22" s="16" cm="1">
        <f t="array" ref="R22">IFERROR(INDEX('Värde nyttor'!$J:$X,$C22+1,COLUMNS($J:R))/INDEX(Input!$G$5:$AE$5,COLUMNS($J:R)),"")</f>
        <v>0</v>
      </c>
      <c r="S22" s="16" cm="1">
        <f t="array" ref="S22">IFERROR(INDEX('Värde nyttor'!$J:$X,$C22+1,COLUMNS($J:S))/INDEX(Input!$G$5:$AE$5,COLUMNS($J:S)),"")</f>
        <v>0</v>
      </c>
      <c r="T22" s="16" cm="1">
        <f t="array" ref="T22">IFERROR(INDEX('Värde nyttor'!$J:$X,$C22+1,COLUMNS($J:T))/INDEX(Input!$G$5:$AE$5,COLUMNS($J:T)),"")</f>
        <v>0</v>
      </c>
      <c r="U22" s="16" cm="1">
        <f t="array" ref="U22">IFERROR(INDEX('Värde nyttor'!$J:$X,$C22+1,COLUMNS($J:U))/INDEX(Input!$G$5:$AE$5,COLUMNS($J:U)),"")</f>
        <v>0</v>
      </c>
      <c r="V22" s="16" cm="1">
        <f t="array" ref="V22">IFERROR(INDEX('Värde nyttor'!$J:$X,$C22+1,COLUMNS($J:V))/INDEX(Input!$G$5:$AE$5,COLUMNS($J:V)),"")</f>
        <v>0</v>
      </c>
      <c r="W22" s="16" cm="1">
        <f t="array" ref="W22">IFERROR(INDEX('Värde nyttor'!$J:$X,$C22+1,COLUMNS($J:W))/INDEX(Input!$G$5:$AE$5,COLUMNS($J:W)),"")</f>
        <v>0</v>
      </c>
      <c r="X22" s="16" cm="1">
        <f t="array" ref="X22">IFERROR(INDEX('Värde nyttor'!$J:$X,$C22+1,COLUMNS($J:X))/INDEX(Input!$G$5:$AE$5,COLUMNS($J:X)),"")</f>
        <v>0</v>
      </c>
      <c r="Y22" s="18"/>
      <c r="Z22" s="17"/>
      <c r="AA22" s="17"/>
      <c r="AB22" s="17"/>
      <c r="AC22" s="17"/>
      <c r="AD22" s="17"/>
      <c r="AE22" s="17"/>
      <c r="AF22" s="17"/>
      <c r="AG22" s="17"/>
      <c r="AH22" s="17"/>
      <c r="AI22" s="17"/>
      <c r="AJ22" s="17"/>
      <c r="AK22" s="17"/>
      <c r="AL22" s="17"/>
      <c r="AM22" s="17"/>
      <c r="AN22" s="17"/>
      <c r="AO22" s="18"/>
      <c r="AP22" s="17"/>
      <c r="AQ22" s="17"/>
      <c r="AR22" s="17"/>
      <c r="AS22" s="17"/>
      <c r="AT22" s="17"/>
      <c r="AU22" s="17"/>
      <c r="AV22" s="17"/>
      <c r="AW22" s="17"/>
      <c r="AX22" s="17"/>
      <c r="AY22" s="17"/>
      <c r="AZ22" s="17"/>
      <c r="BA22" s="17"/>
      <c r="BB22" s="17"/>
      <c r="BC22" s="17"/>
      <c r="BD22" s="17"/>
      <c r="BE22" s="25"/>
    </row>
    <row r="23" spans="1:57" ht="25.2" customHeight="1" x14ac:dyDescent="0.35">
      <c r="A23" s="24" t="str">
        <f>"N"&amp;TEXT(ROWS($A$2:A23),"00")</f>
        <v>N22</v>
      </c>
      <c r="B23" s="16"/>
      <c r="C23" s="16"/>
      <c r="D23" s="33" cm="1">
        <f t="array" ref="D23">IFERROR(INDEX('Ej värderade'!$C:$C,ROWS($A$17:A23)+3),"")</f>
        <v>0</v>
      </c>
      <c r="E23" s="33" cm="1">
        <f t="array" ref="E23">IFERROR(INDEX('Ej värderade'!$D:$D,ROWS($A$17:B23)+3),"")</f>
        <v>0</v>
      </c>
      <c r="F23" s="33" cm="1">
        <f t="array" ref="F23">IFERROR(INDEX('Ej värderade'!$E:$E,ROWS($A$17:C23)+3),"")</f>
        <v>0</v>
      </c>
      <c r="G23" s="33" t="str">
        <f t="shared" si="4"/>
        <v/>
      </c>
      <c r="H23" s="33" cm="1">
        <f t="array" ref="H23">IFERROR(INDEX('Ej värderade'!$F:$F,ROWS($A$17:A23)+3),"")</f>
        <v>0</v>
      </c>
      <c r="I23" s="19" t="str">
        <f>IFERROR(_xlfn.XLOOKUP(H23,Input!#REF!,Input!#REF!),"")</f>
        <v/>
      </c>
      <c r="J23" s="16" cm="1">
        <f t="array" ref="J23">IFERROR(INDEX('Värde nyttor'!$J:$X,$C23+1,COLUMNS($J:J))/INDEX(Input!$G$5:$AE$5,COLUMNS($J:J)),"")</f>
        <v>0</v>
      </c>
      <c r="K23" s="16" cm="1">
        <f t="array" ref="K23">IFERROR(INDEX('Värde nyttor'!$J:$X,$C23+1,COLUMNS($J:K))/INDEX(Input!$G$5:$AE$5,COLUMNS($J:K)),"")</f>
        <v>0</v>
      </c>
      <c r="L23" s="16" cm="1">
        <f t="array" ref="L23">IFERROR(INDEX('Värde nyttor'!$J:$X,$C23+1,COLUMNS($J:L))/INDEX(Input!$G$5:$AE$5,COLUMNS($J:L)),"")</f>
        <v>0</v>
      </c>
      <c r="M23" s="16" cm="1">
        <f t="array" ref="M23">IFERROR(INDEX('Värde nyttor'!$J:$X,$C23+1,COLUMNS($J:M))/INDEX(Input!$G$5:$AE$5,COLUMNS($J:M)),"")</f>
        <v>0</v>
      </c>
      <c r="N23" s="16" cm="1">
        <f t="array" ref="N23">IFERROR(INDEX('Värde nyttor'!$J:$X,$C23+1,COLUMNS($J:N))/INDEX(Input!$G$5:$AE$5,COLUMNS($J:N)),"")</f>
        <v>0</v>
      </c>
      <c r="O23" s="16" cm="1">
        <f t="array" ref="O23">IFERROR(INDEX('Värde nyttor'!$J:$X,$C23+1,COLUMNS($J:O))/INDEX(Input!$G$5:$AE$5,COLUMNS($J:O)),"")</f>
        <v>0</v>
      </c>
      <c r="P23" s="16" cm="1">
        <f t="array" ref="P23">IFERROR(INDEX('Värde nyttor'!$J:$X,$C23+1,COLUMNS($J:P))/INDEX(Input!$G$5:$AE$5,COLUMNS($J:P)),"")</f>
        <v>0</v>
      </c>
      <c r="Q23" s="16" cm="1">
        <f t="array" ref="Q23">IFERROR(INDEX('Värde nyttor'!$J:$X,$C23+1,COLUMNS($J:Q))/INDEX(Input!$G$5:$AE$5,COLUMNS($J:Q)),"")</f>
        <v>0</v>
      </c>
      <c r="R23" s="16" cm="1">
        <f t="array" ref="R23">IFERROR(INDEX('Värde nyttor'!$J:$X,$C23+1,COLUMNS($J:R))/INDEX(Input!$G$5:$AE$5,COLUMNS($J:R)),"")</f>
        <v>0</v>
      </c>
      <c r="S23" s="16" cm="1">
        <f t="array" ref="S23">IFERROR(INDEX('Värde nyttor'!$J:$X,$C23+1,COLUMNS($J:S))/INDEX(Input!$G$5:$AE$5,COLUMNS($J:S)),"")</f>
        <v>0</v>
      </c>
      <c r="T23" s="16" cm="1">
        <f t="array" ref="T23">IFERROR(INDEX('Värde nyttor'!$J:$X,$C23+1,COLUMNS($J:T))/INDEX(Input!$G$5:$AE$5,COLUMNS($J:T)),"")</f>
        <v>0</v>
      </c>
      <c r="U23" s="16" cm="1">
        <f t="array" ref="U23">IFERROR(INDEX('Värde nyttor'!$J:$X,$C23+1,COLUMNS($J:U))/INDEX(Input!$G$5:$AE$5,COLUMNS($J:U)),"")</f>
        <v>0</v>
      </c>
      <c r="V23" s="16" cm="1">
        <f t="array" ref="V23">IFERROR(INDEX('Värde nyttor'!$J:$X,$C23+1,COLUMNS($J:V))/INDEX(Input!$G$5:$AE$5,COLUMNS($J:V)),"")</f>
        <v>0</v>
      </c>
      <c r="W23" s="16" cm="1">
        <f t="array" ref="W23">IFERROR(INDEX('Värde nyttor'!$J:$X,$C23+1,COLUMNS($J:W))/INDEX(Input!$G$5:$AE$5,COLUMNS($J:W)),"")</f>
        <v>0</v>
      </c>
      <c r="X23" s="16" cm="1">
        <f t="array" ref="X23">IFERROR(INDEX('Värde nyttor'!$J:$X,$C23+1,COLUMNS($J:X))/INDEX(Input!$G$5:$AE$5,COLUMNS($J:X)),"")</f>
        <v>0</v>
      </c>
      <c r="Y23" s="18"/>
      <c r="Z23" s="17"/>
      <c r="AA23" s="17"/>
      <c r="AB23" s="17"/>
      <c r="AC23" s="17"/>
      <c r="AD23" s="17"/>
      <c r="AE23" s="17"/>
      <c r="AF23" s="17"/>
      <c r="AG23" s="17"/>
      <c r="AH23" s="17"/>
      <c r="AI23" s="17"/>
      <c r="AJ23" s="17"/>
      <c r="AK23" s="17"/>
      <c r="AL23" s="17"/>
      <c r="AM23" s="17"/>
      <c r="AN23" s="17"/>
      <c r="AO23" s="18"/>
      <c r="AP23" s="17"/>
      <c r="AQ23" s="17"/>
      <c r="AR23" s="17"/>
      <c r="AS23" s="17"/>
      <c r="AT23" s="17"/>
      <c r="AU23" s="17"/>
      <c r="AV23" s="17"/>
      <c r="AW23" s="17"/>
      <c r="AX23" s="17"/>
      <c r="AY23" s="17"/>
      <c r="AZ23" s="17"/>
      <c r="BA23" s="17"/>
      <c r="BB23" s="17"/>
      <c r="BC23" s="17"/>
      <c r="BD23" s="17"/>
      <c r="BE23" s="25"/>
    </row>
    <row r="24" spans="1:57" ht="25.2" customHeight="1" x14ac:dyDescent="0.35">
      <c r="A24" s="24" t="str">
        <f>"N"&amp;TEXT(ROWS($A$2:A24),"00")</f>
        <v>N23</v>
      </c>
      <c r="B24" s="16"/>
      <c r="C24" s="16"/>
      <c r="D24" s="33" cm="1">
        <f t="array" ref="D24">IFERROR(INDEX('Ej värderade'!$C:$C,ROWS($A$17:A24)+3),"")</f>
        <v>0</v>
      </c>
      <c r="E24" s="33" cm="1">
        <f t="array" ref="E24">IFERROR(INDEX('Ej värderade'!$D:$D,ROWS($A$17:B24)+3),"")</f>
        <v>0</v>
      </c>
      <c r="F24" s="33" cm="1">
        <f t="array" ref="F24">IFERROR(INDEX('Ej värderade'!$E:$E,ROWS($A$17:C24)+3),"")</f>
        <v>0</v>
      </c>
      <c r="G24" s="33" t="str">
        <f t="shared" si="4"/>
        <v/>
      </c>
      <c r="H24" s="33" cm="1">
        <f t="array" ref="H24">IFERROR(INDEX('Ej värderade'!$F:$F,ROWS($A$17:A24)+3),"")</f>
        <v>0</v>
      </c>
      <c r="I24" s="19" t="str">
        <f>IFERROR(_xlfn.XLOOKUP(H24,Input!#REF!,Input!#REF!),"")</f>
        <v/>
      </c>
      <c r="J24" s="16" cm="1">
        <f t="array" ref="J24">IFERROR(INDEX('Värde nyttor'!$J:$X,$C24+1,COLUMNS($J:J))/INDEX(Input!$G$5:$AE$5,COLUMNS($J:J)),"")</f>
        <v>0</v>
      </c>
      <c r="K24" s="16" cm="1">
        <f t="array" ref="K24">IFERROR(INDEX('Värde nyttor'!$J:$X,$C24+1,COLUMNS($J:K))/INDEX(Input!$G$5:$AE$5,COLUMNS($J:K)),"")</f>
        <v>0</v>
      </c>
      <c r="L24" s="16" cm="1">
        <f t="array" ref="L24">IFERROR(INDEX('Värde nyttor'!$J:$X,$C24+1,COLUMNS($J:L))/INDEX(Input!$G$5:$AE$5,COLUMNS($J:L)),"")</f>
        <v>0</v>
      </c>
      <c r="M24" s="16" cm="1">
        <f t="array" ref="M24">IFERROR(INDEX('Värde nyttor'!$J:$X,$C24+1,COLUMNS($J:M))/INDEX(Input!$G$5:$AE$5,COLUMNS($J:M)),"")</f>
        <v>0</v>
      </c>
      <c r="N24" s="16" cm="1">
        <f t="array" ref="N24">IFERROR(INDEX('Värde nyttor'!$J:$X,$C24+1,COLUMNS($J:N))/INDEX(Input!$G$5:$AE$5,COLUMNS($J:N)),"")</f>
        <v>0</v>
      </c>
      <c r="O24" s="16" cm="1">
        <f t="array" ref="O24">IFERROR(INDEX('Värde nyttor'!$J:$X,$C24+1,COLUMNS($J:O))/INDEX(Input!$G$5:$AE$5,COLUMNS($J:O)),"")</f>
        <v>0</v>
      </c>
      <c r="P24" s="16" cm="1">
        <f t="array" ref="P24">IFERROR(INDEX('Värde nyttor'!$J:$X,$C24+1,COLUMNS($J:P))/INDEX(Input!$G$5:$AE$5,COLUMNS($J:P)),"")</f>
        <v>0</v>
      </c>
      <c r="Q24" s="16" cm="1">
        <f t="array" ref="Q24">IFERROR(INDEX('Värde nyttor'!$J:$X,$C24+1,COLUMNS($J:Q))/INDEX(Input!$G$5:$AE$5,COLUMNS($J:Q)),"")</f>
        <v>0</v>
      </c>
      <c r="R24" s="16" cm="1">
        <f t="array" ref="R24">IFERROR(INDEX('Värde nyttor'!$J:$X,$C24+1,COLUMNS($J:R))/INDEX(Input!$G$5:$AE$5,COLUMNS($J:R)),"")</f>
        <v>0</v>
      </c>
      <c r="S24" s="16" cm="1">
        <f t="array" ref="S24">IFERROR(INDEX('Värde nyttor'!$J:$X,$C24+1,COLUMNS($J:S))/INDEX(Input!$G$5:$AE$5,COLUMNS($J:S)),"")</f>
        <v>0</v>
      </c>
      <c r="T24" s="16" cm="1">
        <f t="array" ref="T24">IFERROR(INDEX('Värde nyttor'!$J:$X,$C24+1,COLUMNS($J:T))/INDEX(Input!$G$5:$AE$5,COLUMNS($J:T)),"")</f>
        <v>0</v>
      </c>
      <c r="U24" s="16" cm="1">
        <f t="array" ref="U24">IFERROR(INDEX('Värde nyttor'!$J:$X,$C24+1,COLUMNS($J:U))/INDEX(Input!$G$5:$AE$5,COLUMNS($J:U)),"")</f>
        <v>0</v>
      </c>
      <c r="V24" s="16" cm="1">
        <f t="array" ref="V24">IFERROR(INDEX('Värde nyttor'!$J:$X,$C24+1,COLUMNS($J:V))/INDEX(Input!$G$5:$AE$5,COLUMNS($J:V)),"")</f>
        <v>0</v>
      </c>
      <c r="W24" s="16" cm="1">
        <f t="array" ref="W24">IFERROR(INDEX('Värde nyttor'!$J:$X,$C24+1,COLUMNS($J:W))/INDEX(Input!$G$5:$AE$5,COLUMNS($J:W)),"")</f>
        <v>0</v>
      </c>
      <c r="X24" s="16" cm="1">
        <f t="array" ref="X24">IFERROR(INDEX('Värde nyttor'!$J:$X,$C24+1,COLUMNS($J:X))/INDEX(Input!$G$5:$AE$5,COLUMNS($J:X)),"")</f>
        <v>0</v>
      </c>
      <c r="Y24" s="18"/>
      <c r="Z24" s="17"/>
      <c r="AA24" s="17"/>
      <c r="AB24" s="17"/>
      <c r="AC24" s="17"/>
      <c r="AD24" s="17"/>
      <c r="AE24" s="17"/>
      <c r="AF24" s="17"/>
      <c r="AG24" s="17"/>
      <c r="AH24" s="17"/>
      <c r="AI24" s="17"/>
      <c r="AJ24" s="17"/>
      <c r="AK24" s="17"/>
      <c r="AL24" s="17"/>
      <c r="AM24" s="17"/>
      <c r="AN24" s="17"/>
      <c r="AO24" s="18"/>
      <c r="AP24" s="17"/>
      <c r="AQ24" s="17"/>
      <c r="AR24" s="17"/>
      <c r="AS24" s="17"/>
      <c r="AT24" s="17"/>
      <c r="AU24" s="17"/>
      <c r="AV24" s="17"/>
      <c r="AW24" s="17"/>
      <c r="AX24" s="17"/>
      <c r="AY24" s="17"/>
      <c r="AZ24" s="17"/>
      <c r="BA24" s="17"/>
      <c r="BB24" s="17"/>
      <c r="BC24" s="17"/>
      <c r="BD24" s="17"/>
      <c r="BE24" s="25"/>
    </row>
    <row r="25" spans="1:57" ht="25.2" customHeight="1" x14ac:dyDescent="0.35">
      <c r="A25" s="24" t="str">
        <f>"N"&amp;TEXT(ROWS($A$2:A25),"00")</f>
        <v>N24</v>
      </c>
      <c r="B25" s="16"/>
      <c r="C25" s="16"/>
      <c r="D25" s="33" cm="1">
        <f t="array" ref="D25">IFERROR(INDEX('Ej värderade'!$C:$C,ROWS($A$17:A25)+3),"")</f>
        <v>0</v>
      </c>
      <c r="E25" s="33" cm="1">
        <f t="array" ref="E25">IFERROR(INDEX('Ej värderade'!$D:$D,ROWS($A$17:B25)+3),"")</f>
        <v>0</v>
      </c>
      <c r="F25" s="33" cm="1">
        <f t="array" ref="F25">IFERROR(INDEX('Ej värderade'!$E:$E,ROWS($A$17:C25)+3),"")</f>
        <v>0</v>
      </c>
      <c r="G25" s="33" t="str">
        <f t="shared" si="4"/>
        <v/>
      </c>
      <c r="H25" s="33" cm="1">
        <f t="array" ref="H25">IFERROR(INDEX('Ej värderade'!$F:$F,ROWS($A$17:A25)+3),"")</f>
        <v>0</v>
      </c>
      <c r="I25" s="19" t="str">
        <f>IFERROR(_xlfn.XLOOKUP(H25,Input!#REF!,Input!#REF!),"")</f>
        <v/>
      </c>
      <c r="J25" s="16" cm="1">
        <f t="array" ref="J25">IFERROR(INDEX('Värde nyttor'!$J:$X,$C25+1,COLUMNS($J:J))/INDEX(Input!$G$5:$AE$5,COLUMNS($J:J)),"")</f>
        <v>0</v>
      </c>
      <c r="K25" s="16" cm="1">
        <f t="array" ref="K25">IFERROR(INDEX('Värde nyttor'!$J:$X,$C25+1,COLUMNS($J:K))/INDEX(Input!$G$5:$AE$5,COLUMNS($J:K)),"")</f>
        <v>0</v>
      </c>
      <c r="L25" s="16" cm="1">
        <f t="array" ref="L25">IFERROR(INDEX('Värde nyttor'!$J:$X,$C25+1,COLUMNS($J:L))/INDEX(Input!$G$5:$AE$5,COLUMNS($J:L)),"")</f>
        <v>0</v>
      </c>
      <c r="M25" s="16" cm="1">
        <f t="array" ref="M25">IFERROR(INDEX('Värde nyttor'!$J:$X,$C25+1,COLUMNS($J:M))/INDEX(Input!$G$5:$AE$5,COLUMNS($J:M)),"")</f>
        <v>0</v>
      </c>
      <c r="N25" s="16" cm="1">
        <f t="array" ref="N25">IFERROR(INDEX('Värde nyttor'!$J:$X,$C25+1,COLUMNS($J:N))/INDEX(Input!$G$5:$AE$5,COLUMNS($J:N)),"")</f>
        <v>0</v>
      </c>
      <c r="O25" s="16" cm="1">
        <f t="array" ref="O25">IFERROR(INDEX('Värde nyttor'!$J:$X,$C25+1,COLUMNS($J:O))/INDEX(Input!$G$5:$AE$5,COLUMNS($J:O)),"")</f>
        <v>0</v>
      </c>
      <c r="P25" s="16" cm="1">
        <f t="array" ref="P25">IFERROR(INDEX('Värde nyttor'!$J:$X,$C25+1,COLUMNS($J:P))/INDEX(Input!$G$5:$AE$5,COLUMNS($J:P)),"")</f>
        <v>0</v>
      </c>
      <c r="Q25" s="16" cm="1">
        <f t="array" ref="Q25">IFERROR(INDEX('Värde nyttor'!$J:$X,$C25+1,COLUMNS($J:Q))/INDEX(Input!$G$5:$AE$5,COLUMNS($J:Q)),"")</f>
        <v>0</v>
      </c>
      <c r="R25" s="16" cm="1">
        <f t="array" ref="R25">IFERROR(INDEX('Värde nyttor'!$J:$X,$C25+1,COLUMNS($J:R))/INDEX(Input!$G$5:$AE$5,COLUMNS($J:R)),"")</f>
        <v>0</v>
      </c>
      <c r="S25" s="16" cm="1">
        <f t="array" ref="S25">IFERROR(INDEX('Värde nyttor'!$J:$X,$C25+1,COLUMNS($J:S))/INDEX(Input!$G$5:$AE$5,COLUMNS($J:S)),"")</f>
        <v>0</v>
      </c>
      <c r="T25" s="16" cm="1">
        <f t="array" ref="T25">IFERROR(INDEX('Värde nyttor'!$J:$X,$C25+1,COLUMNS($J:T))/INDEX(Input!$G$5:$AE$5,COLUMNS($J:T)),"")</f>
        <v>0</v>
      </c>
      <c r="U25" s="16" cm="1">
        <f t="array" ref="U25">IFERROR(INDEX('Värde nyttor'!$J:$X,$C25+1,COLUMNS($J:U))/INDEX(Input!$G$5:$AE$5,COLUMNS($J:U)),"")</f>
        <v>0</v>
      </c>
      <c r="V25" s="16" cm="1">
        <f t="array" ref="V25">IFERROR(INDEX('Värde nyttor'!$J:$X,$C25+1,COLUMNS($J:V))/INDEX(Input!$G$5:$AE$5,COLUMNS($J:V)),"")</f>
        <v>0</v>
      </c>
      <c r="W25" s="16" cm="1">
        <f t="array" ref="W25">IFERROR(INDEX('Värde nyttor'!$J:$X,$C25+1,COLUMNS($J:W))/INDEX(Input!$G$5:$AE$5,COLUMNS($J:W)),"")</f>
        <v>0</v>
      </c>
      <c r="X25" s="16" cm="1">
        <f t="array" ref="X25">IFERROR(INDEX('Värde nyttor'!$J:$X,$C25+1,COLUMNS($J:X))/INDEX(Input!$G$5:$AE$5,COLUMNS($J:X)),"")</f>
        <v>0</v>
      </c>
      <c r="Y25" s="18"/>
      <c r="Z25" s="17"/>
      <c r="AA25" s="17"/>
      <c r="AB25" s="17"/>
      <c r="AC25" s="17"/>
      <c r="AD25" s="17"/>
      <c r="AE25" s="17"/>
      <c r="AF25" s="17"/>
      <c r="AG25" s="17"/>
      <c r="AH25" s="17"/>
      <c r="AI25" s="17"/>
      <c r="AJ25" s="17"/>
      <c r="AK25" s="17"/>
      <c r="AL25" s="17"/>
      <c r="AM25" s="17"/>
      <c r="AN25" s="17"/>
      <c r="AO25" s="18"/>
      <c r="AP25" s="17"/>
      <c r="AQ25" s="17"/>
      <c r="AR25" s="17"/>
      <c r="AS25" s="17"/>
      <c r="AT25" s="17"/>
      <c r="AU25" s="17"/>
      <c r="AV25" s="17"/>
      <c r="AW25" s="17"/>
      <c r="AX25" s="17"/>
      <c r="AY25" s="17"/>
      <c r="AZ25" s="17"/>
      <c r="BA25" s="17"/>
      <c r="BB25" s="17"/>
      <c r="BC25" s="17"/>
      <c r="BD25" s="17"/>
      <c r="BE25" s="25"/>
    </row>
    <row r="26" spans="1:57" ht="25.2" customHeight="1" x14ac:dyDescent="0.35">
      <c r="A26" s="24" t="str">
        <f>"N"&amp;TEXT(ROWS($A$2:A26),"00")</f>
        <v>N25</v>
      </c>
      <c r="B26" s="16"/>
      <c r="C26" s="16"/>
      <c r="D26" s="33" cm="1">
        <f t="array" ref="D26">IFERROR(INDEX('Ej värderade'!$C:$C,ROWS($A$17:A26)+3),"")</f>
        <v>0</v>
      </c>
      <c r="E26" s="33" cm="1">
        <f t="array" ref="E26">IFERROR(INDEX('Ej värderade'!$D:$D,ROWS($A$17:B26)+3),"")</f>
        <v>0</v>
      </c>
      <c r="F26" s="33" cm="1">
        <f t="array" ref="F26">IFERROR(INDEX('Ej värderade'!$E:$E,ROWS($A$17:C26)+3),"")</f>
        <v>0</v>
      </c>
      <c r="G26" s="33" t="str">
        <f t="shared" si="4"/>
        <v/>
      </c>
      <c r="H26" s="33" cm="1">
        <f t="array" ref="H26">IFERROR(INDEX('Ej värderade'!$F:$F,ROWS($A$17:A26)+3),"")</f>
        <v>0</v>
      </c>
      <c r="I26" s="19" t="str">
        <f>IFERROR(_xlfn.XLOOKUP(H26,Input!#REF!,Input!#REF!),"")</f>
        <v/>
      </c>
      <c r="J26" s="16" cm="1">
        <f t="array" ref="J26">IFERROR(INDEX('Värde nyttor'!$J:$X,$C26+1,COLUMNS($J:J))/INDEX(Input!$G$5:$AE$5,COLUMNS($J:J)),"")</f>
        <v>0</v>
      </c>
      <c r="K26" s="16" cm="1">
        <f t="array" ref="K26">IFERROR(INDEX('Värde nyttor'!$J:$X,$C26+1,COLUMNS($J:K))/INDEX(Input!$G$5:$AE$5,COLUMNS($J:K)),"")</f>
        <v>0</v>
      </c>
      <c r="L26" s="16" cm="1">
        <f t="array" ref="L26">IFERROR(INDEX('Värde nyttor'!$J:$X,$C26+1,COLUMNS($J:L))/INDEX(Input!$G$5:$AE$5,COLUMNS($J:L)),"")</f>
        <v>0</v>
      </c>
      <c r="M26" s="16" cm="1">
        <f t="array" ref="M26">IFERROR(INDEX('Värde nyttor'!$J:$X,$C26+1,COLUMNS($J:M))/INDEX(Input!$G$5:$AE$5,COLUMNS($J:M)),"")</f>
        <v>0</v>
      </c>
      <c r="N26" s="16" cm="1">
        <f t="array" ref="N26">IFERROR(INDEX('Värde nyttor'!$J:$X,$C26+1,COLUMNS($J:N))/INDEX(Input!$G$5:$AE$5,COLUMNS($J:N)),"")</f>
        <v>0</v>
      </c>
      <c r="O26" s="16" cm="1">
        <f t="array" ref="O26">IFERROR(INDEX('Värde nyttor'!$J:$X,$C26+1,COLUMNS($J:O))/INDEX(Input!$G$5:$AE$5,COLUMNS($J:O)),"")</f>
        <v>0</v>
      </c>
      <c r="P26" s="16" cm="1">
        <f t="array" ref="P26">IFERROR(INDEX('Värde nyttor'!$J:$X,$C26+1,COLUMNS($J:P))/INDEX(Input!$G$5:$AE$5,COLUMNS($J:P)),"")</f>
        <v>0</v>
      </c>
      <c r="Q26" s="16" cm="1">
        <f t="array" ref="Q26">IFERROR(INDEX('Värde nyttor'!$J:$X,$C26+1,COLUMNS($J:Q))/INDEX(Input!$G$5:$AE$5,COLUMNS($J:Q)),"")</f>
        <v>0</v>
      </c>
      <c r="R26" s="16" cm="1">
        <f t="array" ref="R26">IFERROR(INDEX('Värde nyttor'!$J:$X,$C26+1,COLUMNS($J:R))/INDEX(Input!$G$5:$AE$5,COLUMNS($J:R)),"")</f>
        <v>0</v>
      </c>
      <c r="S26" s="16" cm="1">
        <f t="array" ref="S26">IFERROR(INDEX('Värde nyttor'!$J:$X,$C26+1,COLUMNS($J:S))/INDEX(Input!$G$5:$AE$5,COLUMNS($J:S)),"")</f>
        <v>0</v>
      </c>
      <c r="T26" s="16" cm="1">
        <f t="array" ref="T26">IFERROR(INDEX('Värde nyttor'!$J:$X,$C26+1,COLUMNS($J:T))/INDEX(Input!$G$5:$AE$5,COLUMNS($J:T)),"")</f>
        <v>0</v>
      </c>
      <c r="U26" s="16" cm="1">
        <f t="array" ref="U26">IFERROR(INDEX('Värde nyttor'!$J:$X,$C26+1,COLUMNS($J:U))/INDEX(Input!$G$5:$AE$5,COLUMNS($J:U)),"")</f>
        <v>0</v>
      </c>
      <c r="V26" s="16" cm="1">
        <f t="array" ref="V26">IFERROR(INDEX('Värde nyttor'!$J:$X,$C26+1,COLUMNS($J:V))/INDEX(Input!$G$5:$AE$5,COLUMNS($J:V)),"")</f>
        <v>0</v>
      </c>
      <c r="W26" s="16" cm="1">
        <f t="array" ref="W26">IFERROR(INDEX('Värde nyttor'!$J:$X,$C26+1,COLUMNS($J:W))/INDEX(Input!$G$5:$AE$5,COLUMNS($J:W)),"")</f>
        <v>0</v>
      </c>
      <c r="X26" s="16" cm="1">
        <f t="array" ref="X26">IFERROR(INDEX('Värde nyttor'!$J:$X,$C26+1,COLUMNS($J:X))/INDEX(Input!$G$5:$AE$5,COLUMNS($J:X)),"")</f>
        <v>0</v>
      </c>
      <c r="Y26" s="18"/>
      <c r="Z26" s="17"/>
      <c r="AA26" s="17"/>
      <c r="AB26" s="17"/>
      <c r="AC26" s="17"/>
      <c r="AD26" s="17"/>
      <c r="AE26" s="17"/>
      <c r="AF26" s="17"/>
      <c r="AG26" s="17"/>
      <c r="AH26" s="17"/>
      <c r="AI26" s="17"/>
      <c r="AJ26" s="17"/>
      <c r="AK26" s="17"/>
      <c r="AL26" s="17"/>
      <c r="AM26" s="17"/>
      <c r="AN26" s="17"/>
      <c r="AO26" s="18"/>
      <c r="AP26" s="17"/>
      <c r="AQ26" s="17"/>
      <c r="AR26" s="17"/>
      <c r="AS26" s="17"/>
      <c r="AT26" s="17"/>
      <c r="AU26" s="17"/>
      <c r="AV26" s="17"/>
      <c r="AW26" s="17"/>
      <c r="AX26" s="17"/>
      <c r="AY26" s="17"/>
      <c r="AZ26" s="17"/>
      <c r="BA26" s="17"/>
      <c r="BB26" s="17"/>
      <c r="BC26" s="17"/>
      <c r="BD26" s="17"/>
      <c r="BE26" s="25"/>
    </row>
    <row r="27" spans="1:57" ht="25.2" customHeight="1" x14ac:dyDescent="0.35">
      <c r="A27" s="24" t="str">
        <f>"N"&amp;TEXT(ROWS($A$2:A27),"00")</f>
        <v>N26</v>
      </c>
      <c r="B27" s="16"/>
      <c r="C27" s="16"/>
      <c r="D27" s="33" cm="1">
        <f t="array" ref="D27">IFERROR(INDEX('Ej värderade'!$C:$C,ROWS($A$17:A27)+3),"")</f>
        <v>0</v>
      </c>
      <c r="E27" s="33" cm="1">
        <f t="array" ref="E27">IFERROR(INDEX('Ej värderade'!$D:$D,ROWS($A$17:B27)+3),"")</f>
        <v>0</v>
      </c>
      <c r="F27" s="33" cm="1">
        <f t="array" ref="F27">IFERROR(INDEX('Ej värderade'!$E:$E,ROWS($A$17:C27)+3),"")</f>
        <v>0</v>
      </c>
      <c r="G27" s="33" t="str">
        <f t="shared" si="4"/>
        <v/>
      </c>
      <c r="H27" s="33" cm="1">
        <f t="array" ref="H27">IFERROR(INDEX('Ej värderade'!$F:$F,ROWS($A$17:A27)+3),"")</f>
        <v>0</v>
      </c>
      <c r="I27" s="19" t="str">
        <f>IFERROR(_xlfn.XLOOKUP(H27,Input!#REF!,Input!#REF!),"")</f>
        <v/>
      </c>
      <c r="J27" s="16" cm="1">
        <f t="array" ref="J27">IFERROR(INDEX('Värde nyttor'!$J:$X,$C27+1,COLUMNS($J:J))/INDEX(Input!$G$5:$AE$5,COLUMNS($J:J)),"")</f>
        <v>0</v>
      </c>
      <c r="K27" s="16" cm="1">
        <f t="array" ref="K27">IFERROR(INDEX('Värde nyttor'!$J:$X,$C27+1,COLUMNS($J:K))/INDEX(Input!$G$5:$AE$5,COLUMNS($J:K)),"")</f>
        <v>0</v>
      </c>
      <c r="L27" s="16" cm="1">
        <f t="array" ref="L27">IFERROR(INDEX('Värde nyttor'!$J:$X,$C27+1,COLUMNS($J:L))/INDEX(Input!$G$5:$AE$5,COLUMNS($J:L)),"")</f>
        <v>0</v>
      </c>
      <c r="M27" s="16" cm="1">
        <f t="array" ref="M27">IFERROR(INDEX('Värde nyttor'!$J:$X,$C27+1,COLUMNS($J:M))/INDEX(Input!$G$5:$AE$5,COLUMNS($J:M)),"")</f>
        <v>0</v>
      </c>
      <c r="N27" s="16" cm="1">
        <f t="array" ref="N27">IFERROR(INDEX('Värde nyttor'!$J:$X,$C27+1,COLUMNS($J:N))/INDEX(Input!$G$5:$AE$5,COLUMNS($J:N)),"")</f>
        <v>0</v>
      </c>
      <c r="O27" s="16" cm="1">
        <f t="array" ref="O27">IFERROR(INDEX('Värde nyttor'!$J:$X,$C27+1,COLUMNS($J:O))/INDEX(Input!$G$5:$AE$5,COLUMNS($J:O)),"")</f>
        <v>0</v>
      </c>
      <c r="P27" s="16" cm="1">
        <f t="array" ref="P27">IFERROR(INDEX('Värde nyttor'!$J:$X,$C27+1,COLUMNS($J:P))/INDEX(Input!$G$5:$AE$5,COLUMNS($J:P)),"")</f>
        <v>0</v>
      </c>
      <c r="Q27" s="16" cm="1">
        <f t="array" ref="Q27">IFERROR(INDEX('Värde nyttor'!$J:$X,$C27+1,COLUMNS($J:Q))/INDEX(Input!$G$5:$AE$5,COLUMNS($J:Q)),"")</f>
        <v>0</v>
      </c>
      <c r="R27" s="16" cm="1">
        <f t="array" ref="R27">IFERROR(INDEX('Värde nyttor'!$J:$X,$C27+1,COLUMNS($J:R))/INDEX(Input!$G$5:$AE$5,COLUMNS($J:R)),"")</f>
        <v>0</v>
      </c>
      <c r="S27" s="16" cm="1">
        <f t="array" ref="S27">IFERROR(INDEX('Värde nyttor'!$J:$X,$C27+1,COLUMNS($J:S))/INDEX(Input!$G$5:$AE$5,COLUMNS($J:S)),"")</f>
        <v>0</v>
      </c>
      <c r="T27" s="16" cm="1">
        <f t="array" ref="T27">IFERROR(INDEX('Värde nyttor'!$J:$X,$C27+1,COLUMNS($J:T))/INDEX(Input!$G$5:$AE$5,COLUMNS($J:T)),"")</f>
        <v>0</v>
      </c>
      <c r="U27" s="16" cm="1">
        <f t="array" ref="U27">IFERROR(INDEX('Värde nyttor'!$J:$X,$C27+1,COLUMNS($J:U))/INDEX(Input!$G$5:$AE$5,COLUMNS($J:U)),"")</f>
        <v>0</v>
      </c>
      <c r="V27" s="16" cm="1">
        <f t="array" ref="V27">IFERROR(INDEX('Värde nyttor'!$J:$X,$C27+1,COLUMNS($J:V))/INDEX(Input!$G$5:$AE$5,COLUMNS($J:V)),"")</f>
        <v>0</v>
      </c>
      <c r="W27" s="16" cm="1">
        <f t="array" ref="W27">IFERROR(INDEX('Värde nyttor'!$J:$X,$C27+1,COLUMNS($J:W))/INDEX(Input!$G$5:$AE$5,COLUMNS($J:W)),"")</f>
        <v>0</v>
      </c>
      <c r="X27" s="16" cm="1">
        <f t="array" ref="X27">IFERROR(INDEX('Värde nyttor'!$J:$X,$C27+1,COLUMNS($J:X))/INDEX(Input!$G$5:$AE$5,COLUMNS($J:X)),"")</f>
        <v>0</v>
      </c>
      <c r="Y27" s="18"/>
      <c r="Z27" s="17"/>
      <c r="AA27" s="17"/>
      <c r="AB27" s="17"/>
      <c r="AC27" s="17"/>
      <c r="AD27" s="17"/>
      <c r="AE27" s="17"/>
      <c r="AF27" s="17"/>
      <c r="AG27" s="17"/>
      <c r="AH27" s="17"/>
      <c r="AI27" s="17"/>
      <c r="AJ27" s="17"/>
      <c r="AK27" s="17"/>
      <c r="AL27" s="17"/>
      <c r="AM27" s="17"/>
      <c r="AN27" s="17"/>
      <c r="AO27" s="18"/>
      <c r="AP27" s="17"/>
      <c r="AQ27" s="17"/>
      <c r="AR27" s="17"/>
      <c r="AS27" s="17"/>
      <c r="AT27" s="17"/>
      <c r="AU27" s="17"/>
      <c r="AV27" s="17"/>
      <c r="AW27" s="17"/>
      <c r="AX27" s="17"/>
      <c r="AY27" s="17"/>
      <c r="AZ27" s="17"/>
      <c r="BA27" s="17"/>
      <c r="BB27" s="17"/>
      <c r="BC27" s="17"/>
      <c r="BD27" s="17"/>
      <c r="BE27" s="25"/>
    </row>
    <row r="28" spans="1:57" ht="25.2" customHeight="1" x14ac:dyDescent="0.35">
      <c r="A28" s="24" t="str">
        <f>"N"&amp;TEXT(ROWS($A$2:A28),"00")</f>
        <v>N27</v>
      </c>
      <c r="B28" s="16"/>
      <c r="C28" s="16"/>
      <c r="D28" s="33" cm="1">
        <f t="array" ref="D28">IFERROR(INDEX('Ej värderade'!$C:$C,ROWS($A$17:A28)+3),"")</f>
        <v>0</v>
      </c>
      <c r="E28" s="33" cm="1">
        <f t="array" ref="E28">IFERROR(INDEX('Ej värderade'!$D:$D,ROWS($A$17:B28)+3),"")</f>
        <v>0</v>
      </c>
      <c r="F28" s="33" cm="1">
        <f t="array" ref="F28">IFERROR(INDEX('Ej värderade'!$E:$E,ROWS($A$17:C28)+3),"")</f>
        <v>0</v>
      </c>
      <c r="G28" s="33" t="str">
        <f t="shared" si="4"/>
        <v/>
      </c>
      <c r="H28" s="33" cm="1">
        <f t="array" ref="H28">IFERROR(INDEX('Ej värderade'!$F:$F,ROWS($A$17:A28)+3),"")</f>
        <v>0</v>
      </c>
      <c r="I28" s="19" t="str">
        <f>IFERROR(_xlfn.XLOOKUP(H28,Input!#REF!,Input!#REF!),"")</f>
        <v/>
      </c>
      <c r="J28" s="16" cm="1">
        <f t="array" ref="J28">IFERROR(INDEX('Värde nyttor'!$J:$X,$C28+1,COLUMNS($J:J))/INDEX(Input!$G$5:$AE$5,COLUMNS($J:J)),"")</f>
        <v>0</v>
      </c>
      <c r="K28" s="16" cm="1">
        <f t="array" ref="K28">IFERROR(INDEX('Värde nyttor'!$J:$X,$C28+1,COLUMNS($J:K))/INDEX(Input!$G$5:$AE$5,COLUMNS($J:K)),"")</f>
        <v>0</v>
      </c>
      <c r="L28" s="16" cm="1">
        <f t="array" ref="L28">IFERROR(INDEX('Värde nyttor'!$J:$X,$C28+1,COLUMNS($J:L))/INDEX(Input!$G$5:$AE$5,COLUMNS($J:L)),"")</f>
        <v>0</v>
      </c>
      <c r="M28" s="16" cm="1">
        <f t="array" ref="M28">IFERROR(INDEX('Värde nyttor'!$J:$X,$C28+1,COLUMNS($J:M))/INDEX(Input!$G$5:$AE$5,COLUMNS($J:M)),"")</f>
        <v>0</v>
      </c>
      <c r="N28" s="16" cm="1">
        <f t="array" ref="N28">IFERROR(INDEX('Värde nyttor'!$J:$X,$C28+1,COLUMNS($J:N))/INDEX(Input!$G$5:$AE$5,COLUMNS($J:N)),"")</f>
        <v>0</v>
      </c>
      <c r="O28" s="16" cm="1">
        <f t="array" ref="O28">IFERROR(INDEX('Värde nyttor'!$J:$X,$C28+1,COLUMNS($J:O))/INDEX(Input!$G$5:$AE$5,COLUMNS($J:O)),"")</f>
        <v>0</v>
      </c>
      <c r="P28" s="16" cm="1">
        <f t="array" ref="P28">IFERROR(INDEX('Värde nyttor'!$J:$X,$C28+1,COLUMNS($J:P))/INDEX(Input!$G$5:$AE$5,COLUMNS($J:P)),"")</f>
        <v>0</v>
      </c>
      <c r="Q28" s="16" cm="1">
        <f t="array" ref="Q28">IFERROR(INDEX('Värde nyttor'!$J:$X,$C28+1,COLUMNS($J:Q))/INDEX(Input!$G$5:$AE$5,COLUMNS($J:Q)),"")</f>
        <v>0</v>
      </c>
      <c r="R28" s="16" cm="1">
        <f t="array" ref="R28">IFERROR(INDEX('Värde nyttor'!$J:$X,$C28+1,COLUMNS($J:R))/INDEX(Input!$G$5:$AE$5,COLUMNS($J:R)),"")</f>
        <v>0</v>
      </c>
      <c r="S28" s="16" cm="1">
        <f t="array" ref="S28">IFERROR(INDEX('Värde nyttor'!$J:$X,$C28+1,COLUMNS($J:S))/INDEX(Input!$G$5:$AE$5,COLUMNS($J:S)),"")</f>
        <v>0</v>
      </c>
      <c r="T28" s="16" cm="1">
        <f t="array" ref="T28">IFERROR(INDEX('Värde nyttor'!$J:$X,$C28+1,COLUMNS($J:T))/INDEX(Input!$G$5:$AE$5,COLUMNS($J:T)),"")</f>
        <v>0</v>
      </c>
      <c r="U28" s="16" cm="1">
        <f t="array" ref="U28">IFERROR(INDEX('Värde nyttor'!$J:$X,$C28+1,COLUMNS($J:U))/INDEX(Input!$G$5:$AE$5,COLUMNS($J:U)),"")</f>
        <v>0</v>
      </c>
      <c r="V28" s="16" cm="1">
        <f t="array" ref="V28">IFERROR(INDEX('Värde nyttor'!$J:$X,$C28+1,COLUMNS($J:V))/INDEX(Input!$G$5:$AE$5,COLUMNS($J:V)),"")</f>
        <v>0</v>
      </c>
      <c r="W28" s="16" cm="1">
        <f t="array" ref="W28">IFERROR(INDEX('Värde nyttor'!$J:$X,$C28+1,COLUMNS($J:W))/INDEX(Input!$G$5:$AE$5,COLUMNS($J:W)),"")</f>
        <v>0</v>
      </c>
      <c r="X28" s="16" cm="1">
        <f t="array" ref="X28">IFERROR(INDEX('Värde nyttor'!$J:$X,$C28+1,COLUMNS($J:X))/INDEX(Input!$G$5:$AE$5,COLUMNS($J:X)),"")</f>
        <v>0</v>
      </c>
      <c r="Y28" s="18"/>
      <c r="Z28" s="17"/>
      <c r="AA28" s="17"/>
      <c r="AB28" s="17"/>
      <c r="AC28" s="17"/>
      <c r="AD28" s="17"/>
      <c r="AE28" s="17"/>
      <c r="AF28" s="17"/>
      <c r="AG28" s="17"/>
      <c r="AH28" s="17"/>
      <c r="AI28" s="17"/>
      <c r="AJ28" s="17"/>
      <c r="AK28" s="17"/>
      <c r="AL28" s="17"/>
      <c r="AM28" s="17"/>
      <c r="AN28" s="17"/>
      <c r="AO28" s="18"/>
      <c r="AP28" s="17"/>
      <c r="AQ28" s="17"/>
      <c r="AR28" s="17"/>
      <c r="AS28" s="17"/>
      <c r="AT28" s="17"/>
      <c r="AU28" s="17"/>
      <c r="AV28" s="17"/>
      <c r="AW28" s="17"/>
      <c r="AX28" s="17"/>
      <c r="AY28" s="17"/>
      <c r="AZ28" s="17"/>
      <c r="BA28" s="17"/>
      <c r="BB28" s="17"/>
      <c r="BC28" s="17"/>
      <c r="BD28" s="17"/>
      <c r="BE28" s="25"/>
    </row>
    <row r="29" spans="1:57" ht="25.2" customHeight="1" x14ac:dyDescent="0.35">
      <c r="A29" s="24" t="str">
        <f>"N"&amp;TEXT(ROWS($A$2:A29),"00")</f>
        <v>N28</v>
      </c>
      <c r="B29" s="16"/>
      <c r="C29" s="16"/>
      <c r="D29" s="33" cm="1">
        <f t="array" ref="D29">IFERROR(INDEX('Ej värderade'!$C:$C,ROWS($A$17:A29)+3),"")</f>
        <v>0</v>
      </c>
      <c r="E29" s="33" cm="1">
        <f t="array" ref="E29">IFERROR(INDEX('Ej värderade'!$D:$D,ROWS($A$17:B29)+3),"")</f>
        <v>0</v>
      </c>
      <c r="F29" s="33" cm="1">
        <f t="array" ref="F29">IFERROR(INDEX('Ej värderade'!$E:$E,ROWS($A$17:C29)+3),"")</f>
        <v>0</v>
      </c>
      <c r="G29" s="33" t="str">
        <f t="shared" si="4"/>
        <v/>
      </c>
      <c r="H29" s="33" cm="1">
        <f t="array" ref="H29">IFERROR(INDEX('Ej värderade'!$F:$F,ROWS($A$17:A29)+3),"")</f>
        <v>0</v>
      </c>
      <c r="I29" s="19" t="str">
        <f>IFERROR(_xlfn.XLOOKUP(H29,Input!#REF!,Input!#REF!),"")</f>
        <v/>
      </c>
      <c r="J29" s="16" cm="1">
        <f t="array" ref="J29">IFERROR(INDEX('Värde nyttor'!$J:$X,$C29+1,COLUMNS($J:J))/INDEX(Input!$G$5:$AE$5,COLUMNS($J:J)),"")</f>
        <v>0</v>
      </c>
      <c r="K29" s="16" cm="1">
        <f t="array" ref="K29">IFERROR(INDEX('Värde nyttor'!$J:$X,$C29+1,COLUMNS($J:K))/INDEX(Input!$G$5:$AE$5,COLUMNS($J:K)),"")</f>
        <v>0</v>
      </c>
      <c r="L29" s="16" cm="1">
        <f t="array" ref="L29">IFERROR(INDEX('Värde nyttor'!$J:$X,$C29+1,COLUMNS($J:L))/INDEX(Input!$G$5:$AE$5,COLUMNS($J:L)),"")</f>
        <v>0</v>
      </c>
      <c r="M29" s="16" cm="1">
        <f t="array" ref="M29">IFERROR(INDEX('Värde nyttor'!$J:$X,$C29+1,COLUMNS($J:M))/INDEX(Input!$G$5:$AE$5,COLUMNS($J:M)),"")</f>
        <v>0</v>
      </c>
      <c r="N29" s="16" cm="1">
        <f t="array" ref="N29">IFERROR(INDEX('Värde nyttor'!$J:$X,$C29+1,COLUMNS($J:N))/INDEX(Input!$G$5:$AE$5,COLUMNS($J:N)),"")</f>
        <v>0</v>
      </c>
      <c r="O29" s="16" cm="1">
        <f t="array" ref="O29">IFERROR(INDEX('Värde nyttor'!$J:$X,$C29+1,COLUMNS($J:O))/INDEX(Input!$G$5:$AE$5,COLUMNS($J:O)),"")</f>
        <v>0</v>
      </c>
      <c r="P29" s="16" cm="1">
        <f t="array" ref="P29">IFERROR(INDEX('Värde nyttor'!$J:$X,$C29+1,COLUMNS($J:P))/INDEX(Input!$G$5:$AE$5,COLUMNS($J:P)),"")</f>
        <v>0</v>
      </c>
      <c r="Q29" s="16" cm="1">
        <f t="array" ref="Q29">IFERROR(INDEX('Värde nyttor'!$J:$X,$C29+1,COLUMNS($J:Q))/INDEX(Input!$G$5:$AE$5,COLUMNS($J:Q)),"")</f>
        <v>0</v>
      </c>
      <c r="R29" s="16" cm="1">
        <f t="array" ref="R29">IFERROR(INDEX('Värde nyttor'!$J:$X,$C29+1,COLUMNS($J:R))/INDEX(Input!$G$5:$AE$5,COLUMNS($J:R)),"")</f>
        <v>0</v>
      </c>
      <c r="S29" s="16" cm="1">
        <f t="array" ref="S29">IFERROR(INDEX('Värde nyttor'!$J:$X,$C29+1,COLUMNS($J:S))/INDEX(Input!$G$5:$AE$5,COLUMNS($J:S)),"")</f>
        <v>0</v>
      </c>
      <c r="T29" s="16" cm="1">
        <f t="array" ref="T29">IFERROR(INDEX('Värde nyttor'!$J:$X,$C29+1,COLUMNS($J:T))/INDEX(Input!$G$5:$AE$5,COLUMNS($J:T)),"")</f>
        <v>0</v>
      </c>
      <c r="U29" s="16" cm="1">
        <f t="array" ref="U29">IFERROR(INDEX('Värde nyttor'!$J:$X,$C29+1,COLUMNS($J:U))/INDEX(Input!$G$5:$AE$5,COLUMNS($J:U)),"")</f>
        <v>0</v>
      </c>
      <c r="V29" s="16" cm="1">
        <f t="array" ref="V29">IFERROR(INDEX('Värde nyttor'!$J:$X,$C29+1,COLUMNS($J:V))/INDEX(Input!$G$5:$AE$5,COLUMNS($J:V)),"")</f>
        <v>0</v>
      </c>
      <c r="W29" s="16" cm="1">
        <f t="array" ref="W29">IFERROR(INDEX('Värde nyttor'!$J:$X,$C29+1,COLUMNS($J:W))/INDEX(Input!$G$5:$AE$5,COLUMNS($J:W)),"")</f>
        <v>0</v>
      </c>
      <c r="X29" s="16" cm="1">
        <f t="array" ref="X29">IFERROR(INDEX('Värde nyttor'!$J:$X,$C29+1,COLUMNS($J:X))/INDEX(Input!$G$5:$AE$5,COLUMNS($J:X)),"")</f>
        <v>0</v>
      </c>
      <c r="Y29" s="18"/>
      <c r="Z29" s="17"/>
      <c r="AA29" s="17"/>
      <c r="AB29" s="17"/>
      <c r="AC29" s="17"/>
      <c r="AD29" s="17"/>
      <c r="AE29" s="17"/>
      <c r="AF29" s="17"/>
      <c r="AG29" s="17"/>
      <c r="AH29" s="17"/>
      <c r="AI29" s="17"/>
      <c r="AJ29" s="17"/>
      <c r="AK29" s="17"/>
      <c r="AL29" s="17"/>
      <c r="AM29" s="17"/>
      <c r="AN29" s="17"/>
      <c r="AO29" s="18"/>
      <c r="AP29" s="17"/>
      <c r="AQ29" s="17"/>
      <c r="AR29" s="17"/>
      <c r="AS29" s="17"/>
      <c r="AT29" s="17"/>
      <c r="AU29" s="17"/>
      <c r="AV29" s="17"/>
      <c r="AW29" s="17"/>
      <c r="AX29" s="17"/>
      <c r="AY29" s="17"/>
      <c r="AZ29" s="17"/>
      <c r="BA29" s="17"/>
      <c r="BB29" s="17"/>
      <c r="BC29" s="17"/>
      <c r="BD29" s="17"/>
      <c r="BE29" s="25"/>
    </row>
    <row r="30" spans="1:57" ht="25.2" customHeight="1" x14ac:dyDescent="0.35">
      <c r="A30" s="24" t="str">
        <f>"N"&amp;TEXT(ROWS($A$2:A30),"00")</f>
        <v>N29</v>
      </c>
      <c r="B30" s="16"/>
      <c r="C30" s="16"/>
      <c r="D30" s="33" cm="1">
        <f t="array" ref="D30">IFERROR(INDEX('Ej värderade'!$C:$C,ROWS($A$17:A30)+3),"")</f>
        <v>0</v>
      </c>
      <c r="E30" s="33" cm="1">
        <f t="array" ref="E30">IFERROR(INDEX('Ej värderade'!$D:$D,ROWS($A$17:B30)+3),"")</f>
        <v>0</v>
      </c>
      <c r="F30" s="33" cm="1">
        <f t="array" ref="F30">IFERROR(INDEX('Ej värderade'!$E:$E,ROWS($A$17:C30)+3),"")</f>
        <v>0</v>
      </c>
      <c r="G30" s="33" t="str">
        <f t="shared" si="4"/>
        <v/>
      </c>
      <c r="H30" s="33" cm="1">
        <f t="array" ref="H30">IFERROR(INDEX('Ej värderade'!$F:$F,ROWS($A$17:A30)+3),"")</f>
        <v>0</v>
      </c>
      <c r="I30" s="19" t="str">
        <f>IFERROR(_xlfn.XLOOKUP(H30,Input!#REF!,Input!#REF!),"")</f>
        <v/>
      </c>
      <c r="J30" s="16" cm="1">
        <f t="array" ref="J30">IFERROR(INDEX('Värde nyttor'!$J:$X,$C30+1,COLUMNS($J:J))/INDEX(Input!$G$5:$AE$5,COLUMNS($J:J)),"")</f>
        <v>0</v>
      </c>
      <c r="K30" s="16" cm="1">
        <f t="array" ref="K30">IFERROR(INDEX('Värde nyttor'!$J:$X,$C30+1,COLUMNS($J:K))/INDEX(Input!$G$5:$AE$5,COLUMNS($J:K)),"")</f>
        <v>0</v>
      </c>
      <c r="L30" s="16" cm="1">
        <f t="array" ref="L30">IFERROR(INDEX('Värde nyttor'!$J:$X,$C30+1,COLUMNS($J:L))/INDEX(Input!$G$5:$AE$5,COLUMNS($J:L)),"")</f>
        <v>0</v>
      </c>
      <c r="M30" s="16" cm="1">
        <f t="array" ref="M30">IFERROR(INDEX('Värde nyttor'!$J:$X,$C30+1,COLUMNS($J:M))/INDEX(Input!$G$5:$AE$5,COLUMNS($J:M)),"")</f>
        <v>0</v>
      </c>
      <c r="N30" s="16" cm="1">
        <f t="array" ref="N30">IFERROR(INDEX('Värde nyttor'!$J:$X,$C30+1,COLUMNS($J:N))/INDEX(Input!$G$5:$AE$5,COLUMNS($J:N)),"")</f>
        <v>0</v>
      </c>
      <c r="O30" s="16" cm="1">
        <f t="array" ref="O30">IFERROR(INDEX('Värde nyttor'!$J:$X,$C30+1,COLUMNS($J:O))/INDEX(Input!$G$5:$AE$5,COLUMNS($J:O)),"")</f>
        <v>0</v>
      </c>
      <c r="P30" s="16" cm="1">
        <f t="array" ref="P30">IFERROR(INDEX('Värde nyttor'!$J:$X,$C30+1,COLUMNS($J:P))/INDEX(Input!$G$5:$AE$5,COLUMNS($J:P)),"")</f>
        <v>0</v>
      </c>
      <c r="Q30" s="16" cm="1">
        <f t="array" ref="Q30">IFERROR(INDEX('Värde nyttor'!$J:$X,$C30+1,COLUMNS($J:Q))/INDEX(Input!$G$5:$AE$5,COLUMNS($J:Q)),"")</f>
        <v>0</v>
      </c>
      <c r="R30" s="16" cm="1">
        <f t="array" ref="R30">IFERROR(INDEX('Värde nyttor'!$J:$X,$C30+1,COLUMNS($J:R))/INDEX(Input!$G$5:$AE$5,COLUMNS($J:R)),"")</f>
        <v>0</v>
      </c>
      <c r="S30" s="16" cm="1">
        <f t="array" ref="S30">IFERROR(INDEX('Värde nyttor'!$J:$X,$C30+1,COLUMNS($J:S))/INDEX(Input!$G$5:$AE$5,COLUMNS($J:S)),"")</f>
        <v>0</v>
      </c>
      <c r="T30" s="16" cm="1">
        <f t="array" ref="T30">IFERROR(INDEX('Värde nyttor'!$J:$X,$C30+1,COLUMNS($J:T))/INDEX(Input!$G$5:$AE$5,COLUMNS($J:T)),"")</f>
        <v>0</v>
      </c>
      <c r="U30" s="16" cm="1">
        <f t="array" ref="U30">IFERROR(INDEX('Värde nyttor'!$J:$X,$C30+1,COLUMNS($J:U))/INDEX(Input!$G$5:$AE$5,COLUMNS($J:U)),"")</f>
        <v>0</v>
      </c>
      <c r="V30" s="16" cm="1">
        <f t="array" ref="V30">IFERROR(INDEX('Värde nyttor'!$J:$X,$C30+1,COLUMNS($J:V))/INDEX(Input!$G$5:$AE$5,COLUMNS($J:V)),"")</f>
        <v>0</v>
      </c>
      <c r="W30" s="16" cm="1">
        <f t="array" ref="W30">IFERROR(INDEX('Värde nyttor'!$J:$X,$C30+1,COLUMNS($J:W))/INDEX(Input!$G$5:$AE$5,COLUMNS($J:W)),"")</f>
        <v>0</v>
      </c>
      <c r="X30" s="16" cm="1">
        <f t="array" ref="X30">IFERROR(INDEX('Värde nyttor'!$J:$X,$C30+1,COLUMNS($J:X))/INDEX(Input!$G$5:$AE$5,COLUMNS($J:X)),"")</f>
        <v>0</v>
      </c>
      <c r="Y30" s="18"/>
      <c r="Z30" s="17"/>
      <c r="AA30" s="17"/>
      <c r="AB30" s="17"/>
      <c r="AC30" s="17"/>
      <c r="AD30" s="17"/>
      <c r="AE30" s="17"/>
      <c r="AF30" s="17"/>
      <c r="AG30" s="17"/>
      <c r="AH30" s="17"/>
      <c r="AI30" s="17"/>
      <c r="AJ30" s="17"/>
      <c r="AK30" s="17"/>
      <c r="AL30" s="17"/>
      <c r="AM30" s="17"/>
      <c r="AN30" s="17"/>
      <c r="AO30" s="18"/>
      <c r="AP30" s="17"/>
      <c r="AQ30" s="17"/>
      <c r="AR30" s="17"/>
      <c r="AS30" s="17"/>
      <c r="AT30" s="17"/>
      <c r="AU30" s="17"/>
      <c r="AV30" s="17"/>
      <c r="AW30" s="17"/>
      <c r="AX30" s="17"/>
      <c r="AY30" s="17"/>
      <c r="AZ30" s="17"/>
      <c r="BA30" s="17"/>
      <c r="BB30" s="17"/>
      <c r="BC30" s="17"/>
      <c r="BD30" s="17"/>
      <c r="BE30" s="25"/>
    </row>
    <row r="31" spans="1:57" ht="25.2" customHeight="1" x14ac:dyDescent="0.35">
      <c r="A31" s="24" t="str">
        <f>"N"&amp;TEXT(ROWS($A$2:A31),"00")</f>
        <v>N30</v>
      </c>
      <c r="B31" s="29"/>
      <c r="C31" s="29"/>
      <c r="D31" s="34" cm="1">
        <f t="array" ref="D31">IFERROR(INDEX('Ej värderade'!$C:$C,ROWS($A$17:A31)+3),"")</f>
        <v>0</v>
      </c>
      <c r="E31" s="34" cm="1">
        <f t="array" ref="E31">IFERROR(INDEX('Ej värderade'!$D:$D,ROWS($A$17:B31)+3),"")</f>
        <v>0</v>
      </c>
      <c r="F31" s="34" cm="1">
        <f t="array" ref="F31">IFERROR(INDEX('Ej värderade'!$E:$E,ROWS($A$17:C31)+3),"")</f>
        <v>0</v>
      </c>
      <c r="G31" s="34" t="str">
        <f t="shared" si="4"/>
        <v/>
      </c>
      <c r="H31" s="34" cm="1">
        <f t="array" ref="H31">IFERROR(INDEX('Ej värderade'!$F:$F,ROWS($A$17:A31)+3),"")</f>
        <v>0</v>
      </c>
      <c r="I31" s="22" t="str">
        <f>IFERROR(_xlfn.XLOOKUP(H31,Input!#REF!,Input!#REF!),"")</f>
        <v/>
      </c>
      <c r="J31" s="16" cm="1">
        <f t="array" ref="J31">IFERROR(INDEX('Värde nyttor'!$J:$X,$C31+1,COLUMNS($J:J))/INDEX(Input!$G$5:$AE$5,COLUMNS($J:J)),"")</f>
        <v>0</v>
      </c>
      <c r="K31" s="16" cm="1">
        <f t="array" ref="K31">IFERROR(INDEX('Värde nyttor'!$J:$X,$C31+1,COLUMNS($J:K))/INDEX(Input!$G$5:$AE$5,COLUMNS($J:K)),"")</f>
        <v>0</v>
      </c>
      <c r="L31" s="16" cm="1">
        <f t="array" ref="L31">IFERROR(INDEX('Värde nyttor'!$J:$X,$C31+1,COLUMNS($J:L))/INDEX(Input!$G$5:$AE$5,COLUMNS($J:L)),"")</f>
        <v>0</v>
      </c>
      <c r="M31" s="16" cm="1">
        <f t="array" ref="M31">IFERROR(INDEX('Värde nyttor'!$J:$X,$C31+1,COLUMNS($J:M))/INDEX(Input!$G$5:$AE$5,COLUMNS($J:M)),"")</f>
        <v>0</v>
      </c>
      <c r="N31" s="16" cm="1">
        <f t="array" ref="N31">IFERROR(INDEX('Värde nyttor'!$J:$X,$C31+1,COLUMNS($J:N))/INDEX(Input!$G$5:$AE$5,COLUMNS($J:N)),"")</f>
        <v>0</v>
      </c>
      <c r="O31" s="16" cm="1">
        <f t="array" ref="O31">IFERROR(INDEX('Värde nyttor'!$J:$X,$C31+1,COLUMNS($J:O))/INDEX(Input!$G$5:$AE$5,COLUMNS($J:O)),"")</f>
        <v>0</v>
      </c>
      <c r="P31" s="16" cm="1">
        <f t="array" ref="P31">IFERROR(INDEX('Värde nyttor'!$J:$X,$C31+1,COLUMNS($J:P))/INDEX(Input!$G$5:$AE$5,COLUMNS($J:P)),"")</f>
        <v>0</v>
      </c>
      <c r="Q31" s="16" cm="1">
        <f t="array" ref="Q31">IFERROR(INDEX('Värde nyttor'!$J:$X,$C31+1,COLUMNS($J:Q))/INDEX(Input!$G$5:$AE$5,COLUMNS($J:Q)),"")</f>
        <v>0</v>
      </c>
      <c r="R31" s="16" cm="1">
        <f t="array" ref="R31">IFERROR(INDEX('Värde nyttor'!$J:$X,$C31+1,COLUMNS($J:R))/INDEX(Input!$G$5:$AE$5,COLUMNS($J:R)),"")</f>
        <v>0</v>
      </c>
      <c r="S31" s="16" cm="1">
        <f t="array" ref="S31">IFERROR(INDEX('Värde nyttor'!$J:$X,$C31+1,COLUMNS($J:S))/INDEX(Input!$G$5:$AE$5,COLUMNS($J:S)),"")</f>
        <v>0</v>
      </c>
      <c r="T31" s="16" cm="1">
        <f t="array" ref="T31">IFERROR(INDEX('Värde nyttor'!$J:$X,$C31+1,COLUMNS($J:T))/INDEX(Input!$G$5:$AE$5,COLUMNS($J:T)),"")</f>
        <v>0</v>
      </c>
      <c r="U31" s="16" cm="1">
        <f t="array" ref="U31">IFERROR(INDEX('Värde nyttor'!$J:$X,$C31+1,COLUMNS($J:U))/INDEX(Input!$G$5:$AE$5,COLUMNS($J:U)),"")</f>
        <v>0</v>
      </c>
      <c r="V31" s="16" cm="1">
        <f t="array" ref="V31">IFERROR(INDEX('Värde nyttor'!$J:$X,$C31+1,COLUMNS($J:V))/INDEX(Input!$G$5:$AE$5,COLUMNS($J:V)),"")</f>
        <v>0</v>
      </c>
      <c r="W31" s="16" cm="1">
        <f t="array" ref="W31">IFERROR(INDEX('Värde nyttor'!$J:$X,$C31+1,COLUMNS($J:W))/INDEX(Input!$G$5:$AE$5,COLUMNS($J:W)),"")</f>
        <v>0</v>
      </c>
      <c r="X31" s="16" cm="1">
        <f t="array" ref="X31">IFERROR(INDEX('Värde nyttor'!$J:$X,$C31+1,COLUMNS($J:X))/INDEX(Input!$G$5:$AE$5,COLUMNS($J:X)),"")</f>
        <v>0</v>
      </c>
      <c r="Y31" s="30"/>
      <c r="Z31" s="31"/>
      <c r="AA31" s="31"/>
      <c r="AB31" s="31"/>
      <c r="AC31" s="31"/>
      <c r="AD31" s="31"/>
      <c r="AE31" s="31"/>
      <c r="AF31" s="31"/>
      <c r="AG31" s="31"/>
      <c r="AH31" s="31"/>
      <c r="AI31" s="31"/>
      <c r="AJ31" s="31"/>
      <c r="AK31" s="31"/>
      <c r="AL31" s="31"/>
      <c r="AM31" s="31"/>
      <c r="AN31" s="31"/>
      <c r="AO31" s="30"/>
      <c r="AP31" s="31"/>
      <c r="AQ31" s="31"/>
      <c r="AR31" s="31"/>
      <c r="AS31" s="31"/>
      <c r="AT31" s="31"/>
      <c r="AU31" s="31"/>
      <c r="AV31" s="31"/>
      <c r="AW31" s="31"/>
      <c r="AX31" s="31"/>
      <c r="AY31" s="31"/>
      <c r="AZ31" s="31"/>
      <c r="BA31" s="31"/>
      <c r="BB31" s="31"/>
      <c r="BC31" s="31"/>
      <c r="BD31" s="31"/>
      <c r="BE31" s="32"/>
    </row>
    <row r="32" spans="1:57" ht="25.2" customHeight="1" x14ac:dyDescent="0.35">
      <c r="J32" t="str" cm="1">
        <f t="array" ref="J32">IFERROR(INDEX(#REF!,INDEX(_xlfn.ANCHORARRAY(#REF!),ROWS($J$2:J32))+1,COLUMNS($J:J))*INDEX(Resultatunderlag!$C$17:$C$21,COLUMNS($J:J)),"")</f>
        <v/>
      </c>
    </row>
    <row r="33" spans="10:10" ht="25.2" customHeight="1" x14ac:dyDescent="0.35">
      <c r="J33" t="str" cm="1">
        <f t="array" ref="J33">IFERROR(INDEX(#REF!,INDEX(_xlfn.ANCHORARRAY(#REF!),ROWS($J$2:J33))+1,COLUMNS($J:J))*INDEX(Resultatunderlag!$C$17:$C$21,COLUMNS($J:J)),"")</f>
        <v/>
      </c>
    </row>
    <row r="34" spans="10:10" ht="25.2" customHeight="1" x14ac:dyDescent="0.35">
      <c r="J34" t="str" cm="1">
        <f t="array" ref="J34">IFERROR(INDEX(#REF!,INDEX(_xlfn.ANCHORARRAY(#REF!),ROWS($J$2:J34))+1,COLUMNS($J:J))*INDEX(Resultatunderlag!$C$17:$C$21,COLUMNS($J:J)),"")</f>
        <v/>
      </c>
    </row>
    <row r="35" spans="10:10" ht="25.2" customHeight="1" x14ac:dyDescent="0.35">
      <c r="J35" t="str" cm="1">
        <f t="array" ref="J35">IFERROR(INDEX(#REF!,INDEX(_xlfn.ANCHORARRAY(#REF!),ROWS($J$2:J35))+1,COLUMNS($J:J))*INDEX(Resultatunderlag!$C$17:$C$21,COLUMNS($J:J)),"")</f>
        <v/>
      </c>
    </row>
    <row r="36" spans="10:10" ht="25.2" customHeight="1" x14ac:dyDescent="0.35">
      <c r="J36" t="str" cm="1">
        <f t="array" ref="J36">IFERROR(INDEX(#REF!,INDEX(_xlfn.ANCHORARRAY(#REF!),ROWS($J$2:J36))+1,COLUMNS($J:J))*INDEX(Resultatunderlag!$C$17:$C$21,COLUMNS($J:J)),"")</f>
        <v/>
      </c>
    </row>
    <row r="37" spans="10:10" ht="25.2" customHeight="1" x14ac:dyDescent="0.35">
      <c r="J37" t="str" cm="1">
        <f t="array" ref="J37">IFERROR(INDEX(#REF!,INDEX(_xlfn.ANCHORARRAY(#REF!),ROWS($J$2:J37))+1,COLUMNS($J:J))*INDEX(Resultatunderlag!$C$17:$C$21,COLUMNS($J:J)),"")</f>
        <v/>
      </c>
    </row>
    <row r="38" spans="10:10" ht="25.2" customHeight="1" x14ac:dyDescent="0.35">
      <c r="J38" t="str" cm="1">
        <f t="array" ref="J38">IFERROR(INDEX(#REF!,INDEX(_xlfn.ANCHORARRAY(#REF!),ROWS($J$2:J38))+1,COLUMNS($J:J))*INDEX(Resultatunderlag!$C$17:$C$21,COLUMNS($J:J)),"")</f>
        <v/>
      </c>
    </row>
    <row r="39" spans="10:10" ht="25.2" customHeight="1" x14ac:dyDescent="0.35">
      <c r="J39" t="str" cm="1">
        <f t="array" ref="J39">IFERROR(INDEX(#REF!,INDEX(_xlfn.ANCHORARRAY(#REF!),ROWS($J$2:J39))+1,COLUMNS($J:J))*INDEX(Resultatunderlag!$C$17:$C$21,COLUMNS($J:J)),"")</f>
        <v/>
      </c>
    </row>
    <row r="40" spans="10:10" ht="25.2" customHeight="1" x14ac:dyDescent="0.35">
      <c r="J40" t="str" cm="1">
        <f t="array" ref="J40">IFERROR(INDEX(#REF!,INDEX(_xlfn.ANCHORARRAY(#REF!),ROWS($J$2:J40))+1,COLUMNS($J:J))*INDEX(Resultatunderlag!$C$17:$C$21,COLUMNS($J:J)),"")</f>
        <v/>
      </c>
    </row>
    <row r="41" spans="10:10" ht="25.2" customHeight="1" x14ac:dyDescent="0.35">
      <c r="J41" t="str" cm="1">
        <f t="array" ref="J41">IFERROR(INDEX(#REF!,INDEX(_xlfn.ANCHORARRAY(#REF!),ROWS($J$2:J41))+1,COLUMNS($J:J))*INDEX(Resultatunderlag!$C$17:$C$21,COLUMNS($J:J)),"")</f>
        <v/>
      </c>
    </row>
    <row r="42" spans="10:10" ht="25.2" customHeight="1" x14ac:dyDescent="0.35">
      <c r="J42" t="str" cm="1">
        <f t="array" ref="J42">IFERROR(INDEX(#REF!,INDEX(_xlfn.ANCHORARRAY(#REF!),ROWS($J$2:J42))+1,COLUMNS($J:J))*INDEX(Resultatunderlag!$C$17:$C$21,COLUMNS($J:J)),"")</f>
        <v/>
      </c>
    </row>
    <row r="43" spans="10:10" ht="25.2" customHeight="1" x14ac:dyDescent="0.35">
      <c r="J43" t="str" cm="1">
        <f t="array" ref="J43">IFERROR(INDEX(#REF!,INDEX(_xlfn.ANCHORARRAY(#REF!),ROWS($J$2:J43))+1,COLUMNS($J:J))*INDEX(Resultatunderlag!$C$17:$C$21,COLUMNS($J:J)),"")</f>
        <v/>
      </c>
    </row>
    <row r="44" spans="10:10" ht="25.2" customHeight="1" x14ac:dyDescent="0.35">
      <c r="J44" t="str" cm="1">
        <f t="array" ref="J44">IFERROR(INDEX(#REF!,INDEX(_xlfn.ANCHORARRAY(#REF!),ROWS($J$2:J44))+1,COLUMNS($J:J))*INDEX(Resultatunderlag!$C$17:$C$21,COLUMNS($J:J)),"")</f>
        <v/>
      </c>
    </row>
    <row r="45" spans="10:10" ht="25.2" customHeight="1" x14ac:dyDescent="0.35">
      <c r="J45" t="str" cm="1">
        <f t="array" ref="J45">IFERROR(INDEX(#REF!,INDEX(_xlfn.ANCHORARRAY(#REF!),ROWS($J$2:J45))+1,COLUMNS($J:J))*INDEX(Resultatunderlag!$C$17:$C$21,COLUMNS($J:J)),"")</f>
        <v/>
      </c>
    </row>
    <row r="46" spans="10:10" ht="25.2" customHeight="1" x14ac:dyDescent="0.35">
      <c r="J46" t="str" cm="1">
        <f t="array" ref="J46">IFERROR(INDEX(#REF!,INDEX(_xlfn.ANCHORARRAY(#REF!),ROWS($J$2:J46))+1,COLUMNS($J:J))*INDEX(Resultatunderlag!$C$17:$C$21,COLUMNS($J:J)),"")</f>
        <v/>
      </c>
    </row>
    <row r="47" spans="10:10" ht="25.2" customHeight="1" x14ac:dyDescent="0.35">
      <c r="J47" t="str" cm="1">
        <f t="array" ref="J47">IFERROR(INDEX(#REF!,INDEX(_xlfn.ANCHORARRAY(#REF!),ROWS($J$2:J47))+1,COLUMNS($J:J))*INDEX(Resultatunderlag!$C$17:$C$21,COLUMNS($J:J)),"")</f>
        <v/>
      </c>
    </row>
    <row r="48" spans="10:10" ht="25.2" customHeight="1" x14ac:dyDescent="0.35">
      <c r="J48" t="str" cm="1">
        <f t="array" ref="J48">IFERROR(INDEX(#REF!,INDEX(_xlfn.ANCHORARRAY(#REF!),ROWS($J$2:J48))+1,COLUMNS($J:J))*INDEX(Resultatunderlag!$C$17:$C$21,COLUMNS($J:J)),"")</f>
        <v/>
      </c>
    </row>
    <row r="49" spans="10:10" ht="25.2" customHeight="1" x14ac:dyDescent="0.35">
      <c r="J49" t="str" cm="1">
        <f t="array" ref="J49">IFERROR(INDEX(#REF!,INDEX(_xlfn.ANCHORARRAY(#REF!),ROWS($J$2:J49))+1,COLUMNS($J:J))*INDEX(Resultatunderlag!$C$17:$C$21,COLUMNS($J:J)),"")</f>
        <v/>
      </c>
    </row>
    <row r="50" spans="10:10" ht="25.2" customHeight="1" x14ac:dyDescent="0.35">
      <c r="J50" t="str" cm="1">
        <f t="array" ref="J50">IFERROR(INDEX(#REF!,INDEX(_xlfn.ANCHORARRAY(#REF!),ROWS($J$2:J50))+1,COLUMNS($J:J))*INDEX(Resultatunderlag!$C$17:$C$21,COLUMNS($J:J)),"")</f>
        <v/>
      </c>
    </row>
    <row r="51" spans="10:10" ht="25.2" customHeight="1" x14ac:dyDescent="0.35">
      <c r="J51" t="str" cm="1">
        <f t="array" ref="J51">IFERROR(INDEX(#REF!,INDEX(_xlfn.ANCHORARRAY(#REF!),ROWS($J$2:J51))+1,COLUMNS($J:J))*INDEX(Resultatunderlag!$C$17:$C$21,COLUMNS($J:J)),"")</f>
        <v/>
      </c>
    </row>
    <row r="52" spans="10:10" ht="25.2" customHeight="1" x14ac:dyDescent="0.35">
      <c r="J52" t="str" cm="1">
        <f t="array" ref="J52">IFERROR(INDEX(#REF!,INDEX(_xlfn.ANCHORARRAY(#REF!),ROWS($J$2:J52))+1,COLUMNS($J:J))*INDEX(Resultatunderlag!$C$17:$C$21,COLUMNS($J:J)),"")</f>
        <v/>
      </c>
    </row>
    <row r="53" spans="10:10" ht="25.2" customHeight="1" x14ac:dyDescent="0.35">
      <c r="J53" t="str" cm="1">
        <f t="array" ref="J53">IFERROR(INDEX(#REF!,INDEX(_xlfn.ANCHORARRAY(#REF!),ROWS($J$2:J53))+1,COLUMNS($J:J))*INDEX(Resultatunderlag!$C$17:$C$21,COLUMNS($J:J)),"")</f>
        <v/>
      </c>
    </row>
    <row r="54" spans="10:10" ht="25.2" customHeight="1" x14ac:dyDescent="0.35">
      <c r="J54" t="str" cm="1">
        <f t="array" ref="J54">IFERROR(INDEX(#REF!,INDEX(_xlfn.ANCHORARRAY(#REF!),ROWS($J$2:J54))+1,COLUMNS($J:J))*INDEX(Resultatunderlag!$C$17:$C$21,COLUMNS($J:J)),"")</f>
        <v/>
      </c>
    </row>
    <row r="55" spans="10:10" ht="25.2" customHeight="1" x14ac:dyDescent="0.35">
      <c r="J55" t="str" cm="1">
        <f t="array" ref="J55">IFERROR(INDEX(#REF!,INDEX(_xlfn.ANCHORARRAY(#REF!),ROWS($J$2:J55))+1,COLUMNS($J:J))*INDEX(Resultatunderlag!$C$17:$C$21,COLUMNS($J:J)),"")</f>
        <v/>
      </c>
    </row>
    <row r="56" spans="10:10" ht="25.2" customHeight="1" x14ac:dyDescent="0.35">
      <c r="J56" t="str" cm="1">
        <f t="array" ref="J56">IFERROR(INDEX(#REF!,INDEX(_xlfn.ANCHORARRAY(#REF!),ROWS($J$2:J56))+1,COLUMNS($J:J))*INDEX(Resultatunderlag!$C$17:$C$21,COLUMNS($J:J)),"")</f>
        <v/>
      </c>
    </row>
    <row r="57" spans="10:10" ht="25.2" customHeight="1" x14ac:dyDescent="0.35">
      <c r="J57" t="str" cm="1">
        <f t="array" ref="J57">IFERROR(INDEX(#REF!,INDEX(_xlfn.ANCHORARRAY(#REF!),ROWS($J$2:J57))+1,COLUMNS($J:J))*INDEX(Resultatunderlag!$C$17:$C$21,COLUMNS($J:J)),"")</f>
        <v/>
      </c>
    </row>
    <row r="58" spans="10:10" ht="25.2" customHeight="1" x14ac:dyDescent="0.35">
      <c r="J58" t="str" cm="1">
        <f t="array" ref="J58">IFERROR(INDEX(#REF!,INDEX(_xlfn.ANCHORARRAY(#REF!),ROWS($J$2:J58))+1,COLUMNS($J:J))*INDEX(Resultatunderlag!$C$17:$C$21,COLUMNS($J:J)),"")</f>
        <v/>
      </c>
    </row>
    <row r="59" spans="10:10" ht="25.2" customHeight="1" x14ac:dyDescent="0.35">
      <c r="J59" t="str" cm="1">
        <f t="array" ref="J59">IFERROR(INDEX(#REF!,INDEX(_xlfn.ANCHORARRAY(#REF!),ROWS($J$2:J59))+1,COLUMNS($J:J))*INDEX(Resultatunderlag!$C$17:$C$21,COLUMNS($J:J)),"")</f>
        <v/>
      </c>
    </row>
    <row r="60" spans="10:10" ht="25.2" customHeight="1" x14ac:dyDescent="0.35">
      <c r="J60" t="str" cm="1">
        <f t="array" ref="J60">IFERROR(INDEX(#REF!,INDEX(_xlfn.ANCHORARRAY(#REF!),ROWS($J$2:J60))+1,COLUMNS($J:J))*INDEX(Resultatunderlag!$C$17:$C$21,COLUMNS($J:J)),"")</f>
        <v/>
      </c>
    </row>
    <row r="61" spans="10:10" ht="25.2" customHeight="1" x14ac:dyDescent="0.35">
      <c r="J61" t="str" cm="1">
        <f t="array" ref="J61">IFERROR(INDEX(#REF!,INDEX(_xlfn.ANCHORARRAY(#REF!),ROWS($J$2:J61))+1,COLUMNS($J:J))*INDEX(Resultatunderlag!$C$17:$C$21,COLUMNS($J:J)),"")</f>
        <v/>
      </c>
    </row>
    <row r="62" spans="10:10" ht="25.2" customHeight="1" x14ac:dyDescent="0.35">
      <c r="J62" t="str" cm="1">
        <f t="array" ref="J62">IFERROR(INDEX(#REF!,INDEX(_xlfn.ANCHORARRAY(#REF!),ROWS($J$2:J62))+1,COLUMNS($J:J))*INDEX(Resultatunderlag!$C$17:$C$21,COLUMNS($J:J)),"")</f>
        <v/>
      </c>
    </row>
    <row r="63" spans="10:10" ht="25.2" customHeight="1" x14ac:dyDescent="0.35">
      <c r="J63" t="str" cm="1">
        <f t="array" ref="J63">IFERROR(INDEX(#REF!,INDEX(_xlfn.ANCHORARRAY(#REF!),ROWS($J$2:J63))+1,COLUMNS($J:J))*INDEX(Resultatunderlag!$C$17:$C$21,COLUMNS($J:J)),"")</f>
        <v/>
      </c>
    </row>
    <row r="64" spans="10:10" ht="25.2" customHeight="1" x14ac:dyDescent="0.35">
      <c r="J64" t="str" cm="1">
        <f t="array" ref="J64">IFERROR(INDEX(#REF!,INDEX(_xlfn.ANCHORARRAY(#REF!),ROWS($J$2:J64))+1,COLUMNS($J:J))*INDEX(Resultatunderlag!$C$17:$C$21,COLUMNS($J:J)),"")</f>
        <v/>
      </c>
    </row>
    <row r="65" spans="10:10" ht="25.2" customHeight="1" x14ac:dyDescent="0.35">
      <c r="J65" t="str" cm="1">
        <f t="array" ref="J65">IFERROR(INDEX(#REF!,INDEX(_xlfn.ANCHORARRAY(#REF!),ROWS($J$2:J65))+1,COLUMNS($J:J))*INDEX(Resultatunderlag!$C$17:$C$21,COLUMNS($J:J)),"")</f>
        <v/>
      </c>
    </row>
    <row r="66" spans="10:10" ht="25.2" customHeight="1" x14ac:dyDescent="0.35">
      <c r="J66" t="str" cm="1">
        <f t="array" ref="J66">IFERROR(INDEX(#REF!,INDEX(_xlfn.ANCHORARRAY(#REF!),ROWS($J$2:J66))+1,COLUMNS($J:J))*INDEX(Resultatunderlag!$C$17:$C$21,COLUMNS($J:J)),"")</f>
        <v/>
      </c>
    </row>
    <row r="67" spans="10:10" ht="25.2" customHeight="1" x14ac:dyDescent="0.35">
      <c r="J67" t="str" cm="1">
        <f t="array" ref="J67">IFERROR(INDEX(#REF!,INDEX(_xlfn.ANCHORARRAY(#REF!),ROWS($J$2:J67))+1,COLUMNS($J:J))*INDEX(Resultatunderlag!$C$17:$C$21,COLUMNS($J:J)),"")</f>
        <v/>
      </c>
    </row>
    <row r="68" spans="10:10" ht="25.2" customHeight="1" x14ac:dyDescent="0.35">
      <c r="J68" t="str" cm="1">
        <f t="array" ref="J68">IFERROR(INDEX(#REF!,INDEX(_xlfn.ANCHORARRAY(#REF!),ROWS($J$2:J68))+1,COLUMNS($J:J))*INDEX(Resultatunderlag!$C$17:$C$21,COLUMNS($J:J)),"")</f>
        <v/>
      </c>
    </row>
    <row r="69" spans="10:10" ht="25.2" customHeight="1" x14ac:dyDescent="0.35">
      <c r="J69" t="str" cm="1">
        <f t="array" ref="J69">IFERROR(INDEX(#REF!,INDEX(_xlfn.ANCHORARRAY(#REF!),ROWS($J$2:J69))+1,COLUMNS($J:J))*INDEX(Resultatunderlag!$C$17:$C$21,COLUMNS($J:J)),"")</f>
        <v/>
      </c>
    </row>
    <row r="70" spans="10:10" ht="25.2" customHeight="1" x14ac:dyDescent="0.35">
      <c r="J70" t="str" cm="1">
        <f t="array" ref="J70">IFERROR(INDEX(#REF!,INDEX(_xlfn.ANCHORARRAY(#REF!),ROWS($J$2:J70))+1,COLUMNS($J:J))*INDEX(Resultatunderlag!$C$17:$C$21,COLUMNS($J:J)),"")</f>
        <v/>
      </c>
    </row>
    <row r="71" spans="10:10" ht="25.2" customHeight="1" x14ac:dyDescent="0.35">
      <c r="J71" t="str" cm="1">
        <f t="array" ref="J71">IFERROR(INDEX(#REF!,INDEX(_xlfn.ANCHORARRAY(#REF!),ROWS($J$2:J71))+1,COLUMNS($J:J))*INDEX(Resultatunderlag!$C$17:$C$21,COLUMNS($J:J)),"")</f>
        <v/>
      </c>
    </row>
    <row r="72" spans="10:10" ht="25.2" customHeight="1" x14ac:dyDescent="0.35">
      <c r="J72" t="str" cm="1">
        <f t="array" ref="J72">IFERROR(INDEX(#REF!,INDEX(_xlfn.ANCHORARRAY(#REF!),ROWS($J$2:J72))+1,COLUMNS($J:J))*INDEX(Resultatunderlag!$C$17:$C$21,COLUMNS($J:J)),"")</f>
        <v/>
      </c>
    </row>
    <row r="73" spans="10:10" ht="25.2" customHeight="1" x14ac:dyDescent="0.35">
      <c r="J73" t="str" cm="1">
        <f t="array" ref="J73">IFERROR(INDEX(#REF!,INDEX(_xlfn.ANCHORARRAY(#REF!),ROWS($J$2:J73))+1,COLUMNS($J:J))*INDEX(Resultatunderlag!$C$17:$C$21,COLUMNS($J:J)),"")</f>
        <v/>
      </c>
    </row>
    <row r="74" spans="10:10" ht="25.2" customHeight="1" x14ac:dyDescent="0.35">
      <c r="J74" t="str" cm="1">
        <f t="array" ref="J74">IFERROR(INDEX(#REF!,INDEX(_xlfn.ANCHORARRAY(#REF!),ROWS($J$2:J74))+1,COLUMNS($J:J))*INDEX(Resultatunderlag!$C$17:$C$21,COLUMNS($J:J)),"")</f>
        <v/>
      </c>
    </row>
    <row r="75" spans="10:10" ht="25.2" customHeight="1" x14ac:dyDescent="0.35">
      <c r="J75" t="str" cm="1">
        <f t="array" ref="J75">IFERROR(INDEX(#REF!,INDEX(_xlfn.ANCHORARRAY(#REF!),ROWS($J$2:J75))+1,COLUMNS($J:J))*INDEX(Resultatunderlag!$C$17:$C$21,COLUMNS($J:J)),"")</f>
        <v/>
      </c>
    </row>
    <row r="76" spans="10:10" ht="25.2" customHeight="1" x14ac:dyDescent="0.35">
      <c r="J76" t="str" cm="1">
        <f t="array" ref="J76">IFERROR(INDEX(#REF!,INDEX(_xlfn.ANCHORARRAY(#REF!),ROWS($J$2:J76))+1,COLUMNS($J:J))*INDEX(Resultatunderlag!$C$17:$C$21,COLUMNS($J:J)),"")</f>
        <v/>
      </c>
    </row>
    <row r="77" spans="10:10" ht="25.2" customHeight="1" x14ac:dyDescent="0.35">
      <c r="J77" t="str" cm="1">
        <f t="array" ref="J77">IFERROR(INDEX(#REF!,INDEX(_xlfn.ANCHORARRAY(#REF!),ROWS($J$2:J77))+1,COLUMNS($J:J))*INDEX(Resultatunderlag!$C$17:$C$21,COLUMNS($J:J)),"")</f>
        <v/>
      </c>
    </row>
    <row r="78" spans="10:10" ht="25.2" customHeight="1" x14ac:dyDescent="0.35">
      <c r="J78" t="str" cm="1">
        <f t="array" ref="J78">IFERROR(INDEX(#REF!,INDEX(_xlfn.ANCHORARRAY(#REF!),ROWS($J$2:J78))+1,COLUMNS($J:J))*INDEX(Resultatunderlag!$C$17:$C$21,COLUMNS($J:J)),"")</f>
        <v/>
      </c>
    </row>
    <row r="79" spans="10:10" ht="25.2" customHeight="1" x14ac:dyDescent="0.35">
      <c r="J79" t="str" cm="1">
        <f t="array" ref="J79">IFERROR(INDEX(#REF!,INDEX(_xlfn.ANCHORARRAY(#REF!),ROWS($J$2:J79))+1,COLUMNS($J:J))*INDEX(Resultatunderlag!$C$17:$C$21,COLUMNS($J:J)),"")</f>
        <v/>
      </c>
    </row>
    <row r="80" spans="10:10" ht="25.2" customHeight="1" x14ac:dyDescent="0.35">
      <c r="J80" t="str" cm="1">
        <f t="array" ref="J80">IFERROR(INDEX(#REF!,INDEX(_xlfn.ANCHORARRAY(#REF!),ROWS($J$2:J80))+1,COLUMNS($J:J))*INDEX(Resultatunderlag!$C$17:$C$21,COLUMNS($J:J)),"")</f>
        <v/>
      </c>
    </row>
    <row r="81" spans="10:10" ht="25.2" customHeight="1" x14ac:dyDescent="0.35">
      <c r="J81" t="str" cm="1">
        <f t="array" ref="J81">IFERROR(INDEX(#REF!,INDEX(_xlfn.ANCHORARRAY(#REF!),ROWS($J$2:J81))+1,COLUMNS($J:J))*INDEX(Resultatunderlag!$C$17:$C$21,COLUMNS($J:J)),"")</f>
        <v/>
      </c>
    </row>
    <row r="82" spans="10:10" ht="25.2" customHeight="1" x14ac:dyDescent="0.35">
      <c r="J82" t="str" cm="1">
        <f t="array" ref="J82">IFERROR(INDEX(#REF!,INDEX(_xlfn.ANCHORARRAY(#REF!),ROWS($J$2:J82))+1,COLUMNS($J:J))*INDEX(Resultatunderlag!$C$17:$C$21,COLUMNS($J:J)),"")</f>
        <v/>
      </c>
    </row>
    <row r="83" spans="10:10" ht="25.2" customHeight="1" x14ac:dyDescent="0.35">
      <c r="J83" t="str" cm="1">
        <f t="array" ref="J83">IFERROR(INDEX(#REF!,INDEX(_xlfn.ANCHORARRAY(#REF!),ROWS($J$2:J83))+1,COLUMNS($J:J))*INDEX(Resultatunderlag!$C$17:$C$21,COLUMNS($J:J)),"")</f>
        <v/>
      </c>
    </row>
    <row r="84" spans="10:10" ht="25.2" customHeight="1" x14ac:dyDescent="0.35">
      <c r="J84" t="str" cm="1">
        <f t="array" ref="J84">IFERROR(INDEX(#REF!,INDEX(_xlfn.ANCHORARRAY(#REF!),ROWS($J$2:J84))+1,COLUMNS($J:J))*INDEX(Resultatunderlag!$C$17:$C$21,COLUMNS($J:J)),"")</f>
        <v/>
      </c>
    </row>
    <row r="85" spans="10:10" ht="25.2" customHeight="1" x14ac:dyDescent="0.35">
      <c r="J85" t="str" cm="1">
        <f t="array" ref="J85">IFERROR(INDEX(#REF!,INDEX(_xlfn.ANCHORARRAY(#REF!),ROWS($J$2:J85))+1,COLUMNS($J:J))*INDEX(Resultatunderlag!$C$17:$C$21,COLUMNS($J:J)),"")</f>
        <v/>
      </c>
    </row>
    <row r="86" spans="10:10" ht="25.2" customHeight="1" x14ac:dyDescent="0.35">
      <c r="J86" t="str" cm="1">
        <f t="array" ref="J86">IFERROR(INDEX(#REF!,INDEX(_xlfn.ANCHORARRAY(#REF!),ROWS($J$2:J86))+1,COLUMNS($J:J))*INDEX(Resultatunderlag!$C$17:$C$21,COLUMNS($J:J)),"")</f>
        <v/>
      </c>
    </row>
    <row r="87" spans="10:10" ht="25.2" customHeight="1" x14ac:dyDescent="0.35">
      <c r="J87" t="str" cm="1">
        <f t="array" ref="J87">IFERROR(INDEX(#REF!,INDEX(_xlfn.ANCHORARRAY(#REF!),ROWS($J$2:J87))+1,COLUMNS($J:J))*INDEX(Resultatunderlag!$C$17:$C$21,COLUMNS($J:J)),"")</f>
        <v/>
      </c>
    </row>
    <row r="88" spans="10:10" ht="25.2" customHeight="1" x14ac:dyDescent="0.35">
      <c r="J88" t="str" cm="1">
        <f t="array" ref="J88">IFERROR(INDEX(#REF!,INDEX(_xlfn.ANCHORARRAY(#REF!),ROWS($J$2:J88))+1,COLUMNS($J:J))*INDEX(Resultatunderlag!$C$17:$C$21,COLUMNS($J:J)),"")</f>
        <v/>
      </c>
    </row>
    <row r="89" spans="10:10" ht="25.2" customHeight="1" x14ac:dyDescent="0.35">
      <c r="J89" t="str" cm="1">
        <f t="array" ref="J89">IFERROR(INDEX(#REF!,INDEX(_xlfn.ANCHORARRAY(#REF!),ROWS($J$2:J89))+1,COLUMNS($J:J))*INDEX(Resultatunderlag!$C$17:$C$21,COLUMNS($J:J)),"")</f>
        <v/>
      </c>
    </row>
    <row r="90" spans="10:10" ht="25.2" customHeight="1" x14ac:dyDescent="0.35">
      <c r="J90" t="str" cm="1">
        <f t="array" ref="J90">IFERROR(INDEX(#REF!,INDEX(_xlfn.ANCHORARRAY(#REF!),ROWS($J$2:J90))+1,COLUMNS($J:J))*INDEX(Resultatunderlag!$C$17:$C$21,COLUMNS($J:J)),"")</f>
        <v/>
      </c>
    </row>
    <row r="91" spans="10:10" ht="25.2" customHeight="1" x14ac:dyDescent="0.35">
      <c r="J91" t="str" cm="1">
        <f t="array" ref="J91">IFERROR(INDEX(#REF!,INDEX(_xlfn.ANCHORARRAY(#REF!),ROWS($J$2:J91))+1,COLUMNS($J:J))*INDEX(Resultatunderlag!$C$17:$C$21,COLUMNS($J:J)),"")</f>
        <v/>
      </c>
    </row>
    <row r="92" spans="10:10" ht="25.2" customHeight="1" x14ac:dyDescent="0.35">
      <c r="J92" t="str" cm="1">
        <f t="array" ref="J92">IFERROR(INDEX(#REF!,INDEX(_xlfn.ANCHORARRAY(#REF!),ROWS($J$2:J92))+1,COLUMNS($J:J))*INDEX(Resultatunderlag!$C$17:$C$21,COLUMNS($J:J)),"")</f>
        <v/>
      </c>
    </row>
    <row r="93" spans="10:10" ht="25.2" customHeight="1" x14ac:dyDescent="0.35">
      <c r="J93" t="str" cm="1">
        <f t="array" ref="J93">IFERROR(INDEX(#REF!,INDEX(_xlfn.ANCHORARRAY(#REF!),ROWS($J$2:J93))+1,COLUMNS($J:J))*INDEX(Resultatunderlag!$C$17:$C$21,COLUMNS($J:J)),"")</f>
        <v/>
      </c>
    </row>
    <row r="94" spans="10:10" ht="25.2" customHeight="1" x14ac:dyDescent="0.35">
      <c r="J94" t="str" cm="1">
        <f t="array" ref="J94">IFERROR(INDEX(#REF!,INDEX(_xlfn.ANCHORARRAY(#REF!),ROWS($J$2:J94))+1,COLUMNS($J:J))*INDEX(Resultatunderlag!$C$17:$C$21,COLUMNS($J:J)),"")</f>
        <v/>
      </c>
    </row>
    <row r="95" spans="10:10" ht="25.2" customHeight="1" x14ac:dyDescent="0.35">
      <c r="J95" t="str" cm="1">
        <f t="array" ref="J95">IFERROR(INDEX(#REF!,INDEX(_xlfn.ANCHORARRAY(#REF!),ROWS($J$2:J95))+1,COLUMNS($J:J))*INDEX(Resultatunderlag!$C$17:$C$21,COLUMNS($J:J)),"")</f>
        <v/>
      </c>
    </row>
    <row r="96" spans="10:10" ht="25.2" customHeight="1" x14ac:dyDescent="0.35">
      <c r="J96" t="str" cm="1">
        <f t="array" ref="J96">IFERROR(INDEX(#REF!,INDEX(_xlfn.ANCHORARRAY(#REF!),ROWS($J$2:J96))+1,COLUMNS($J:J))*INDEX(Resultatunderlag!$C$17:$C$21,COLUMNS($J:J)),"")</f>
        <v/>
      </c>
    </row>
    <row r="97" spans="10:10" ht="25.2" customHeight="1" x14ac:dyDescent="0.35">
      <c r="J97" t="str" cm="1">
        <f t="array" ref="J97">IFERROR(INDEX(#REF!,INDEX(_xlfn.ANCHORARRAY(#REF!),ROWS($J$2:J97))+1,COLUMNS($J:J))*INDEX(Resultatunderlag!$C$17:$C$21,COLUMNS($J:J)),"")</f>
        <v/>
      </c>
    </row>
    <row r="98" spans="10:10" ht="25.2" customHeight="1" x14ac:dyDescent="0.35">
      <c r="J98" t="str" cm="1">
        <f t="array" ref="J98">IFERROR(INDEX(#REF!,INDEX(_xlfn.ANCHORARRAY(#REF!),ROWS($J$2:J98))+1,COLUMNS($J:J))*INDEX(Resultatunderlag!$C$17:$C$21,COLUMNS($J:J)),"")</f>
        <v/>
      </c>
    </row>
    <row r="99" spans="10:10" ht="25.2" customHeight="1" x14ac:dyDescent="0.35">
      <c r="J99" t="str" cm="1">
        <f t="array" ref="J99">IFERROR(INDEX(#REF!,INDEX(_xlfn.ANCHORARRAY(#REF!),ROWS($J$2:J99))+1,COLUMNS($J:J))*INDEX(Resultatunderlag!$C$17:$C$21,COLUMNS($J:J)),"")</f>
        <v/>
      </c>
    </row>
    <row r="100" spans="10:10" ht="25.2" customHeight="1" x14ac:dyDescent="0.35">
      <c r="J100" t="str" cm="1">
        <f t="array" ref="J100">IFERROR(INDEX(#REF!,INDEX(_xlfn.ANCHORARRAY(#REF!),ROWS($J$2:J100))+1,COLUMNS($J:J))*INDEX(Resultatunderlag!$C$17:$C$21,COLUMNS($J:J)),"")</f>
        <v/>
      </c>
    </row>
    <row r="101" spans="10:10" ht="25.2" customHeight="1" x14ac:dyDescent="0.35">
      <c r="J101" t="str" cm="1">
        <f t="array" ref="J101">IFERROR(INDEX(#REF!,INDEX(_xlfn.ANCHORARRAY(#REF!),ROWS($J$2:J101))+1,COLUMNS($J:J))*INDEX(Resultatunderlag!$C$17:$C$21,COLUMNS($J:J)),"")</f>
        <v/>
      </c>
    </row>
    <row r="102" spans="10:10" ht="25.2" customHeight="1" x14ac:dyDescent="0.35">
      <c r="J102" t="str" cm="1">
        <f t="array" ref="J102">IFERROR(INDEX(#REF!,INDEX(_xlfn.ANCHORARRAY(#REF!),ROWS($J$2:J102))+1,COLUMNS($J:J))*INDEX(Resultatunderlag!$C$17:$C$21,COLUMNS($J:J)),"")</f>
        <v/>
      </c>
    </row>
    <row r="103" spans="10:10" ht="25.2" customHeight="1" x14ac:dyDescent="0.35">
      <c r="J103" t="str" cm="1">
        <f t="array" ref="J103">IFERROR(INDEX(#REF!,INDEX(_xlfn.ANCHORARRAY(#REF!),ROWS($J$2:J103))+1,COLUMNS($J:J))*INDEX(Resultatunderlag!$C$17:$C$21,COLUMNS($J:J)),"")</f>
        <v/>
      </c>
    </row>
    <row r="104" spans="10:10" ht="25.2" customHeight="1" x14ac:dyDescent="0.35">
      <c r="J104" t="str" cm="1">
        <f t="array" ref="J104">IFERROR(INDEX(#REF!,INDEX(_xlfn.ANCHORARRAY(#REF!),ROWS($J$2:J104))+1,COLUMNS($J:J))*INDEX(Resultatunderlag!$C$17:$C$21,COLUMNS($J:J)),"")</f>
        <v/>
      </c>
    </row>
    <row r="105" spans="10:10" ht="25.2" customHeight="1" x14ac:dyDescent="0.35">
      <c r="J105" t="str" cm="1">
        <f t="array" ref="J105">IFERROR(INDEX(#REF!,INDEX(_xlfn.ANCHORARRAY(#REF!),ROWS($J$2:J105))+1,COLUMNS($J:J))*INDEX(Resultatunderlag!$C$17:$C$21,COLUMNS($J:J)),"")</f>
        <v/>
      </c>
    </row>
    <row r="106" spans="10:10" ht="25.2" customHeight="1" x14ac:dyDescent="0.35">
      <c r="J106" t="str" cm="1">
        <f t="array" ref="J106">IFERROR(INDEX(#REF!,INDEX(_xlfn.ANCHORARRAY(#REF!),ROWS($J$2:J106))+1,COLUMNS($J:J))*INDEX(Resultatunderlag!$C$17:$C$21,COLUMNS($J:J)),"")</f>
        <v/>
      </c>
    </row>
    <row r="107" spans="10:10" ht="25.2" customHeight="1" x14ac:dyDescent="0.35">
      <c r="J107" t="str" cm="1">
        <f t="array" ref="J107">IFERROR(INDEX(#REF!,INDEX(_xlfn.ANCHORARRAY(#REF!),ROWS($J$2:J107))+1,COLUMNS($J:J))*INDEX(Resultatunderlag!$C$17:$C$21,COLUMNS($J:J)),"")</f>
        <v/>
      </c>
    </row>
    <row r="108" spans="10:10" ht="25.2" customHeight="1" x14ac:dyDescent="0.35">
      <c r="J108" t="str" cm="1">
        <f t="array" ref="J108">IFERROR(INDEX(#REF!,INDEX(_xlfn.ANCHORARRAY(#REF!),ROWS($J$2:J108))+1,COLUMNS($J:J))*INDEX(Resultatunderlag!$C$17:$C$21,COLUMNS($J:J)),"")</f>
        <v/>
      </c>
    </row>
  </sheetData>
  <protectedRanges>
    <protectedRange sqref="J1:X1" name="Allow sort filter nyttor_1"/>
  </protectedRange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6AF3-97E7-45D1-AB5F-B6BD52815223}">
  <sheetPr>
    <tabColor theme="5"/>
  </sheetPr>
  <dimension ref="A1:BE108"/>
  <sheetViews>
    <sheetView showGridLines="0" zoomScale="80" zoomScaleNormal="80" workbookViewId="0">
      <pane ySplit="1" topLeftCell="A2" activePane="bottomLeft" state="frozen"/>
      <selection pane="bottomLeft" activeCell="E35" sqref="E35"/>
    </sheetView>
  </sheetViews>
  <sheetFormatPr defaultRowHeight="25.2" customHeight="1" x14ac:dyDescent="0.35"/>
  <cols>
    <col min="1" max="1" width="8" customWidth="1"/>
    <col min="2" max="2" width="17.3984375" customWidth="1"/>
    <col min="3" max="3" width="17" customWidth="1"/>
    <col min="4" max="4" width="54.3984375" customWidth="1"/>
    <col min="5" max="5" width="17.69921875" bestFit="1" customWidth="1"/>
    <col min="6" max="6" width="17" bestFit="1" customWidth="1"/>
    <col min="7" max="7" width="14.296875" customWidth="1"/>
    <col min="8" max="8" width="15.59765625" customWidth="1"/>
    <col min="9" max="9" width="21.3984375" customWidth="1"/>
    <col min="10" max="10" width="15.09765625" customWidth="1"/>
    <col min="11" max="18" width="15.69921875" customWidth="1"/>
    <col min="19" max="24" width="16.296875" customWidth="1"/>
    <col min="25" max="40" width="15.69921875" customWidth="1"/>
    <col min="41" max="41" width="16.09765625" customWidth="1"/>
    <col min="42" max="56" width="15.69921875" customWidth="1"/>
    <col min="57" max="57" width="16.59765625" customWidth="1"/>
  </cols>
  <sheetData>
    <row r="1" spans="1:57" ht="25.2" customHeight="1" x14ac:dyDescent="0.4">
      <c r="A1" s="26" t="s">
        <v>73</v>
      </c>
      <c r="B1" s="27" t="s">
        <v>107</v>
      </c>
      <c r="C1" s="27" t="s">
        <v>108</v>
      </c>
      <c r="D1" s="27" t="s">
        <v>4</v>
      </c>
      <c r="E1" s="27" t="s">
        <v>2</v>
      </c>
      <c r="F1" s="27" t="s">
        <v>3</v>
      </c>
      <c r="G1" s="27" t="s">
        <v>114</v>
      </c>
      <c r="H1" s="27" t="s">
        <v>110</v>
      </c>
      <c r="I1" s="27" t="s">
        <v>116</v>
      </c>
      <c r="J1" s="27" t="s">
        <v>17</v>
      </c>
      <c r="K1" s="27" t="s">
        <v>18</v>
      </c>
      <c r="L1" s="27" t="s">
        <v>19</v>
      </c>
      <c r="M1" s="27" t="s">
        <v>20</v>
      </c>
      <c r="N1" s="27" t="s">
        <v>21</v>
      </c>
      <c r="O1" s="27" t="s">
        <v>22</v>
      </c>
      <c r="P1" s="27" t="s">
        <v>23</v>
      </c>
      <c r="Q1" s="27" t="s">
        <v>24</v>
      </c>
      <c r="R1" s="27" t="s">
        <v>25</v>
      </c>
      <c r="S1" s="27" t="s">
        <v>26</v>
      </c>
      <c r="T1" s="27" t="s">
        <v>83</v>
      </c>
      <c r="U1" s="27" t="s">
        <v>84</v>
      </c>
      <c r="V1" s="27" t="s">
        <v>85</v>
      </c>
      <c r="W1" s="27" t="s">
        <v>86</v>
      </c>
      <c r="X1" s="27" t="s">
        <v>87</v>
      </c>
      <c r="Y1" s="27" t="s">
        <v>27</v>
      </c>
      <c r="Z1" s="27" t="s">
        <v>28</v>
      </c>
      <c r="AA1" s="27" t="s">
        <v>29</v>
      </c>
      <c r="AB1" s="27" t="s">
        <v>30</v>
      </c>
      <c r="AC1" s="27" t="s">
        <v>31</v>
      </c>
      <c r="AD1" s="27" t="s">
        <v>32</v>
      </c>
      <c r="AE1" s="27" t="s">
        <v>33</v>
      </c>
      <c r="AF1" s="27" t="s">
        <v>34</v>
      </c>
      <c r="AG1" s="27" t="s">
        <v>35</v>
      </c>
      <c r="AH1" s="27" t="s">
        <v>36</v>
      </c>
      <c r="AI1" s="27" t="s">
        <v>37</v>
      </c>
      <c r="AJ1" s="27" t="s">
        <v>88</v>
      </c>
      <c r="AK1" s="27" t="s">
        <v>89</v>
      </c>
      <c r="AL1" s="27" t="s">
        <v>90</v>
      </c>
      <c r="AM1" s="27" t="s">
        <v>91</v>
      </c>
      <c r="AN1" s="27" t="s">
        <v>92</v>
      </c>
      <c r="AO1" s="27" t="s">
        <v>38</v>
      </c>
      <c r="AP1" s="27" t="s">
        <v>39</v>
      </c>
      <c r="AQ1" s="27" t="s">
        <v>40</v>
      </c>
      <c r="AR1" s="27" t="s">
        <v>41</v>
      </c>
      <c r="AS1" s="27" t="s">
        <v>42</v>
      </c>
      <c r="AT1" s="27" t="s">
        <v>43</v>
      </c>
      <c r="AU1" s="27" t="s">
        <v>44</v>
      </c>
      <c r="AV1" s="27" t="s">
        <v>45</v>
      </c>
      <c r="AW1" s="27" t="s">
        <v>46</v>
      </c>
      <c r="AX1" s="27" t="s">
        <v>47</v>
      </c>
      <c r="AY1" s="27" t="s">
        <v>48</v>
      </c>
      <c r="AZ1" s="27" t="s">
        <v>93</v>
      </c>
      <c r="BA1" s="27" t="s">
        <v>94</v>
      </c>
      <c r="BB1" s="27" t="s">
        <v>95</v>
      </c>
      <c r="BC1" s="27" t="s">
        <v>96</v>
      </c>
      <c r="BD1" s="27" t="s">
        <v>97</v>
      </c>
      <c r="BE1" s="28" t="s">
        <v>49</v>
      </c>
    </row>
    <row r="2" spans="1:57" ht="25.2" customHeight="1" x14ac:dyDescent="0.35">
      <c r="A2" s="24" t="str">
        <f>"K"&amp;TEXT(ROWS($A$2:A2),"00")</f>
        <v>K01</v>
      </c>
      <c r="B2" s="23">
        <f>IFERROR(_xlfn.XMATCH($A2,'Värde kostnader'!$B:$B,0),"")</f>
        <v>12</v>
      </c>
      <c r="C2" s="23">
        <f>IFERROR(_xlfn.XMATCH($A2,'Värde kostnader'!$I:$I,0),"")</f>
        <v>23</v>
      </c>
      <c r="D2" s="33" cm="1">
        <f t="array" ref="D2">IFERROR(INDEX('Värde kostnader'!$C:$C,$B2),"")</f>
        <v>0</v>
      </c>
      <c r="E2" s="33" cm="1">
        <f t="array" ref="E2">IFERROR(INDEX('Värde kostnader'!$C:$C,$B2+1),"")</f>
        <v>0</v>
      </c>
      <c r="F2" s="33" cm="1">
        <f t="array" ref="F2">IFERROR(INDEX('Värde kostnader'!$C:$C,$B2+2),"")</f>
        <v>0</v>
      </c>
      <c r="G2" s="33" t="str">
        <f>IF($D2=0,"","Värderad")</f>
        <v/>
      </c>
      <c r="H2" s="19"/>
      <c r="I2" s="19"/>
      <c r="J2" s="16" cm="1">
        <f t="array" ref="J2">IFERROR(INDEX('Värde kostnader'!$J:$X,$C2+1,COLUMNS($J:J))/INDEX(Input!$G$5:$AE$5,COLUMNS($J:J)),"")</f>
        <v>0</v>
      </c>
      <c r="K2" s="16" cm="1">
        <f t="array" ref="K2">IFERROR(INDEX('Värde kostnader'!$J:$X,$C2+1,COLUMNS($J:K))/INDEX(Input!$G$5:$AE$5,COLUMNS($J:K)),"")</f>
        <v>0</v>
      </c>
      <c r="L2" s="16" cm="1">
        <f t="array" ref="L2">IFERROR(INDEX('Värde kostnader'!$J:$X,$C2+1,COLUMNS($J:L))/INDEX(Input!$G$5:$AE$5,COLUMNS($J:L)),"")</f>
        <v>0</v>
      </c>
      <c r="M2" s="16" cm="1">
        <f t="array" ref="M2">IFERROR(INDEX('Värde kostnader'!$J:$X,$C2+1,COLUMNS($J:M))/INDEX(Input!$G$5:$AE$5,COLUMNS($J:M)),"")</f>
        <v>0</v>
      </c>
      <c r="N2" s="16" cm="1">
        <f t="array" ref="N2">IFERROR(INDEX('Värde kostnader'!$J:$X,$C2+1,COLUMNS($J:N))/INDEX(Input!$G$5:$AE$5,COLUMNS($J:N)),"")</f>
        <v>0</v>
      </c>
      <c r="O2" s="16" cm="1">
        <f t="array" ref="O2">IFERROR(INDEX('Värde kostnader'!$J:$X,$C2+1,COLUMNS($J:O))/INDEX(Input!$G$5:$AE$5,COLUMNS($J:O)),"")</f>
        <v>0</v>
      </c>
      <c r="P2" s="16" cm="1">
        <f t="array" ref="P2">IFERROR(INDEX('Värde kostnader'!$J:$X,$C2+1,COLUMNS($J:P))/INDEX(Input!$G$5:$AE$5,COLUMNS($J:P)),"")</f>
        <v>0</v>
      </c>
      <c r="Q2" s="16" cm="1">
        <f t="array" ref="Q2">IFERROR(INDEX('Värde kostnader'!$J:$X,$C2+1,COLUMNS($J:Q))/INDEX(Input!$G$5:$AE$5,COLUMNS($J:Q)),"")</f>
        <v>0</v>
      </c>
      <c r="R2" s="16" cm="1">
        <f t="array" ref="R2">IFERROR(INDEX('Värde kostnader'!$J:$X,$C2+1,COLUMNS($J:R))/INDEX(Input!$G$5:$AE$5,COLUMNS($J:R)),"")</f>
        <v>0</v>
      </c>
      <c r="S2" s="16" cm="1">
        <f t="array" ref="S2">IFERROR(INDEX('Värde kostnader'!$J:$X,$C2+1,COLUMNS($J:S))/INDEX(Input!$G$5:$AE$5,COLUMNS($J:S)),"")</f>
        <v>0</v>
      </c>
      <c r="T2" s="16" cm="1">
        <f t="array" ref="T2">IFERROR(INDEX('Värde kostnader'!$J:$X,$C2+1,COLUMNS($J:T))/INDEX(Input!$G$5:$AE$5,COLUMNS($J:T)),"")</f>
        <v>0</v>
      </c>
      <c r="U2" s="16" cm="1">
        <f t="array" ref="U2">IFERROR(INDEX('Värde kostnader'!$J:$X,$C2+1,COLUMNS($J:U))/INDEX(Input!$G$5:$AE$5,COLUMNS($J:U)),"")</f>
        <v>0</v>
      </c>
      <c r="V2" s="16" cm="1">
        <f t="array" ref="V2">IFERROR(INDEX('Värde kostnader'!$J:$X,$C2+1,COLUMNS($J:V))/INDEX(Input!$G$5:$AE$5,COLUMNS($J:V)),"")</f>
        <v>0</v>
      </c>
      <c r="W2" s="16" cm="1">
        <f t="array" ref="W2">IFERROR(INDEX('Värde kostnader'!$J:$X,$C2+1,COLUMNS($J:W))/INDEX(Input!$G$5:$AE$5,COLUMNS($J:W)),"")</f>
        <v>0</v>
      </c>
      <c r="X2" s="16" cm="1">
        <f t="array" ref="X2">IFERROR(INDEX('Värde kostnader'!$J:$X,$C2+1,COLUMNS($J:X))/INDEX(Input!$G$5:$AE$5,COLUMNS($J:X)),"")</f>
        <v>0</v>
      </c>
      <c r="Y2" s="18">
        <f t="shared" ref="Y2:Y16" si="0">SUM(J2:X2)</f>
        <v>0</v>
      </c>
      <c r="Z2" s="17" cm="1">
        <f t="array" ref="Z2">IFERROR(INDEX('Värde kostnader'!$J:$X,$C2+2,COLUMNS($J:J))/INDEX(Input!$G$5:$AE$5,COLUMNS($J:J)),"")</f>
        <v>0</v>
      </c>
      <c r="AA2" s="17" cm="1">
        <f t="array" ref="AA2">IFERROR(INDEX('Värde kostnader'!$J:$X,$C2+2,COLUMNS($J:K))/INDEX(Input!$G$5:$AE$5,COLUMNS($J:K)),"")</f>
        <v>0</v>
      </c>
      <c r="AB2" s="17" cm="1">
        <f t="array" ref="AB2">IFERROR(INDEX('Värde kostnader'!$J:$X,$C2+2,COLUMNS($J:L))/INDEX(Input!$G$5:$AE$5,COLUMNS($J:L)),"")</f>
        <v>0</v>
      </c>
      <c r="AC2" s="17" cm="1">
        <f t="array" ref="AC2">IFERROR(INDEX('Värde kostnader'!$J:$X,$C2+2,COLUMNS($J:M))/INDEX(Input!$G$5:$AE$5,COLUMNS($J:M)),"")</f>
        <v>0</v>
      </c>
      <c r="AD2" s="17" cm="1">
        <f t="array" ref="AD2">IFERROR(INDEX('Värde kostnader'!$J:$X,$C2+2,COLUMNS($J:N))/INDEX(Input!$G$5:$AE$5,COLUMNS($J:N)),"")</f>
        <v>0</v>
      </c>
      <c r="AE2" s="17" cm="1">
        <f t="array" ref="AE2">IFERROR(INDEX('Värde kostnader'!$J:$X,$C2+2,COLUMNS($J:O))/INDEX(Input!$G$5:$AE$5,COLUMNS($J:O)),"")</f>
        <v>0</v>
      </c>
      <c r="AF2" s="17" cm="1">
        <f t="array" ref="AF2">IFERROR(INDEX('Värde kostnader'!$J:$X,$C2+2,COLUMNS($J:P))/INDEX(Input!$G$5:$AE$5,COLUMNS($J:P)),"")</f>
        <v>0</v>
      </c>
      <c r="AG2" s="17" cm="1">
        <f t="array" ref="AG2">IFERROR(INDEX('Värde kostnader'!$J:$X,$C2+2,COLUMNS($J:Q))/INDEX(Input!$G$5:$AE$5,COLUMNS($J:Q)),"")</f>
        <v>0</v>
      </c>
      <c r="AH2" s="17" cm="1">
        <f t="array" ref="AH2">IFERROR(INDEX('Värde kostnader'!$J:$X,$C2+2,COLUMNS($J:R))/INDEX(Input!$G$5:$AE$5,COLUMNS($J:R)),"")</f>
        <v>0</v>
      </c>
      <c r="AI2" s="17" cm="1">
        <f t="array" ref="AI2">IFERROR(INDEX('Värde kostnader'!$J:$X,$C2+2,COLUMNS($J:S))/INDEX(Input!$G$5:$AE$5,COLUMNS($J:S)),"")</f>
        <v>0</v>
      </c>
      <c r="AJ2" s="17" cm="1">
        <f t="array" ref="AJ2">IFERROR(INDEX('Värde kostnader'!$J:$X,$C2+2,COLUMNS($J:T))/INDEX(Input!$G$5:$AE$5,COLUMNS($J:T)),"")</f>
        <v>0</v>
      </c>
      <c r="AK2" s="17" cm="1">
        <f t="array" ref="AK2">IFERROR(INDEX('Värde kostnader'!$J:$X,$C2+2,COLUMNS($J:U))/INDEX(Input!$G$5:$AE$5,COLUMNS($J:U)),"")</f>
        <v>0</v>
      </c>
      <c r="AL2" s="17" cm="1">
        <f t="array" ref="AL2">IFERROR(INDEX('Värde kostnader'!$J:$X,$C2+2,COLUMNS($J:V))/INDEX(Input!$G$5:$AE$5,COLUMNS($J:V)),"")</f>
        <v>0</v>
      </c>
      <c r="AM2" s="17" cm="1">
        <f t="array" ref="AM2">IFERROR(INDEX('Värde kostnader'!$J:$X,$C2+2,COLUMNS($J:W))/INDEX(Input!$G$5:$AE$5,COLUMNS($J:W)),"")</f>
        <v>0</v>
      </c>
      <c r="AN2" s="17" cm="1">
        <f t="array" ref="AN2">IFERROR(INDEX('Värde kostnader'!$J:$X,$C2+2,COLUMNS($J:X))/INDEX(Input!$G$5:$AE$5,COLUMNS($J:X)),"")</f>
        <v>0</v>
      </c>
      <c r="AO2" s="18">
        <f t="shared" ref="AO2:AO16" si="1">SUM(Z2:AN2)</f>
        <v>0</v>
      </c>
      <c r="AP2" s="17" cm="1">
        <f t="array" ref="AP2">IFERROR(INDEX('Värde kostnader'!$J:$X,$C2+3,COLUMNS($J:J))/INDEX(Input!$G$5:$AE$5,COLUMNS($J:J)),"")</f>
        <v>0</v>
      </c>
      <c r="AQ2" s="17" cm="1">
        <f t="array" ref="AQ2">IFERROR(INDEX('Värde kostnader'!$J:$X,$C2+3,COLUMNS($J:K))/INDEX(Input!$G$5:$AE$5,COLUMNS($J:K)),"")</f>
        <v>0</v>
      </c>
      <c r="AR2" s="17" cm="1">
        <f t="array" ref="AR2">IFERROR(INDEX('Värde kostnader'!$J:$X,$C2+3,COLUMNS($J:L))/INDEX(Input!$G$5:$AE$5,COLUMNS($J:L)),"")</f>
        <v>0</v>
      </c>
      <c r="AS2" s="17" cm="1">
        <f t="array" ref="AS2">IFERROR(INDEX('Värde kostnader'!$J:$X,$C2+3,COLUMNS($J:M))/INDEX(Input!$G$5:$AE$5,COLUMNS($J:M)),"")</f>
        <v>0</v>
      </c>
      <c r="AT2" s="17" cm="1">
        <f t="array" ref="AT2">IFERROR(INDEX('Värde kostnader'!$J:$X,$C2+3,COLUMNS($J:N))/INDEX(Input!$G$5:$AE$5,COLUMNS($J:N)),"")</f>
        <v>0</v>
      </c>
      <c r="AU2" s="17" cm="1">
        <f t="array" ref="AU2">IFERROR(INDEX('Värde kostnader'!$J:$X,$C2+3,COLUMNS($J:O))/INDEX(Input!$G$5:$AE$5,COLUMNS($J:O)),"")</f>
        <v>0</v>
      </c>
      <c r="AV2" s="17" cm="1">
        <f t="array" ref="AV2">IFERROR(INDEX('Värde kostnader'!$J:$X,$C2+3,COLUMNS($J:P))/INDEX(Input!$G$5:$AE$5,COLUMNS($J:P)),"")</f>
        <v>0</v>
      </c>
      <c r="AW2" s="17" cm="1">
        <f t="array" ref="AW2">IFERROR(INDEX('Värde kostnader'!$J:$X,$C2+3,COLUMNS($J:Q))/INDEX(Input!$G$5:$AE$5,COLUMNS($J:Q)),"")</f>
        <v>0</v>
      </c>
      <c r="AX2" s="17" cm="1">
        <f t="array" ref="AX2">IFERROR(INDEX('Värde kostnader'!$J:$X,$C2+3,COLUMNS($J:R))/INDEX(Input!$G$5:$AE$5,COLUMNS($J:R)),"")</f>
        <v>0</v>
      </c>
      <c r="AY2" s="17" cm="1">
        <f t="array" ref="AY2">IFERROR(INDEX('Värde kostnader'!$J:$X,$C2+3,COLUMNS($J:S))/INDEX(Input!$G$5:$AE$5,COLUMNS($J:S)),"")</f>
        <v>0</v>
      </c>
      <c r="AZ2" s="17" cm="1">
        <f t="array" ref="AZ2">IFERROR(INDEX('Värde kostnader'!$J:$X,$C2+3,COLUMNS($J:T))/INDEX(Input!$G$5:$AE$5,COLUMNS($J:T)),"")</f>
        <v>0</v>
      </c>
      <c r="BA2" s="17" cm="1">
        <f t="array" ref="BA2">IFERROR(INDEX('Värde kostnader'!$J:$X,$C2+3,COLUMNS($J:U))/INDEX(Input!$G$5:$AE$5,COLUMNS($J:U)),"")</f>
        <v>0</v>
      </c>
      <c r="BB2" s="17" cm="1">
        <f t="array" ref="BB2">IFERROR(INDEX('Värde kostnader'!$J:$X,$C2+3,COLUMNS($J:V))/INDEX(Input!$G$5:$AE$5,COLUMNS($J:V)),"")</f>
        <v>0</v>
      </c>
      <c r="BC2" s="17" cm="1">
        <f t="array" ref="BC2">IFERROR(INDEX('Värde kostnader'!$J:$X,$C2+3,COLUMNS($J:W))/INDEX(Input!$G$5:$AE$5,COLUMNS($J:W)),"")</f>
        <v>0</v>
      </c>
      <c r="BD2" s="17" cm="1">
        <f t="array" ref="BD2">IFERROR(INDEX('Värde kostnader'!$J:$X,$C2+3,COLUMNS($J:X))/INDEX(Input!$G$5:$AE$5,COLUMNS($J:X)),"")</f>
        <v>0</v>
      </c>
      <c r="BE2" s="25">
        <f t="shared" ref="BE2:BE16" si="2">SUM(AP2:BD2)</f>
        <v>0</v>
      </c>
    </row>
    <row r="3" spans="1:57" ht="25.2" customHeight="1" x14ac:dyDescent="0.35">
      <c r="A3" s="24" t="str">
        <f>"K"&amp;TEXT(ROWS($A$2:A3),"00")</f>
        <v>K02</v>
      </c>
      <c r="B3" s="23">
        <f>IFERROR(_xlfn.XMATCH($A3,'Värde kostnader'!$B:$B,0),"")</f>
        <v>31</v>
      </c>
      <c r="C3" s="23">
        <f>IFERROR(_xlfn.XMATCH($A3,'Värde kostnader'!$I:$I,0),"")</f>
        <v>42</v>
      </c>
      <c r="D3" s="33" cm="1">
        <f t="array" ref="D3">IFERROR(INDEX('Värde kostnader'!$C:$C,$B3),"")</f>
        <v>0</v>
      </c>
      <c r="E3" s="33" cm="1">
        <f t="array" ref="E3">IFERROR(INDEX('Värde kostnader'!$C:$C,$B3+1),"")</f>
        <v>0</v>
      </c>
      <c r="F3" s="33" cm="1">
        <f t="array" ref="F3">IFERROR(INDEX('Värde kostnader'!$C:$C,$B3+2),"")</f>
        <v>0</v>
      </c>
      <c r="G3" s="33" t="str">
        <f t="shared" ref="G3:G16" si="3">IF($D3=0,"","Värderad")</f>
        <v/>
      </c>
      <c r="H3" s="19"/>
      <c r="I3" s="19"/>
      <c r="J3" s="16" cm="1">
        <f t="array" ref="J3">IFERROR(INDEX('Värde kostnader'!$J:$X,$C3+1,COLUMNS($J:J))/INDEX(Input!$G$5:$AE$5,COLUMNS($J:J)),"")</f>
        <v>0</v>
      </c>
      <c r="K3" s="16" cm="1">
        <f t="array" ref="K3">IFERROR(INDEX('Värde kostnader'!$J:$X,$C3+1,COLUMNS($J:K))/INDEX(Input!$G$5:$AE$5,COLUMNS($J:K)),"")</f>
        <v>0</v>
      </c>
      <c r="L3" s="16" cm="1">
        <f t="array" ref="L3">IFERROR(INDEX('Värde kostnader'!$J:$X,$C3+1,COLUMNS($J:L))/INDEX(Input!$G$5:$AE$5,COLUMNS($J:L)),"")</f>
        <v>0</v>
      </c>
      <c r="M3" s="16" cm="1">
        <f t="array" ref="M3">IFERROR(INDEX('Värde kostnader'!$J:$X,$C3+1,COLUMNS($J:M))/INDEX(Input!$G$5:$AE$5,COLUMNS($J:M)),"")</f>
        <v>0</v>
      </c>
      <c r="N3" s="16" cm="1">
        <f t="array" ref="N3">IFERROR(INDEX('Värde kostnader'!$J:$X,$C3+1,COLUMNS($J:N))/INDEX(Input!$G$5:$AE$5,COLUMNS($J:N)),"")</f>
        <v>0</v>
      </c>
      <c r="O3" s="16" cm="1">
        <f t="array" ref="O3">IFERROR(INDEX('Värde kostnader'!$J:$X,$C3+1,COLUMNS($J:O))/INDEX(Input!$G$5:$AE$5,COLUMNS($J:O)),"")</f>
        <v>0</v>
      </c>
      <c r="P3" s="16" cm="1">
        <f t="array" ref="P3">IFERROR(INDEX('Värde kostnader'!$J:$X,$C3+1,COLUMNS($J:P))/INDEX(Input!$G$5:$AE$5,COLUMNS($J:P)),"")</f>
        <v>0</v>
      </c>
      <c r="Q3" s="16" cm="1">
        <f t="array" ref="Q3">IFERROR(INDEX('Värde kostnader'!$J:$X,$C3+1,COLUMNS($J:Q))/INDEX(Input!$G$5:$AE$5,COLUMNS($J:Q)),"")</f>
        <v>0</v>
      </c>
      <c r="R3" s="16" cm="1">
        <f t="array" ref="R3">IFERROR(INDEX('Värde kostnader'!$J:$X,$C3+1,COLUMNS($J:R))/INDEX(Input!$G$5:$AE$5,COLUMNS($J:R)),"")</f>
        <v>0</v>
      </c>
      <c r="S3" s="16" cm="1">
        <f t="array" ref="S3">IFERROR(INDEX('Värde kostnader'!$J:$X,$C3+1,COLUMNS($J:S))/INDEX(Input!$G$5:$AE$5,COLUMNS($J:S)),"")</f>
        <v>0</v>
      </c>
      <c r="T3" s="16" cm="1">
        <f t="array" ref="T3">IFERROR(INDEX('Värde kostnader'!$J:$X,$C3+1,COLUMNS($J:T))/INDEX(Input!$G$5:$AE$5,COLUMNS($J:T)),"")</f>
        <v>0</v>
      </c>
      <c r="U3" s="16" cm="1">
        <f t="array" ref="U3">IFERROR(INDEX('Värde kostnader'!$J:$X,$C3+1,COLUMNS($J:U))/INDEX(Input!$G$5:$AE$5,COLUMNS($J:U)),"")</f>
        <v>0</v>
      </c>
      <c r="V3" s="16" cm="1">
        <f t="array" ref="V3">IFERROR(INDEX('Värde kostnader'!$J:$X,$C3+1,COLUMNS($J:V))/INDEX(Input!$G$5:$AE$5,COLUMNS($J:V)),"")</f>
        <v>0</v>
      </c>
      <c r="W3" s="16" cm="1">
        <f t="array" ref="W3">IFERROR(INDEX('Värde kostnader'!$J:$X,$C3+1,COLUMNS($J:W))/INDEX(Input!$G$5:$AE$5,COLUMNS($J:W)),"")</f>
        <v>0</v>
      </c>
      <c r="X3" s="16" cm="1">
        <f t="array" ref="X3">IFERROR(INDEX('Värde kostnader'!$J:$X,$C3+1,COLUMNS($J:X))/INDEX(Input!$G$5:$AE$5,COLUMNS($J:X)),"")</f>
        <v>0</v>
      </c>
      <c r="Y3" s="18">
        <f t="shared" si="0"/>
        <v>0</v>
      </c>
      <c r="Z3" s="17" cm="1">
        <f t="array" ref="Z3">IFERROR(INDEX('Värde kostnader'!$J:$X,$C3+2,COLUMNS($J:J))/INDEX(Input!$G$5:$AE$5,COLUMNS($J:J)),"")</f>
        <v>0</v>
      </c>
      <c r="AA3" s="17" cm="1">
        <f t="array" ref="AA3">IFERROR(INDEX('Värde kostnader'!$J:$X,$C3+2,COLUMNS($J:K))/INDEX(Input!$G$5:$AE$5,COLUMNS($J:K)),"")</f>
        <v>0</v>
      </c>
      <c r="AB3" s="17" cm="1">
        <f t="array" ref="AB3">IFERROR(INDEX('Värde kostnader'!$J:$X,$C3+2,COLUMNS($J:L))/INDEX(Input!$G$5:$AE$5,COLUMNS($J:L)),"")</f>
        <v>0</v>
      </c>
      <c r="AC3" s="17" cm="1">
        <f t="array" ref="AC3">IFERROR(INDEX('Värde kostnader'!$J:$X,$C3+2,COLUMNS($J:M))/INDEX(Input!$G$5:$AE$5,COLUMNS($J:M)),"")</f>
        <v>0</v>
      </c>
      <c r="AD3" s="17" cm="1">
        <f t="array" ref="AD3">IFERROR(INDEX('Värde kostnader'!$J:$X,$C3+2,COLUMNS($J:N))/INDEX(Input!$G$5:$AE$5,COLUMNS($J:N)),"")</f>
        <v>0</v>
      </c>
      <c r="AE3" s="17" cm="1">
        <f t="array" ref="AE3">IFERROR(INDEX('Värde kostnader'!$J:$X,$C3+2,COLUMNS($J:O))/INDEX(Input!$G$5:$AE$5,COLUMNS($J:O)),"")</f>
        <v>0</v>
      </c>
      <c r="AF3" s="17" cm="1">
        <f t="array" ref="AF3">IFERROR(INDEX('Värde kostnader'!$J:$X,$C3+2,COLUMNS($J:P))/INDEX(Input!$G$5:$AE$5,COLUMNS($J:P)),"")</f>
        <v>0</v>
      </c>
      <c r="AG3" s="17" cm="1">
        <f t="array" ref="AG3">IFERROR(INDEX('Värde kostnader'!$J:$X,$C3+2,COLUMNS($J:Q))/INDEX(Input!$G$5:$AE$5,COLUMNS($J:Q)),"")</f>
        <v>0</v>
      </c>
      <c r="AH3" s="17" cm="1">
        <f t="array" ref="AH3">IFERROR(INDEX('Värde kostnader'!$J:$X,$C3+2,COLUMNS($J:R))/INDEX(Input!$G$5:$AE$5,COLUMNS($J:R)),"")</f>
        <v>0</v>
      </c>
      <c r="AI3" s="17" cm="1">
        <f t="array" ref="AI3">IFERROR(INDEX('Värde kostnader'!$J:$X,$C3+2,COLUMNS($J:S))/INDEX(Input!$G$5:$AE$5,COLUMNS($J:S)),"")</f>
        <v>0</v>
      </c>
      <c r="AJ3" s="17" cm="1">
        <f t="array" ref="AJ3">IFERROR(INDEX('Värde kostnader'!$J:$X,$C3+2,COLUMNS($J:T))/INDEX(Input!$G$5:$AE$5,COLUMNS($J:T)),"")</f>
        <v>0</v>
      </c>
      <c r="AK3" s="17" cm="1">
        <f t="array" ref="AK3">IFERROR(INDEX('Värde kostnader'!$J:$X,$C3+2,COLUMNS($J:U))/INDEX(Input!$G$5:$AE$5,COLUMNS($J:U)),"")</f>
        <v>0</v>
      </c>
      <c r="AL3" s="17" cm="1">
        <f t="array" ref="AL3">IFERROR(INDEX('Värde kostnader'!$J:$X,$C3+2,COLUMNS($J:V))/INDEX(Input!$G$5:$AE$5,COLUMNS($J:V)),"")</f>
        <v>0</v>
      </c>
      <c r="AM3" s="17" cm="1">
        <f t="array" ref="AM3">IFERROR(INDEX('Värde kostnader'!$J:$X,$C3+2,COLUMNS($J:W))/INDEX(Input!$G$5:$AE$5,COLUMNS($J:W)),"")</f>
        <v>0</v>
      </c>
      <c r="AN3" s="17" cm="1">
        <f t="array" ref="AN3">IFERROR(INDEX('Värde kostnader'!$J:$X,$C3+2,COLUMNS($J:X))/INDEX(Input!$G$5:$AE$5,COLUMNS($J:X)),"")</f>
        <v>0</v>
      </c>
      <c r="AO3" s="18">
        <f t="shared" si="1"/>
        <v>0</v>
      </c>
      <c r="AP3" s="17" cm="1">
        <f t="array" ref="AP3">IFERROR(INDEX('Värde kostnader'!$J:$X,$C3+3,COLUMNS($J:J))/INDEX(Input!$G$5:$AE$5,COLUMNS($J:J)),"")</f>
        <v>0</v>
      </c>
      <c r="AQ3" s="17" cm="1">
        <f t="array" ref="AQ3">IFERROR(INDEX('Värde kostnader'!$J:$X,$C3+3,COLUMNS($J:K))/INDEX(Input!$G$5:$AE$5,COLUMNS($J:K)),"")</f>
        <v>0</v>
      </c>
      <c r="AR3" s="17" cm="1">
        <f t="array" ref="AR3">IFERROR(INDEX('Värde kostnader'!$J:$X,$C3+3,COLUMNS($J:L))/INDEX(Input!$G$5:$AE$5,COLUMNS($J:L)),"")</f>
        <v>0</v>
      </c>
      <c r="AS3" s="17" cm="1">
        <f t="array" ref="AS3">IFERROR(INDEX('Värde kostnader'!$J:$X,$C3+3,COLUMNS($J:M))/INDEX(Input!$G$5:$AE$5,COLUMNS($J:M)),"")</f>
        <v>0</v>
      </c>
      <c r="AT3" s="17" cm="1">
        <f t="array" ref="AT3">IFERROR(INDEX('Värde kostnader'!$J:$X,$C3+3,COLUMNS($J:N))/INDEX(Input!$G$5:$AE$5,COLUMNS($J:N)),"")</f>
        <v>0</v>
      </c>
      <c r="AU3" s="17" cm="1">
        <f t="array" ref="AU3">IFERROR(INDEX('Värde kostnader'!$J:$X,$C3+3,COLUMNS($J:O))/INDEX(Input!$G$5:$AE$5,COLUMNS($J:O)),"")</f>
        <v>0</v>
      </c>
      <c r="AV3" s="17" cm="1">
        <f t="array" ref="AV3">IFERROR(INDEX('Värde kostnader'!$J:$X,$C3+3,COLUMNS($J:P))/INDEX(Input!$G$5:$AE$5,COLUMNS($J:P)),"")</f>
        <v>0</v>
      </c>
      <c r="AW3" s="17" cm="1">
        <f t="array" ref="AW3">IFERROR(INDEX('Värde kostnader'!$J:$X,$C3+3,COLUMNS($J:Q))/INDEX(Input!$G$5:$AE$5,COLUMNS($J:Q)),"")</f>
        <v>0</v>
      </c>
      <c r="AX3" s="17" cm="1">
        <f t="array" ref="AX3">IFERROR(INDEX('Värde kostnader'!$J:$X,$C3+3,COLUMNS($J:R))/INDEX(Input!$G$5:$AE$5,COLUMNS($J:R)),"")</f>
        <v>0</v>
      </c>
      <c r="AY3" s="17" cm="1">
        <f t="array" ref="AY3">IFERROR(INDEX('Värde kostnader'!$J:$X,$C3+3,COLUMNS($J:S))/INDEX(Input!$G$5:$AE$5,COLUMNS($J:S)),"")</f>
        <v>0</v>
      </c>
      <c r="AZ3" s="17" cm="1">
        <f t="array" ref="AZ3">IFERROR(INDEX('Värde kostnader'!$J:$X,$C3+3,COLUMNS($J:T))/INDEX(Input!$G$5:$AE$5,COLUMNS($J:T)),"")</f>
        <v>0</v>
      </c>
      <c r="BA3" s="17" cm="1">
        <f t="array" ref="BA3">IFERROR(INDEX('Värde kostnader'!$J:$X,$C3+3,COLUMNS($J:U))/INDEX(Input!$G$5:$AE$5,COLUMNS($J:U)),"")</f>
        <v>0</v>
      </c>
      <c r="BB3" s="17" cm="1">
        <f t="array" ref="BB3">IFERROR(INDEX('Värde kostnader'!$J:$X,$C3+3,COLUMNS($J:V))/INDEX(Input!$G$5:$AE$5,COLUMNS($J:V)),"")</f>
        <v>0</v>
      </c>
      <c r="BC3" s="17" cm="1">
        <f t="array" ref="BC3">IFERROR(INDEX('Värde kostnader'!$J:$X,$C3+3,COLUMNS($J:W))/INDEX(Input!$G$5:$AE$5,COLUMNS($J:W)),"")</f>
        <v>0</v>
      </c>
      <c r="BD3" s="17" cm="1">
        <f t="array" ref="BD3">IFERROR(INDEX('Värde kostnader'!$J:$X,$C3+3,COLUMNS($J:X))/INDEX(Input!$G$5:$AE$5,COLUMNS($J:X)),"")</f>
        <v>0</v>
      </c>
      <c r="BE3" s="25">
        <f t="shared" si="2"/>
        <v>0</v>
      </c>
    </row>
    <row r="4" spans="1:57" ht="25.2" customHeight="1" x14ac:dyDescent="0.35">
      <c r="A4" s="24" t="str">
        <f>"K"&amp;TEXT(ROWS($A$2:A4),"00")</f>
        <v>K03</v>
      </c>
      <c r="B4" s="23">
        <f>IFERROR(_xlfn.XMATCH($A4,'Värde kostnader'!$B:$B,0),"")</f>
        <v>50</v>
      </c>
      <c r="C4" s="23">
        <f>IFERROR(_xlfn.XMATCH($A4,'Värde kostnader'!$I:$I,0),"")</f>
        <v>61</v>
      </c>
      <c r="D4" s="33" cm="1">
        <f t="array" ref="D4">IFERROR(INDEX('Värde kostnader'!$C:$C,$B4),"")</f>
        <v>0</v>
      </c>
      <c r="E4" s="33" cm="1">
        <f t="array" ref="E4">IFERROR(INDEX('Värde kostnader'!$C:$C,$B4+1),"")</f>
        <v>0</v>
      </c>
      <c r="F4" s="33" cm="1">
        <f t="array" ref="F4">IFERROR(INDEX('Värde kostnader'!$C:$C,$B4+2),"")</f>
        <v>0</v>
      </c>
      <c r="G4" s="33" t="str">
        <f t="shared" si="3"/>
        <v/>
      </c>
      <c r="H4" s="19"/>
      <c r="I4" s="19"/>
      <c r="J4" s="16" cm="1">
        <f t="array" ref="J4">IFERROR(INDEX('Värde kostnader'!$J:$X,$C4+1,COLUMNS($J:J))/INDEX(Input!$G$5:$AE$5,COLUMNS($J:J)),"")</f>
        <v>0</v>
      </c>
      <c r="K4" s="16" cm="1">
        <f t="array" ref="K4">IFERROR(INDEX('Värde kostnader'!$J:$X,$C4+1,COLUMNS($J:K))/INDEX(Input!$G$5:$AE$5,COLUMNS($J:K)),"")</f>
        <v>0</v>
      </c>
      <c r="L4" s="16" cm="1">
        <f t="array" ref="L4">IFERROR(INDEX('Värde kostnader'!$J:$X,$C4+1,COLUMNS($J:L))/INDEX(Input!$G$5:$AE$5,COLUMNS($J:L)),"")</f>
        <v>0</v>
      </c>
      <c r="M4" s="16" cm="1">
        <f t="array" ref="M4">IFERROR(INDEX('Värde kostnader'!$J:$X,$C4+1,COLUMNS($J:M))/INDEX(Input!$G$5:$AE$5,COLUMNS($J:M)),"")</f>
        <v>0</v>
      </c>
      <c r="N4" s="16" cm="1">
        <f t="array" ref="N4">IFERROR(INDEX('Värde kostnader'!$J:$X,$C4+1,COLUMNS($J:N))/INDEX(Input!$G$5:$AE$5,COLUMNS($J:N)),"")</f>
        <v>0</v>
      </c>
      <c r="O4" s="16" cm="1">
        <f t="array" ref="O4">IFERROR(INDEX('Värde kostnader'!$J:$X,$C4+1,COLUMNS($J:O))/INDEX(Input!$G$5:$AE$5,COLUMNS($J:O)),"")</f>
        <v>0</v>
      </c>
      <c r="P4" s="16" cm="1">
        <f t="array" ref="P4">IFERROR(INDEX('Värde kostnader'!$J:$X,$C4+1,COLUMNS($J:P))/INDEX(Input!$G$5:$AE$5,COLUMNS($J:P)),"")</f>
        <v>0</v>
      </c>
      <c r="Q4" s="16" cm="1">
        <f t="array" ref="Q4">IFERROR(INDEX('Värde kostnader'!$J:$X,$C4+1,COLUMNS($J:Q))/INDEX(Input!$G$5:$AE$5,COLUMNS($J:Q)),"")</f>
        <v>0</v>
      </c>
      <c r="R4" s="16" cm="1">
        <f t="array" ref="R4">IFERROR(INDEX('Värde kostnader'!$J:$X,$C4+1,COLUMNS($J:R))/INDEX(Input!$G$5:$AE$5,COLUMNS($J:R)),"")</f>
        <v>0</v>
      </c>
      <c r="S4" s="16" cm="1">
        <f t="array" ref="S4">IFERROR(INDEX('Värde kostnader'!$J:$X,$C4+1,COLUMNS($J:S))/INDEX(Input!$G$5:$AE$5,COLUMNS($J:S)),"")</f>
        <v>0</v>
      </c>
      <c r="T4" s="16" cm="1">
        <f t="array" ref="T4">IFERROR(INDEX('Värde kostnader'!$J:$X,$C4+1,COLUMNS($J:T))/INDEX(Input!$G$5:$AE$5,COLUMNS($J:T)),"")</f>
        <v>0</v>
      </c>
      <c r="U4" s="16" cm="1">
        <f t="array" ref="U4">IFERROR(INDEX('Värde kostnader'!$J:$X,$C4+1,COLUMNS($J:U))/INDEX(Input!$G$5:$AE$5,COLUMNS($J:U)),"")</f>
        <v>0</v>
      </c>
      <c r="V4" s="16" cm="1">
        <f t="array" ref="V4">IFERROR(INDEX('Värde kostnader'!$J:$X,$C4+1,COLUMNS($J:V))/INDEX(Input!$G$5:$AE$5,COLUMNS($J:V)),"")</f>
        <v>0</v>
      </c>
      <c r="W4" s="16" cm="1">
        <f t="array" ref="W4">IFERROR(INDEX('Värde kostnader'!$J:$X,$C4+1,COLUMNS($J:W))/INDEX(Input!$G$5:$AE$5,COLUMNS($J:W)),"")</f>
        <v>0</v>
      </c>
      <c r="X4" s="16" cm="1">
        <f t="array" ref="X4">IFERROR(INDEX('Värde kostnader'!$J:$X,$C4+1,COLUMNS($J:X))/INDEX(Input!$G$5:$AE$5,COLUMNS($J:X)),"")</f>
        <v>0</v>
      </c>
      <c r="Y4" s="18">
        <f t="shared" si="0"/>
        <v>0</v>
      </c>
      <c r="Z4" s="17" cm="1">
        <f t="array" ref="Z4">IFERROR(INDEX('Värde kostnader'!$J:$X,$C4+2,COLUMNS($J:J))/INDEX(Input!$G$5:$AE$5,COLUMNS($J:J)),"")</f>
        <v>0</v>
      </c>
      <c r="AA4" s="17" cm="1">
        <f t="array" ref="AA4">IFERROR(INDEX('Värde kostnader'!$J:$X,$C4+2,COLUMNS($J:K))/INDEX(Input!$G$5:$AE$5,COLUMNS($J:K)),"")</f>
        <v>0</v>
      </c>
      <c r="AB4" s="17" cm="1">
        <f t="array" ref="AB4">IFERROR(INDEX('Värde kostnader'!$J:$X,$C4+2,COLUMNS($J:L))/INDEX(Input!$G$5:$AE$5,COLUMNS($J:L)),"")</f>
        <v>0</v>
      </c>
      <c r="AC4" s="17" cm="1">
        <f t="array" ref="AC4">IFERROR(INDEX('Värde kostnader'!$J:$X,$C4+2,COLUMNS($J:M))/INDEX(Input!$G$5:$AE$5,COLUMNS($J:M)),"")</f>
        <v>0</v>
      </c>
      <c r="AD4" s="17" cm="1">
        <f t="array" ref="AD4">IFERROR(INDEX('Värde kostnader'!$J:$X,$C4+2,COLUMNS($J:N))/INDEX(Input!$G$5:$AE$5,COLUMNS($J:N)),"")</f>
        <v>0</v>
      </c>
      <c r="AE4" s="17" cm="1">
        <f t="array" ref="AE4">IFERROR(INDEX('Värde kostnader'!$J:$X,$C4+2,COLUMNS($J:O))/INDEX(Input!$G$5:$AE$5,COLUMNS($J:O)),"")</f>
        <v>0</v>
      </c>
      <c r="AF4" s="17" cm="1">
        <f t="array" ref="AF4">IFERROR(INDEX('Värde kostnader'!$J:$X,$C4+2,COLUMNS($J:P))/INDEX(Input!$G$5:$AE$5,COLUMNS($J:P)),"")</f>
        <v>0</v>
      </c>
      <c r="AG4" s="17" cm="1">
        <f t="array" ref="AG4">IFERROR(INDEX('Värde kostnader'!$J:$X,$C4+2,COLUMNS($J:Q))/INDEX(Input!$G$5:$AE$5,COLUMNS($J:Q)),"")</f>
        <v>0</v>
      </c>
      <c r="AH4" s="17" cm="1">
        <f t="array" ref="AH4">IFERROR(INDEX('Värde kostnader'!$J:$X,$C4+2,COLUMNS($J:R))/INDEX(Input!$G$5:$AE$5,COLUMNS($J:R)),"")</f>
        <v>0</v>
      </c>
      <c r="AI4" s="17" cm="1">
        <f t="array" ref="AI4">IFERROR(INDEX('Värde kostnader'!$J:$X,$C4+2,COLUMNS($J:S))/INDEX(Input!$G$5:$AE$5,COLUMNS($J:S)),"")</f>
        <v>0</v>
      </c>
      <c r="AJ4" s="17" cm="1">
        <f t="array" ref="AJ4">IFERROR(INDEX('Värde kostnader'!$J:$X,$C4+2,COLUMNS($J:T))/INDEX(Input!$G$5:$AE$5,COLUMNS($J:T)),"")</f>
        <v>0</v>
      </c>
      <c r="AK4" s="17" cm="1">
        <f t="array" ref="AK4">IFERROR(INDEX('Värde kostnader'!$J:$X,$C4+2,COLUMNS($J:U))/INDEX(Input!$G$5:$AE$5,COLUMNS($J:U)),"")</f>
        <v>0</v>
      </c>
      <c r="AL4" s="17" cm="1">
        <f t="array" ref="AL4">IFERROR(INDEX('Värde kostnader'!$J:$X,$C4+2,COLUMNS($J:V))/INDEX(Input!$G$5:$AE$5,COLUMNS($J:V)),"")</f>
        <v>0</v>
      </c>
      <c r="AM4" s="17" cm="1">
        <f t="array" ref="AM4">IFERROR(INDEX('Värde kostnader'!$J:$X,$C4+2,COLUMNS($J:W))/INDEX(Input!$G$5:$AE$5,COLUMNS($J:W)),"")</f>
        <v>0</v>
      </c>
      <c r="AN4" s="17" cm="1">
        <f t="array" ref="AN4">IFERROR(INDEX('Värde kostnader'!$J:$X,$C4+2,COLUMNS($J:X))/INDEX(Input!$G$5:$AE$5,COLUMNS($J:X)),"")</f>
        <v>0</v>
      </c>
      <c r="AO4" s="18">
        <f t="shared" si="1"/>
        <v>0</v>
      </c>
      <c r="AP4" s="17" cm="1">
        <f t="array" ref="AP4">IFERROR(INDEX('Värde kostnader'!$J:$X,$C4+3,COLUMNS($J:J))/INDEX(Input!$G$5:$AE$5,COLUMNS($J:J)),"")</f>
        <v>0</v>
      </c>
      <c r="AQ4" s="17" cm="1">
        <f t="array" ref="AQ4">IFERROR(INDEX('Värde kostnader'!$J:$X,$C4+3,COLUMNS($J:K))/INDEX(Input!$G$5:$AE$5,COLUMNS($J:K)),"")</f>
        <v>0</v>
      </c>
      <c r="AR4" s="17" cm="1">
        <f t="array" ref="AR4">IFERROR(INDEX('Värde kostnader'!$J:$X,$C4+3,COLUMNS($J:L))/INDEX(Input!$G$5:$AE$5,COLUMNS($J:L)),"")</f>
        <v>0</v>
      </c>
      <c r="AS4" s="17" cm="1">
        <f t="array" ref="AS4">IFERROR(INDEX('Värde kostnader'!$J:$X,$C4+3,COLUMNS($J:M))/INDEX(Input!$G$5:$AE$5,COLUMNS($J:M)),"")</f>
        <v>0</v>
      </c>
      <c r="AT4" s="17" cm="1">
        <f t="array" ref="AT4">IFERROR(INDEX('Värde kostnader'!$J:$X,$C4+3,COLUMNS($J:N))/INDEX(Input!$G$5:$AE$5,COLUMNS($J:N)),"")</f>
        <v>0</v>
      </c>
      <c r="AU4" s="17" cm="1">
        <f t="array" ref="AU4">IFERROR(INDEX('Värde kostnader'!$J:$X,$C4+3,COLUMNS($J:O))/INDEX(Input!$G$5:$AE$5,COLUMNS($J:O)),"")</f>
        <v>0</v>
      </c>
      <c r="AV4" s="17" cm="1">
        <f t="array" ref="AV4">IFERROR(INDEX('Värde kostnader'!$J:$X,$C4+3,COLUMNS($J:P))/INDEX(Input!$G$5:$AE$5,COLUMNS($J:P)),"")</f>
        <v>0</v>
      </c>
      <c r="AW4" s="17" cm="1">
        <f t="array" ref="AW4">IFERROR(INDEX('Värde kostnader'!$J:$X,$C4+3,COLUMNS($J:Q))/INDEX(Input!$G$5:$AE$5,COLUMNS($J:Q)),"")</f>
        <v>0</v>
      </c>
      <c r="AX4" s="17" cm="1">
        <f t="array" ref="AX4">IFERROR(INDEX('Värde kostnader'!$J:$X,$C4+3,COLUMNS($J:R))/INDEX(Input!$G$5:$AE$5,COLUMNS($J:R)),"")</f>
        <v>0</v>
      </c>
      <c r="AY4" s="17" cm="1">
        <f t="array" ref="AY4">IFERROR(INDEX('Värde kostnader'!$J:$X,$C4+3,COLUMNS($J:S))/INDEX(Input!$G$5:$AE$5,COLUMNS($J:S)),"")</f>
        <v>0</v>
      </c>
      <c r="AZ4" s="17" cm="1">
        <f t="array" ref="AZ4">IFERROR(INDEX('Värde kostnader'!$J:$X,$C4+3,COLUMNS($J:T))/INDEX(Input!$G$5:$AE$5,COLUMNS($J:T)),"")</f>
        <v>0</v>
      </c>
      <c r="BA4" s="17" cm="1">
        <f t="array" ref="BA4">IFERROR(INDEX('Värde kostnader'!$J:$X,$C4+3,COLUMNS($J:U))/INDEX(Input!$G$5:$AE$5,COLUMNS($J:U)),"")</f>
        <v>0</v>
      </c>
      <c r="BB4" s="17" cm="1">
        <f t="array" ref="BB4">IFERROR(INDEX('Värde kostnader'!$J:$X,$C4+3,COLUMNS($J:V))/INDEX(Input!$G$5:$AE$5,COLUMNS($J:V)),"")</f>
        <v>0</v>
      </c>
      <c r="BC4" s="17" cm="1">
        <f t="array" ref="BC4">IFERROR(INDEX('Värde kostnader'!$J:$X,$C4+3,COLUMNS($J:W))/INDEX(Input!$G$5:$AE$5,COLUMNS($J:W)),"")</f>
        <v>0</v>
      </c>
      <c r="BD4" s="17" cm="1">
        <f t="array" ref="BD4">IFERROR(INDEX('Värde kostnader'!$J:$X,$C4+3,COLUMNS($J:X))/INDEX(Input!$G$5:$AE$5,COLUMNS($J:X)),"")</f>
        <v>0</v>
      </c>
      <c r="BE4" s="25">
        <f t="shared" si="2"/>
        <v>0</v>
      </c>
    </row>
    <row r="5" spans="1:57" ht="25.2" customHeight="1" x14ac:dyDescent="0.35">
      <c r="A5" s="24" t="str">
        <f>"K"&amp;TEXT(ROWS($A$2:A5),"00")</f>
        <v>K04</v>
      </c>
      <c r="B5" s="23">
        <f>IFERROR(_xlfn.XMATCH($A5,'Värde kostnader'!$B:$B,0),"")</f>
        <v>69</v>
      </c>
      <c r="C5" s="23">
        <f>IFERROR(_xlfn.XMATCH($A5,'Värde kostnader'!$I:$I,0),"")</f>
        <v>80</v>
      </c>
      <c r="D5" s="33" cm="1">
        <f t="array" ref="D5">IFERROR(INDEX('Värde kostnader'!$C:$C,$B5),"")</f>
        <v>0</v>
      </c>
      <c r="E5" s="33" cm="1">
        <f t="array" ref="E5">IFERROR(INDEX('Värde kostnader'!$C:$C,$B5+1),"")</f>
        <v>0</v>
      </c>
      <c r="F5" s="33" cm="1">
        <f t="array" ref="F5">IFERROR(INDEX('Värde kostnader'!$C:$C,$B5+2),"")</f>
        <v>0</v>
      </c>
      <c r="G5" s="33" t="str">
        <f t="shared" si="3"/>
        <v/>
      </c>
      <c r="H5" s="19"/>
      <c r="I5" s="19"/>
      <c r="J5" s="16" cm="1">
        <f t="array" ref="J5">IFERROR(INDEX('Värde kostnader'!$J:$X,$C5+1,COLUMNS($J:J))/INDEX(Input!$G$5:$AE$5,COLUMNS($J:J)),"")</f>
        <v>0</v>
      </c>
      <c r="K5" s="16" cm="1">
        <f t="array" ref="K5">IFERROR(INDEX('Värde kostnader'!$J:$X,$C5+1,COLUMNS($J:K))/INDEX(Input!$G$5:$AE$5,COLUMNS($J:K)),"")</f>
        <v>0</v>
      </c>
      <c r="L5" s="16" cm="1">
        <f t="array" ref="L5">IFERROR(INDEX('Värde kostnader'!$J:$X,$C5+1,COLUMNS($J:L))/INDEX(Input!$G$5:$AE$5,COLUMNS($J:L)),"")</f>
        <v>0</v>
      </c>
      <c r="M5" s="16" cm="1">
        <f t="array" ref="M5">IFERROR(INDEX('Värde kostnader'!$J:$X,$C5+1,COLUMNS($J:M))/INDEX(Input!$G$5:$AE$5,COLUMNS($J:M)),"")</f>
        <v>0</v>
      </c>
      <c r="N5" s="16" cm="1">
        <f t="array" ref="N5">IFERROR(INDEX('Värde kostnader'!$J:$X,$C5+1,COLUMNS($J:N))/INDEX(Input!$G$5:$AE$5,COLUMNS($J:N)),"")</f>
        <v>0</v>
      </c>
      <c r="O5" s="16" cm="1">
        <f t="array" ref="O5">IFERROR(INDEX('Värde kostnader'!$J:$X,$C5+1,COLUMNS($J:O))/INDEX(Input!$G$5:$AE$5,COLUMNS($J:O)),"")</f>
        <v>0</v>
      </c>
      <c r="P5" s="16" cm="1">
        <f t="array" ref="P5">IFERROR(INDEX('Värde kostnader'!$J:$X,$C5+1,COLUMNS($J:P))/INDEX(Input!$G$5:$AE$5,COLUMNS($J:P)),"")</f>
        <v>0</v>
      </c>
      <c r="Q5" s="16" cm="1">
        <f t="array" ref="Q5">IFERROR(INDEX('Värde kostnader'!$J:$X,$C5+1,COLUMNS($J:Q))/INDEX(Input!$G$5:$AE$5,COLUMNS($J:Q)),"")</f>
        <v>0</v>
      </c>
      <c r="R5" s="16" cm="1">
        <f t="array" ref="R5">IFERROR(INDEX('Värde kostnader'!$J:$X,$C5+1,COLUMNS($J:R))/INDEX(Input!$G$5:$AE$5,COLUMNS($J:R)),"")</f>
        <v>0</v>
      </c>
      <c r="S5" s="16" cm="1">
        <f t="array" ref="S5">IFERROR(INDEX('Värde kostnader'!$J:$X,$C5+1,COLUMNS($J:S))/INDEX(Input!$G$5:$AE$5,COLUMNS($J:S)),"")</f>
        <v>0</v>
      </c>
      <c r="T5" s="16" cm="1">
        <f t="array" ref="T5">IFERROR(INDEX('Värde kostnader'!$J:$X,$C5+1,COLUMNS($J:T))/INDEX(Input!$G$5:$AE$5,COLUMNS($J:T)),"")</f>
        <v>0</v>
      </c>
      <c r="U5" s="16" cm="1">
        <f t="array" ref="U5">IFERROR(INDEX('Värde kostnader'!$J:$X,$C5+1,COLUMNS($J:U))/INDEX(Input!$G$5:$AE$5,COLUMNS($J:U)),"")</f>
        <v>0</v>
      </c>
      <c r="V5" s="16" cm="1">
        <f t="array" ref="V5">IFERROR(INDEX('Värde kostnader'!$J:$X,$C5+1,COLUMNS($J:V))/INDEX(Input!$G$5:$AE$5,COLUMNS($J:V)),"")</f>
        <v>0</v>
      </c>
      <c r="W5" s="16" cm="1">
        <f t="array" ref="W5">IFERROR(INDEX('Värde kostnader'!$J:$X,$C5+1,COLUMNS($J:W))/INDEX(Input!$G$5:$AE$5,COLUMNS($J:W)),"")</f>
        <v>0</v>
      </c>
      <c r="X5" s="16" cm="1">
        <f t="array" ref="X5">IFERROR(INDEX('Värde kostnader'!$J:$X,$C5+1,COLUMNS($J:X))/INDEX(Input!$G$5:$AE$5,COLUMNS($J:X)),"")</f>
        <v>0</v>
      </c>
      <c r="Y5" s="18">
        <f t="shared" si="0"/>
        <v>0</v>
      </c>
      <c r="Z5" s="17" cm="1">
        <f t="array" ref="Z5">IFERROR(INDEX('Värde kostnader'!$J:$X,$C5+2,COLUMNS($J:J))/INDEX(Input!$G$5:$AE$5,COLUMNS($J:J)),"")</f>
        <v>0</v>
      </c>
      <c r="AA5" s="17" cm="1">
        <f t="array" ref="AA5">IFERROR(INDEX('Värde kostnader'!$J:$X,$C5+2,COLUMNS($J:K))/INDEX(Input!$G$5:$AE$5,COLUMNS($J:K)),"")</f>
        <v>0</v>
      </c>
      <c r="AB5" s="17" cm="1">
        <f t="array" ref="AB5">IFERROR(INDEX('Värde kostnader'!$J:$X,$C5+2,COLUMNS($J:L))/INDEX(Input!$G$5:$AE$5,COLUMNS($J:L)),"")</f>
        <v>0</v>
      </c>
      <c r="AC5" s="17" cm="1">
        <f t="array" ref="AC5">IFERROR(INDEX('Värde kostnader'!$J:$X,$C5+2,COLUMNS($J:M))/INDEX(Input!$G$5:$AE$5,COLUMNS($J:M)),"")</f>
        <v>0</v>
      </c>
      <c r="AD5" s="17" cm="1">
        <f t="array" ref="AD5">IFERROR(INDEX('Värde kostnader'!$J:$X,$C5+2,COLUMNS($J:N))/INDEX(Input!$G$5:$AE$5,COLUMNS($J:N)),"")</f>
        <v>0</v>
      </c>
      <c r="AE5" s="17" cm="1">
        <f t="array" ref="AE5">IFERROR(INDEX('Värde kostnader'!$J:$X,$C5+2,COLUMNS($J:O))/INDEX(Input!$G$5:$AE$5,COLUMNS($J:O)),"")</f>
        <v>0</v>
      </c>
      <c r="AF5" s="17" cm="1">
        <f t="array" ref="AF5">IFERROR(INDEX('Värde kostnader'!$J:$X,$C5+2,COLUMNS($J:P))/INDEX(Input!$G$5:$AE$5,COLUMNS($J:P)),"")</f>
        <v>0</v>
      </c>
      <c r="AG5" s="17" cm="1">
        <f t="array" ref="AG5">IFERROR(INDEX('Värde kostnader'!$J:$X,$C5+2,COLUMNS($J:Q))/INDEX(Input!$G$5:$AE$5,COLUMNS($J:Q)),"")</f>
        <v>0</v>
      </c>
      <c r="AH5" s="17" cm="1">
        <f t="array" ref="AH5">IFERROR(INDEX('Värde kostnader'!$J:$X,$C5+2,COLUMNS($J:R))/INDEX(Input!$G$5:$AE$5,COLUMNS($J:R)),"")</f>
        <v>0</v>
      </c>
      <c r="AI5" s="17" cm="1">
        <f t="array" ref="AI5">IFERROR(INDEX('Värde kostnader'!$J:$X,$C5+2,COLUMNS($J:S))/INDEX(Input!$G$5:$AE$5,COLUMNS($J:S)),"")</f>
        <v>0</v>
      </c>
      <c r="AJ5" s="17" cm="1">
        <f t="array" ref="AJ5">IFERROR(INDEX('Värde kostnader'!$J:$X,$C5+2,COLUMNS($J:T))/INDEX(Input!$G$5:$AE$5,COLUMNS($J:T)),"")</f>
        <v>0</v>
      </c>
      <c r="AK5" s="17" cm="1">
        <f t="array" ref="AK5">IFERROR(INDEX('Värde kostnader'!$J:$X,$C5+2,COLUMNS($J:U))/INDEX(Input!$G$5:$AE$5,COLUMNS($J:U)),"")</f>
        <v>0</v>
      </c>
      <c r="AL5" s="17" cm="1">
        <f t="array" ref="AL5">IFERROR(INDEX('Värde kostnader'!$J:$X,$C5+2,COLUMNS($J:V))/INDEX(Input!$G$5:$AE$5,COLUMNS($J:V)),"")</f>
        <v>0</v>
      </c>
      <c r="AM5" s="17" cm="1">
        <f t="array" ref="AM5">IFERROR(INDEX('Värde kostnader'!$J:$X,$C5+2,COLUMNS($J:W))/INDEX(Input!$G$5:$AE$5,COLUMNS($J:W)),"")</f>
        <v>0</v>
      </c>
      <c r="AN5" s="17" cm="1">
        <f t="array" ref="AN5">IFERROR(INDEX('Värde kostnader'!$J:$X,$C5+2,COLUMNS($J:X))/INDEX(Input!$G$5:$AE$5,COLUMNS($J:X)),"")</f>
        <v>0</v>
      </c>
      <c r="AO5" s="18">
        <f t="shared" si="1"/>
        <v>0</v>
      </c>
      <c r="AP5" s="17" cm="1">
        <f t="array" ref="AP5">IFERROR(INDEX('Värde kostnader'!$J:$X,$C5+3,COLUMNS($J:J))/INDEX(Input!$G$5:$AE$5,COLUMNS($J:J)),"")</f>
        <v>0</v>
      </c>
      <c r="AQ5" s="17" cm="1">
        <f t="array" ref="AQ5">IFERROR(INDEX('Värde kostnader'!$J:$X,$C5+3,COLUMNS($J:K))/INDEX(Input!$G$5:$AE$5,COLUMNS($J:K)),"")</f>
        <v>0</v>
      </c>
      <c r="AR5" s="17" cm="1">
        <f t="array" ref="AR5">IFERROR(INDEX('Värde kostnader'!$J:$X,$C5+3,COLUMNS($J:L))/INDEX(Input!$G$5:$AE$5,COLUMNS($J:L)),"")</f>
        <v>0</v>
      </c>
      <c r="AS5" s="17" cm="1">
        <f t="array" ref="AS5">IFERROR(INDEX('Värde kostnader'!$J:$X,$C5+3,COLUMNS($J:M))/INDEX(Input!$G$5:$AE$5,COLUMNS($J:M)),"")</f>
        <v>0</v>
      </c>
      <c r="AT5" s="17" cm="1">
        <f t="array" ref="AT5">IFERROR(INDEX('Värde kostnader'!$J:$X,$C5+3,COLUMNS($J:N))/INDEX(Input!$G$5:$AE$5,COLUMNS($J:N)),"")</f>
        <v>0</v>
      </c>
      <c r="AU5" s="17" cm="1">
        <f t="array" ref="AU5">IFERROR(INDEX('Värde kostnader'!$J:$X,$C5+3,COLUMNS($J:O))/INDEX(Input!$G$5:$AE$5,COLUMNS($J:O)),"")</f>
        <v>0</v>
      </c>
      <c r="AV5" s="17" cm="1">
        <f t="array" ref="AV5">IFERROR(INDEX('Värde kostnader'!$J:$X,$C5+3,COLUMNS($J:P))/INDEX(Input!$G$5:$AE$5,COLUMNS($J:P)),"")</f>
        <v>0</v>
      </c>
      <c r="AW5" s="17" cm="1">
        <f t="array" ref="AW5">IFERROR(INDEX('Värde kostnader'!$J:$X,$C5+3,COLUMNS($J:Q))/INDEX(Input!$G$5:$AE$5,COLUMNS($J:Q)),"")</f>
        <v>0</v>
      </c>
      <c r="AX5" s="17" cm="1">
        <f t="array" ref="AX5">IFERROR(INDEX('Värde kostnader'!$J:$X,$C5+3,COLUMNS($J:R))/INDEX(Input!$G$5:$AE$5,COLUMNS($J:R)),"")</f>
        <v>0</v>
      </c>
      <c r="AY5" s="17" cm="1">
        <f t="array" ref="AY5">IFERROR(INDEX('Värde kostnader'!$J:$X,$C5+3,COLUMNS($J:S))/INDEX(Input!$G$5:$AE$5,COLUMNS($J:S)),"")</f>
        <v>0</v>
      </c>
      <c r="AZ5" s="17" cm="1">
        <f t="array" ref="AZ5">IFERROR(INDEX('Värde kostnader'!$J:$X,$C5+3,COLUMNS($J:T))/INDEX(Input!$G$5:$AE$5,COLUMNS($J:T)),"")</f>
        <v>0</v>
      </c>
      <c r="BA5" s="17" cm="1">
        <f t="array" ref="BA5">IFERROR(INDEX('Värde kostnader'!$J:$X,$C5+3,COLUMNS($J:U))/INDEX(Input!$G$5:$AE$5,COLUMNS($J:U)),"")</f>
        <v>0</v>
      </c>
      <c r="BB5" s="17" cm="1">
        <f t="array" ref="BB5">IFERROR(INDEX('Värde kostnader'!$J:$X,$C5+3,COLUMNS($J:V))/INDEX(Input!$G$5:$AE$5,COLUMNS($J:V)),"")</f>
        <v>0</v>
      </c>
      <c r="BC5" s="17" cm="1">
        <f t="array" ref="BC5">IFERROR(INDEX('Värde kostnader'!$J:$X,$C5+3,COLUMNS($J:W))/INDEX(Input!$G$5:$AE$5,COLUMNS($J:W)),"")</f>
        <v>0</v>
      </c>
      <c r="BD5" s="17" cm="1">
        <f t="array" ref="BD5">IFERROR(INDEX('Värde kostnader'!$J:$X,$C5+3,COLUMNS($J:X))/INDEX(Input!$G$5:$AE$5,COLUMNS($J:X)),"")</f>
        <v>0</v>
      </c>
      <c r="BE5" s="25">
        <f t="shared" si="2"/>
        <v>0</v>
      </c>
    </row>
    <row r="6" spans="1:57" ht="25.2" customHeight="1" x14ac:dyDescent="0.35">
      <c r="A6" s="24" t="str">
        <f>"K"&amp;TEXT(ROWS($A$2:A6),"00")</f>
        <v>K05</v>
      </c>
      <c r="B6" s="23">
        <f>IFERROR(_xlfn.XMATCH($A6,'Värde kostnader'!$B:$B,0),"")</f>
        <v>88</v>
      </c>
      <c r="C6" s="23">
        <f>IFERROR(_xlfn.XMATCH($A6,'Värde kostnader'!$I:$I,0),"")</f>
        <v>99</v>
      </c>
      <c r="D6" s="33" cm="1">
        <f t="array" ref="D6">IFERROR(INDEX('Värde kostnader'!$C:$C,$B6),"")</f>
        <v>0</v>
      </c>
      <c r="E6" s="33" cm="1">
        <f t="array" ref="E6">IFERROR(INDEX('Värde kostnader'!$C:$C,$B6+1),"")</f>
        <v>0</v>
      </c>
      <c r="F6" s="33" cm="1">
        <f t="array" ref="F6">IFERROR(INDEX('Värde kostnader'!$C:$C,$B6+2),"")</f>
        <v>0</v>
      </c>
      <c r="G6" s="33" t="str">
        <f t="shared" si="3"/>
        <v/>
      </c>
      <c r="H6" s="19"/>
      <c r="I6" s="19"/>
      <c r="J6" s="16" cm="1">
        <f t="array" ref="J6">IFERROR(INDEX('Värde kostnader'!$J:$X,$C6+1,COLUMNS($J:J))/INDEX(Input!$G$5:$AE$5,COLUMNS($J:J)),"")</f>
        <v>0</v>
      </c>
      <c r="K6" s="16" cm="1">
        <f t="array" ref="K6">IFERROR(INDEX('Värde kostnader'!$J:$X,$C6+1,COLUMNS($J:K))/INDEX(Input!$G$5:$AE$5,COLUMNS($J:K)),"")</f>
        <v>0</v>
      </c>
      <c r="L6" s="16" cm="1">
        <f t="array" ref="L6">IFERROR(INDEX('Värde kostnader'!$J:$X,$C6+1,COLUMNS($J:L))/INDEX(Input!$G$5:$AE$5,COLUMNS($J:L)),"")</f>
        <v>0</v>
      </c>
      <c r="M6" s="16" cm="1">
        <f t="array" ref="M6">IFERROR(INDEX('Värde kostnader'!$J:$X,$C6+1,COLUMNS($J:M))/INDEX(Input!$G$5:$AE$5,COLUMNS($J:M)),"")</f>
        <v>0</v>
      </c>
      <c r="N6" s="16" cm="1">
        <f t="array" ref="N6">IFERROR(INDEX('Värde kostnader'!$J:$X,$C6+1,COLUMNS($J:N))/INDEX(Input!$G$5:$AE$5,COLUMNS($J:N)),"")</f>
        <v>0</v>
      </c>
      <c r="O6" s="16" cm="1">
        <f t="array" ref="O6">IFERROR(INDEX('Värde kostnader'!$J:$X,$C6+1,COLUMNS($J:O))/INDEX(Input!$G$5:$AE$5,COLUMNS($J:O)),"")</f>
        <v>0</v>
      </c>
      <c r="P6" s="16" cm="1">
        <f t="array" ref="P6">IFERROR(INDEX('Värde kostnader'!$J:$X,$C6+1,COLUMNS($J:P))/INDEX(Input!$G$5:$AE$5,COLUMNS($J:P)),"")</f>
        <v>0</v>
      </c>
      <c r="Q6" s="16" cm="1">
        <f t="array" ref="Q6">IFERROR(INDEX('Värde kostnader'!$J:$X,$C6+1,COLUMNS($J:Q))/INDEX(Input!$G$5:$AE$5,COLUMNS($J:Q)),"")</f>
        <v>0</v>
      </c>
      <c r="R6" s="16" cm="1">
        <f t="array" ref="R6">IFERROR(INDEX('Värde kostnader'!$J:$X,$C6+1,COLUMNS($J:R))/INDEX(Input!$G$5:$AE$5,COLUMNS($J:R)),"")</f>
        <v>0</v>
      </c>
      <c r="S6" s="16" cm="1">
        <f t="array" ref="S6">IFERROR(INDEX('Värde kostnader'!$J:$X,$C6+1,COLUMNS($J:S))/INDEX(Input!$G$5:$AE$5,COLUMNS($J:S)),"")</f>
        <v>0</v>
      </c>
      <c r="T6" s="16" cm="1">
        <f t="array" ref="T6">IFERROR(INDEX('Värde kostnader'!$J:$X,$C6+1,COLUMNS($J:T))/INDEX(Input!$G$5:$AE$5,COLUMNS($J:T)),"")</f>
        <v>0</v>
      </c>
      <c r="U6" s="16" cm="1">
        <f t="array" ref="U6">IFERROR(INDEX('Värde kostnader'!$J:$X,$C6+1,COLUMNS($J:U))/INDEX(Input!$G$5:$AE$5,COLUMNS($J:U)),"")</f>
        <v>0</v>
      </c>
      <c r="V6" s="16" cm="1">
        <f t="array" ref="V6">IFERROR(INDEX('Värde kostnader'!$J:$X,$C6+1,COLUMNS($J:V))/INDEX(Input!$G$5:$AE$5,COLUMNS($J:V)),"")</f>
        <v>0</v>
      </c>
      <c r="W6" s="16" cm="1">
        <f t="array" ref="W6">IFERROR(INDEX('Värde kostnader'!$J:$X,$C6+1,COLUMNS($J:W))/INDEX(Input!$G$5:$AE$5,COLUMNS($J:W)),"")</f>
        <v>0</v>
      </c>
      <c r="X6" s="16" cm="1">
        <f t="array" ref="X6">IFERROR(INDEX('Värde kostnader'!$J:$X,$C6+1,COLUMNS($J:X))/INDEX(Input!$G$5:$AE$5,COLUMNS($J:X)),"")</f>
        <v>0</v>
      </c>
      <c r="Y6" s="18">
        <f t="shared" si="0"/>
        <v>0</v>
      </c>
      <c r="Z6" s="17" cm="1">
        <f t="array" ref="Z6">IFERROR(INDEX('Värde kostnader'!$J:$X,$C6+2,COLUMNS($J:J))/INDEX(Input!$G$5:$AE$5,COLUMNS($J:J)),"")</f>
        <v>0</v>
      </c>
      <c r="AA6" s="17" cm="1">
        <f t="array" ref="AA6">IFERROR(INDEX('Värde kostnader'!$J:$X,$C6+2,COLUMNS($J:K))/INDEX(Input!$G$5:$AE$5,COLUMNS($J:K)),"")</f>
        <v>0</v>
      </c>
      <c r="AB6" s="17" cm="1">
        <f t="array" ref="AB6">IFERROR(INDEX('Värde kostnader'!$J:$X,$C6+2,COLUMNS($J:L))/INDEX(Input!$G$5:$AE$5,COLUMNS($J:L)),"")</f>
        <v>0</v>
      </c>
      <c r="AC6" s="17" cm="1">
        <f t="array" ref="AC6">IFERROR(INDEX('Värde kostnader'!$J:$X,$C6+2,COLUMNS($J:M))/INDEX(Input!$G$5:$AE$5,COLUMNS($J:M)),"")</f>
        <v>0</v>
      </c>
      <c r="AD6" s="17" cm="1">
        <f t="array" ref="AD6">IFERROR(INDEX('Värde kostnader'!$J:$X,$C6+2,COLUMNS($J:N))/INDEX(Input!$G$5:$AE$5,COLUMNS($J:N)),"")</f>
        <v>0</v>
      </c>
      <c r="AE6" s="17" cm="1">
        <f t="array" ref="AE6">IFERROR(INDEX('Värde kostnader'!$J:$X,$C6+2,COLUMNS($J:O))/INDEX(Input!$G$5:$AE$5,COLUMNS($J:O)),"")</f>
        <v>0</v>
      </c>
      <c r="AF6" s="17" cm="1">
        <f t="array" ref="AF6">IFERROR(INDEX('Värde kostnader'!$J:$X,$C6+2,COLUMNS($J:P))/INDEX(Input!$G$5:$AE$5,COLUMNS($J:P)),"")</f>
        <v>0</v>
      </c>
      <c r="AG6" s="17" cm="1">
        <f t="array" ref="AG6">IFERROR(INDEX('Värde kostnader'!$J:$X,$C6+2,COLUMNS($J:Q))/INDEX(Input!$G$5:$AE$5,COLUMNS($J:Q)),"")</f>
        <v>0</v>
      </c>
      <c r="AH6" s="17" cm="1">
        <f t="array" ref="AH6">IFERROR(INDEX('Värde kostnader'!$J:$X,$C6+2,COLUMNS($J:R))/INDEX(Input!$G$5:$AE$5,COLUMNS($J:R)),"")</f>
        <v>0</v>
      </c>
      <c r="AI6" s="17" cm="1">
        <f t="array" ref="AI6">IFERROR(INDEX('Värde kostnader'!$J:$X,$C6+2,COLUMNS($J:S))/INDEX(Input!$G$5:$AE$5,COLUMNS($J:S)),"")</f>
        <v>0</v>
      </c>
      <c r="AJ6" s="17" cm="1">
        <f t="array" ref="AJ6">IFERROR(INDEX('Värde kostnader'!$J:$X,$C6+2,COLUMNS($J:T))/INDEX(Input!$G$5:$AE$5,COLUMNS($J:T)),"")</f>
        <v>0</v>
      </c>
      <c r="AK6" s="17" cm="1">
        <f t="array" ref="AK6">IFERROR(INDEX('Värde kostnader'!$J:$X,$C6+2,COLUMNS($J:U))/INDEX(Input!$G$5:$AE$5,COLUMNS($J:U)),"")</f>
        <v>0</v>
      </c>
      <c r="AL6" s="17" cm="1">
        <f t="array" ref="AL6">IFERROR(INDEX('Värde kostnader'!$J:$X,$C6+2,COLUMNS($J:V))/INDEX(Input!$G$5:$AE$5,COLUMNS($J:V)),"")</f>
        <v>0</v>
      </c>
      <c r="AM6" s="17" cm="1">
        <f t="array" ref="AM6">IFERROR(INDEX('Värde kostnader'!$J:$X,$C6+2,COLUMNS($J:W))/INDEX(Input!$G$5:$AE$5,COLUMNS($J:W)),"")</f>
        <v>0</v>
      </c>
      <c r="AN6" s="17" cm="1">
        <f t="array" ref="AN6">IFERROR(INDEX('Värde kostnader'!$J:$X,$C6+2,COLUMNS($J:X))/INDEX(Input!$G$5:$AE$5,COLUMNS($J:X)),"")</f>
        <v>0</v>
      </c>
      <c r="AO6" s="18">
        <f t="shared" si="1"/>
        <v>0</v>
      </c>
      <c r="AP6" s="17" cm="1">
        <f t="array" ref="AP6">IFERROR(INDEX('Värde kostnader'!$J:$X,$C6+3,COLUMNS($J:J))/INDEX(Input!$G$5:$AE$5,COLUMNS($J:J)),"")</f>
        <v>0</v>
      </c>
      <c r="AQ6" s="17" cm="1">
        <f t="array" ref="AQ6">IFERROR(INDEX('Värde kostnader'!$J:$X,$C6+3,COLUMNS($J:K))/INDEX(Input!$G$5:$AE$5,COLUMNS($J:K)),"")</f>
        <v>0</v>
      </c>
      <c r="AR6" s="17" cm="1">
        <f t="array" ref="AR6">IFERROR(INDEX('Värde kostnader'!$J:$X,$C6+3,COLUMNS($J:L))/INDEX(Input!$G$5:$AE$5,COLUMNS($J:L)),"")</f>
        <v>0</v>
      </c>
      <c r="AS6" s="17" cm="1">
        <f t="array" ref="AS6">IFERROR(INDEX('Värde kostnader'!$J:$X,$C6+3,COLUMNS($J:M))/INDEX(Input!$G$5:$AE$5,COLUMNS($J:M)),"")</f>
        <v>0</v>
      </c>
      <c r="AT6" s="17" cm="1">
        <f t="array" ref="AT6">IFERROR(INDEX('Värde kostnader'!$J:$X,$C6+3,COLUMNS($J:N))/INDEX(Input!$G$5:$AE$5,COLUMNS($J:N)),"")</f>
        <v>0</v>
      </c>
      <c r="AU6" s="17" cm="1">
        <f t="array" ref="AU6">IFERROR(INDEX('Värde kostnader'!$J:$X,$C6+3,COLUMNS($J:O))/INDEX(Input!$G$5:$AE$5,COLUMNS($J:O)),"")</f>
        <v>0</v>
      </c>
      <c r="AV6" s="17" cm="1">
        <f t="array" ref="AV6">IFERROR(INDEX('Värde kostnader'!$J:$X,$C6+3,COLUMNS($J:P))/INDEX(Input!$G$5:$AE$5,COLUMNS($J:P)),"")</f>
        <v>0</v>
      </c>
      <c r="AW6" s="17" cm="1">
        <f t="array" ref="AW6">IFERROR(INDEX('Värde kostnader'!$J:$X,$C6+3,COLUMNS($J:Q))/INDEX(Input!$G$5:$AE$5,COLUMNS($J:Q)),"")</f>
        <v>0</v>
      </c>
      <c r="AX6" s="17" cm="1">
        <f t="array" ref="AX6">IFERROR(INDEX('Värde kostnader'!$J:$X,$C6+3,COLUMNS($J:R))/INDEX(Input!$G$5:$AE$5,COLUMNS($J:R)),"")</f>
        <v>0</v>
      </c>
      <c r="AY6" s="17" cm="1">
        <f t="array" ref="AY6">IFERROR(INDEX('Värde kostnader'!$J:$X,$C6+3,COLUMNS($J:S))/INDEX(Input!$G$5:$AE$5,COLUMNS($J:S)),"")</f>
        <v>0</v>
      </c>
      <c r="AZ6" s="17" cm="1">
        <f t="array" ref="AZ6">IFERROR(INDEX('Värde kostnader'!$J:$X,$C6+3,COLUMNS($J:T))/INDEX(Input!$G$5:$AE$5,COLUMNS($J:T)),"")</f>
        <v>0</v>
      </c>
      <c r="BA6" s="17" cm="1">
        <f t="array" ref="BA6">IFERROR(INDEX('Värde kostnader'!$J:$X,$C6+3,COLUMNS($J:U))/INDEX(Input!$G$5:$AE$5,COLUMNS($J:U)),"")</f>
        <v>0</v>
      </c>
      <c r="BB6" s="17" cm="1">
        <f t="array" ref="BB6">IFERROR(INDEX('Värde kostnader'!$J:$X,$C6+3,COLUMNS($J:V))/INDEX(Input!$G$5:$AE$5,COLUMNS($J:V)),"")</f>
        <v>0</v>
      </c>
      <c r="BC6" s="17" cm="1">
        <f t="array" ref="BC6">IFERROR(INDEX('Värde kostnader'!$J:$X,$C6+3,COLUMNS($J:W))/INDEX(Input!$G$5:$AE$5,COLUMNS($J:W)),"")</f>
        <v>0</v>
      </c>
      <c r="BD6" s="17" cm="1">
        <f t="array" ref="BD6">IFERROR(INDEX('Värde kostnader'!$J:$X,$C6+3,COLUMNS($J:X))/INDEX(Input!$G$5:$AE$5,COLUMNS($J:X)),"")</f>
        <v>0</v>
      </c>
      <c r="BE6" s="25">
        <f t="shared" si="2"/>
        <v>0</v>
      </c>
    </row>
    <row r="7" spans="1:57" ht="25.2" customHeight="1" x14ac:dyDescent="0.35">
      <c r="A7" s="24" t="str">
        <f>"K"&amp;TEXT(ROWS($A$2:A7),"00")</f>
        <v>K06</v>
      </c>
      <c r="B7" s="23">
        <f>IFERROR(_xlfn.XMATCH($A7,'Värde kostnader'!$B:$B,0),"")</f>
        <v>107</v>
      </c>
      <c r="C7" s="23">
        <f>IFERROR(_xlfn.XMATCH($A7,'Värde kostnader'!$I:$I,0),"")</f>
        <v>118</v>
      </c>
      <c r="D7" s="33" cm="1">
        <f t="array" ref="D7">IFERROR(INDEX('Värde kostnader'!$C:$C,$B7),"")</f>
        <v>0</v>
      </c>
      <c r="E7" s="33" cm="1">
        <f t="array" ref="E7">IFERROR(INDEX('Värde kostnader'!$C:$C,$B7+1),"")</f>
        <v>0</v>
      </c>
      <c r="F7" s="33" cm="1">
        <f t="array" ref="F7">IFERROR(INDEX('Värde kostnader'!$C:$C,$B7+2),"")</f>
        <v>0</v>
      </c>
      <c r="G7" s="33" t="str">
        <f t="shared" si="3"/>
        <v/>
      </c>
      <c r="H7" s="19"/>
      <c r="I7" s="19"/>
      <c r="J7" s="16" cm="1">
        <f t="array" ref="J7">IFERROR(INDEX('Värde kostnader'!$J:$X,$C7+1,COLUMNS($J:J))/INDEX(Input!$G$5:$AE$5,COLUMNS($J:J)),"")</f>
        <v>0</v>
      </c>
      <c r="K7" s="16" cm="1">
        <f t="array" ref="K7">IFERROR(INDEX('Värde kostnader'!$J:$X,$C7+1,COLUMNS($J:K))/INDEX(Input!$G$5:$AE$5,COLUMNS($J:K)),"")</f>
        <v>0</v>
      </c>
      <c r="L7" s="16" cm="1">
        <f t="array" ref="L7">IFERROR(INDEX('Värde kostnader'!$J:$X,$C7+1,COLUMNS($J:L))/INDEX(Input!$G$5:$AE$5,COLUMNS($J:L)),"")</f>
        <v>0</v>
      </c>
      <c r="M7" s="16" cm="1">
        <f t="array" ref="M7">IFERROR(INDEX('Värde kostnader'!$J:$X,$C7+1,COLUMNS($J:M))/INDEX(Input!$G$5:$AE$5,COLUMNS($J:M)),"")</f>
        <v>0</v>
      </c>
      <c r="N7" s="16" cm="1">
        <f t="array" ref="N7">IFERROR(INDEX('Värde kostnader'!$J:$X,$C7+1,COLUMNS($J:N))/INDEX(Input!$G$5:$AE$5,COLUMNS($J:N)),"")</f>
        <v>0</v>
      </c>
      <c r="O7" s="16" cm="1">
        <f t="array" ref="O7">IFERROR(INDEX('Värde kostnader'!$J:$X,$C7+1,COLUMNS($J:O))/INDEX(Input!$G$5:$AE$5,COLUMNS($J:O)),"")</f>
        <v>0</v>
      </c>
      <c r="P7" s="16" cm="1">
        <f t="array" ref="P7">IFERROR(INDEX('Värde kostnader'!$J:$X,$C7+1,COLUMNS($J:P))/INDEX(Input!$G$5:$AE$5,COLUMNS($J:P)),"")</f>
        <v>0</v>
      </c>
      <c r="Q7" s="16" cm="1">
        <f t="array" ref="Q7">IFERROR(INDEX('Värde kostnader'!$J:$X,$C7+1,COLUMNS($J:Q))/INDEX(Input!$G$5:$AE$5,COLUMNS($J:Q)),"")</f>
        <v>0</v>
      </c>
      <c r="R7" s="16" cm="1">
        <f t="array" ref="R7">IFERROR(INDEX('Värde kostnader'!$J:$X,$C7+1,COLUMNS($J:R))/INDEX(Input!$G$5:$AE$5,COLUMNS($J:R)),"")</f>
        <v>0</v>
      </c>
      <c r="S7" s="16" cm="1">
        <f t="array" ref="S7">IFERROR(INDEX('Värde kostnader'!$J:$X,$C7+1,COLUMNS($J:S))/INDEX(Input!$G$5:$AE$5,COLUMNS($J:S)),"")</f>
        <v>0</v>
      </c>
      <c r="T7" s="16" cm="1">
        <f t="array" ref="T7">IFERROR(INDEX('Värde kostnader'!$J:$X,$C7+1,COLUMNS($J:T))/INDEX(Input!$G$5:$AE$5,COLUMNS($J:T)),"")</f>
        <v>0</v>
      </c>
      <c r="U7" s="16" cm="1">
        <f t="array" ref="U7">IFERROR(INDEX('Värde kostnader'!$J:$X,$C7+1,COLUMNS($J:U))/INDEX(Input!$G$5:$AE$5,COLUMNS($J:U)),"")</f>
        <v>0</v>
      </c>
      <c r="V7" s="16" cm="1">
        <f t="array" ref="V7">IFERROR(INDEX('Värde kostnader'!$J:$X,$C7+1,COLUMNS($J:V))/INDEX(Input!$G$5:$AE$5,COLUMNS($J:V)),"")</f>
        <v>0</v>
      </c>
      <c r="W7" s="16" cm="1">
        <f t="array" ref="W7">IFERROR(INDEX('Värde kostnader'!$J:$X,$C7+1,COLUMNS($J:W))/INDEX(Input!$G$5:$AE$5,COLUMNS($J:W)),"")</f>
        <v>0</v>
      </c>
      <c r="X7" s="16" cm="1">
        <f t="array" ref="X7">IFERROR(INDEX('Värde kostnader'!$J:$X,$C7+1,COLUMNS($J:X))/INDEX(Input!$G$5:$AE$5,COLUMNS($J:X)),"")</f>
        <v>0</v>
      </c>
      <c r="Y7" s="18">
        <f t="shared" si="0"/>
        <v>0</v>
      </c>
      <c r="Z7" s="17" cm="1">
        <f t="array" ref="Z7">IFERROR(INDEX('Värde kostnader'!$J:$X,$C7+2,COLUMNS($J:J))/INDEX(Input!$G$5:$AE$5,COLUMNS($J:J)),"")</f>
        <v>0</v>
      </c>
      <c r="AA7" s="17" cm="1">
        <f t="array" ref="AA7">IFERROR(INDEX('Värde kostnader'!$J:$X,$C7+2,COLUMNS($J:K))/INDEX(Input!$G$5:$AE$5,COLUMNS($J:K)),"")</f>
        <v>0</v>
      </c>
      <c r="AB7" s="17" cm="1">
        <f t="array" ref="AB7">IFERROR(INDEX('Värde kostnader'!$J:$X,$C7+2,COLUMNS($J:L))/INDEX(Input!$G$5:$AE$5,COLUMNS($J:L)),"")</f>
        <v>0</v>
      </c>
      <c r="AC7" s="17" cm="1">
        <f t="array" ref="AC7">IFERROR(INDEX('Värde kostnader'!$J:$X,$C7+2,COLUMNS($J:M))/INDEX(Input!$G$5:$AE$5,COLUMNS($J:M)),"")</f>
        <v>0</v>
      </c>
      <c r="AD7" s="17" cm="1">
        <f t="array" ref="AD7">IFERROR(INDEX('Värde kostnader'!$J:$X,$C7+2,COLUMNS($J:N))/INDEX(Input!$G$5:$AE$5,COLUMNS($J:N)),"")</f>
        <v>0</v>
      </c>
      <c r="AE7" s="17" cm="1">
        <f t="array" ref="AE7">IFERROR(INDEX('Värde kostnader'!$J:$X,$C7+2,COLUMNS($J:O))/INDEX(Input!$G$5:$AE$5,COLUMNS($J:O)),"")</f>
        <v>0</v>
      </c>
      <c r="AF7" s="17" cm="1">
        <f t="array" ref="AF7">IFERROR(INDEX('Värde kostnader'!$J:$X,$C7+2,COLUMNS($J:P))/INDEX(Input!$G$5:$AE$5,COLUMNS($J:P)),"")</f>
        <v>0</v>
      </c>
      <c r="AG7" s="17" cm="1">
        <f t="array" ref="AG7">IFERROR(INDEX('Värde kostnader'!$J:$X,$C7+2,COLUMNS($J:Q))/INDEX(Input!$G$5:$AE$5,COLUMNS($J:Q)),"")</f>
        <v>0</v>
      </c>
      <c r="AH7" s="17" cm="1">
        <f t="array" ref="AH7">IFERROR(INDEX('Värde kostnader'!$J:$X,$C7+2,COLUMNS($J:R))/INDEX(Input!$G$5:$AE$5,COLUMNS($J:R)),"")</f>
        <v>0</v>
      </c>
      <c r="AI7" s="17" cm="1">
        <f t="array" ref="AI7">IFERROR(INDEX('Värde kostnader'!$J:$X,$C7+2,COLUMNS($J:S))/INDEX(Input!$G$5:$AE$5,COLUMNS($J:S)),"")</f>
        <v>0</v>
      </c>
      <c r="AJ7" s="17" cm="1">
        <f t="array" ref="AJ7">IFERROR(INDEX('Värde kostnader'!$J:$X,$C7+2,COLUMNS($J:T))/INDEX(Input!$G$5:$AE$5,COLUMNS($J:T)),"")</f>
        <v>0</v>
      </c>
      <c r="AK7" s="17" cm="1">
        <f t="array" ref="AK7">IFERROR(INDEX('Värde kostnader'!$J:$X,$C7+2,COLUMNS($J:U))/INDEX(Input!$G$5:$AE$5,COLUMNS($J:U)),"")</f>
        <v>0</v>
      </c>
      <c r="AL7" s="17" cm="1">
        <f t="array" ref="AL7">IFERROR(INDEX('Värde kostnader'!$J:$X,$C7+2,COLUMNS($J:V))/INDEX(Input!$G$5:$AE$5,COLUMNS($J:V)),"")</f>
        <v>0</v>
      </c>
      <c r="AM7" s="17" cm="1">
        <f t="array" ref="AM7">IFERROR(INDEX('Värde kostnader'!$J:$X,$C7+2,COLUMNS($J:W))/INDEX(Input!$G$5:$AE$5,COLUMNS($J:W)),"")</f>
        <v>0</v>
      </c>
      <c r="AN7" s="17" cm="1">
        <f t="array" ref="AN7">IFERROR(INDEX('Värde kostnader'!$J:$X,$C7+2,COLUMNS($J:X))/INDEX(Input!$G$5:$AE$5,COLUMNS($J:X)),"")</f>
        <v>0</v>
      </c>
      <c r="AO7" s="18">
        <f t="shared" si="1"/>
        <v>0</v>
      </c>
      <c r="AP7" s="17" cm="1">
        <f t="array" ref="AP7">IFERROR(INDEX('Värde kostnader'!$J:$X,$C7+3,COLUMNS($J:J))/INDEX(Input!$G$5:$AE$5,COLUMNS($J:J)),"")</f>
        <v>0</v>
      </c>
      <c r="AQ7" s="17" cm="1">
        <f t="array" ref="AQ7">IFERROR(INDEX('Värde kostnader'!$J:$X,$C7+3,COLUMNS($J:K))/INDEX(Input!$G$5:$AE$5,COLUMNS($J:K)),"")</f>
        <v>0</v>
      </c>
      <c r="AR7" s="17" cm="1">
        <f t="array" ref="AR7">IFERROR(INDEX('Värde kostnader'!$J:$X,$C7+3,COLUMNS($J:L))/INDEX(Input!$G$5:$AE$5,COLUMNS($J:L)),"")</f>
        <v>0</v>
      </c>
      <c r="AS7" s="17" cm="1">
        <f t="array" ref="AS7">IFERROR(INDEX('Värde kostnader'!$J:$X,$C7+3,COLUMNS($J:M))/INDEX(Input!$G$5:$AE$5,COLUMNS($J:M)),"")</f>
        <v>0</v>
      </c>
      <c r="AT7" s="17" cm="1">
        <f t="array" ref="AT7">IFERROR(INDEX('Värde kostnader'!$J:$X,$C7+3,COLUMNS($J:N))/INDEX(Input!$G$5:$AE$5,COLUMNS($J:N)),"")</f>
        <v>0</v>
      </c>
      <c r="AU7" s="17" cm="1">
        <f t="array" ref="AU7">IFERROR(INDEX('Värde kostnader'!$J:$X,$C7+3,COLUMNS($J:O))/INDEX(Input!$G$5:$AE$5,COLUMNS($J:O)),"")</f>
        <v>0</v>
      </c>
      <c r="AV7" s="17" cm="1">
        <f t="array" ref="AV7">IFERROR(INDEX('Värde kostnader'!$J:$X,$C7+3,COLUMNS($J:P))/INDEX(Input!$G$5:$AE$5,COLUMNS($J:P)),"")</f>
        <v>0</v>
      </c>
      <c r="AW7" s="17" cm="1">
        <f t="array" ref="AW7">IFERROR(INDEX('Värde kostnader'!$J:$X,$C7+3,COLUMNS($J:Q))/INDEX(Input!$G$5:$AE$5,COLUMNS($J:Q)),"")</f>
        <v>0</v>
      </c>
      <c r="AX7" s="17" cm="1">
        <f t="array" ref="AX7">IFERROR(INDEX('Värde kostnader'!$J:$X,$C7+3,COLUMNS($J:R))/INDEX(Input!$G$5:$AE$5,COLUMNS($J:R)),"")</f>
        <v>0</v>
      </c>
      <c r="AY7" s="17" cm="1">
        <f t="array" ref="AY7">IFERROR(INDEX('Värde kostnader'!$J:$X,$C7+3,COLUMNS($J:S))/INDEX(Input!$G$5:$AE$5,COLUMNS($J:S)),"")</f>
        <v>0</v>
      </c>
      <c r="AZ7" s="17" cm="1">
        <f t="array" ref="AZ7">IFERROR(INDEX('Värde kostnader'!$J:$X,$C7+3,COLUMNS($J:T))/INDEX(Input!$G$5:$AE$5,COLUMNS($J:T)),"")</f>
        <v>0</v>
      </c>
      <c r="BA7" s="17" cm="1">
        <f t="array" ref="BA7">IFERROR(INDEX('Värde kostnader'!$J:$X,$C7+3,COLUMNS($J:U))/INDEX(Input!$G$5:$AE$5,COLUMNS($J:U)),"")</f>
        <v>0</v>
      </c>
      <c r="BB7" s="17" cm="1">
        <f t="array" ref="BB7">IFERROR(INDEX('Värde kostnader'!$J:$X,$C7+3,COLUMNS($J:V))/INDEX(Input!$G$5:$AE$5,COLUMNS($J:V)),"")</f>
        <v>0</v>
      </c>
      <c r="BC7" s="17" cm="1">
        <f t="array" ref="BC7">IFERROR(INDEX('Värde kostnader'!$J:$X,$C7+3,COLUMNS($J:W))/INDEX(Input!$G$5:$AE$5,COLUMNS($J:W)),"")</f>
        <v>0</v>
      </c>
      <c r="BD7" s="17" cm="1">
        <f t="array" ref="BD7">IFERROR(INDEX('Värde kostnader'!$J:$X,$C7+3,COLUMNS($J:X))/INDEX(Input!$G$5:$AE$5,COLUMNS($J:X)),"")</f>
        <v>0</v>
      </c>
      <c r="BE7" s="25">
        <f t="shared" si="2"/>
        <v>0</v>
      </c>
    </row>
    <row r="8" spans="1:57" ht="25.2" customHeight="1" x14ac:dyDescent="0.35">
      <c r="A8" s="24" t="str">
        <f>"K"&amp;TEXT(ROWS($A$2:A8),"00")</f>
        <v>K07</v>
      </c>
      <c r="B8" s="23">
        <f>IFERROR(_xlfn.XMATCH($A8,'Värde kostnader'!$B:$B,0),"")</f>
        <v>126</v>
      </c>
      <c r="C8" s="23">
        <f>IFERROR(_xlfn.XMATCH($A8,'Värde kostnader'!$I:$I,0),"")</f>
        <v>137</v>
      </c>
      <c r="D8" s="33" cm="1">
        <f t="array" ref="D8">IFERROR(INDEX('Värde kostnader'!$C:$C,$B8),"")</f>
        <v>0</v>
      </c>
      <c r="E8" s="33" cm="1">
        <f t="array" ref="E8">IFERROR(INDEX('Värde kostnader'!$C:$C,$B8+1),"")</f>
        <v>0</v>
      </c>
      <c r="F8" s="33" cm="1">
        <f t="array" ref="F8">IFERROR(INDEX('Värde kostnader'!$C:$C,$B8+2),"")</f>
        <v>0</v>
      </c>
      <c r="G8" s="33" t="str">
        <f t="shared" si="3"/>
        <v/>
      </c>
      <c r="H8" s="19"/>
      <c r="I8" s="19"/>
      <c r="J8" s="16" cm="1">
        <f t="array" ref="J8">IFERROR(INDEX('Värde kostnader'!$J:$X,$C8+1,COLUMNS($J:J))/INDEX(Input!$G$5:$AE$5,COLUMNS($J:J)),"")</f>
        <v>0</v>
      </c>
      <c r="K8" s="16" cm="1">
        <f t="array" ref="K8">IFERROR(INDEX('Värde kostnader'!$J:$X,$C8+1,COLUMNS($J:K))/INDEX(Input!$G$5:$AE$5,COLUMNS($J:K)),"")</f>
        <v>0</v>
      </c>
      <c r="L8" s="16" cm="1">
        <f t="array" ref="L8">IFERROR(INDEX('Värde kostnader'!$J:$X,$C8+1,COLUMNS($J:L))/INDEX(Input!$G$5:$AE$5,COLUMNS($J:L)),"")</f>
        <v>0</v>
      </c>
      <c r="M8" s="16" cm="1">
        <f t="array" ref="M8">IFERROR(INDEX('Värde kostnader'!$J:$X,$C8+1,COLUMNS($J:M))/INDEX(Input!$G$5:$AE$5,COLUMNS($J:M)),"")</f>
        <v>0</v>
      </c>
      <c r="N8" s="16" cm="1">
        <f t="array" ref="N8">IFERROR(INDEX('Värde kostnader'!$J:$X,$C8+1,COLUMNS($J:N))/INDEX(Input!$G$5:$AE$5,COLUMNS($J:N)),"")</f>
        <v>0</v>
      </c>
      <c r="O8" s="16" cm="1">
        <f t="array" ref="O8">IFERROR(INDEX('Värde kostnader'!$J:$X,$C8+1,COLUMNS($J:O))/INDEX(Input!$G$5:$AE$5,COLUMNS($J:O)),"")</f>
        <v>0</v>
      </c>
      <c r="P8" s="16" cm="1">
        <f t="array" ref="P8">IFERROR(INDEX('Värde kostnader'!$J:$X,$C8+1,COLUMNS($J:P))/INDEX(Input!$G$5:$AE$5,COLUMNS($J:P)),"")</f>
        <v>0</v>
      </c>
      <c r="Q8" s="16" cm="1">
        <f t="array" ref="Q8">IFERROR(INDEX('Värde kostnader'!$J:$X,$C8+1,COLUMNS($J:Q))/INDEX(Input!$G$5:$AE$5,COLUMNS($J:Q)),"")</f>
        <v>0</v>
      </c>
      <c r="R8" s="16" cm="1">
        <f t="array" ref="R8">IFERROR(INDEX('Värde kostnader'!$J:$X,$C8+1,COLUMNS($J:R))/INDEX(Input!$G$5:$AE$5,COLUMNS($J:R)),"")</f>
        <v>0</v>
      </c>
      <c r="S8" s="16" cm="1">
        <f t="array" ref="S8">IFERROR(INDEX('Värde kostnader'!$J:$X,$C8+1,COLUMNS($J:S))/INDEX(Input!$G$5:$AE$5,COLUMNS($J:S)),"")</f>
        <v>0</v>
      </c>
      <c r="T8" s="16" cm="1">
        <f t="array" ref="T8">IFERROR(INDEX('Värde kostnader'!$J:$X,$C8+1,COLUMNS($J:T))/INDEX(Input!$G$5:$AE$5,COLUMNS($J:T)),"")</f>
        <v>0</v>
      </c>
      <c r="U8" s="16" cm="1">
        <f t="array" ref="U8">IFERROR(INDEX('Värde kostnader'!$J:$X,$C8+1,COLUMNS($J:U))/INDEX(Input!$G$5:$AE$5,COLUMNS($J:U)),"")</f>
        <v>0</v>
      </c>
      <c r="V8" s="16" cm="1">
        <f t="array" ref="V8">IFERROR(INDEX('Värde kostnader'!$J:$X,$C8+1,COLUMNS($J:V))/INDEX(Input!$G$5:$AE$5,COLUMNS($J:V)),"")</f>
        <v>0</v>
      </c>
      <c r="W8" s="16" cm="1">
        <f t="array" ref="W8">IFERROR(INDEX('Värde kostnader'!$J:$X,$C8+1,COLUMNS($J:W))/INDEX(Input!$G$5:$AE$5,COLUMNS($J:W)),"")</f>
        <v>0</v>
      </c>
      <c r="X8" s="16" cm="1">
        <f t="array" ref="X8">IFERROR(INDEX('Värde kostnader'!$J:$X,$C8+1,COLUMNS($J:X))/INDEX(Input!$G$5:$AE$5,COLUMNS($J:X)),"")</f>
        <v>0</v>
      </c>
      <c r="Y8" s="18">
        <f t="shared" si="0"/>
        <v>0</v>
      </c>
      <c r="Z8" s="17" cm="1">
        <f t="array" ref="Z8">IFERROR(INDEX('Värde kostnader'!$J:$X,$C8+2,COLUMNS($J:J))/INDEX(Input!$G$5:$AE$5,COLUMNS($J:J)),"")</f>
        <v>0</v>
      </c>
      <c r="AA8" s="17" cm="1">
        <f t="array" ref="AA8">IFERROR(INDEX('Värde kostnader'!$J:$X,$C8+2,COLUMNS($J:K))/INDEX(Input!$G$5:$AE$5,COLUMNS($J:K)),"")</f>
        <v>0</v>
      </c>
      <c r="AB8" s="17" cm="1">
        <f t="array" ref="AB8">IFERROR(INDEX('Värde kostnader'!$J:$X,$C8+2,COLUMNS($J:L))/INDEX(Input!$G$5:$AE$5,COLUMNS($J:L)),"")</f>
        <v>0</v>
      </c>
      <c r="AC8" s="17" cm="1">
        <f t="array" ref="AC8">IFERROR(INDEX('Värde kostnader'!$J:$X,$C8+2,COLUMNS($J:M))/INDEX(Input!$G$5:$AE$5,COLUMNS($J:M)),"")</f>
        <v>0</v>
      </c>
      <c r="AD8" s="17" cm="1">
        <f t="array" ref="AD8">IFERROR(INDEX('Värde kostnader'!$J:$X,$C8+2,COLUMNS($J:N))/INDEX(Input!$G$5:$AE$5,COLUMNS($J:N)),"")</f>
        <v>0</v>
      </c>
      <c r="AE8" s="17" cm="1">
        <f t="array" ref="AE8">IFERROR(INDEX('Värde kostnader'!$J:$X,$C8+2,COLUMNS($J:O))/INDEX(Input!$G$5:$AE$5,COLUMNS($J:O)),"")</f>
        <v>0</v>
      </c>
      <c r="AF8" s="17" cm="1">
        <f t="array" ref="AF8">IFERROR(INDEX('Värde kostnader'!$J:$X,$C8+2,COLUMNS($J:P))/INDEX(Input!$G$5:$AE$5,COLUMNS($J:P)),"")</f>
        <v>0</v>
      </c>
      <c r="AG8" s="17" cm="1">
        <f t="array" ref="AG8">IFERROR(INDEX('Värde kostnader'!$J:$X,$C8+2,COLUMNS($J:Q))/INDEX(Input!$G$5:$AE$5,COLUMNS($J:Q)),"")</f>
        <v>0</v>
      </c>
      <c r="AH8" s="17" cm="1">
        <f t="array" ref="AH8">IFERROR(INDEX('Värde kostnader'!$J:$X,$C8+2,COLUMNS($J:R))/INDEX(Input!$G$5:$AE$5,COLUMNS($J:R)),"")</f>
        <v>0</v>
      </c>
      <c r="AI8" s="17" cm="1">
        <f t="array" ref="AI8">IFERROR(INDEX('Värde kostnader'!$J:$X,$C8+2,COLUMNS($J:S))/INDEX(Input!$G$5:$AE$5,COLUMNS($J:S)),"")</f>
        <v>0</v>
      </c>
      <c r="AJ8" s="17" cm="1">
        <f t="array" ref="AJ8">IFERROR(INDEX('Värde kostnader'!$J:$X,$C8+2,COLUMNS($J:T))/INDEX(Input!$G$5:$AE$5,COLUMNS($J:T)),"")</f>
        <v>0</v>
      </c>
      <c r="AK8" s="17" cm="1">
        <f t="array" ref="AK8">IFERROR(INDEX('Värde kostnader'!$J:$X,$C8+2,COLUMNS($J:U))/INDEX(Input!$G$5:$AE$5,COLUMNS($J:U)),"")</f>
        <v>0</v>
      </c>
      <c r="AL8" s="17" cm="1">
        <f t="array" ref="AL8">IFERROR(INDEX('Värde kostnader'!$J:$X,$C8+2,COLUMNS($J:V))/INDEX(Input!$G$5:$AE$5,COLUMNS($J:V)),"")</f>
        <v>0</v>
      </c>
      <c r="AM8" s="17" cm="1">
        <f t="array" ref="AM8">IFERROR(INDEX('Värde kostnader'!$J:$X,$C8+2,COLUMNS($J:W))/INDEX(Input!$G$5:$AE$5,COLUMNS($J:W)),"")</f>
        <v>0</v>
      </c>
      <c r="AN8" s="17" cm="1">
        <f t="array" ref="AN8">IFERROR(INDEX('Värde kostnader'!$J:$X,$C8+2,COLUMNS($J:X))/INDEX(Input!$G$5:$AE$5,COLUMNS($J:X)),"")</f>
        <v>0</v>
      </c>
      <c r="AO8" s="18">
        <f t="shared" si="1"/>
        <v>0</v>
      </c>
      <c r="AP8" s="17" cm="1">
        <f t="array" ref="AP8">IFERROR(INDEX('Värde kostnader'!$J:$X,$C8+3,COLUMNS($J:J))/INDEX(Input!$G$5:$AE$5,COLUMNS($J:J)),"")</f>
        <v>0</v>
      </c>
      <c r="AQ8" s="17" cm="1">
        <f t="array" ref="AQ8">IFERROR(INDEX('Värde kostnader'!$J:$X,$C8+3,COLUMNS($J:K))/INDEX(Input!$G$5:$AE$5,COLUMNS($J:K)),"")</f>
        <v>0</v>
      </c>
      <c r="AR8" s="17" cm="1">
        <f t="array" ref="AR8">IFERROR(INDEX('Värde kostnader'!$J:$X,$C8+3,COLUMNS($J:L))/INDEX(Input!$G$5:$AE$5,COLUMNS($J:L)),"")</f>
        <v>0</v>
      </c>
      <c r="AS8" s="17" cm="1">
        <f t="array" ref="AS8">IFERROR(INDEX('Värde kostnader'!$J:$X,$C8+3,COLUMNS($J:M))/INDEX(Input!$G$5:$AE$5,COLUMNS($J:M)),"")</f>
        <v>0</v>
      </c>
      <c r="AT8" s="17" cm="1">
        <f t="array" ref="AT8">IFERROR(INDEX('Värde kostnader'!$J:$X,$C8+3,COLUMNS($J:N))/INDEX(Input!$G$5:$AE$5,COLUMNS($J:N)),"")</f>
        <v>0</v>
      </c>
      <c r="AU8" s="17" cm="1">
        <f t="array" ref="AU8">IFERROR(INDEX('Värde kostnader'!$J:$X,$C8+3,COLUMNS($J:O))/INDEX(Input!$G$5:$AE$5,COLUMNS($J:O)),"")</f>
        <v>0</v>
      </c>
      <c r="AV8" s="17" cm="1">
        <f t="array" ref="AV8">IFERROR(INDEX('Värde kostnader'!$J:$X,$C8+3,COLUMNS($J:P))/INDEX(Input!$G$5:$AE$5,COLUMNS($J:P)),"")</f>
        <v>0</v>
      </c>
      <c r="AW8" s="17" cm="1">
        <f t="array" ref="AW8">IFERROR(INDEX('Värde kostnader'!$J:$X,$C8+3,COLUMNS($J:Q))/INDEX(Input!$G$5:$AE$5,COLUMNS($J:Q)),"")</f>
        <v>0</v>
      </c>
      <c r="AX8" s="17" cm="1">
        <f t="array" ref="AX8">IFERROR(INDEX('Värde kostnader'!$J:$X,$C8+3,COLUMNS($J:R))/INDEX(Input!$G$5:$AE$5,COLUMNS($J:R)),"")</f>
        <v>0</v>
      </c>
      <c r="AY8" s="17" cm="1">
        <f t="array" ref="AY8">IFERROR(INDEX('Värde kostnader'!$J:$X,$C8+3,COLUMNS($J:S))/INDEX(Input!$G$5:$AE$5,COLUMNS($J:S)),"")</f>
        <v>0</v>
      </c>
      <c r="AZ8" s="17" cm="1">
        <f t="array" ref="AZ8">IFERROR(INDEX('Värde kostnader'!$J:$X,$C8+3,COLUMNS($J:T))/INDEX(Input!$G$5:$AE$5,COLUMNS($J:T)),"")</f>
        <v>0</v>
      </c>
      <c r="BA8" s="17" cm="1">
        <f t="array" ref="BA8">IFERROR(INDEX('Värde kostnader'!$J:$X,$C8+3,COLUMNS($J:U))/INDEX(Input!$G$5:$AE$5,COLUMNS($J:U)),"")</f>
        <v>0</v>
      </c>
      <c r="BB8" s="17" cm="1">
        <f t="array" ref="BB8">IFERROR(INDEX('Värde kostnader'!$J:$X,$C8+3,COLUMNS($J:V))/INDEX(Input!$G$5:$AE$5,COLUMNS($J:V)),"")</f>
        <v>0</v>
      </c>
      <c r="BC8" s="17" cm="1">
        <f t="array" ref="BC8">IFERROR(INDEX('Värde kostnader'!$J:$X,$C8+3,COLUMNS($J:W))/INDEX(Input!$G$5:$AE$5,COLUMNS($J:W)),"")</f>
        <v>0</v>
      </c>
      <c r="BD8" s="17" cm="1">
        <f t="array" ref="BD8">IFERROR(INDEX('Värde kostnader'!$J:$X,$C8+3,COLUMNS($J:X))/INDEX(Input!$G$5:$AE$5,COLUMNS($J:X)),"")</f>
        <v>0</v>
      </c>
      <c r="BE8" s="25">
        <f t="shared" si="2"/>
        <v>0</v>
      </c>
    </row>
    <row r="9" spans="1:57" ht="25.2" customHeight="1" x14ac:dyDescent="0.35">
      <c r="A9" s="24" t="str">
        <f>"K"&amp;TEXT(ROWS($A$2:A9),"00")</f>
        <v>K08</v>
      </c>
      <c r="B9" s="23">
        <f>IFERROR(_xlfn.XMATCH($A9,'Värde kostnader'!$B:$B,0),"")</f>
        <v>145</v>
      </c>
      <c r="C9" s="23">
        <f>IFERROR(_xlfn.XMATCH($A9,'Värde kostnader'!$I:$I,0),"")</f>
        <v>156</v>
      </c>
      <c r="D9" s="33" cm="1">
        <f t="array" ref="D9">IFERROR(INDEX('Värde kostnader'!$C:$C,$B9),"")</f>
        <v>0</v>
      </c>
      <c r="E9" s="33" cm="1">
        <f t="array" ref="E9">IFERROR(INDEX('Värde kostnader'!$C:$C,$B9+1),"")</f>
        <v>0</v>
      </c>
      <c r="F9" s="33" cm="1">
        <f t="array" ref="F9">IFERROR(INDEX('Värde kostnader'!$C:$C,$B9+2),"")</f>
        <v>0</v>
      </c>
      <c r="G9" s="33" t="str">
        <f t="shared" si="3"/>
        <v/>
      </c>
      <c r="H9" s="19"/>
      <c r="I9" s="19"/>
      <c r="J9" s="16" cm="1">
        <f t="array" ref="J9">IFERROR(INDEX('Värde kostnader'!$J:$X,$C9+1,COLUMNS($J:J))/INDEX(Input!$G$5:$AE$5,COLUMNS($J:J)),"")</f>
        <v>0</v>
      </c>
      <c r="K9" s="16" cm="1">
        <f t="array" ref="K9">IFERROR(INDEX('Värde kostnader'!$J:$X,$C9+1,COLUMNS($J:K))/INDEX(Input!$G$5:$AE$5,COLUMNS($J:K)),"")</f>
        <v>0</v>
      </c>
      <c r="L9" s="16" cm="1">
        <f t="array" ref="L9">IFERROR(INDEX('Värde kostnader'!$J:$X,$C9+1,COLUMNS($J:L))/INDEX(Input!$G$5:$AE$5,COLUMNS($J:L)),"")</f>
        <v>0</v>
      </c>
      <c r="M9" s="16" cm="1">
        <f t="array" ref="M9">IFERROR(INDEX('Värde kostnader'!$J:$X,$C9+1,COLUMNS($J:M))/INDEX(Input!$G$5:$AE$5,COLUMNS($J:M)),"")</f>
        <v>0</v>
      </c>
      <c r="N9" s="16" cm="1">
        <f t="array" ref="N9">IFERROR(INDEX('Värde kostnader'!$J:$X,$C9+1,COLUMNS($J:N))/INDEX(Input!$G$5:$AE$5,COLUMNS($J:N)),"")</f>
        <v>0</v>
      </c>
      <c r="O9" s="16" cm="1">
        <f t="array" ref="O9">IFERROR(INDEX('Värde kostnader'!$J:$X,$C9+1,COLUMNS($J:O))/INDEX(Input!$G$5:$AE$5,COLUMNS($J:O)),"")</f>
        <v>0</v>
      </c>
      <c r="P9" s="16" cm="1">
        <f t="array" ref="P9">IFERROR(INDEX('Värde kostnader'!$J:$X,$C9+1,COLUMNS($J:P))/INDEX(Input!$G$5:$AE$5,COLUMNS($J:P)),"")</f>
        <v>0</v>
      </c>
      <c r="Q9" s="16" cm="1">
        <f t="array" ref="Q9">IFERROR(INDEX('Värde kostnader'!$J:$X,$C9+1,COLUMNS($J:Q))/INDEX(Input!$G$5:$AE$5,COLUMNS($J:Q)),"")</f>
        <v>0</v>
      </c>
      <c r="R9" s="16" cm="1">
        <f t="array" ref="R9">IFERROR(INDEX('Värde kostnader'!$J:$X,$C9+1,COLUMNS($J:R))/INDEX(Input!$G$5:$AE$5,COLUMNS($J:R)),"")</f>
        <v>0</v>
      </c>
      <c r="S9" s="16" cm="1">
        <f t="array" ref="S9">IFERROR(INDEX('Värde kostnader'!$J:$X,$C9+1,COLUMNS($J:S))/INDEX(Input!$G$5:$AE$5,COLUMNS($J:S)),"")</f>
        <v>0</v>
      </c>
      <c r="T9" s="16" cm="1">
        <f t="array" ref="T9">IFERROR(INDEX('Värde kostnader'!$J:$X,$C9+1,COLUMNS($J:T))/INDEX(Input!$G$5:$AE$5,COLUMNS($J:T)),"")</f>
        <v>0</v>
      </c>
      <c r="U9" s="16" cm="1">
        <f t="array" ref="U9">IFERROR(INDEX('Värde kostnader'!$J:$X,$C9+1,COLUMNS($J:U))/INDEX(Input!$G$5:$AE$5,COLUMNS($J:U)),"")</f>
        <v>0</v>
      </c>
      <c r="V9" s="16" cm="1">
        <f t="array" ref="V9">IFERROR(INDEX('Värde kostnader'!$J:$X,$C9+1,COLUMNS($J:V))/INDEX(Input!$G$5:$AE$5,COLUMNS($J:V)),"")</f>
        <v>0</v>
      </c>
      <c r="W9" s="16" cm="1">
        <f t="array" ref="W9">IFERROR(INDEX('Värde kostnader'!$J:$X,$C9+1,COLUMNS($J:W))/INDEX(Input!$G$5:$AE$5,COLUMNS($J:W)),"")</f>
        <v>0</v>
      </c>
      <c r="X9" s="16" cm="1">
        <f t="array" ref="X9">IFERROR(INDEX('Värde kostnader'!$J:$X,$C9+1,COLUMNS($J:X))/INDEX(Input!$G$5:$AE$5,COLUMNS($J:X)),"")</f>
        <v>0</v>
      </c>
      <c r="Y9" s="18">
        <f t="shared" si="0"/>
        <v>0</v>
      </c>
      <c r="Z9" s="17" cm="1">
        <f t="array" ref="Z9">IFERROR(INDEX('Värde kostnader'!$J:$X,$C9+2,COLUMNS($J:J))/INDEX(Input!$G$5:$AE$5,COLUMNS($J:J)),"")</f>
        <v>0</v>
      </c>
      <c r="AA9" s="17" cm="1">
        <f t="array" ref="AA9">IFERROR(INDEX('Värde kostnader'!$J:$X,$C9+2,COLUMNS($J:K))/INDEX(Input!$G$5:$AE$5,COLUMNS($J:K)),"")</f>
        <v>0</v>
      </c>
      <c r="AB9" s="17" cm="1">
        <f t="array" ref="AB9">IFERROR(INDEX('Värde kostnader'!$J:$X,$C9+2,COLUMNS($J:L))/INDEX(Input!$G$5:$AE$5,COLUMNS($J:L)),"")</f>
        <v>0</v>
      </c>
      <c r="AC9" s="17" cm="1">
        <f t="array" ref="AC9">IFERROR(INDEX('Värde kostnader'!$J:$X,$C9+2,COLUMNS($J:M))/INDEX(Input!$G$5:$AE$5,COLUMNS($J:M)),"")</f>
        <v>0</v>
      </c>
      <c r="AD9" s="17" cm="1">
        <f t="array" ref="AD9">IFERROR(INDEX('Värde kostnader'!$J:$X,$C9+2,COLUMNS($J:N))/INDEX(Input!$G$5:$AE$5,COLUMNS($J:N)),"")</f>
        <v>0</v>
      </c>
      <c r="AE9" s="17" cm="1">
        <f t="array" ref="AE9">IFERROR(INDEX('Värde kostnader'!$J:$X,$C9+2,COLUMNS($J:O))/INDEX(Input!$G$5:$AE$5,COLUMNS($J:O)),"")</f>
        <v>0</v>
      </c>
      <c r="AF9" s="17" cm="1">
        <f t="array" ref="AF9">IFERROR(INDEX('Värde kostnader'!$J:$X,$C9+2,COLUMNS($J:P))/INDEX(Input!$G$5:$AE$5,COLUMNS($J:P)),"")</f>
        <v>0</v>
      </c>
      <c r="AG9" s="17" cm="1">
        <f t="array" ref="AG9">IFERROR(INDEX('Värde kostnader'!$J:$X,$C9+2,COLUMNS($J:Q))/INDEX(Input!$G$5:$AE$5,COLUMNS($J:Q)),"")</f>
        <v>0</v>
      </c>
      <c r="AH9" s="17" cm="1">
        <f t="array" ref="AH9">IFERROR(INDEX('Värde kostnader'!$J:$X,$C9+2,COLUMNS($J:R))/INDEX(Input!$G$5:$AE$5,COLUMNS($J:R)),"")</f>
        <v>0</v>
      </c>
      <c r="AI9" s="17" cm="1">
        <f t="array" ref="AI9">IFERROR(INDEX('Värde kostnader'!$J:$X,$C9+2,COLUMNS($J:S))/INDEX(Input!$G$5:$AE$5,COLUMNS($J:S)),"")</f>
        <v>0</v>
      </c>
      <c r="AJ9" s="17" cm="1">
        <f t="array" ref="AJ9">IFERROR(INDEX('Värde kostnader'!$J:$X,$C9+2,COLUMNS($J:T))/INDEX(Input!$G$5:$AE$5,COLUMNS($J:T)),"")</f>
        <v>0</v>
      </c>
      <c r="AK9" s="17" cm="1">
        <f t="array" ref="AK9">IFERROR(INDEX('Värde kostnader'!$J:$X,$C9+2,COLUMNS($J:U))/INDEX(Input!$G$5:$AE$5,COLUMNS($J:U)),"")</f>
        <v>0</v>
      </c>
      <c r="AL9" s="17" cm="1">
        <f t="array" ref="AL9">IFERROR(INDEX('Värde kostnader'!$J:$X,$C9+2,COLUMNS($J:V))/INDEX(Input!$G$5:$AE$5,COLUMNS($J:V)),"")</f>
        <v>0</v>
      </c>
      <c r="AM9" s="17" cm="1">
        <f t="array" ref="AM9">IFERROR(INDEX('Värde kostnader'!$J:$X,$C9+2,COLUMNS($J:W))/INDEX(Input!$G$5:$AE$5,COLUMNS($J:W)),"")</f>
        <v>0</v>
      </c>
      <c r="AN9" s="17" cm="1">
        <f t="array" ref="AN9">IFERROR(INDEX('Värde kostnader'!$J:$X,$C9+2,COLUMNS($J:X))/INDEX(Input!$G$5:$AE$5,COLUMNS($J:X)),"")</f>
        <v>0</v>
      </c>
      <c r="AO9" s="18">
        <f t="shared" si="1"/>
        <v>0</v>
      </c>
      <c r="AP9" s="17" cm="1">
        <f t="array" ref="AP9">IFERROR(INDEX('Värde kostnader'!$J:$X,$C9+3,COLUMNS($J:J))/INDEX(Input!$G$5:$AE$5,COLUMNS($J:J)),"")</f>
        <v>0</v>
      </c>
      <c r="AQ9" s="17" cm="1">
        <f t="array" ref="AQ9">IFERROR(INDEX('Värde kostnader'!$J:$X,$C9+3,COLUMNS($J:K))/INDEX(Input!$G$5:$AE$5,COLUMNS($J:K)),"")</f>
        <v>0</v>
      </c>
      <c r="AR9" s="17" cm="1">
        <f t="array" ref="AR9">IFERROR(INDEX('Värde kostnader'!$J:$X,$C9+3,COLUMNS($J:L))/INDEX(Input!$G$5:$AE$5,COLUMNS($J:L)),"")</f>
        <v>0</v>
      </c>
      <c r="AS9" s="17" cm="1">
        <f t="array" ref="AS9">IFERROR(INDEX('Värde kostnader'!$J:$X,$C9+3,COLUMNS($J:M))/INDEX(Input!$G$5:$AE$5,COLUMNS($J:M)),"")</f>
        <v>0</v>
      </c>
      <c r="AT9" s="17" cm="1">
        <f t="array" ref="AT9">IFERROR(INDEX('Värde kostnader'!$J:$X,$C9+3,COLUMNS($J:N))/INDEX(Input!$G$5:$AE$5,COLUMNS($J:N)),"")</f>
        <v>0</v>
      </c>
      <c r="AU9" s="17" cm="1">
        <f t="array" ref="AU9">IFERROR(INDEX('Värde kostnader'!$J:$X,$C9+3,COLUMNS($J:O))/INDEX(Input!$G$5:$AE$5,COLUMNS($J:O)),"")</f>
        <v>0</v>
      </c>
      <c r="AV9" s="17" cm="1">
        <f t="array" ref="AV9">IFERROR(INDEX('Värde kostnader'!$J:$X,$C9+3,COLUMNS($J:P))/INDEX(Input!$G$5:$AE$5,COLUMNS($J:P)),"")</f>
        <v>0</v>
      </c>
      <c r="AW9" s="17" cm="1">
        <f t="array" ref="AW9">IFERROR(INDEX('Värde kostnader'!$J:$X,$C9+3,COLUMNS($J:Q))/INDEX(Input!$G$5:$AE$5,COLUMNS($J:Q)),"")</f>
        <v>0</v>
      </c>
      <c r="AX9" s="17" cm="1">
        <f t="array" ref="AX9">IFERROR(INDEX('Värde kostnader'!$J:$X,$C9+3,COLUMNS($J:R))/INDEX(Input!$G$5:$AE$5,COLUMNS($J:R)),"")</f>
        <v>0</v>
      </c>
      <c r="AY9" s="17" cm="1">
        <f t="array" ref="AY9">IFERROR(INDEX('Värde kostnader'!$J:$X,$C9+3,COLUMNS($J:S))/INDEX(Input!$G$5:$AE$5,COLUMNS($J:S)),"")</f>
        <v>0</v>
      </c>
      <c r="AZ9" s="17" cm="1">
        <f t="array" ref="AZ9">IFERROR(INDEX('Värde kostnader'!$J:$X,$C9+3,COLUMNS($J:T))/INDEX(Input!$G$5:$AE$5,COLUMNS($J:T)),"")</f>
        <v>0</v>
      </c>
      <c r="BA9" s="17" cm="1">
        <f t="array" ref="BA9">IFERROR(INDEX('Värde kostnader'!$J:$X,$C9+3,COLUMNS($J:U))/INDEX(Input!$G$5:$AE$5,COLUMNS($J:U)),"")</f>
        <v>0</v>
      </c>
      <c r="BB9" s="17" cm="1">
        <f t="array" ref="BB9">IFERROR(INDEX('Värde kostnader'!$J:$X,$C9+3,COLUMNS($J:V))/INDEX(Input!$G$5:$AE$5,COLUMNS($J:V)),"")</f>
        <v>0</v>
      </c>
      <c r="BC9" s="17" cm="1">
        <f t="array" ref="BC9">IFERROR(INDEX('Värde kostnader'!$J:$X,$C9+3,COLUMNS($J:W))/INDEX(Input!$G$5:$AE$5,COLUMNS($J:W)),"")</f>
        <v>0</v>
      </c>
      <c r="BD9" s="17" cm="1">
        <f t="array" ref="BD9">IFERROR(INDEX('Värde kostnader'!$J:$X,$C9+3,COLUMNS($J:X))/INDEX(Input!$G$5:$AE$5,COLUMNS($J:X)),"")</f>
        <v>0</v>
      </c>
      <c r="BE9" s="25">
        <f t="shared" si="2"/>
        <v>0</v>
      </c>
    </row>
    <row r="10" spans="1:57" ht="25.2" customHeight="1" x14ac:dyDescent="0.35">
      <c r="A10" s="24" t="str">
        <f>"K"&amp;TEXT(ROWS($A$2:A10),"00")</f>
        <v>K09</v>
      </c>
      <c r="B10" s="23">
        <f>IFERROR(_xlfn.XMATCH($A10,'Värde kostnader'!$B:$B,0),"")</f>
        <v>164</v>
      </c>
      <c r="C10" s="23">
        <f>IFERROR(_xlfn.XMATCH($A10,'Värde kostnader'!$I:$I,0),"")</f>
        <v>175</v>
      </c>
      <c r="D10" s="33" cm="1">
        <f t="array" ref="D10">IFERROR(INDEX('Värde kostnader'!$C:$C,$B10),"")</f>
        <v>0</v>
      </c>
      <c r="E10" s="33" cm="1">
        <f t="array" ref="E10">IFERROR(INDEX('Värde kostnader'!$C:$C,$B10+1),"")</f>
        <v>0</v>
      </c>
      <c r="F10" s="33" cm="1">
        <f t="array" ref="F10">IFERROR(INDEX('Värde kostnader'!$C:$C,$B10+2),"")</f>
        <v>0</v>
      </c>
      <c r="G10" s="33" t="str">
        <f t="shared" si="3"/>
        <v/>
      </c>
      <c r="H10" s="19"/>
      <c r="I10" s="19"/>
      <c r="J10" s="16" cm="1">
        <f t="array" ref="J10">IFERROR(INDEX('Värde kostnader'!$J:$X,$C10+1,COLUMNS($J:J))/INDEX(Input!$G$5:$AE$5,COLUMNS($J:J)),"")</f>
        <v>0</v>
      </c>
      <c r="K10" s="16" cm="1">
        <f t="array" ref="K10">IFERROR(INDEX('Värde kostnader'!$J:$X,$C10+1,COLUMNS($J:K))/INDEX(Input!$G$5:$AE$5,COLUMNS($J:K)),"")</f>
        <v>0</v>
      </c>
      <c r="L10" s="16" cm="1">
        <f t="array" ref="L10">IFERROR(INDEX('Värde kostnader'!$J:$X,$C10+1,COLUMNS($J:L))/INDEX(Input!$G$5:$AE$5,COLUMNS($J:L)),"")</f>
        <v>0</v>
      </c>
      <c r="M10" s="16" cm="1">
        <f t="array" ref="M10">IFERROR(INDEX('Värde kostnader'!$J:$X,$C10+1,COLUMNS($J:M))/INDEX(Input!$G$5:$AE$5,COLUMNS($J:M)),"")</f>
        <v>0</v>
      </c>
      <c r="N10" s="16" cm="1">
        <f t="array" ref="N10">IFERROR(INDEX('Värde kostnader'!$J:$X,$C10+1,COLUMNS($J:N))/INDEX(Input!$G$5:$AE$5,COLUMNS($J:N)),"")</f>
        <v>0</v>
      </c>
      <c r="O10" s="16" cm="1">
        <f t="array" ref="O10">IFERROR(INDEX('Värde kostnader'!$J:$X,$C10+1,COLUMNS($J:O))/INDEX(Input!$G$5:$AE$5,COLUMNS($J:O)),"")</f>
        <v>0</v>
      </c>
      <c r="P10" s="16" cm="1">
        <f t="array" ref="P10">IFERROR(INDEX('Värde kostnader'!$J:$X,$C10+1,COLUMNS($J:P))/INDEX(Input!$G$5:$AE$5,COLUMNS($J:P)),"")</f>
        <v>0</v>
      </c>
      <c r="Q10" s="16" cm="1">
        <f t="array" ref="Q10">IFERROR(INDEX('Värde kostnader'!$J:$X,$C10+1,COLUMNS($J:Q))/INDEX(Input!$G$5:$AE$5,COLUMNS($J:Q)),"")</f>
        <v>0</v>
      </c>
      <c r="R10" s="16" cm="1">
        <f t="array" ref="R10">IFERROR(INDEX('Värde kostnader'!$J:$X,$C10+1,COLUMNS($J:R))/INDEX(Input!$G$5:$AE$5,COLUMNS($J:R)),"")</f>
        <v>0</v>
      </c>
      <c r="S10" s="16" cm="1">
        <f t="array" ref="S10">IFERROR(INDEX('Värde kostnader'!$J:$X,$C10+1,COLUMNS($J:S))/INDEX(Input!$G$5:$AE$5,COLUMNS($J:S)),"")</f>
        <v>0</v>
      </c>
      <c r="T10" s="16" cm="1">
        <f t="array" ref="T10">IFERROR(INDEX('Värde kostnader'!$J:$X,$C10+1,COLUMNS($J:T))/INDEX(Input!$G$5:$AE$5,COLUMNS($J:T)),"")</f>
        <v>0</v>
      </c>
      <c r="U10" s="16" cm="1">
        <f t="array" ref="U10">IFERROR(INDEX('Värde kostnader'!$J:$X,$C10+1,COLUMNS($J:U))/INDEX(Input!$G$5:$AE$5,COLUMNS($J:U)),"")</f>
        <v>0</v>
      </c>
      <c r="V10" s="16" cm="1">
        <f t="array" ref="V10">IFERROR(INDEX('Värde kostnader'!$J:$X,$C10+1,COLUMNS($J:V))/INDEX(Input!$G$5:$AE$5,COLUMNS($J:V)),"")</f>
        <v>0</v>
      </c>
      <c r="W10" s="16" cm="1">
        <f t="array" ref="W10">IFERROR(INDEX('Värde kostnader'!$J:$X,$C10+1,COLUMNS($J:W))/INDEX(Input!$G$5:$AE$5,COLUMNS($J:W)),"")</f>
        <v>0</v>
      </c>
      <c r="X10" s="16" cm="1">
        <f t="array" ref="X10">IFERROR(INDEX('Värde kostnader'!$J:$X,$C10+1,COLUMNS($J:X))/INDEX(Input!$G$5:$AE$5,COLUMNS($J:X)),"")</f>
        <v>0</v>
      </c>
      <c r="Y10" s="18">
        <f t="shared" si="0"/>
        <v>0</v>
      </c>
      <c r="Z10" s="17" cm="1">
        <f t="array" ref="Z10">IFERROR(INDEX('Värde kostnader'!$J:$X,$C10+2,COLUMNS($J:J))/INDEX(Input!$G$5:$AE$5,COLUMNS($J:J)),"")</f>
        <v>0</v>
      </c>
      <c r="AA10" s="17" cm="1">
        <f t="array" ref="AA10">IFERROR(INDEX('Värde kostnader'!$J:$X,$C10+2,COLUMNS($J:K))/INDEX(Input!$G$5:$AE$5,COLUMNS($J:K)),"")</f>
        <v>0</v>
      </c>
      <c r="AB10" s="17" cm="1">
        <f t="array" ref="AB10">IFERROR(INDEX('Värde kostnader'!$J:$X,$C10+2,COLUMNS($J:L))/INDEX(Input!$G$5:$AE$5,COLUMNS($J:L)),"")</f>
        <v>0</v>
      </c>
      <c r="AC10" s="17" cm="1">
        <f t="array" ref="AC10">IFERROR(INDEX('Värde kostnader'!$J:$X,$C10+2,COLUMNS($J:M))/INDEX(Input!$G$5:$AE$5,COLUMNS($J:M)),"")</f>
        <v>0</v>
      </c>
      <c r="AD10" s="17" cm="1">
        <f t="array" ref="AD10">IFERROR(INDEX('Värde kostnader'!$J:$X,$C10+2,COLUMNS($J:N))/INDEX(Input!$G$5:$AE$5,COLUMNS($J:N)),"")</f>
        <v>0</v>
      </c>
      <c r="AE10" s="17" cm="1">
        <f t="array" ref="AE10">IFERROR(INDEX('Värde kostnader'!$J:$X,$C10+2,COLUMNS($J:O))/INDEX(Input!$G$5:$AE$5,COLUMNS($J:O)),"")</f>
        <v>0</v>
      </c>
      <c r="AF10" s="17" cm="1">
        <f t="array" ref="AF10">IFERROR(INDEX('Värde kostnader'!$J:$X,$C10+2,COLUMNS($J:P))/INDEX(Input!$G$5:$AE$5,COLUMNS($J:P)),"")</f>
        <v>0</v>
      </c>
      <c r="AG10" s="17" cm="1">
        <f t="array" ref="AG10">IFERROR(INDEX('Värde kostnader'!$J:$X,$C10+2,COLUMNS($J:Q))/INDEX(Input!$G$5:$AE$5,COLUMNS($J:Q)),"")</f>
        <v>0</v>
      </c>
      <c r="AH10" s="17" cm="1">
        <f t="array" ref="AH10">IFERROR(INDEX('Värde kostnader'!$J:$X,$C10+2,COLUMNS($J:R))/INDEX(Input!$G$5:$AE$5,COLUMNS($J:R)),"")</f>
        <v>0</v>
      </c>
      <c r="AI10" s="17" cm="1">
        <f t="array" ref="AI10">IFERROR(INDEX('Värde kostnader'!$J:$X,$C10+2,COLUMNS($J:S))/INDEX(Input!$G$5:$AE$5,COLUMNS($J:S)),"")</f>
        <v>0</v>
      </c>
      <c r="AJ10" s="17" cm="1">
        <f t="array" ref="AJ10">IFERROR(INDEX('Värde kostnader'!$J:$X,$C10+2,COLUMNS($J:T))/INDEX(Input!$G$5:$AE$5,COLUMNS($J:T)),"")</f>
        <v>0</v>
      </c>
      <c r="AK10" s="17" cm="1">
        <f t="array" ref="AK10">IFERROR(INDEX('Värde kostnader'!$J:$X,$C10+2,COLUMNS($J:U))/INDEX(Input!$G$5:$AE$5,COLUMNS($J:U)),"")</f>
        <v>0</v>
      </c>
      <c r="AL10" s="17" cm="1">
        <f t="array" ref="AL10">IFERROR(INDEX('Värde kostnader'!$J:$X,$C10+2,COLUMNS($J:V))/INDEX(Input!$G$5:$AE$5,COLUMNS($J:V)),"")</f>
        <v>0</v>
      </c>
      <c r="AM10" s="17" cm="1">
        <f t="array" ref="AM10">IFERROR(INDEX('Värde kostnader'!$J:$X,$C10+2,COLUMNS($J:W))/INDEX(Input!$G$5:$AE$5,COLUMNS($J:W)),"")</f>
        <v>0</v>
      </c>
      <c r="AN10" s="17" cm="1">
        <f t="array" ref="AN10">IFERROR(INDEX('Värde kostnader'!$J:$X,$C10+2,COLUMNS($J:X))/INDEX(Input!$G$5:$AE$5,COLUMNS($J:X)),"")</f>
        <v>0</v>
      </c>
      <c r="AO10" s="18">
        <f t="shared" si="1"/>
        <v>0</v>
      </c>
      <c r="AP10" s="17" cm="1">
        <f t="array" ref="AP10">IFERROR(INDEX('Värde kostnader'!$J:$X,$C10+3,COLUMNS($J:J))/INDEX(Input!$G$5:$AE$5,COLUMNS($J:J)),"")</f>
        <v>0</v>
      </c>
      <c r="AQ10" s="17" cm="1">
        <f t="array" ref="AQ10">IFERROR(INDEX('Värde kostnader'!$J:$X,$C10+3,COLUMNS($J:K))/INDEX(Input!$G$5:$AE$5,COLUMNS($J:K)),"")</f>
        <v>0</v>
      </c>
      <c r="AR10" s="17" cm="1">
        <f t="array" ref="AR10">IFERROR(INDEX('Värde kostnader'!$J:$X,$C10+3,COLUMNS($J:L))/INDEX(Input!$G$5:$AE$5,COLUMNS($J:L)),"")</f>
        <v>0</v>
      </c>
      <c r="AS10" s="17" cm="1">
        <f t="array" ref="AS10">IFERROR(INDEX('Värde kostnader'!$J:$X,$C10+3,COLUMNS($J:M))/INDEX(Input!$G$5:$AE$5,COLUMNS($J:M)),"")</f>
        <v>0</v>
      </c>
      <c r="AT10" s="17" cm="1">
        <f t="array" ref="AT10">IFERROR(INDEX('Värde kostnader'!$J:$X,$C10+3,COLUMNS($J:N))/INDEX(Input!$G$5:$AE$5,COLUMNS($J:N)),"")</f>
        <v>0</v>
      </c>
      <c r="AU10" s="17" cm="1">
        <f t="array" ref="AU10">IFERROR(INDEX('Värde kostnader'!$J:$X,$C10+3,COLUMNS($J:O))/INDEX(Input!$G$5:$AE$5,COLUMNS($J:O)),"")</f>
        <v>0</v>
      </c>
      <c r="AV10" s="17" cm="1">
        <f t="array" ref="AV10">IFERROR(INDEX('Värde kostnader'!$J:$X,$C10+3,COLUMNS($J:P))/INDEX(Input!$G$5:$AE$5,COLUMNS($J:P)),"")</f>
        <v>0</v>
      </c>
      <c r="AW10" s="17" cm="1">
        <f t="array" ref="AW10">IFERROR(INDEX('Värde kostnader'!$J:$X,$C10+3,COLUMNS($J:Q))/INDEX(Input!$G$5:$AE$5,COLUMNS($J:Q)),"")</f>
        <v>0</v>
      </c>
      <c r="AX10" s="17" cm="1">
        <f t="array" ref="AX10">IFERROR(INDEX('Värde kostnader'!$J:$X,$C10+3,COLUMNS($J:R))/INDEX(Input!$G$5:$AE$5,COLUMNS($J:R)),"")</f>
        <v>0</v>
      </c>
      <c r="AY10" s="17" cm="1">
        <f t="array" ref="AY10">IFERROR(INDEX('Värde kostnader'!$J:$X,$C10+3,COLUMNS($J:S))/INDEX(Input!$G$5:$AE$5,COLUMNS($J:S)),"")</f>
        <v>0</v>
      </c>
      <c r="AZ10" s="17" cm="1">
        <f t="array" ref="AZ10">IFERROR(INDEX('Värde kostnader'!$J:$X,$C10+3,COLUMNS($J:T))/INDEX(Input!$G$5:$AE$5,COLUMNS($J:T)),"")</f>
        <v>0</v>
      </c>
      <c r="BA10" s="17" cm="1">
        <f t="array" ref="BA10">IFERROR(INDEX('Värde kostnader'!$J:$X,$C10+3,COLUMNS($J:U))/INDEX(Input!$G$5:$AE$5,COLUMNS($J:U)),"")</f>
        <v>0</v>
      </c>
      <c r="BB10" s="17" cm="1">
        <f t="array" ref="BB10">IFERROR(INDEX('Värde kostnader'!$J:$X,$C10+3,COLUMNS($J:V))/INDEX(Input!$G$5:$AE$5,COLUMNS($J:V)),"")</f>
        <v>0</v>
      </c>
      <c r="BC10" s="17" cm="1">
        <f t="array" ref="BC10">IFERROR(INDEX('Värde kostnader'!$J:$X,$C10+3,COLUMNS($J:W))/INDEX(Input!$G$5:$AE$5,COLUMNS($J:W)),"")</f>
        <v>0</v>
      </c>
      <c r="BD10" s="17" cm="1">
        <f t="array" ref="BD10">IFERROR(INDEX('Värde kostnader'!$J:$X,$C10+3,COLUMNS($J:X))/INDEX(Input!$G$5:$AE$5,COLUMNS($J:X)),"")</f>
        <v>0</v>
      </c>
      <c r="BE10" s="25">
        <f t="shared" si="2"/>
        <v>0</v>
      </c>
    </row>
    <row r="11" spans="1:57" ht="25.2" customHeight="1" x14ac:dyDescent="0.35">
      <c r="A11" s="24" t="str">
        <f>"K"&amp;TEXT(ROWS($A$2:A11),"00")</f>
        <v>K10</v>
      </c>
      <c r="B11" s="23">
        <f>IFERROR(_xlfn.XMATCH($A11,'Värde kostnader'!$B:$B,0),"")</f>
        <v>183</v>
      </c>
      <c r="C11" s="23">
        <f>IFERROR(_xlfn.XMATCH($A11,'Värde kostnader'!$I:$I,0),"")</f>
        <v>194</v>
      </c>
      <c r="D11" s="33" cm="1">
        <f t="array" ref="D11">IFERROR(INDEX('Värde kostnader'!$C:$C,$B11),"")</f>
        <v>0</v>
      </c>
      <c r="E11" s="33" cm="1">
        <f t="array" ref="E11">IFERROR(INDEX('Värde kostnader'!$C:$C,$B11+1),"")</f>
        <v>0</v>
      </c>
      <c r="F11" s="33" cm="1">
        <f t="array" ref="F11">IFERROR(INDEX('Värde kostnader'!$C:$C,$B11+2),"")</f>
        <v>0</v>
      </c>
      <c r="G11" s="33" t="str">
        <f t="shared" si="3"/>
        <v/>
      </c>
      <c r="H11" s="19"/>
      <c r="I11" s="19"/>
      <c r="J11" s="16" cm="1">
        <f t="array" ref="J11">IFERROR(INDEX('Värde kostnader'!$J:$X,$C11+1,COLUMNS($J:J))/INDEX(Input!$G$5:$AE$5,COLUMNS($J:J)),"")</f>
        <v>0</v>
      </c>
      <c r="K11" s="16" cm="1">
        <f t="array" ref="K11">IFERROR(INDEX('Värde kostnader'!$J:$X,$C11+1,COLUMNS($J:K))/INDEX(Input!$G$5:$AE$5,COLUMNS($J:K)),"")</f>
        <v>0</v>
      </c>
      <c r="L11" s="16" cm="1">
        <f t="array" ref="L11">IFERROR(INDEX('Värde kostnader'!$J:$X,$C11+1,COLUMNS($J:L))/INDEX(Input!$G$5:$AE$5,COLUMNS($J:L)),"")</f>
        <v>0</v>
      </c>
      <c r="M11" s="16" cm="1">
        <f t="array" ref="M11">IFERROR(INDEX('Värde kostnader'!$J:$X,$C11+1,COLUMNS($J:M))/INDEX(Input!$G$5:$AE$5,COLUMNS($J:M)),"")</f>
        <v>0</v>
      </c>
      <c r="N11" s="16" cm="1">
        <f t="array" ref="N11">IFERROR(INDEX('Värde kostnader'!$J:$X,$C11+1,COLUMNS($J:N))/INDEX(Input!$G$5:$AE$5,COLUMNS($J:N)),"")</f>
        <v>0</v>
      </c>
      <c r="O11" s="16" cm="1">
        <f t="array" ref="O11">IFERROR(INDEX('Värde kostnader'!$J:$X,$C11+1,COLUMNS($J:O))/INDEX(Input!$G$5:$AE$5,COLUMNS($J:O)),"")</f>
        <v>0</v>
      </c>
      <c r="P11" s="16" cm="1">
        <f t="array" ref="P11">IFERROR(INDEX('Värde kostnader'!$J:$X,$C11+1,COLUMNS($J:P))/INDEX(Input!$G$5:$AE$5,COLUMNS($J:P)),"")</f>
        <v>0</v>
      </c>
      <c r="Q11" s="16" cm="1">
        <f t="array" ref="Q11">IFERROR(INDEX('Värde kostnader'!$J:$X,$C11+1,COLUMNS($J:Q))/INDEX(Input!$G$5:$AE$5,COLUMNS($J:Q)),"")</f>
        <v>0</v>
      </c>
      <c r="R11" s="16" cm="1">
        <f t="array" ref="R11">IFERROR(INDEX('Värde kostnader'!$J:$X,$C11+1,COLUMNS($J:R))/INDEX(Input!$G$5:$AE$5,COLUMNS($J:R)),"")</f>
        <v>0</v>
      </c>
      <c r="S11" s="16" cm="1">
        <f t="array" ref="S11">IFERROR(INDEX('Värde kostnader'!$J:$X,$C11+1,COLUMNS($J:S))/INDEX(Input!$G$5:$AE$5,COLUMNS($J:S)),"")</f>
        <v>0</v>
      </c>
      <c r="T11" s="16" cm="1">
        <f t="array" ref="T11">IFERROR(INDEX('Värde kostnader'!$J:$X,$C11+1,COLUMNS($J:T))/INDEX(Input!$G$5:$AE$5,COLUMNS($J:T)),"")</f>
        <v>0</v>
      </c>
      <c r="U11" s="16" cm="1">
        <f t="array" ref="U11">IFERROR(INDEX('Värde kostnader'!$J:$X,$C11+1,COLUMNS($J:U))/INDEX(Input!$G$5:$AE$5,COLUMNS($J:U)),"")</f>
        <v>0</v>
      </c>
      <c r="V11" s="16" cm="1">
        <f t="array" ref="V11">IFERROR(INDEX('Värde kostnader'!$J:$X,$C11+1,COLUMNS($J:V))/INDEX(Input!$G$5:$AE$5,COLUMNS($J:V)),"")</f>
        <v>0</v>
      </c>
      <c r="W11" s="16" cm="1">
        <f t="array" ref="W11">IFERROR(INDEX('Värde kostnader'!$J:$X,$C11+1,COLUMNS($J:W))/INDEX(Input!$G$5:$AE$5,COLUMNS($J:W)),"")</f>
        <v>0</v>
      </c>
      <c r="X11" s="16" cm="1">
        <f t="array" ref="X11">IFERROR(INDEX('Värde kostnader'!$J:$X,$C11+1,COLUMNS($J:X))/INDEX(Input!$G$5:$AE$5,COLUMNS($J:X)),"")</f>
        <v>0</v>
      </c>
      <c r="Y11" s="18">
        <f t="shared" si="0"/>
        <v>0</v>
      </c>
      <c r="Z11" s="17" cm="1">
        <f t="array" ref="Z11">IFERROR(INDEX('Värde kostnader'!$J:$X,$C11+2,COLUMNS($J:J))/INDEX(Input!$G$5:$AE$5,COLUMNS($J:J)),"")</f>
        <v>0</v>
      </c>
      <c r="AA11" s="17" cm="1">
        <f t="array" ref="AA11">IFERROR(INDEX('Värde kostnader'!$J:$X,$C11+2,COLUMNS($J:K))/INDEX(Input!$G$5:$AE$5,COLUMNS($J:K)),"")</f>
        <v>0</v>
      </c>
      <c r="AB11" s="17" cm="1">
        <f t="array" ref="AB11">IFERROR(INDEX('Värde kostnader'!$J:$X,$C11+2,COLUMNS($J:L))/INDEX(Input!$G$5:$AE$5,COLUMNS($J:L)),"")</f>
        <v>0</v>
      </c>
      <c r="AC11" s="17" cm="1">
        <f t="array" ref="AC11">IFERROR(INDEX('Värde kostnader'!$J:$X,$C11+2,COLUMNS($J:M))/INDEX(Input!$G$5:$AE$5,COLUMNS($J:M)),"")</f>
        <v>0</v>
      </c>
      <c r="AD11" s="17" cm="1">
        <f t="array" ref="AD11">IFERROR(INDEX('Värde kostnader'!$J:$X,$C11+2,COLUMNS($J:N))/INDEX(Input!$G$5:$AE$5,COLUMNS($J:N)),"")</f>
        <v>0</v>
      </c>
      <c r="AE11" s="17" cm="1">
        <f t="array" ref="AE11">IFERROR(INDEX('Värde kostnader'!$J:$X,$C11+2,COLUMNS($J:O))/INDEX(Input!$G$5:$AE$5,COLUMNS($J:O)),"")</f>
        <v>0</v>
      </c>
      <c r="AF11" s="17" cm="1">
        <f t="array" ref="AF11">IFERROR(INDEX('Värde kostnader'!$J:$X,$C11+2,COLUMNS($J:P))/INDEX(Input!$G$5:$AE$5,COLUMNS($J:P)),"")</f>
        <v>0</v>
      </c>
      <c r="AG11" s="17" cm="1">
        <f t="array" ref="AG11">IFERROR(INDEX('Värde kostnader'!$J:$X,$C11+2,COLUMNS($J:Q))/INDEX(Input!$G$5:$AE$5,COLUMNS($J:Q)),"")</f>
        <v>0</v>
      </c>
      <c r="AH11" s="17" cm="1">
        <f t="array" ref="AH11">IFERROR(INDEX('Värde kostnader'!$J:$X,$C11+2,COLUMNS($J:R))/INDEX(Input!$G$5:$AE$5,COLUMNS($J:R)),"")</f>
        <v>0</v>
      </c>
      <c r="AI11" s="17" cm="1">
        <f t="array" ref="AI11">IFERROR(INDEX('Värde kostnader'!$J:$X,$C11+2,COLUMNS($J:S))/INDEX(Input!$G$5:$AE$5,COLUMNS($J:S)),"")</f>
        <v>0</v>
      </c>
      <c r="AJ11" s="17" cm="1">
        <f t="array" ref="AJ11">IFERROR(INDEX('Värde kostnader'!$J:$X,$C11+2,COLUMNS($J:T))/INDEX(Input!$G$5:$AE$5,COLUMNS($J:T)),"")</f>
        <v>0</v>
      </c>
      <c r="AK11" s="17" cm="1">
        <f t="array" ref="AK11">IFERROR(INDEX('Värde kostnader'!$J:$X,$C11+2,COLUMNS($J:U))/INDEX(Input!$G$5:$AE$5,COLUMNS($J:U)),"")</f>
        <v>0</v>
      </c>
      <c r="AL11" s="17" cm="1">
        <f t="array" ref="AL11">IFERROR(INDEX('Värde kostnader'!$J:$X,$C11+2,COLUMNS($J:V))/INDEX(Input!$G$5:$AE$5,COLUMNS($J:V)),"")</f>
        <v>0</v>
      </c>
      <c r="AM11" s="17" cm="1">
        <f t="array" ref="AM11">IFERROR(INDEX('Värde kostnader'!$J:$X,$C11+2,COLUMNS($J:W))/INDEX(Input!$G$5:$AE$5,COLUMNS($J:W)),"")</f>
        <v>0</v>
      </c>
      <c r="AN11" s="17" cm="1">
        <f t="array" ref="AN11">IFERROR(INDEX('Värde kostnader'!$J:$X,$C11+2,COLUMNS($J:X))/INDEX(Input!$G$5:$AE$5,COLUMNS($J:X)),"")</f>
        <v>0</v>
      </c>
      <c r="AO11" s="18">
        <f t="shared" si="1"/>
        <v>0</v>
      </c>
      <c r="AP11" s="17" cm="1">
        <f t="array" ref="AP11">IFERROR(INDEX('Värde kostnader'!$J:$X,$C11+3,COLUMNS($J:J))/INDEX(Input!$G$5:$AE$5,COLUMNS($J:J)),"")</f>
        <v>0</v>
      </c>
      <c r="AQ11" s="17" cm="1">
        <f t="array" ref="AQ11">IFERROR(INDEX('Värde kostnader'!$J:$X,$C11+3,COLUMNS($J:K))/INDEX(Input!$G$5:$AE$5,COLUMNS($J:K)),"")</f>
        <v>0</v>
      </c>
      <c r="AR11" s="17" cm="1">
        <f t="array" ref="AR11">IFERROR(INDEX('Värde kostnader'!$J:$X,$C11+3,COLUMNS($J:L))/INDEX(Input!$G$5:$AE$5,COLUMNS($J:L)),"")</f>
        <v>0</v>
      </c>
      <c r="AS11" s="17" cm="1">
        <f t="array" ref="AS11">IFERROR(INDEX('Värde kostnader'!$J:$X,$C11+3,COLUMNS($J:M))/INDEX(Input!$G$5:$AE$5,COLUMNS($J:M)),"")</f>
        <v>0</v>
      </c>
      <c r="AT11" s="17" cm="1">
        <f t="array" ref="AT11">IFERROR(INDEX('Värde kostnader'!$J:$X,$C11+3,COLUMNS($J:N))/INDEX(Input!$G$5:$AE$5,COLUMNS($J:N)),"")</f>
        <v>0</v>
      </c>
      <c r="AU11" s="17" cm="1">
        <f t="array" ref="AU11">IFERROR(INDEX('Värde kostnader'!$J:$X,$C11+3,COLUMNS($J:O))/INDEX(Input!$G$5:$AE$5,COLUMNS($J:O)),"")</f>
        <v>0</v>
      </c>
      <c r="AV11" s="17" cm="1">
        <f t="array" ref="AV11">IFERROR(INDEX('Värde kostnader'!$J:$X,$C11+3,COLUMNS($J:P))/INDEX(Input!$G$5:$AE$5,COLUMNS($J:P)),"")</f>
        <v>0</v>
      </c>
      <c r="AW11" s="17" cm="1">
        <f t="array" ref="AW11">IFERROR(INDEX('Värde kostnader'!$J:$X,$C11+3,COLUMNS($J:Q))/INDEX(Input!$G$5:$AE$5,COLUMNS($J:Q)),"")</f>
        <v>0</v>
      </c>
      <c r="AX11" s="17" cm="1">
        <f t="array" ref="AX11">IFERROR(INDEX('Värde kostnader'!$J:$X,$C11+3,COLUMNS($J:R))/INDEX(Input!$G$5:$AE$5,COLUMNS($J:R)),"")</f>
        <v>0</v>
      </c>
      <c r="AY11" s="17" cm="1">
        <f t="array" ref="AY11">IFERROR(INDEX('Värde kostnader'!$J:$X,$C11+3,COLUMNS($J:S))/INDEX(Input!$G$5:$AE$5,COLUMNS($J:S)),"")</f>
        <v>0</v>
      </c>
      <c r="AZ11" s="17" cm="1">
        <f t="array" ref="AZ11">IFERROR(INDEX('Värde kostnader'!$J:$X,$C11+3,COLUMNS($J:T))/INDEX(Input!$G$5:$AE$5,COLUMNS($J:T)),"")</f>
        <v>0</v>
      </c>
      <c r="BA11" s="17" cm="1">
        <f t="array" ref="BA11">IFERROR(INDEX('Värde kostnader'!$J:$X,$C11+3,COLUMNS($J:U))/INDEX(Input!$G$5:$AE$5,COLUMNS($J:U)),"")</f>
        <v>0</v>
      </c>
      <c r="BB11" s="17" cm="1">
        <f t="array" ref="BB11">IFERROR(INDEX('Värde kostnader'!$J:$X,$C11+3,COLUMNS($J:V))/INDEX(Input!$G$5:$AE$5,COLUMNS($J:V)),"")</f>
        <v>0</v>
      </c>
      <c r="BC11" s="17" cm="1">
        <f t="array" ref="BC11">IFERROR(INDEX('Värde kostnader'!$J:$X,$C11+3,COLUMNS($J:W))/INDEX(Input!$G$5:$AE$5,COLUMNS($J:W)),"")</f>
        <v>0</v>
      </c>
      <c r="BD11" s="17" cm="1">
        <f t="array" ref="BD11">IFERROR(INDEX('Värde kostnader'!$J:$X,$C11+3,COLUMNS($J:X))/INDEX(Input!$G$5:$AE$5,COLUMNS($J:X)),"")</f>
        <v>0</v>
      </c>
      <c r="BE11" s="25">
        <f t="shared" si="2"/>
        <v>0</v>
      </c>
    </row>
    <row r="12" spans="1:57" ht="25.2" customHeight="1" x14ac:dyDescent="0.35">
      <c r="A12" s="24" t="str">
        <f>"K"&amp;TEXT(ROWS($A$2:A12),"00")</f>
        <v>K11</v>
      </c>
      <c r="B12" s="23">
        <f>IFERROR(_xlfn.XMATCH($A12,'Värde kostnader'!$B:$B,0),"")</f>
        <v>202</v>
      </c>
      <c r="C12" s="23">
        <f>IFERROR(_xlfn.XMATCH($A12,'Värde kostnader'!$I:$I,0),"")</f>
        <v>213</v>
      </c>
      <c r="D12" s="33" cm="1">
        <f t="array" ref="D12">IFERROR(INDEX('Värde kostnader'!$C:$C,$B12),"")</f>
        <v>0</v>
      </c>
      <c r="E12" s="33" cm="1">
        <f t="array" ref="E12">IFERROR(INDEX('Värde kostnader'!$C:$C,$B12+1),"")</f>
        <v>0</v>
      </c>
      <c r="F12" s="33" cm="1">
        <f t="array" ref="F12">IFERROR(INDEX('Värde kostnader'!$C:$C,$B12+2),"")</f>
        <v>0</v>
      </c>
      <c r="G12" s="33" t="str">
        <f t="shared" si="3"/>
        <v/>
      </c>
      <c r="H12" s="19"/>
      <c r="I12" s="19"/>
      <c r="J12" s="16" cm="1">
        <f t="array" ref="J12">IFERROR(INDEX('Värde kostnader'!$J:$X,$C12+1,COLUMNS($J:J))/INDEX(Input!$G$5:$AE$5,COLUMNS($J:J)),"")</f>
        <v>0</v>
      </c>
      <c r="K12" s="16" cm="1">
        <f t="array" ref="K12">IFERROR(INDEX('Värde kostnader'!$J:$X,$C12+1,COLUMNS($J:K))/INDEX(Input!$G$5:$AE$5,COLUMNS($J:K)),"")</f>
        <v>0</v>
      </c>
      <c r="L12" s="16" cm="1">
        <f t="array" ref="L12">IFERROR(INDEX('Värde kostnader'!$J:$X,$C12+1,COLUMNS($J:L))/INDEX(Input!$G$5:$AE$5,COLUMNS($J:L)),"")</f>
        <v>0</v>
      </c>
      <c r="M12" s="16" cm="1">
        <f t="array" ref="M12">IFERROR(INDEX('Värde kostnader'!$J:$X,$C12+1,COLUMNS($J:M))/INDEX(Input!$G$5:$AE$5,COLUMNS($J:M)),"")</f>
        <v>0</v>
      </c>
      <c r="N12" s="16" cm="1">
        <f t="array" ref="N12">IFERROR(INDEX('Värde kostnader'!$J:$X,$C12+1,COLUMNS($J:N))/INDEX(Input!$G$5:$AE$5,COLUMNS($J:N)),"")</f>
        <v>0</v>
      </c>
      <c r="O12" s="16" cm="1">
        <f t="array" ref="O12">IFERROR(INDEX('Värde kostnader'!$J:$X,$C12+1,COLUMNS($J:O))/INDEX(Input!$G$5:$AE$5,COLUMNS($J:O)),"")</f>
        <v>0</v>
      </c>
      <c r="P12" s="16" cm="1">
        <f t="array" ref="P12">IFERROR(INDEX('Värde kostnader'!$J:$X,$C12+1,COLUMNS($J:P))/INDEX(Input!$G$5:$AE$5,COLUMNS($J:P)),"")</f>
        <v>0</v>
      </c>
      <c r="Q12" s="16" cm="1">
        <f t="array" ref="Q12">IFERROR(INDEX('Värde kostnader'!$J:$X,$C12+1,COLUMNS($J:Q))/INDEX(Input!$G$5:$AE$5,COLUMNS($J:Q)),"")</f>
        <v>0</v>
      </c>
      <c r="R12" s="16" cm="1">
        <f t="array" ref="R12">IFERROR(INDEX('Värde kostnader'!$J:$X,$C12+1,COLUMNS($J:R))/INDEX(Input!$G$5:$AE$5,COLUMNS($J:R)),"")</f>
        <v>0</v>
      </c>
      <c r="S12" s="16" cm="1">
        <f t="array" ref="S12">IFERROR(INDEX('Värde kostnader'!$J:$X,$C12+1,COLUMNS($J:S))/INDEX(Input!$G$5:$AE$5,COLUMNS($J:S)),"")</f>
        <v>0</v>
      </c>
      <c r="T12" s="16" cm="1">
        <f t="array" ref="T12">IFERROR(INDEX('Värde kostnader'!$J:$X,$C12+1,COLUMNS($J:T))/INDEX(Input!$G$5:$AE$5,COLUMNS($J:T)),"")</f>
        <v>0</v>
      </c>
      <c r="U12" s="16" cm="1">
        <f t="array" ref="U12">IFERROR(INDEX('Värde kostnader'!$J:$X,$C12+1,COLUMNS($J:U))/INDEX(Input!$G$5:$AE$5,COLUMNS($J:U)),"")</f>
        <v>0</v>
      </c>
      <c r="V12" s="16" cm="1">
        <f t="array" ref="V12">IFERROR(INDEX('Värde kostnader'!$J:$X,$C12+1,COLUMNS($J:V))/INDEX(Input!$G$5:$AE$5,COLUMNS($J:V)),"")</f>
        <v>0</v>
      </c>
      <c r="W12" s="16" cm="1">
        <f t="array" ref="W12">IFERROR(INDEX('Värde kostnader'!$J:$X,$C12+1,COLUMNS($J:W))/INDEX(Input!$G$5:$AE$5,COLUMNS($J:W)),"")</f>
        <v>0</v>
      </c>
      <c r="X12" s="16" cm="1">
        <f t="array" ref="X12">IFERROR(INDEX('Värde kostnader'!$J:$X,$C12+1,COLUMNS($J:X))/INDEX(Input!$G$5:$AE$5,COLUMNS($J:X)),"")</f>
        <v>0</v>
      </c>
      <c r="Y12" s="18">
        <f t="shared" si="0"/>
        <v>0</v>
      </c>
      <c r="Z12" s="17" cm="1">
        <f t="array" ref="Z12">IFERROR(INDEX('Värde kostnader'!$J:$X,$C12+2,COLUMNS($J:J))/INDEX(Input!$G$5:$AE$5,COLUMNS($J:J)),"")</f>
        <v>0</v>
      </c>
      <c r="AA12" s="17" cm="1">
        <f t="array" ref="AA12">IFERROR(INDEX('Värde kostnader'!$J:$X,$C12+2,COLUMNS($J:K))/INDEX(Input!$G$5:$AE$5,COLUMNS($J:K)),"")</f>
        <v>0</v>
      </c>
      <c r="AB12" s="17" cm="1">
        <f t="array" ref="AB12">IFERROR(INDEX('Värde kostnader'!$J:$X,$C12+2,COLUMNS($J:L))/INDEX(Input!$G$5:$AE$5,COLUMNS($J:L)),"")</f>
        <v>0</v>
      </c>
      <c r="AC12" s="17" cm="1">
        <f t="array" ref="AC12">IFERROR(INDEX('Värde kostnader'!$J:$X,$C12+2,COLUMNS($J:M))/INDEX(Input!$G$5:$AE$5,COLUMNS($J:M)),"")</f>
        <v>0</v>
      </c>
      <c r="AD12" s="17" cm="1">
        <f t="array" ref="AD12">IFERROR(INDEX('Värde kostnader'!$J:$X,$C12+2,COLUMNS($J:N))/INDEX(Input!$G$5:$AE$5,COLUMNS($J:N)),"")</f>
        <v>0</v>
      </c>
      <c r="AE12" s="17" cm="1">
        <f t="array" ref="AE12">IFERROR(INDEX('Värde kostnader'!$J:$X,$C12+2,COLUMNS($J:O))/INDEX(Input!$G$5:$AE$5,COLUMNS($J:O)),"")</f>
        <v>0</v>
      </c>
      <c r="AF12" s="17" cm="1">
        <f t="array" ref="AF12">IFERROR(INDEX('Värde kostnader'!$J:$X,$C12+2,COLUMNS($J:P))/INDEX(Input!$G$5:$AE$5,COLUMNS($J:P)),"")</f>
        <v>0</v>
      </c>
      <c r="AG12" s="17" cm="1">
        <f t="array" ref="AG12">IFERROR(INDEX('Värde kostnader'!$J:$X,$C12+2,COLUMNS($J:Q))/INDEX(Input!$G$5:$AE$5,COLUMNS($J:Q)),"")</f>
        <v>0</v>
      </c>
      <c r="AH12" s="17" cm="1">
        <f t="array" ref="AH12">IFERROR(INDEX('Värde kostnader'!$J:$X,$C12+2,COLUMNS($J:R))/INDEX(Input!$G$5:$AE$5,COLUMNS($J:R)),"")</f>
        <v>0</v>
      </c>
      <c r="AI12" s="17" cm="1">
        <f t="array" ref="AI12">IFERROR(INDEX('Värde kostnader'!$J:$X,$C12+2,COLUMNS($J:S))/INDEX(Input!$G$5:$AE$5,COLUMNS($J:S)),"")</f>
        <v>0</v>
      </c>
      <c r="AJ12" s="17" cm="1">
        <f t="array" ref="AJ12">IFERROR(INDEX('Värde kostnader'!$J:$X,$C12+2,COLUMNS($J:T))/INDEX(Input!$G$5:$AE$5,COLUMNS($J:T)),"")</f>
        <v>0</v>
      </c>
      <c r="AK12" s="17" cm="1">
        <f t="array" ref="AK12">IFERROR(INDEX('Värde kostnader'!$J:$X,$C12+2,COLUMNS($J:U))/INDEX(Input!$G$5:$AE$5,COLUMNS($J:U)),"")</f>
        <v>0</v>
      </c>
      <c r="AL12" s="17" cm="1">
        <f t="array" ref="AL12">IFERROR(INDEX('Värde kostnader'!$J:$X,$C12+2,COLUMNS($J:V))/INDEX(Input!$G$5:$AE$5,COLUMNS($J:V)),"")</f>
        <v>0</v>
      </c>
      <c r="AM12" s="17" cm="1">
        <f t="array" ref="AM12">IFERROR(INDEX('Värde kostnader'!$J:$X,$C12+2,COLUMNS($J:W))/INDEX(Input!$G$5:$AE$5,COLUMNS($J:W)),"")</f>
        <v>0</v>
      </c>
      <c r="AN12" s="17" cm="1">
        <f t="array" ref="AN12">IFERROR(INDEX('Värde kostnader'!$J:$X,$C12+2,COLUMNS($J:X))/INDEX(Input!$G$5:$AE$5,COLUMNS($J:X)),"")</f>
        <v>0</v>
      </c>
      <c r="AO12" s="18">
        <f t="shared" si="1"/>
        <v>0</v>
      </c>
      <c r="AP12" s="17" cm="1">
        <f t="array" ref="AP12">IFERROR(INDEX('Värde kostnader'!$J:$X,$C12+3,COLUMNS($J:J))/INDEX(Input!$G$5:$AE$5,COLUMNS($J:J)),"")</f>
        <v>0</v>
      </c>
      <c r="AQ12" s="17" cm="1">
        <f t="array" ref="AQ12">IFERROR(INDEX('Värde kostnader'!$J:$X,$C12+3,COLUMNS($J:K))/INDEX(Input!$G$5:$AE$5,COLUMNS($J:K)),"")</f>
        <v>0</v>
      </c>
      <c r="AR12" s="17" cm="1">
        <f t="array" ref="AR12">IFERROR(INDEX('Värde kostnader'!$J:$X,$C12+3,COLUMNS($J:L))/INDEX(Input!$G$5:$AE$5,COLUMNS($J:L)),"")</f>
        <v>0</v>
      </c>
      <c r="AS12" s="17" cm="1">
        <f t="array" ref="AS12">IFERROR(INDEX('Värde kostnader'!$J:$X,$C12+3,COLUMNS($J:M))/INDEX(Input!$G$5:$AE$5,COLUMNS($J:M)),"")</f>
        <v>0</v>
      </c>
      <c r="AT12" s="17" cm="1">
        <f t="array" ref="AT12">IFERROR(INDEX('Värde kostnader'!$J:$X,$C12+3,COLUMNS($J:N))/INDEX(Input!$G$5:$AE$5,COLUMNS($J:N)),"")</f>
        <v>0</v>
      </c>
      <c r="AU12" s="17" cm="1">
        <f t="array" ref="AU12">IFERROR(INDEX('Värde kostnader'!$J:$X,$C12+3,COLUMNS($J:O))/INDEX(Input!$G$5:$AE$5,COLUMNS($J:O)),"")</f>
        <v>0</v>
      </c>
      <c r="AV12" s="17" cm="1">
        <f t="array" ref="AV12">IFERROR(INDEX('Värde kostnader'!$J:$X,$C12+3,COLUMNS($J:P))/INDEX(Input!$G$5:$AE$5,COLUMNS($J:P)),"")</f>
        <v>0</v>
      </c>
      <c r="AW12" s="17" cm="1">
        <f t="array" ref="AW12">IFERROR(INDEX('Värde kostnader'!$J:$X,$C12+3,COLUMNS($J:Q))/INDEX(Input!$G$5:$AE$5,COLUMNS($J:Q)),"")</f>
        <v>0</v>
      </c>
      <c r="AX12" s="17" cm="1">
        <f t="array" ref="AX12">IFERROR(INDEX('Värde kostnader'!$J:$X,$C12+3,COLUMNS($J:R))/INDEX(Input!$G$5:$AE$5,COLUMNS($J:R)),"")</f>
        <v>0</v>
      </c>
      <c r="AY12" s="17" cm="1">
        <f t="array" ref="AY12">IFERROR(INDEX('Värde kostnader'!$J:$X,$C12+3,COLUMNS($J:S))/INDEX(Input!$G$5:$AE$5,COLUMNS($J:S)),"")</f>
        <v>0</v>
      </c>
      <c r="AZ12" s="17" cm="1">
        <f t="array" ref="AZ12">IFERROR(INDEX('Värde kostnader'!$J:$X,$C12+3,COLUMNS($J:T))/INDEX(Input!$G$5:$AE$5,COLUMNS($J:T)),"")</f>
        <v>0</v>
      </c>
      <c r="BA12" s="17" cm="1">
        <f t="array" ref="BA12">IFERROR(INDEX('Värde kostnader'!$J:$X,$C12+3,COLUMNS($J:U))/INDEX(Input!$G$5:$AE$5,COLUMNS($J:U)),"")</f>
        <v>0</v>
      </c>
      <c r="BB12" s="17" cm="1">
        <f t="array" ref="BB12">IFERROR(INDEX('Värde kostnader'!$J:$X,$C12+3,COLUMNS($J:V))/INDEX(Input!$G$5:$AE$5,COLUMNS($J:V)),"")</f>
        <v>0</v>
      </c>
      <c r="BC12" s="17" cm="1">
        <f t="array" ref="BC12">IFERROR(INDEX('Värde kostnader'!$J:$X,$C12+3,COLUMNS($J:W))/INDEX(Input!$G$5:$AE$5,COLUMNS($J:W)),"")</f>
        <v>0</v>
      </c>
      <c r="BD12" s="17" cm="1">
        <f t="array" ref="BD12">IFERROR(INDEX('Värde kostnader'!$J:$X,$C12+3,COLUMNS($J:X))/INDEX(Input!$G$5:$AE$5,COLUMNS($J:X)),"")</f>
        <v>0</v>
      </c>
      <c r="BE12" s="25">
        <f t="shared" si="2"/>
        <v>0</v>
      </c>
    </row>
    <row r="13" spans="1:57" ht="25.2" customHeight="1" x14ac:dyDescent="0.35">
      <c r="A13" s="24" t="str">
        <f>"K"&amp;TEXT(ROWS($A$2:A13),"00")</f>
        <v>K12</v>
      </c>
      <c r="B13" s="23">
        <f>IFERROR(_xlfn.XMATCH($A13,'Värde kostnader'!$B:$B,0),"")</f>
        <v>221</v>
      </c>
      <c r="C13" s="23">
        <f>IFERROR(_xlfn.XMATCH($A13,'Värde kostnader'!$I:$I,0),"")</f>
        <v>232</v>
      </c>
      <c r="D13" s="33" cm="1">
        <f t="array" ref="D13">IFERROR(INDEX('Värde kostnader'!$C:$C,$B13),"")</f>
        <v>0</v>
      </c>
      <c r="E13" s="33" cm="1">
        <f t="array" ref="E13">IFERROR(INDEX('Värde kostnader'!$C:$C,$B13+1),"")</f>
        <v>0</v>
      </c>
      <c r="F13" s="33" cm="1">
        <f t="array" ref="F13">IFERROR(INDEX('Värde kostnader'!$C:$C,$B13+2),"")</f>
        <v>0</v>
      </c>
      <c r="G13" s="33" t="str">
        <f t="shared" si="3"/>
        <v/>
      </c>
      <c r="H13" s="19"/>
      <c r="I13" s="19"/>
      <c r="J13" s="16" cm="1">
        <f t="array" ref="J13">IFERROR(INDEX('Värde kostnader'!$J:$X,$C13+1,COLUMNS($J:J))/INDEX(Input!$G$5:$AE$5,COLUMNS($J:J)),"")</f>
        <v>0</v>
      </c>
      <c r="K13" s="16" cm="1">
        <f t="array" ref="K13">IFERROR(INDEX('Värde kostnader'!$J:$X,$C13+1,COLUMNS($J:K))/INDEX(Input!$G$5:$AE$5,COLUMNS($J:K)),"")</f>
        <v>0</v>
      </c>
      <c r="L13" s="16" cm="1">
        <f t="array" ref="L13">IFERROR(INDEX('Värde kostnader'!$J:$X,$C13+1,COLUMNS($J:L))/INDEX(Input!$G$5:$AE$5,COLUMNS($J:L)),"")</f>
        <v>0</v>
      </c>
      <c r="M13" s="16" cm="1">
        <f t="array" ref="M13">IFERROR(INDEX('Värde kostnader'!$J:$X,$C13+1,COLUMNS($J:M))/INDEX(Input!$G$5:$AE$5,COLUMNS($J:M)),"")</f>
        <v>0</v>
      </c>
      <c r="N13" s="16" cm="1">
        <f t="array" ref="N13">IFERROR(INDEX('Värde kostnader'!$J:$X,$C13+1,COLUMNS($J:N))/INDEX(Input!$G$5:$AE$5,COLUMNS($J:N)),"")</f>
        <v>0</v>
      </c>
      <c r="O13" s="16" cm="1">
        <f t="array" ref="O13">IFERROR(INDEX('Värde kostnader'!$J:$X,$C13+1,COLUMNS($J:O))/INDEX(Input!$G$5:$AE$5,COLUMNS($J:O)),"")</f>
        <v>0</v>
      </c>
      <c r="P13" s="16" cm="1">
        <f t="array" ref="P13">IFERROR(INDEX('Värde kostnader'!$J:$X,$C13+1,COLUMNS($J:P))/INDEX(Input!$G$5:$AE$5,COLUMNS($J:P)),"")</f>
        <v>0</v>
      </c>
      <c r="Q13" s="16" cm="1">
        <f t="array" ref="Q13">IFERROR(INDEX('Värde kostnader'!$J:$X,$C13+1,COLUMNS($J:Q))/INDEX(Input!$G$5:$AE$5,COLUMNS($J:Q)),"")</f>
        <v>0</v>
      </c>
      <c r="R13" s="16" cm="1">
        <f t="array" ref="R13">IFERROR(INDEX('Värde kostnader'!$J:$X,$C13+1,COLUMNS($J:R))/INDEX(Input!$G$5:$AE$5,COLUMNS($J:R)),"")</f>
        <v>0</v>
      </c>
      <c r="S13" s="16" cm="1">
        <f t="array" ref="S13">IFERROR(INDEX('Värde kostnader'!$J:$X,$C13+1,COLUMNS($J:S))/INDEX(Input!$G$5:$AE$5,COLUMNS($J:S)),"")</f>
        <v>0</v>
      </c>
      <c r="T13" s="16" cm="1">
        <f t="array" ref="T13">IFERROR(INDEX('Värde kostnader'!$J:$X,$C13+1,COLUMNS($J:T))/INDEX(Input!$G$5:$AE$5,COLUMNS($J:T)),"")</f>
        <v>0</v>
      </c>
      <c r="U13" s="16" cm="1">
        <f t="array" ref="U13">IFERROR(INDEX('Värde kostnader'!$J:$X,$C13+1,COLUMNS($J:U))/INDEX(Input!$G$5:$AE$5,COLUMNS($J:U)),"")</f>
        <v>0</v>
      </c>
      <c r="V13" s="16" cm="1">
        <f t="array" ref="V13">IFERROR(INDEX('Värde kostnader'!$J:$X,$C13+1,COLUMNS($J:V))/INDEX(Input!$G$5:$AE$5,COLUMNS($J:V)),"")</f>
        <v>0</v>
      </c>
      <c r="W13" s="16" cm="1">
        <f t="array" ref="W13">IFERROR(INDEX('Värde kostnader'!$J:$X,$C13+1,COLUMNS($J:W))/INDEX(Input!$G$5:$AE$5,COLUMNS($J:W)),"")</f>
        <v>0</v>
      </c>
      <c r="X13" s="16" cm="1">
        <f t="array" ref="X13">IFERROR(INDEX('Värde kostnader'!$J:$X,$C13+1,COLUMNS($J:X))/INDEX(Input!$G$5:$AE$5,COLUMNS($J:X)),"")</f>
        <v>0</v>
      </c>
      <c r="Y13" s="18">
        <f t="shared" si="0"/>
        <v>0</v>
      </c>
      <c r="Z13" s="17" cm="1">
        <f t="array" ref="Z13">IFERROR(INDEX('Värde kostnader'!$J:$X,$C13+2,COLUMNS($J:J))/INDEX(Input!$G$5:$AE$5,COLUMNS($J:J)),"")</f>
        <v>0</v>
      </c>
      <c r="AA13" s="17" cm="1">
        <f t="array" ref="AA13">IFERROR(INDEX('Värde kostnader'!$J:$X,$C13+2,COLUMNS($J:K))/INDEX(Input!$G$5:$AE$5,COLUMNS($J:K)),"")</f>
        <v>0</v>
      </c>
      <c r="AB13" s="17" cm="1">
        <f t="array" ref="AB13">IFERROR(INDEX('Värde kostnader'!$J:$X,$C13+2,COLUMNS($J:L))/INDEX(Input!$G$5:$AE$5,COLUMNS($J:L)),"")</f>
        <v>0</v>
      </c>
      <c r="AC13" s="17" cm="1">
        <f t="array" ref="AC13">IFERROR(INDEX('Värde kostnader'!$J:$X,$C13+2,COLUMNS($J:M))/INDEX(Input!$G$5:$AE$5,COLUMNS($J:M)),"")</f>
        <v>0</v>
      </c>
      <c r="AD13" s="17" cm="1">
        <f t="array" ref="AD13">IFERROR(INDEX('Värde kostnader'!$J:$X,$C13+2,COLUMNS($J:N))/INDEX(Input!$G$5:$AE$5,COLUMNS($J:N)),"")</f>
        <v>0</v>
      </c>
      <c r="AE13" s="17" cm="1">
        <f t="array" ref="AE13">IFERROR(INDEX('Värde kostnader'!$J:$X,$C13+2,COLUMNS($J:O))/INDEX(Input!$G$5:$AE$5,COLUMNS($J:O)),"")</f>
        <v>0</v>
      </c>
      <c r="AF13" s="17" cm="1">
        <f t="array" ref="AF13">IFERROR(INDEX('Värde kostnader'!$J:$X,$C13+2,COLUMNS($J:P))/INDEX(Input!$G$5:$AE$5,COLUMNS($J:P)),"")</f>
        <v>0</v>
      </c>
      <c r="AG13" s="17" cm="1">
        <f t="array" ref="AG13">IFERROR(INDEX('Värde kostnader'!$J:$X,$C13+2,COLUMNS($J:Q))/INDEX(Input!$G$5:$AE$5,COLUMNS($J:Q)),"")</f>
        <v>0</v>
      </c>
      <c r="AH13" s="17" cm="1">
        <f t="array" ref="AH13">IFERROR(INDEX('Värde kostnader'!$J:$X,$C13+2,COLUMNS($J:R))/INDEX(Input!$G$5:$AE$5,COLUMNS($J:R)),"")</f>
        <v>0</v>
      </c>
      <c r="AI13" s="17" cm="1">
        <f t="array" ref="AI13">IFERROR(INDEX('Värde kostnader'!$J:$X,$C13+2,COLUMNS($J:S))/INDEX(Input!$G$5:$AE$5,COLUMNS($J:S)),"")</f>
        <v>0</v>
      </c>
      <c r="AJ13" s="17" cm="1">
        <f t="array" ref="AJ13">IFERROR(INDEX('Värde kostnader'!$J:$X,$C13+2,COLUMNS($J:T))/INDEX(Input!$G$5:$AE$5,COLUMNS($J:T)),"")</f>
        <v>0</v>
      </c>
      <c r="AK13" s="17" cm="1">
        <f t="array" ref="AK13">IFERROR(INDEX('Värde kostnader'!$J:$X,$C13+2,COLUMNS($J:U))/INDEX(Input!$G$5:$AE$5,COLUMNS($J:U)),"")</f>
        <v>0</v>
      </c>
      <c r="AL13" s="17" cm="1">
        <f t="array" ref="AL13">IFERROR(INDEX('Värde kostnader'!$J:$X,$C13+2,COLUMNS($J:V))/INDEX(Input!$G$5:$AE$5,COLUMNS($J:V)),"")</f>
        <v>0</v>
      </c>
      <c r="AM13" s="17" cm="1">
        <f t="array" ref="AM13">IFERROR(INDEX('Värde kostnader'!$J:$X,$C13+2,COLUMNS($J:W))/INDEX(Input!$G$5:$AE$5,COLUMNS($J:W)),"")</f>
        <v>0</v>
      </c>
      <c r="AN13" s="17" cm="1">
        <f t="array" ref="AN13">IFERROR(INDEX('Värde kostnader'!$J:$X,$C13+2,COLUMNS($J:X))/INDEX(Input!$G$5:$AE$5,COLUMNS($J:X)),"")</f>
        <v>0</v>
      </c>
      <c r="AO13" s="18">
        <f t="shared" si="1"/>
        <v>0</v>
      </c>
      <c r="AP13" s="17" cm="1">
        <f t="array" ref="AP13">IFERROR(INDEX('Värde kostnader'!$J:$X,$C13+3,COLUMNS($J:J))/INDEX(Input!$G$5:$AE$5,COLUMNS($J:J)),"")</f>
        <v>0</v>
      </c>
      <c r="AQ13" s="17" cm="1">
        <f t="array" ref="AQ13">IFERROR(INDEX('Värde kostnader'!$J:$X,$C13+3,COLUMNS($J:K))/INDEX(Input!$G$5:$AE$5,COLUMNS($J:K)),"")</f>
        <v>0</v>
      </c>
      <c r="AR13" s="17" cm="1">
        <f t="array" ref="AR13">IFERROR(INDEX('Värde kostnader'!$J:$X,$C13+3,COLUMNS($J:L))/INDEX(Input!$G$5:$AE$5,COLUMNS($J:L)),"")</f>
        <v>0</v>
      </c>
      <c r="AS13" s="17" cm="1">
        <f t="array" ref="AS13">IFERROR(INDEX('Värde kostnader'!$J:$X,$C13+3,COLUMNS($J:M))/INDEX(Input!$G$5:$AE$5,COLUMNS($J:M)),"")</f>
        <v>0</v>
      </c>
      <c r="AT13" s="17" cm="1">
        <f t="array" ref="AT13">IFERROR(INDEX('Värde kostnader'!$J:$X,$C13+3,COLUMNS($J:N))/INDEX(Input!$G$5:$AE$5,COLUMNS($J:N)),"")</f>
        <v>0</v>
      </c>
      <c r="AU13" s="17" cm="1">
        <f t="array" ref="AU13">IFERROR(INDEX('Värde kostnader'!$J:$X,$C13+3,COLUMNS($J:O))/INDEX(Input!$G$5:$AE$5,COLUMNS($J:O)),"")</f>
        <v>0</v>
      </c>
      <c r="AV13" s="17" cm="1">
        <f t="array" ref="AV13">IFERROR(INDEX('Värde kostnader'!$J:$X,$C13+3,COLUMNS($J:P))/INDEX(Input!$G$5:$AE$5,COLUMNS($J:P)),"")</f>
        <v>0</v>
      </c>
      <c r="AW13" s="17" cm="1">
        <f t="array" ref="AW13">IFERROR(INDEX('Värde kostnader'!$J:$X,$C13+3,COLUMNS($J:Q))/INDEX(Input!$G$5:$AE$5,COLUMNS($J:Q)),"")</f>
        <v>0</v>
      </c>
      <c r="AX13" s="17" cm="1">
        <f t="array" ref="AX13">IFERROR(INDEX('Värde kostnader'!$J:$X,$C13+3,COLUMNS($J:R))/INDEX(Input!$G$5:$AE$5,COLUMNS($J:R)),"")</f>
        <v>0</v>
      </c>
      <c r="AY13" s="17" cm="1">
        <f t="array" ref="AY13">IFERROR(INDEX('Värde kostnader'!$J:$X,$C13+3,COLUMNS($J:S))/INDEX(Input!$G$5:$AE$5,COLUMNS($J:S)),"")</f>
        <v>0</v>
      </c>
      <c r="AZ13" s="17" cm="1">
        <f t="array" ref="AZ13">IFERROR(INDEX('Värde kostnader'!$J:$X,$C13+3,COLUMNS($J:T))/INDEX(Input!$G$5:$AE$5,COLUMNS($J:T)),"")</f>
        <v>0</v>
      </c>
      <c r="BA13" s="17" cm="1">
        <f t="array" ref="BA13">IFERROR(INDEX('Värde kostnader'!$J:$X,$C13+3,COLUMNS($J:U))/INDEX(Input!$G$5:$AE$5,COLUMNS($J:U)),"")</f>
        <v>0</v>
      </c>
      <c r="BB13" s="17" cm="1">
        <f t="array" ref="BB13">IFERROR(INDEX('Värde kostnader'!$J:$X,$C13+3,COLUMNS($J:V))/INDEX(Input!$G$5:$AE$5,COLUMNS($J:V)),"")</f>
        <v>0</v>
      </c>
      <c r="BC13" s="17" cm="1">
        <f t="array" ref="BC13">IFERROR(INDEX('Värde kostnader'!$J:$X,$C13+3,COLUMNS($J:W))/INDEX(Input!$G$5:$AE$5,COLUMNS($J:W)),"")</f>
        <v>0</v>
      </c>
      <c r="BD13" s="17" cm="1">
        <f t="array" ref="BD13">IFERROR(INDEX('Värde kostnader'!$J:$X,$C13+3,COLUMNS($J:X))/INDEX(Input!$G$5:$AE$5,COLUMNS($J:X)),"")</f>
        <v>0</v>
      </c>
      <c r="BE13" s="25">
        <f t="shared" si="2"/>
        <v>0</v>
      </c>
    </row>
    <row r="14" spans="1:57" ht="25.2" customHeight="1" x14ac:dyDescent="0.35">
      <c r="A14" s="24" t="str">
        <f>"K"&amp;TEXT(ROWS($A$2:A14),"00")</f>
        <v>K13</v>
      </c>
      <c r="B14" s="23">
        <f>IFERROR(_xlfn.XMATCH($A14,'Värde kostnader'!$B:$B,0),"")</f>
        <v>240</v>
      </c>
      <c r="C14" s="23">
        <f>IFERROR(_xlfn.XMATCH($A14,'Värde kostnader'!$I:$I,0),"")</f>
        <v>251</v>
      </c>
      <c r="D14" s="33" cm="1">
        <f t="array" ref="D14">IFERROR(INDEX('Värde kostnader'!$C:$C,$B14),"")</f>
        <v>0</v>
      </c>
      <c r="E14" s="33" cm="1">
        <f t="array" ref="E14">IFERROR(INDEX('Värde kostnader'!$C:$C,$B14+1),"")</f>
        <v>0</v>
      </c>
      <c r="F14" s="33" cm="1">
        <f t="array" ref="F14">IFERROR(INDEX('Värde kostnader'!$C:$C,$B14+2),"")</f>
        <v>0</v>
      </c>
      <c r="G14" s="33" t="str">
        <f t="shared" si="3"/>
        <v/>
      </c>
      <c r="H14" s="19"/>
      <c r="I14" s="19"/>
      <c r="J14" s="16" cm="1">
        <f t="array" ref="J14">IFERROR(INDEX('Värde kostnader'!$J:$X,$C14+1,COLUMNS($J:J))/INDEX(Input!$G$5:$AE$5,COLUMNS($J:J)),"")</f>
        <v>0</v>
      </c>
      <c r="K14" s="16" cm="1">
        <f t="array" ref="K14">IFERROR(INDEX('Värde kostnader'!$J:$X,$C14+1,COLUMNS($J:K))/INDEX(Input!$G$5:$AE$5,COLUMNS($J:K)),"")</f>
        <v>0</v>
      </c>
      <c r="L14" s="16" cm="1">
        <f t="array" ref="L14">IFERROR(INDEX('Värde kostnader'!$J:$X,$C14+1,COLUMNS($J:L))/INDEX(Input!$G$5:$AE$5,COLUMNS($J:L)),"")</f>
        <v>0</v>
      </c>
      <c r="M14" s="16" cm="1">
        <f t="array" ref="M14">IFERROR(INDEX('Värde kostnader'!$J:$X,$C14+1,COLUMNS($J:M))/INDEX(Input!$G$5:$AE$5,COLUMNS($J:M)),"")</f>
        <v>0</v>
      </c>
      <c r="N14" s="16" cm="1">
        <f t="array" ref="N14">IFERROR(INDEX('Värde kostnader'!$J:$X,$C14+1,COLUMNS($J:N))/INDEX(Input!$G$5:$AE$5,COLUMNS($J:N)),"")</f>
        <v>0</v>
      </c>
      <c r="O14" s="16" cm="1">
        <f t="array" ref="O14">IFERROR(INDEX('Värde kostnader'!$J:$X,$C14+1,COLUMNS($J:O))/INDEX(Input!$G$5:$AE$5,COLUMNS($J:O)),"")</f>
        <v>0</v>
      </c>
      <c r="P14" s="16" cm="1">
        <f t="array" ref="P14">IFERROR(INDEX('Värde kostnader'!$J:$X,$C14+1,COLUMNS($J:P))/INDEX(Input!$G$5:$AE$5,COLUMNS($J:P)),"")</f>
        <v>0</v>
      </c>
      <c r="Q14" s="16" cm="1">
        <f t="array" ref="Q14">IFERROR(INDEX('Värde kostnader'!$J:$X,$C14+1,COLUMNS($J:Q))/INDEX(Input!$G$5:$AE$5,COLUMNS($J:Q)),"")</f>
        <v>0</v>
      </c>
      <c r="R14" s="16" cm="1">
        <f t="array" ref="R14">IFERROR(INDEX('Värde kostnader'!$J:$X,$C14+1,COLUMNS($J:R))/INDEX(Input!$G$5:$AE$5,COLUMNS($J:R)),"")</f>
        <v>0</v>
      </c>
      <c r="S14" s="16" cm="1">
        <f t="array" ref="S14">IFERROR(INDEX('Värde kostnader'!$J:$X,$C14+1,COLUMNS($J:S))/INDEX(Input!$G$5:$AE$5,COLUMNS($J:S)),"")</f>
        <v>0</v>
      </c>
      <c r="T14" s="16" cm="1">
        <f t="array" ref="T14">IFERROR(INDEX('Värde kostnader'!$J:$X,$C14+1,COLUMNS($J:T))/INDEX(Input!$G$5:$AE$5,COLUMNS($J:T)),"")</f>
        <v>0</v>
      </c>
      <c r="U14" s="16" cm="1">
        <f t="array" ref="U14">IFERROR(INDEX('Värde kostnader'!$J:$X,$C14+1,COLUMNS($J:U))/INDEX(Input!$G$5:$AE$5,COLUMNS($J:U)),"")</f>
        <v>0</v>
      </c>
      <c r="V14" s="16" cm="1">
        <f t="array" ref="V14">IFERROR(INDEX('Värde kostnader'!$J:$X,$C14+1,COLUMNS($J:V))/INDEX(Input!$G$5:$AE$5,COLUMNS($J:V)),"")</f>
        <v>0</v>
      </c>
      <c r="W14" s="16" cm="1">
        <f t="array" ref="W14">IFERROR(INDEX('Värde kostnader'!$J:$X,$C14+1,COLUMNS($J:W))/INDEX(Input!$G$5:$AE$5,COLUMNS($J:W)),"")</f>
        <v>0</v>
      </c>
      <c r="X14" s="16" cm="1">
        <f t="array" ref="X14">IFERROR(INDEX('Värde kostnader'!$J:$X,$C14+1,COLUMNS($J:X))/INDEX(Input!$G$5:$AE$5,COLUMNS($J:X)),"")</f>
        <v>0</v>
      </c>
      <c r="Y14" s="18">
        <f t="shared" si="0"/>
        <v>0</v>
      </c>
      <c r="Z14" s="17" cm="1">
        <f t="array" ref="Z14">IFERROR(INDEX('Värde kostnader'!$J:$X,$C14+2,COLUMNS($J:J))/INDEX(Input!$G$5:$AE$5,COLUMNS($J:J)),"")</f>
        <v>0</v>
      </c>
      <c r="AA14" s="17" cm="1">
        <f t="array" ref="AA14">IFERROR(INDEX('Värde kostnader'!$J:$X,$C14+2,COLUMNS($J:K))/INDEX(Input!$G$5:$AE$5,COLUMNS($J:K)),"")</f>
        <v>0</v>
      </c>
      <c r="AB14" s="17" cm="1">
        <f t="array" ref="AB14">IFERROR(INDEX('Värde kostnader'!$J:$X,$C14+2,COLUMNS($J:L))/INDEX(Input!$G$5:$AE$5,COLUMNS($J:L)),"")</f>
        <v>0</v>
      </c>
      <c r="AC14" s="17" cm="1">
        <f t="array" ref="AC14">IFERROR(INDEX('Värde kostnader'!$J:$X,$C14+2,COLUMNS($J:M))/INDEX(Input!$G$5:$AE$5,COLUMNS($J:M)),"")</f>
        <v>0</v>
      </c>
      <c r="AD14" s="17" cm="1">
        <f t="array" ref="AD14">IFERROR(INDEX('Värde kostnader'!$J:$X,$C14+2,COLUMNS($J:N))/INDEX(Input!$G$5:$AE$5,COLUMNS($J:N)),"")</f>
        <v>0</v>
      </c>
      <c r="AE14" s="17" cm="1">
        <f t="array" ref="AE14">IFERROR(INDEX('Värde kostnader'!$J:$X,$C14+2,COLUMNS($J:O))/INDEX(Input!$G$5:$AE$5,COLUMNS($J:O)),"")</f>
        <v>0</v>
      </c>
      <c r="AF14" s="17" cm="1">
        <f t="array" ref="AF14">IFERROR(INDEX('Värde kostnader'!$J:$X,$C14+2,COLUMNS($J:P))/INDEX(Input!$G$5:$AE$5,COLUMNS($J:P)),"")</f>
        <v>0</v>
      </c>
      <c r="AG14" s="17" cm="1">
        <f t="array" ref="AG14">IFERROR(INDEX('Värde kostnader'!$J:$X,$C14+2,COLUMNS($J:Q))/INDEX(Input!$G$5:$AE$5,COLUMNS($J:Q)),"")</f>
        <v>0</v>
      </c>
      <c r="AH14" s="17" cm="1">
        <f t="array" ref="AH14">IFERROR(INDEX('Värde kostnader'!$J:$X,$C14+2,COLUMNS($J:R))/INDEX(Input!$G$5:$AE$5,COLUMNS($J:R)),"")</f>
        <v>0</v>
      </c>
      <c r="AI14" s="17" cm="1">
        <f t="array" ref="AI14">IFERROR(INDEX('Värde kostnader'!$J:$X,$C14+2,COLUMNS($J:S))/INDEX(Input!$G$5:$AE$5,COLUMNS($J:S)),"")</f>
        <v>0</v>
      </c>
      <c r="AJ14" s="17" cm="1">
        <f t="array" ref="AJ14">IFERROR(INDEX('Värde kostnader'!$J:$X,$C14+2,COLUMNS($J:T))/INDEX(Input!$G$5:$AE$5,COLUMNS($J:T)),"")</f>
        <v>0</v>
      </c>
      <c r="AK14" s="17" cm="1">
        <f t="array" ref="AK14">IFERROR(INDEX('Värde kostnader'!$J:$X,$C14+2,COLUMNS($J:U))/INDEX(Input!$G$5:$AE$5,COLUMNS($J:U)),"")</f>
        <v>0</v>
      </c>
      <c r="AL14" s="17" cm="1">
        <f t="array" ref="AL14">IFERROR(INDEX('Värde kostnader'!$J:$X,$C14+2,COLUMNS($J:V))/INDEX(Input!$G$5:$AE$5,COLUMNS($J:V)),"")</f>
        <v>0</v>
      </c>
      <c r="AM14" s="17" cm="1">
        <f t="array" ref="AM14">IFERROR(INDEX('Värde kostnader'!$J:$X,$C14+2,COLUMNS($J:W))/INDEX(Input!$G$5:$AE$5,COLUMNS($J:W)),"")</f>
        <v>0</v>
      </c>
      <c r="AN14" s="17" cm="1">
        <f t="array" ref="AN14">IFERROR(INDEX('Värde kostnader'!$J:$X,$C14+2,COLUMNS($J:X))/INDEX(Input!$G$5:$AE$5,COLUMNS($J:X)),"")</f>
        <v>0</v>
      </c>
      <c r="AO14" s="18">
        <f t="shared" si="1"/>
        <v>0</v>
      </c>
      <c r="AP14" s="17" cm="1">
        <f t="array" ref="AP14">IFERROR(INDEX('Värde kostnader'!$J:$X,$C14+3,COLUMNS($J:J))/INDEX(Input!$G$5:$AE$5,COLUMNS($J:J)),"")</f>
        <v>0</v>
      </c>
      <c r="AQ14" s="17" cm="1">
        <f t="array" ref="AQ14">IFERROR(INDEX('Värde kostnader'!$J:$X,$C14+3,COLUMNS($J:K))/INDEX(Input!$G$5:$AE$5,COLUMNS($J:K)),"")</f>
        <v>0</v>
      </c>
      <c r="AR14" s="17" cm="1">
        <f t="array" ref="AR14">IFERROR(INDEX('Värde kostnader'!$J:$X,$C14+3,COLUMNS($J:L))/INDEX(Input!$G$5:$AE$5,COLUMNS($J:L)),"")</f>
        <v>0</v>
      </c>
      <c r="AS14" s="17" cm="1">
        <f t="array" ref="AS14">IFERROR(INDEX('Värde kostnader'!$J:$X,$C14+3,COLUMNS($J:M))/INDEX(Input!$G$5:$AE$5,COLUMNS($J:M)),"")</f>
        <v>0</v>
      </c>
      <c r="AT14" s="17" cm="1">
        <f t="array" ref="AT14">IFERROR(INDEX('Värde kostnader'!$J:$X,$C14+3,COLUMNS($J:N))/INDEX(Input!$G$5:$AE$5,COLUMNS($J:N)),"")</f>
        <v>0</v>
      </c>
      <c r="AU14" s="17" cm="1">
        <f t="array" ref="AU14">IFERROR(INDEX('Värde kostnader'!$J:$X,$C14+3,COLUMNS($J:O))/INDEX(Input!$G$5:$AE$5,COLUMNS($J:O)),"")</f>
        <v>0</v>
      </c>
      <c r="AV14" s="17" cm="1">
        <f t="array" ref="AV14">IFERROR(INDEX('Värde kostnader'!$J:$X,$C14+3,COLUMNS($J:P))/INDEX(Input!$G$5:$AE$5,COLUMNS($J:P)),"")</f>
        <v>0</v>
      </c>
      <c r="AW14" s="17" cm="1">
        <f t="array" ref="AW14">IFERROR(INDEX('Värde kostnader'!$J:$X,$C14+3,COLUMNS($J:Q))/INDEX(Input!$G$5:$AE$5,COLUMNS($J:Q)),"")</f>
        <v>0</v>
      </c>
      <c r="AX14" s="17" cm="1">
        <f t="array" ref="AX14">IFERROR(INDEX('Värde kostnader'!$J:$X,$C14+3,COLUMNS($J:R))/INDEX(Input!$G$5:$AE$5,COLUMNS($J:R)),"")</f>
        <v>0</v>
      </c>
      <c r="AY14" s="17" cm="1">
        <f t="array" ref="AY14">IFERROR(INDEX('Värde kostnader'!$J:$X,$C14+3,COLUMNS($J:S))/INDEX(Input!$G$5:$AE$5,COLUMNS($J:S)),"")</f>
        <v>0</v>
      </c>
      <c r="AZ14" s="17" cm="1">
        <f t="array" ref="AZ14">IFERROR(INDEX('Värde kostnader'!$J:$X,$C14+3,COLUMNS($J:T))/INDEX(Input!$G$5:$AE$5,COLUMNS($J:T)),"")</f>
        <v>0</v>
      </c>
      <c r="BA14" s="17" cm="1">
        <f t="array" ref="BA14">IFERROR(INDEX('Värde kostnader'!$J:$X,$C14+3,COLUMNS($J:U))/INDEX(Input!$G$5:$AE$5,COLUMNS($J:U)),"")</f>
        <v>0</v>
      </c>
      <c r="BB14" s="17" cm="1">
        <f t="array" ref="BB14">IFERROR(INDEX('Värde kostnader'!$J:$X,$C14+3,COLUMNS($J:V))/INDEX(Input!$G$5:$AE$5,COLUMNS($J:V)),"")</f>
        <v>0</v>
      </c>
      <c r="BC14" s="17" cm="1">
        <f t="array" ref="BC14">IFERROR(INDEX('Värde kostnader'!$J:$X,$C14+3,COLUMNS($J:W))/INDEX(Input!$G$5:$AE$5,COLUMNS($J:W)),"")</f>
        <v>0</v>
      </c>
      <c r="BD14" s="17" cm="1">
        <f t="array" ref="BD14">IFERROR(INDEX('Värde kostnader'!$J:$X,$C14+3,COLUMNS($J:X))/INDEX(Input!$G$5:$AE$5,COLUMNS($J:X)),"")</f>
        <v>0</v>
      </c>
      <c r="BE14" s="25">
        <f t="shared" si="2"/>
        <v>0</v>
      </c>
    </row>
    <row r="15" spans="1:57" ht="25.2" customHeight="1" x14ac:dyDescent="0.35">
      <c r="A15" s="24" t="str">
        <f>"K"&amp;TEXT(ROWS($A$2:A15),"00")</f>
        <v>K14</v>
      </c>
      <c r="B15" s="23">
        <f>IFERROR(_xlfn.XMATCH($A15,'Värde kostnader'!$B:$B,0),"")</f>
        <v>259</v>
      </c>
      <c r="C15" s="23">
        <f>IFERROR(_xlfn.XMATCH($A15,'Värde kostnader'!$I:$I,0),"")</f>
        <v>270</v>
      </c>
      <c r="D15" s="33" cm="1">
        <f t="array" ref="D15">IFERROR(INDEX('Värde kostnader'!$C:$C,$B15),"")</f>
        <v>0</v>
      </c>
      <c r="E15" s="33" cm="1">
        <f t="array" ref="E15">IFERROR(INDEX('Värde kostnader'!$C:$C,$B15+1),"")</f>
        <v>0</v>
      </c>
      <c r="F15" s="33" cm="1">
        <f t="array" ref="F15">IFERROR(INDEX('Värde kostnader'!$C:$C,$B15+2),"")</f>
        <v>0</v>
      </c>
      <c r="G15" s="33" t="str">
        <f t="shared" si="3"/>
        <v/>
      </c>
      <c r="H15" s="19"/>
      <c r="I15" s="19"/>
      <c r="J15" s="16" cm="1">
        <f t="array" ref="J15">IFERROR(INDEX('Värde kostnader'!$J:$X,$C15+1,COLUMNS($J:J))/INDEX(Input!$G$5:$AE$5,COLUMNS($J:J)),"")</f>
        <v>0</v>
      </c>
      <c r="K15" s="16" cm="1">
        <f t="array" ref="K15">IFERROR(INDEX('Värde kostnader'!$J:$X,$C15+1,COLUMNS($J:K))/INDEX(Input!$G$5:$AE$5,COLUMNS($J:K)),"")</f>
        <v>0</v>
      </c>
      <c r="L15" s="16" cm="1">
        <f t="array" ref="L15">IFERROR(INDEX('Värde kostnader'!$J:$X,$C15+1,COLUMNS($J:L))/INDEX(Input!$G$5:$AE$5,COLUMNS($J:L)),"")</f>
        <v>0</v>
      </c>
      <c r="M15" s="16" cm="1">
        <f t="array" ref="M15">IFERROR(INDEX('Värde kostnader'!$J:$X,$C15+1,COLUMNS($J:M))/INDEX(Input!$G$5:$AE$5,COLUMNS($J:M)),"")</f>
        <v>0</v>
      </c>
      <c r="N15" s="16" cm="1">
        <f t="array" ref="N15">IFERROR(INDEX('Värde kostnader'!$J:$X,$C15+1,COLUMNS($J:N))/INDEX(Input!$G$5:$AE$5,COLUMNS($J:N)),"")</f>
        <v>0</v>
      </c>
      <c r="O15" s="16" cm="1">
        <f t="array" ref="O15">IFERROR(INDEX('Värde kostnader'!$J:$X,$C15+1,COLUMNS($J:O))/INDEX(Input!$G$5:$AE$5,COLUMNS($J:O)),"")</f>
        <v>0</v>
      </c>
      <c r="P15" s="16" cm="1">
        <f t="array" ref="P15">IFERROR(INDEX('Värde kostnader'!$J:$X,$C15+1,COLUMNS($J:P))/INDEX(Input!$G$5:$AE$5,COLUMNS($J:P)),"")</f>
        <v>0</v>
      </c>
      <c r="Q15" s="16" cm="1">
        <f t="array" ref="Q15">IFERROR(INDEX('Värde kostnader'!$J:$X,$C15+1,COLUMNS($J:Q))/INDEX(Input!$G$5:$AE$5,COLUMNS($J:Q)),"")</f>
        <v>0</v>
      </c>
      <c r="R15" s="16" cm="1">
        <f t="array" ref="R15">IFERROR(INDEX('Värde kostnader'!$J:$X,$C15+1,COLUMNS($J:R))/INDEX(Input!$G$5:$AE$5,COLUMNS($J:R)),"")</f>
        <v>0</v>
      </c>
      <c r="S15" s="16" cm="1">
        <f t="array" ref="S15">IFERROR(INDEX('Värde kostnader'!$J:$X,$C15+1,COLUMNS($J:S))/INDEX(Input!$G$5:$AE$5,COLUMNS($J:S)),"")</f>
        <v>0</v>
      </c>
      <c r="T15" s="16" cm="1">
        <f t="array" ref="T15">IFERROR(INDEX('Värde kostnader'!$J:$X,$C15+1,COLUMNS($J:T))/INDEX(Input!$G$5:$AE$5,COLUMNS($J:T)),"")</f>
        <v>0</v>
      </c>
      <c r="U15" s="16" cm="1">
        <f t="array" ref="U15">IFERROR(INDEX('Värde kostnader'!$J:$X,$C15+1,COLUMNS($J:U))/INDEX(Input!$G$5:$AE$5,COLUMNS($J:U)),"")</f>
        <v>0</v>
      </c>
      <c r="V15" s="16" cm="1">
        <f t="array" ref="V15">IFERROR(INDEX('Värde kostnader'!$J:$X,$C15+1,COLUMNS($J:V))/INDEX(Input!$G$5:$AE$5,COLUMNS($J:V)),"")</f>
        <v>0</v>
      </c>
      <c r="W15" s="16" cm="1">
        <f t="array" ref="W15">IFERROR(INDEX('Värde kostnader'!$J:$X,$C15+1,COLUMNS($J:W))/INDEX(Input!$G$5:$AE$5,COLUMNS($J:W)),"")</f>
        <v>0</v>
      </c>
      <c r="X15" s="16" cm="1">
        <f t="array" ref="X15">IFERROR(INDEX('Värde kostnader'!$J:$X,$C15+1,COLUMNS($J:X))/INDEX(Input!$G$5:$AE$5,COLUMNS($J:X)),"")</f>
        <v>0</v>
      </c>
      <c r="Y15" s="18">
        <f t="shared" si="0"/>
        <v>0</v>
      </c>
      <c r="Z15" s="17" cm="1">
        <f t="array" ref="Z15">IFERROR(INDEX('Värde kostnader'!$J:$X,$C15+2,COLUMNS($J:J))/INDEX(Input!$G$5:$AE$5,COLUMNS($J:J)),"")</f>
        <v>0</v>
      </c>
      <c r="AA15" s="17" cm="1">
        <f t="array" ref="AA15">IFERROR(INDEX('Värde kostnader'!$J:$X,$C15+2,COLUMNS($J:K))/INDEX(Input!$G$5:$AE$5,COLUMNS($J:K)),"")</f>
        <v>0</v>
      </c>
      <c r="AB15" s="17" cm="1">
        <f t="array" ref="AB15">IFERROR(INDEX('Värde kostnader'!$J:$X,$C15+2,COLUMNS($J:L))/INDEX(Input!$G$5:$AE$5,COLUMNS($J:L)),"")</f>
        <v>0</v>
      </c>
      <c r="AC15" s="17" cm="1">
        <f t="array" ref="AC15">IFERROR(INDEX('Värde kostnader'!$J:$X,$C15+2,COLUMNS($J:M))/INDEX(Input!$G$5:$AE$5,COLUMNS($J:M)),"")</f>
        <v>0</v>
      </c>
      <c r="AD15" s="17" cm="1">
        <f t="array" ref="AD15">IFERROR(INDEX('Värde kostnader'!$J:$X,$C15+2,COLUMNS($J:N))/INDEX(Input!$G$5:$AE$5,COLUMNS($J:N)),"")</f>
        <v>0</v>
      </c>
      <c r="AE15" s="17" cm="1">
        <f t="array" ref="AE15">IFERROR(INDEX('Värde kostnader'!$J:$X,$C15+2,COLUMNS($J:O))/INDEX(Input!$G$5:$AE$5,COLUMNS($J:O)),"")</f>
        <v>0</v>
      </c>
      <c r="AF15" s="17" cm="1">
        <f t="array" ref="AF15">IFERROR(INDEX('Värde kostnader'!$J:$X,$C15+2,COLUMNS($J:P))/INDEX(Input!$G$5:$AE$5,COLUMNS($J:P)),"")</f>
        <v>0</v>
      </c>
      <c r="AG15" s="17" cm="1">
        <f t="array" ref="AG15">IFERROR(INDEX('Värde kostnader'!$J:$X,$C15+2,COLUMNS($J:Q))/INDEX(Input!$G$5:$AE$5,COLUMNS($J:Q)),"")</f>
        <v>0</v>
      </c>
      <c r="AH15" s="17" cm="1">
        <f t="array" ref="AH15">IFERROR(INDEX('Värde kostnader'!$J:$X,$C15+2,COLUMNS($J:R))/INDEX(Input!$G$5:$AE$5,COLUMNS($J:R)),"")</f>
        <v>0</v>
      </c>
      <c r="AI15" s="17" cm="1">
        <f t="array" ref="AI15">IFERROR(INDEX('Värde kostnader'!$J:$X,$C15+2,COLUMNS($J:S))/INDEX(Input!$G$5:$AE$5,COLUMNS($J:S)),"")</f>
        <v>0</v>
      </c>
      <c r="AJ15" s="17" cm="1">
        <f t="array" ref="AJ15">IFERROR(INDEX('Värde kostnader'!$J:$X,$C15+2,COLUMNS($J:T))/INDEX(Input!$G$5:$AE$5,COLUMNS($J:T)),"")</f>
        <v>0</v>
      </c>
      <c r="AK15" s="17" cm="1">
        <f t="array" ref="AK15">IFERROR(INDEX('Värde kostnader'!$J:$X,$C15+2,COLUMNS($J:U))/INDEX(Input!$G$5:$AE$5,COLUMNS($J:U)),"")</f>
        <v>0</v>
      </c>
      <c r="AL15" s="17" cm="1">
        <f t="array" ref="AL15">IFERROR(INDEX('Värde kostnader'!$J:$X,$C15+2,COLUMNS($J:V))/INDEX(Input!$G$5:$AE$5,COLUMNS($J:V)),"")</f>
        <v>0</v>
      </c>
      <c r="AM15" s="17" cm="1">
        <f t="array" ref="AM15">IFERROR(INDEX('Värde kostnader'!$J:$X,$C15+2,COLUMNS($J:W))/INDEX(Input!$G$5:$AE$5,COLUMNS($J:W)),"")</f>
        <v>0</v>
      </c>
      <c r="AN15" s="17" cm="1">
        <f t="array" ref="AN15">IFERROR(INDEX('Värde kostnader'!$J:$X,$C15+2,COLUMNS($J:X))/INDEX(Input!$G$5:$AE$5,COLUMNS($J:X)),"")</f>
        <v>0</v>
      </c>
      <c r="AO15" s="18">
        <f t="shared" si="1"/>
        <v>0</v>
      </c>
      <c r="AP15" s="17" cm="1">
        <f t="array" ref="AP15">IFERROR(INDEX('Värde kostnader'!$J:$X,$C15+3,COLUMNS($J:J))/INDEX(Input!$G$5:$AE$5,COLUMNS($J:J)),"")</f>
        <v>0</v>
      </c>
      <c r="AQ15" s="17" cm="1">
        <f t="array" ref="AQ15">IFERROR(INDEX('Värde kostnader'!$J:$X,$C15+3,COLUMNS($J:K))/INDEX(Input!$G$5:$AE$5,COLUMNS($J:K)),"")</f>
        <v>0</v>
      </c>
      <c r="AR15" s="17" cm="1">
        <f t="array" ref="AR15">IFERROR(INDEX('Värde kostnader'!$J:$X,$C15+3,COLUMNS($J:L))/INDEX(Input!$G$5:$AE$5,COLUMNS($J:L)),"")</f>
        <v>0</v>
      </c>
      <c r="AS15" s="17" cm="1">
        <f t="array" ref="AS15">IFERROR(INDEX('Värde kostnader'!$J:$X,$C15+3,COLUMNS($J:M))/INDEX(Input!$G$5:$AE$5,COLUMNS($J:M)),"")</f>
        <v>0</v>
      </c>
      <c r="AT15" s="17" cm="1">
        <f t="array" ref="AT15">IFERROR(INDEX('Värde kostnader'!$J:$X,$C15+3,COLUMNS($J:N))/INDEX(Input!$G$5:$AE$5,COLUMNS($J:N)),"")</f>
        <v>0</v>
      </c>
      <c r="AU15" s="17" cm="1">
        <f t="array" ref="AU15">IFERROR(INDEX('Värde kostnader'!$J:$X,$C15+3,COLUMNS($J:O))/INDEX(Input!$G$5:$AE$5,COLUMNS($J:O)),"")</f>
        <v>0</v>
      </c>
      <c r="AV15" s="17" cm="1">
        <f t="array" ref="AV15">IFERROR(INDEX('Värde kostnader'!$J:$X,$C15+3,COLUMNS($J:P))/INDEX(Input!$G$5:$AE$5,COLUMNS($J:P)),"")</f>
        <v>0</v>
      </c>
      <c r="AW15" s="17" cm="1">
        <f t="array" ref="AW15">IFERROR(INDEX('Värde kostnader'!$J:$X,$C15+3,COLUMNS($J:Q))/INDEX(Input!$G$5:$AE$5,COLUMNS($J:Q)),"")</f>
        <v>0</v>
      </c>
      <c r="AX15" s="17" cm="1">
        <f t="array" ref="AX15">IFERROR(INDEX('Värde kostnader'!$J:$X,$C15+3,COLUMNS($J:R))/INDEX(Input!$G$5:$AE$5,COLUMNS($J:R)),"")</f>
        <v>0</v>
      </c>
      <c r="AY15" s="17" cm="1">
        <f t="array" ref="AY15">IFERROR(INDEX('Värde kostnader'!$J:$X,$C15+3,COLUMNS($J:S))/INDEX(Input!$G$5:$AE$5,COLUMNS($J:S)),"")</f>
        <v>0</v>
      </c>
      <c r="AZ15" s="17" cm="1">
        <f t="array" ref="AZ15">IFERROR(INDEX('Värde kostnader'!$J:$X,$C15+3,COLUMNS($J:T))/INDEX(Input!$G$5:$AE$5,COLUMNS($J:T)),"")</f>
        <v>0</v>
      </c>
      <c r="BA15" s="17" cm="1">
        <f t="array" ref="BA15">IFERROR(INDEX('Värde kostnader'!$J:$X,$C15+3,COLUMNS($J:U))/INDEX(Input!$G$5:$AE$5,COLUMNS($J:U)),"")</f>
        <v>0</v>
      </c>
      <c r="BB15" s="17" cm="1">
        <f t="array" ref="BB15">IFERROR(INDEX('Värde kostnader'!$J:$X,$C15+3,COLUMNS($J:V))/INDEX(Input!$G$5:$AE$5,COLUMNS($J:V)),"")</f>
        <v>0</v>
      </c>
      <c r="BC15" s="17" cm="1">
        <f t="array" ref="BC15">IFERROR(INDEX('Värde kostnader'!$J:$X,$C15+3,COLUMNS($J:W))/INDEX(Input!$G$5:$AE$5,COLUMNS($J:W)),"")</f>
        <v>0</v>
      </c>
      <c r="BD15" s="17" cm="1">
        <f t="array" ref="BD15">IFERROR(INDEX('Värde kostnader'!$J:$X,$C15+3,COLUMNS($J:X))/INDEX(Input!$G$5:$AE$5,COLUMNS($J:X)),"")</f>
        <v>0</v>
      </c>
      <c r="BE15" s="25">
        <f t="shared" si="2"/>
        <v>0</v>
      </c>
    </row>
    <row r="16" spans="1:57" ht="25.2" customHeight="1" x14ac:dyDescent="0.35">
      <c r="A16" s="24" t="str">
        <f>"K"&amp;TEXT(ROWS($A$2:A16),"00")</f>
        <v>K15</v>
      </c>
      <c r="B16" s="23">
        <f>IFERROR(_xlfn.XMATCH($A16,'Värde kostnader'!$B:$B,0),"")</f>
        <v>278</v>
      </c>
      <c r="C16" s="23">
        <f>IFERROR(_xlfn.XMATCH($A16,'Värde kostnader'!$I:$I,0),"")</f>
        <v>289</v>
      </c>
      <c r="D16" s="33" cm="1">
        <f t="array" ref="D16">IFERROR(INDEX('Värde kostnader'!$C:$C,$B16),"")</f>
        <v>0</v>
      </c>
      <c r="E16" s="33" cm="1">
        <f t="array" ref="E16">IFERROR(INDEX('Värde kostnader'!$C:$C,$B16+1),"")</f>
        <v>0</v>
      </c>
      <c r="F16" s="33" cm="1">
        <f t="array" ref="F16">IFERROR(INDEX('Värde kostnader'!$C:$C,$B16+2),"")</f>
        <v>0</v>
      </c>
      <c r="G16" s="33" t="str">
        <f t="shared" si="3"/>
        <v/>
      </c>
      <c r="H16" s="19"/>
      <c r="I16" s="19"/>
      <c r="J16" s="16" cm="1">
        <f t="array" ref="J16">IFERROR(INDEX('Värde kostnader'!$J:$X,$C16+1,COLUMNS($J:J))/INDEX(Input!$G$5:$AE$5,COLUMNS($J:J)),"")</f>
        <v>0</v>
      </c>
      <c r="K16" s="16" cm="1">
        <f t="array" ref="K16">IFERROR(INDEX('Värde kostnader'!$J:$X,$C16+1,COLUMNS($J:K))/INDEX(Input!$G$5:$AE$5,COLUMNS($J:K)),"")</f>
        <v>0</v>
      </c>
      <c r="L16" s="16" cm="1">
        <f t="array" ref="L16">IFERROR(INDEX('Värde kostnader'!$J:$X,$C16+1,COLUMNS($J:L))/INDEX(Input!$G$5:$AE$5,COLUMNS($J:L)),"")</f>
        <v>0</v>
      </c>
      <c r="M16" s="16" cm="1">
        <f t="array" ref="M16">IFERROR(INDEX('Värde kostnader'!$J:$X,$C16+1,COLUMNS($J:M))/INDEX(Input!$G$5:$AE$5,COLUMNS($J:M)),"")</f>
        <v>0</v>
      </c>
      <c r="N16" s="16" cm="1">
        <f t="array" ref="N16">IFERROR(INDEX('Värde kostnader'!$J:$X,$C16+1,COLUMNS($J:N))/INDEX(Input!$G$5:$AE$5,COLUMNS($J:N)),"")</f>
        <v>0</v>
      </c>
      <c r="O16" s="16" cm="1">
        <f t="array" ref="O16">IFERROR(INDEX('Värde kostnader'!$J:$X,$C16+1,COLUMNS($J:O))/INDEX(Input!$G$5:$AE$5,COLUMNS($J:O)),"")</f>
        <v>0</v>
      </c>
      <c r="P16" s="16" cm="1">
        <f t="array" ref="P16">IFERROR(INDEX('Värde kostnader'!$J:$X,$C16+1,COLUMNS($J:P))/INDEX(Input!$G$5:$AE$5,COLUMNS($J:P)),"")</f>
        <v>0</v>
      </c>
      <c r="Q16" s="16" cm="1">
        <f t="array" ref="Q16">IFERROR(INDEX('Värde kostnader'!$J:$X,$C16+1,COLUMNS($J:Q))/INDEX(Input!$G$5:$AE$5,COLUMNS($J:Q)),"")</f>
        <v>0</v>
      </c>
      <c r="R16" s="16" cm="1">
        <f t="array" ref="R16">IFERROR(INDEX('Värde kostnader'!$J:$X,$C16+1,COLUMNS($J:R))/INDEX(Input!$G$5:$AE$5,COLUMNS($J:R)),"")</f>
        <v>0</v>
      </c>
      <c r="S16" s="16" cm="1">
        <f t="array" ref="S16">IFERROR(INDEX('Värde kostnader'!$J:$X,$C16+1,COLUMNS($J:S))/INDEX(Input!$G$5:$AE$5,COLUMNS($J:S)),"")</f>
        <v>0</v>
      </c>
      <c r="T16" s="16" cm="1">
        <f t="array" ref="T16">IFERROR(INDEX('Värde kostnader'!$J:$X,$C16+1,COLUMNS($J:T))/INDEX(Input!$G$5:$AE$5,COLUMNS($J:T)),"")</f>
        <v>0</v>
      </c>
      <c r="U16" s="16" cm="1">
        <f t="array" ref="U16">IFERROR(INDEX('Värde kostnader'!$J:$X,$C16+1,COLUMNS($J:U))/INDEX(Input!$G$5:$AE$5,COLUMNS($J:U)),"")</f>
        <v>0</v>
      </c>
      <c r="V16" s="16" cm="1">
        <f t="array" ref="V16">IFERROR(INDEX('Värde kostnader'!$J:$X,$C16+1,COLUMNS($J:V))/INDEX(Input!$G$5:$AE$5,COLUMNS($J:V)),"")</f>
        <v>0</v>
      </c>
      <c r="W16" s="16" cm="1">
        <f t="array" ref="W16">IFERROR(INDEX('Värde kostnader'!$J:$X,$C16+1,COLUMNS($J:W))/INDEX(Input!$G$5:$AE$5,COLUMNS($J:W)),"")</f>
        <v>0</v>
      </c>
      <c r="X16" s="16" cm="1">
        <f t="array" ref="X16">IFERROR(INDEX('Värde kostnader'!$J:$X,$C16+1,COLUMNS($J:X))/INDEX(Input!$G$5:$AE$5,COLUMNS($J:X)),"")</f>
        <v>0</v>
      </c>
      <c r="Y16" s="18">
        <f t="shared" si="0"/>
        <v>0</v>
      </c>
      <c r="Z16" s="17" cm="1">
        <f t="array" ref="Z16">IFERROR(INDEX('Värde kostnader'!$J:$X,$C16+2,COLUMNS($J:J))/INDEX(Input!$G$5:$AE$5,COLUMNS($J:J)),"")</f>
        <v>0</v>
      </c>
      <c r="AA16" s="17" cm="1">
        <f t="array" ref="AA16">IFERROR(INDEX('Värde kostnader'!$J:$X,$C16+2,COLUMNS($J:K))/INDEX(Input!$G$5:$AE$5,COLUMNS($J:K)),"")</f>
        <v>0</v>
      </c>
      <c r="AB16" s="17" cm="1">
        <f t="array" ref="AB16">IFERROR(INDEX('Värde kostnader'!$J:$X,$C16+2,COLUMNS($J:L))/INDEX(Input!$G$5:$AE$5,COLUMNS($J:L)),"")</f>
        <v>0</v>
      </c>
      <c r="AC16" s="17" cm="1">
        <f t="array" ref="AC16">IFERROR(INDEX('Värde kostnader'!$J:$X,$C16+2,COLUMNS($J:M))/INDEX(Input!$G$5:$AE$5,COLUMNS($J:M)),"")</f>
        <v>0</v>
      </c>
      <c r="AD16" s="17" cm="1">
        <f t="array" ref="AD16">IFERROR(INDEX('Värde kostnader'!$J:$X,$C16+2,COLUMNS($J:N))/INDEX(Input!$G$5:$AE$5,COLUMNS($J:N)),"")</f>
        <v>0</v>
      </c>
      <c r="AE16" s="17" cm="1">
        <f t="array" ref="AE16">IFERROR(INDEX('Värde kostnader'!$J:$X,$C16+2,COLUMNS($J:O))/INDEX(Input!$G$5:$AE$5,COLUMNS($J:O)),"")</f>
        <v>0</v>
      </c>
      <c r="AF16" s="17" cm="1">
        <f t="array" ref="AF16">IFERROR(INDEX('Värde kostnader'!$J:$X,$C16+2,COLUMNS($J:P))/INDEX(Input!$G$5:$AE$5,COLUMNS($J:P)),"")</f>
        <v>0</v>
      </c>
      <c r="AG16" s="17" cm="1">
        <f t="array" ref="AG16">IFERROR(INDEX('Värde kostnader'!$J:$X,$C16+2,COLUMNS($J:Q))/INDEX(Input!$G$5:$AE$5,COLUMNS($J:Q)),"")</f>
        <v>0</v>
      </c>
      <c r="AH16" s="17" cm="1">
        <f t="array" ref="AH16">IFERROR(INDEX('Värde kostnader'!$J:$X,$C16+2,COLUMNS($J:R))/INDEX(Input!$G$5:$AE$5,COLUMNS($J:R)),"")</f>
        <v>0</v>
      </c>
      <c r="AI16" s="17" cm="1">
        <f t="array" ref="AI16">IFERROR(INDEX('Värde kostnader'!$J:$X,$C16+2,COLUMNS($J:S))/INDEX(Input!$G$5:$AE$5,COLUMNS($J:S)),"")</f>
        <v>0</v>
      </c>
      <c r="AJ16" s="17" cm="1">
        <f t="array" ref="AJ16">IFERROR(INDEX('Värde kostnader'!$J:$X,$C16+2,COLUMNS($J:T))/INDEX(Input!$G$5:$AE$5,COLUMNS($J:T)),"")</f>
        <v>0</v>
      </c>
      <c r="AK16" s="17" cm="1">
        <f t="array" ref="AK16">IFERROR(INDEX('Värde kostnader'!$J:$X,$C16+2,COLUMNS($J:U))/INDEX(Input!$G$5:$AE$5,COLUMNS($J:U)),"")</f>
        <v>0</v>
      </c>
      <c r="AL16" s="17" cm="1">
        <f t="array" ref="AL16">IFERROR(INDEX('Värde kostnader'!$J:$X,$C16+2,COLUMNS($J:V))/INDEX(Input!$G$5:$AE$5,COLUMNS($J:V)),"")</f>
        <v>0</v>
      </c>
      <c r="AM16" s="17" cm="1">
        <f t="array" ref="AM16">IFERROR(INDEX('Värde kostnader'!$J:$X,$C16+2,COLUMNS($J:W))/INDEX(Input!$G$5:$AE$5,COLUMNS($J:W)),"")</f>
        <v>0</v>
      </c>
      <c r="AN16" s="17" cm="1">
        <f t="array" ref="AN16">IFERROR(INDEX('Värde kostnader'!$J:$X,$C16+2,COLUMNS($J:X))/INDEX(Input!$G$5:$AE$5,COLUMNS($J:X)),"")</f>
        <v>0</v>
      </c>
      <c r="AO16" s="18">
        <f t="shared" si="1"/>
        <v>0</v>
      </c>
      <c r="AP16" s="17" cm="1">
        <f t="array" ref="AP16">IFERROR(INDEX('Värde kostnader'!$J:$X,$C16+3,COLUMNS($J:J))/INDEX(Input!$G$5:$AE$5,COLUMNS($J:J)),"")</f>
        <v>0</v>
      </c>
      <c r="AQ16" s="17" cm="1">
        <f t="array" ref="AQ16">IFERROR(INDEX('Värde kostnader'!$J:$X,$C16+3,COLUMNS($J:K))/INDEX(Input!$G$5:$AE$5,COLUMNS($J:K)),"")</f>
        <v>0</v>
      </c>
      <c r="AR16" s="17" cm="1">
        <f t="array" ref="AR16">IFERROR(INDEX('Värde kostnader'!$J:$X,$C16+3,COLUMNS($J:L))/INDEX(Input!$G$5:$AE$5,COLUMNS($J:L)),"")</f>
        <v>0</v>
      </c>
      <c r="AS16" s="17" cm="1">
        <f t="array" ref="AS16">IFERROR(INDEX('Värde kostnader'!$J:$X,$C16+3,COLUMNS($J:M))/INDEX(Input!$G$5:$AE$5,COLUMNS($J:M)),"")</f>
        <v>0</v>
      </c>
      <c r="AT16" s="17" cm="1">
        <f t="array" ref="AT16">IFERROR(INDEX('Värde kostnader'!$J:$X,$C16+3,COLUMNS($J:N))/INDEX(Input!$G$5:$AE$5,COLUMNS($J:N)),"")</f>
        <v>0</v>
      </c>
      <c r="AU16" s="17" cm="1">
        <f t="array" ref="AU16">IFERROR(INDEX('Värde kostnader'!$J:$X,$C16+3,COLUMNS($J:O))/INDEX(Input!$G$5:$AE$5,COLUMNS($J:O)),"")</f>
        <v>0</v>
      </c>
      <c r="AV16" s="17" cm="1">
        <f t="array" ref="AV16">IFERROR(INDEX('Värde kostnader'!$J:$X,$C16+3,COLUMNS($J:P))/INDEX(Input!$G$5:$AE$5,COLUMNS($J:P)),"")</f>
        <v>0</v>
      </c>
      <c r="AW16" s="17" cm="1">
        <f t="array" ref="AW16">IFERROR(INDEX('Värde kostnader'!$J:$X,$C16+3,COLUMNS($J:Q))/INDEX(Input!$G$5:$AE$5,COLUMNS($J:Q)),"")</f>
        <v>0</v>
      </c>
      <c r="AX16" s="17" cm="1">
        <f t="array" ref="AX16">IFERROR(INDEX('Värde kostnader'!$J:$X,$C16+3,COLUMNS($J:R))/INDEX(Input!$G$5:$AE$5,COLUMNS($J:R)),"")</f>
        <v>0</v>
      </c>
      <c r="AY16" s="17" cm="1">
        <f t="array" ref="AY16">IFERROR(INDEX('Värde kostnader'!$J:$X,$C16+3,COLUMNS($J:S))/INDEX(Input!$G$5:$AE$5,COLUMNS($J:S)),"")</f>
        <v>0</v>
      </c>
      <c r="AZ16" s="17" cm="1">
        <f t="array" ref="AZ16">IFERROR(INDEX('Värde kostnader'!$J:$X,$C16+3,COLUMNS($J:T))/INDEX(Input!$G$5:$AE$5,COLUMNS($J:T)),"")</f>
        <v>0</v>
      </c>
      <c r="BA16" s="17" cm="1">
        <f t="array" ref="BA16">IFERROR(INDEX('Värde kostnader'!$J:$X,$C16+3,COLUMNS($J:U))/INDEX(Input!$G$5:$AE$5,COLUMNS($J:U)),"")</f>
        <v>0</v>
      </c>
      <c r="BB16" s="17" cm="1">
        <f t="array" ref="BB16">IFERROR(INDEX('Värde kostnader'!$J:$X,$C16+3,COLUMNS($J:V))/INDEX(Input!$G$5:$AE$5,COLUMNS($J:V)),"")</f>
        <v>0</v>
      </c>
      <c r="BC16" s="17" cm="1">
        <f t="array" ref="BC16">IFERROR(INDEX('Värde kostnader'!$J:$X,$C16+3,COLUMNS($J:W))/INDEX(Input!$G$5:$AE$5,COLUMNS($J:W)),"")</f>
        <v>0</v>
      </c>
      <c r="BD16" s="17" cm="1">
        <f t="array" ref="BD16">IFERROR(INDEX('Värde kostnader'!$J:$X,$C16+3,COLUMNS($J:X))/INDEX(Input!$G$5:$AE$5,COLUMNS($J:X)),"")</f>
        <v>0</v>
      </c>
      <c r="BE16" s="25">
        <f t="shared" si="2"/>
        <v>0</v>
      </c>
    </row>
    <row r="17" spans="1:57" ht="25.2" customHeight="1" x14ac:dyDescent="0.35">
      <c r="A17" s="24" t="str">
        <f>"K"&amp;TEXT(ROWS($A$2:A17),"00")</f>
        <v>K16</v>
      </c>
      <c r="B17" s="16"/>
      <c r="C17" s="16"/>
      <c r="D17" s="33" cm="1">
        <f t="array" ref="D17">IFERROR(INDEX('Ej värderade'!$I:$I,ROWS($A$17:A17)+3),"")</f>
        <v>0</v>
      </c>
      <c r="E17" s="33" cm="1">
        <f t="array" ref="E17">IFERROR(INDEX('Ej värderade'!$J:$J,ROWS($A$17:B17)+3),"")</f>
        <v>0</v>
      </c>
      <c r="F17" s="33" cm="1">
        <f t="array" ref="F17">IFERROR(INDEX('Ej värderade'!$K:$K,ROWS($A$17:C17)+3),"")</f>
        <v>0</v>
      </c>
      <c r="G17" s="33" t="str">
        <f>IF($D17=0,"","Ej värderad")</f>
        <v/>
      </c>
      <c r="H17" s="19" cm="1">
        <f t="array" ref="H17">IFERROR(INDEX('Ej värderade'!$L:$L,ROWS($A$17:A17)+3),"")</f>
        <v>0</v>
      </c>
      <c r="I17" s="19" t="str">
        <f>IFERROR(_xlfn.XLOOKUP(H17,Input!#REF!,Input!#REF!),"")</f>
        <v/>
      </c>
      <c r="J17" s="16" t="str" cm="1">
        <f t="array" ref="J17">IFERROR(INDEX(#REF!,INDEX(_xlfn.ANCHORARRAY(#REF!),ROWS($J$2:J17))+1,COLUMNS($J:J))*INDEX(Resultatunderlag!$C$17:$C$21,COLUMNS($J:J)),"")</f>
        <v/>
      </c>
      <c r="K17" s="16"/>
      <c r="L17" s="16"/>
      <c r="M17" s="16"/>
      <c r="N17" s="16"/>
      <c r="O17" s="16"/>
      <c r="P17" s="16"/>
      <c r="Q17" s="16"/>
      <c r="R17" s="16"/>
      <c r="S17" s="16"/>
      <c r="T17" s="16"/>
      <c r="U17" s="16"/>
      <c r="V17" s="16"/>
      <c r="W17" s="16"/>
      <c r="X17" s="16"/>
      <c r="Y17" s="18"/>
      <c r="Z17" s="17" t="str" cm="1">
        <f t="array" ref="Z17">IFERROR(INDEX(#REF!,INDEX(_xlfn.ANCHORARRAY(#REF!),ROWS($J$2:J17))+2,COLUMNS($J:J))/INDEX(Input!$G$5:$Q$5,COLUMNS($J:J)),"")</f>
        <v/>
      </c>
      <c r="AA17" s="17" t="str" cm="1">
        <f t="array" ref="AA17">IFERROR(INDEX(#REF!,INDEX(_xlfn.ANCHORARRAY(#REF!),ROWS($J$2:K17))+2,COLUMNS($J:K))/INDEX(Input!$G$5:$Q$5,COLUMNS($J:K)),"")</f>
        <v/>
      </c>
      <c r="AB17" s="17" t="str" cm="1">
        <f t="array" ref="AB17">IFERROR(INDEX(#REF!,INDEX(_xlfn.ANCHORARRAY(#REF!),ROWS($J$2:L17))+2,COLUMNS($J:L))/INDEX(Input!$G$5:$Q$5,COLUMNS($J:L)),"")</f>
        <v/>
      </c>
      <c r="AC17" s="17" t="str" cm="1">
        <f t="array" ref="AC17">IFERROR(INDEX(#REF!,INDEX(_xlfn.ANCHORARRAY(#REF!),ROWS($J$2:M17))+2,COLUMNS($J:M))/INDEX(Input!$G$5:$Q$5,COLUMNS($J:M)),"")</f>
        <v/>
      </c>
      <c r="AD17" s="17" t="str" cm="1">
        <f t="array" ref="AD17">IFERROR(INDEX(#REF!,INDEX(_xlfn.ANCHORARRAY(#REF!),ROWS($J$2:N17))+2,COLUMNS($J:N))/INDEX(Input!$G$5:$Q$5,COLUMNS($J:N)),"")</f>
        <v/>
      </c>
      <c r="AE17" s="17" t="str" cm="1">
        <f t="array" ref="AE17">IFERROR(INDEX(#REF!,INDEX(_xlfn.ANCHORARRAY(#REF!),ROWS($J$2:O17))+2,COLUMNS($J:O))/INDEX(Input!$G$5:$Q$5,COLUMNS($J:O)),"")</f>
        <v/>
      </c>
      <c r="AF17" s="17" t="str" cm="1">
        <f t="array" ref="AF17">IFERROR(INDEX(#REF!,INDEX(_xlfn.ANCHORARRAY(#REF!),ROWS($J$2:P17))+2,COLUMNS($J:P))/INDEX(Input!$G$5:$Q$5,COLUMNS($J:P)),"")</f>
        <v/>
      </c>
      <c r="AG17" s="17" t="str" cm="1">
        <f t="array" ref="AG17">IFERROR(INDEX(#REF!,INDEX(_xlfn.ANCHORARRAY(#REF!),ROWS($J$2:Q17))+2,COLUMNS($J:Q))/INDEX(Input!$G$5:$Q$5,COLUMNS($J:Q)),"")</f>
        <v/>
      </c>
      <c r="AH17" s="17" t="str" cm="1">
        <f t="array" ref="AH17">IFERROR(INDEX(#REF!,INDEX(_xlfn.ANCHORARRAY(#REF!),ROWS($J$2:R17))+2,COLUMNS($J:R))/INDEX(Input!$G$5:$Q$5,COLUMNS($J:R)),"")</f>
        <v/>
      </c>
      <c r="AI17" s="17" t="str" cm="1">
        <f t="array" ref="AI17">IFERROR(INDEX(#REF!,INDEX(_xlfn.ANCHORARRAY(#REF!),ROWS($J$2:S17))+2,COLUMNS($J:S))/INDEX(Input!$G$5:$Q$5,COLUMNS($J:S)),"")</f>
        <v/>
      </c>
      <c r="AJ17" s="17"/>
      <c r="AK17" s="17"/>
      <c r="AL17" s="17"/>
      <c r="AM17" s="17"/>
      <c r="AN17" s="17"/>
      <c r="AO17" s="18"/>
      <c r="AP17" s="17"/>
      <c r="AQ17" s="17"/>
      <c r="AR17" s="17"/>
      <c r="AS17" s="17"/>
      <c r="AT17" s="17"/>
      <c r="AU17" s="17"/>
      <c r="AV17" s="17"/>
      <c r="AW17" s="17"/>
      <c r="AX17" s="17"/>
      <c r="AY17" s="17"/>
      <c r="AZ17" s="17"/>
      <c r="BA17" s="17"/>
      <c r="BB17" s="17"/>
      <c r="BC17" s="17"/>
      <c r="BD17" s="17"/>
      <c r="BE17" s="25"/>
    </row>
    <row r="18" spans="1:57" ht="25.2" customHeight="1" x14ac:dyDescent="0.35">
      <c r="A18" s="24" t="str">
        <f>"K"&amp;TEXT(ROWS($A$2:A18),"00")</f>
        <v>K17</v>
      </c>
      <c r="B18" s="16"/>
      <c r="C18" s="16"/>
      <c r="D18" s="33" cm="1">
        <f t="array" ref="D18">IFERROR(INDEX('Ej värderade'!$I:$I,ROWS($A$17:A18)+3),"")</f>
        <v>0</v>
      </c>
      <c r="E18" s="33" cm="1">
        <f t="array" ref="E18">IFERROR(INDEX('Ej värderade'!$J:$J,ROWS($A$17:B18)+3),"")</f>
        <v>0</v>
      </c>
      <c r="F18" s="33" cm="1">
        <f t="array" ref="F18">IFERROR(INDEX('Ej värderade'!$K:$K,ROWS($A$17:C18)+3),"")</f>
        <v>0</v>
      </c>
      <c r="G18" s="33" t="str">
        <f t="shared" ref="G18:G31" si="4">IF($D18=0,"","Ej värderad")</f>
        <v/>
      </c>
      <c r="H18" s="19" cm="1">
        <f t="array" ref="H18">IFERROR(INDEX('Ej värderade'!$L:$L,ROWS($A$17:A18)+3),"")</f>
        <v>0</v>
      </c>
      <c r="I18" s="19" t="str">
        <f>IFERROR(_xlfn.XLOOKUP(H18,Input!#REF!,Input!#REF!),"")</f>
        <v/>
      </c>
      <c r="J18" s="16" t="str" cm="1">
        <f t="array" ref="J18">IFERROR(INDEX(#REF!,INDEX(_xlfn.ANCHORARRAY(#REF!),ROWS($J$2:J18))+1,COLUMNS($J:J))*INDEX(Resultatunderlag!$C$17:$C$21,COLUMNS($J:J)),"")</f>
        <v/>
      </c>
      <c r="K18" s="16"/>
      <c r="L18" s="16"/>
      <c r="M18" s="16"/>
      <c r="N18" s="16"/>
      <c r="O18" s="16"/>
      <c r="P18" s="16"/>
      <c r="Q18" s="16"/>
      <c r="R18" s="16"/>
      <c r="S18" s="16"/>
      <c r="T18" s="16"/>
      <c r="U18" s="16"/>
      <c r="V18" s="16"/>
      <c r="W18" s="16"/>
      <c r="X18" s="16"/>
      <c r="Y18" s="18"/>
      <c r="Z18" s="17" t="str" cm="1">
        <f t="array" ref="Z18">IFERROR(INDEX(#REF!,INDEX(_xlfn.ANCHORARRAY(#REF!),ROWS($J$2:J18))+2,COLUMNS($J:J))/INDEX(Input!$G$5:$Q$5,COLUMNS($J:J)),"")</f>
        <v/>
      </c>
      <c r="AA18" s="17" t="str" cm="1">
        <f t="array" ref="AA18">IFERROR(INDEX(#REF!,INDEX(_xlfn.ANCHORARRAY(#REF!),ROWS($J$2:K18))+2,COLUMNS($J:K))/INDEX(Input!$G$5:$Q$5,COLUMNS($J:K)),"")</f>
        <v/>
      </c>
      <c r="AB18" s="17" t="str" cm="1">
        <f t="array" ref="AB18">IFERROR(INDEX(#REF!,INDEX(_xlfn.ANCHORARRAY(#REF!),ROWS($J$2:L18))+2,COLUMNS($J:L))/INDEX(Input!$G$5:$Q$5,COLUMNS($J:L)),"")</f>
        <v/>
      </c>
      <c r="AC18" s="17" t="str" cm="1">
        <f t="array" ref="AC18">IFERROR(INDEX(#REF!,INDEX(_xlfn.ANCHORARRAY(#REF!),ROWS($J$2:M18))+2,COLUMNS($J:M))/INDEX(Input!$G$5:$Q$5,COLUMNS($J:M)),"")</f>
        <v/>
      </c>
      <c r="AD18" s="17" t="str" cm="1">
        <f t="array" ref="AD18">IFERROR(INDEX(#REF!,INDEX(_xlfn.ANCHORARRAY(#REF!),ROWS($J$2:N18))+2,COLUMNS($J:N))/INDEX(Input!$G$5:$Q$5,COLUMNS($J:N)),"")</f>
        <v/>
      </c>
      <c r="AE18" s="17" t="str" cm="1">
        <f t="array" ref="AE18">IFERROR(INDEX(#REF!,INDEX(_xlfn.ANCHORARRAY(#REF!),ROWS($J$2:O18))+2,COLUMNS($J:O))/INDEX(Input!$G$5:$Q$5,COLUMNS($J:O)),"")</f>
        <v/>
      </c>
      <c r="AF18" s="17" t="str" cm="1">
        <f t="array" ref="AF18">IFERROR(INDEX(#REF!,INDEX(_xlfn.ANCHORARRAY(#REF!),ROWS($J$2:P18))+2,COLUMNS($J:P))/INDEX(Input!$G$5:$Q$5,COLUMNS($J:P)),"")</f>
        <v/>
      </c>
      <c r="AG18" s="17" t="str" cm="1">
        <f t="array" ref="AG18">IFERROR(INDEX(#REF!,INDEX(_xlfn.ANCHORARRAY(#REF!),ROWS($J$2:Q18))+2,COLUMNS($J:Q))/INDEX(Input!$G$5:$Q$5,COLUMNS($J:Q)),"")</f>
        <v/>
      </c>
      <c r="AH18" s="17" t="str" cm="1">
        <f t="array" ref="AH18">IFERROR(INDEX(#REF!,INDEX(_xlfn.ANCHORARRAY(#REF!),ROWS($J$2:R18))+2,COLUMNS($J:R))/INDEX(Input!$G$5:$Q$5,COLUMNS($J:R)),"")</f>
        <v/>
      </c>
      <c r="AI18" s="17" t="str" cm="1">
        <f t="array" ref="AI18">IFERROR(INDEX(#REF!,INDEX(_xlfn.ANCHORARRAY(#REF!),ROWS($J$2:S18))+2,COLUMNS($J:S))/INDEX(Input!$G$5:$Q$5,COLUMNS($J:S)),"")</f>
        <v/>
      </c>
      <c r="AJ18" s="17"/>
      <c r="AK18" s="17"/>
      <c r="AL18" s="17"/>
      <c r="AM18" s="17"/>
      <c r="AN18" s="17"/>
      <c r="AO18" s="18"/>
      <c r="AP18" s="17"/>
      <c r="AQ18" s="17"/>
      <c r="AR18" s="17"/>
      <c r="AS18" s="17"/>
      <c r="AT18" s="17"/>
      <c r="AU18" s="17"/>
      <c r="AV18" s="17"/>
      <c r="AW18" s="17"/>
      <c r="AX18" s="17"/>
      <c r="AY18" s="17"/>
      <c r="AZ18" s="17"/>
      <c r="BA18" s="17"/>
      <c r="BB18" s="17"/>
      <c r="BC18" s="17"/>
      <c r="BD18" s="17"/>
      <c r="BE18" s="25"/>
    </row>
    <row r="19" spans="1:57" ht="25.2" customHeight="1" x14ac:dyDescent="0.35">
      <c r="A19" s="24" t="str">
        <f>"K"&amp;TEXT(ROWS($A$2:A19),"00")</f>
        <v>K18</v>
      </c>
      <c r="B19" s="16"/>
      <c r="C19" s="16"/>
      <c r="D19" s="33" cm="1">
        <f t="array" ref="D19">IFERROR(INDEX('Ej värderade'!$I:$I,ROWS($A$17:A19)+3),"")</f>
        <v>0</v>
      </c>
      <c r="E19" s="33" cm="1">
        <f t="array" ref="E19">IFERROR(INDEX('Ej värderade'!$J:$J,ROWS($A$17:B19)+3),"")</f>
        <v>0</v>
      </c>
      <c r="F19" s="33" cm="1">
        <f t="array" ref="F19">IFERROR(INDEX('Ej värderade'!$K:$K,ROWS($A$17:C19)+3),"")</f>
        <v>0</v>
      </c>
      <c r="G19" s="33" t="str">
        <f t="shared" si="4"/>
        <v/>
      </c>
      <c r="H19" s="19" cm="1">
        <f t="array" ref="H19">IFERROR(INDEX('Ej värderade'!$L:$L,ROWS($A$17:A19)+3),"")</f>
        <v>0</v>
      </c>
      <c r="I19" s="19" t="str">
        <f>IFERROR(_xlfn.XLOOKUP(H19,Input!#REF!,Input!#REF!),"")</f>
        <v/>
      </c>
      <c r="J19" s="16" t="str" cm="1">
        <f t="array" ref="J19">IFERROR(INDEX(#REF!,INDEX(_xlfn.ANCHORARRAY(#REF!),ROWS($J$2:J19))+1,COLUMNS($J:J))*INDEX(Resultatunderlag!$C$17:$C$21,COLUMNS($J:J)),"")</f>
        <v/>
      </c>
      <c r="K19" s="16"/>
      <c r="L19" s="16"/>
      <c r="M19" s="16"/>
      <c r="N19" s="16"/>
      <c r="O19" s="16"/>
      <c r="P19" s="16"/>
      <c r="Q19" s="16"/>
      <c r="R19" s="16"/>
      <c r="S19" s="16"/>
      <c r="T19" s="16"/>
      <c r="U19" s="16"/>
      <c r="V19" s="16"/>
      <c r="W19" s="16"/>
      <c r="X19" s="16"/>
      <c r="Y19" s="18"/>
      <c r="Z19" s="17" t="str" cm="1">
        <f t="array" ref="Z19">IFERROR(INDEX(#REF!,INDEX(_xlfn.ANCHORARRAY(#REF!),ROWS($J$2:J19))+2,COLUMNS($J:J))/INDEX(Input!$G$5:$Q$5,COLUMNS($J:J)),"")</f>
        <v/>
      </c>
      <c r="AA19" s="17" t="str" cm="1">
        <f t="array" ref="AA19">IFERROR(INDEX(#REF!,INDEX(_xlfn.ANCHORARRAY(#REF!),ROWS($J$2:K19))+2,COLUMNS($J:K))/INDEX(Input!$G$5:$Q$5,COLUMNS($J:K)),"")</f>
        <v/>
      </c>
      <c r="AB19" s="17" t="str" cm="1">
        <f t="array" ref="AB19">IFERROR(INDEX(#REF!,INDEX(_xlfn.ANCHORARRAY(#REF!),ROWS($J$2:L19))+2,COLUMNS($J:L))/INDEX(Input!$G$5:$Q$5,COLUMNS($J:L)),"")</f>
        <v/>
      </c>
      <c r="AC19" s="17" t="str" cm="1">
        <f t="array" ref="AC19">IFERROR(INDEX(#REF!,INDEX(_xlfn.ANCHORARRAY(#REF!),ROWS($J$2:M19))+2,COLUMNS($J:M))/INDEX(Input!$G$5:$Q$5,COLUMNS($J:M)),"")</f>
        <v/>
      </c>
      <c r="AD19" s="17" t="str" cm="1">
        <f t="array" ref="AD19">IFERROR(INDEX(#REF!,INDEX(_xlfn.ANCHORARRAY(#REF!),ROWS($J$2:N19))+2,COLUMNS($J:N))/INDEX(Input!$G$5:$Q$5,COLUMNS($J:N)),"")</f>
        <v/>
      </c>
      <c r="AE19" s="17" t="str" cm="1">
        <f t="array" ref="AE19">IFERROR(INDEX(#REF!,INDEX(_xlfn.ANCHORARRAY(#REF!),ROWS($J$2:O19))+2,COLUMNS($J:O))/INDEX(Input!$G$5:$Q$5,COLUMNS($J:O)),"")</f>
        <v/>
      </c>
      <c r="AF19" s="17" t="str" cm="1">
        <f t="array" ref="AF19">IFERROR(INDEX(#REF!,INDEX(_xlfn.ANCHORARRAY(#REF!),ROWS($J$2:P19))+2,COLUMNS($J:P))/INDEX(Input!$G$5:$Q$5,COLUMNS($J:P)),"")</f>
        <v/>
      </c>
      <c r="AG19" s="17" t="str" cm="1">
        <f t="array" ref="AG19">IFERROR(INDEX(#REF!,INDEX(_xlfn.ANCHORARRAY(#REF!),ROWS($J$2:Q19))+2,COLUMNS($J:Q))/INDEX(Input!$G$5:$Q$5,COLUMNS($J:Q)),"")</f>
        <v/>
      </c>
      <c r="AH19" s="17" t="str" cm="1">
        <f t="array" ref="AH19">IFERROR(INDEX(#REF!,INDEX(_xlfn.ANCHORARRAY(#REF!),ROWS($J$2:R19))+2,COLUMNS($J:R))/INDEX(Input!$G$5:$Q$5,COLUMNS($J:R)),"")</f>
        <v/>
      </c>
      <c r="AI19" s="17" t="str" cm="1">
        <f t="array" ref="AI19">IFERROR(INDEX(#REF!,INDEX(_xlfn.ANCHORARRAY(#REF!),ROWS($J$2:S19))+2,COLUMNS($J:S))/INDEX(Input!$G$5:$Q$5,COLUMNS($J:S)),"")</f>
        <v/>
      </c>
      <c r="AJ19" s="17"/>
      <c r="AK19" s="17"/>
      <c r="AL19" s="17"/>
      <c r="AM19" s="17"/>
      <c r="AN19" s="17"/>
      <c r="AO19" s="18"/>
      <c r="AP19" s="17"/>
      <c r="AQ19" s="17"/>
      <c r="AR19" s="17"/>
      <c r="AS19" s="17"/>
      <c r="AT19" s="17"/>
      <c r="AU19" s="17"/>
      <c r="AV19" s="17"/>
      <c r="AW19" s="17"/>
      <c r="AX19" s="17"/>
      <c r="AY19" s="17"/>
      <c r="AZ19" s="17"/>
      <c r="BA19" s="17"/>
      <c r="BB19" s="17"/>
      <c r="BC19" s="17"/>
      <c r="BD19" s="17"/>
      <c r="BE19" s="25"/>
    </row>
    <row r="20" spans="1:57" ht="25.2" customHeight="1" x14ac:dyDescent="0.35">
      <c r="A20" s="24" t="str">
        <f>"K"&amp;TEXT(ROWS($A$2:A20),"00")</f>
        <v>K19</v>
      </c>
      <c r="B20" s="16"/>
      <c r="C20" s="16"/>
      <c r="D20" s="33" cm="1">
        <f t="array" ref="D20">IFERROR(INDEX('Ej värderade'!$I:$I,ROWS($A$17:A20)+3),"")</f>
        <v>0</v>
      </c>
      <c r="E20" s="33" cm="1">
        <f t="array" ref="E20">IFERROR(INDEX('Ej värderade'!$J:$J,ROWS($A$17:B20)+3),"")</f>
        <v>0</v>
      </c>
      <c r="F20" s="33" cm="1">
        <f t="array" ref="F20">IFERROR(INDEX('Ej värderade'!$K:$K,ROWS($A$17:C20)+3),"")</f>
        <v>0</v>
      </c>
      <c r="G20" s="33" t="str">
        <f t="shared" si="4"/>
        <v/>
      </c>
      <c r="H20" s="19" cm="1">
        <f t="array" ref="H20">IFERROR(INDEX('Ej värderade'!$L:$L,ROWS($A$17:A20)+3),"")</f>
        <v>0</v>
      </c>
      <c r="I20" s="19" t="str">
        <f>IFERROR(_xlfn.XLOOKUP(H20,Input!#REF!,Input!#REF!),"")</f>
        <v/>
      </c>
      <c r="J20" s="16" t="str" cm="1">
        <f t="array" ref="J20">IFERROR(INDEX(#REF!,INDEX(_xlfn.ANCHORARRAY(#REF!),ROWS($J$2:J20))+1,COLUMNS($J:J))*INDEX(Resultatunderlag!$C$17:$C$21,COLUMNS($J:J)),"")</f>
        <v/>
      </c>
      <c r="K20" s="16"/>
      <c r="L20" s="16"/>
      <c r="M20" s="16"/>
      <c r="N20" s="16"/>
      <c r="O20" s="16"/>
      <c r="P20" s="16"/>
      <c r="Q20" s="16"/>
      <c r="R20" s="16"/>
      <c r="S20" s="16"/>
      <c r="T20" s="16"/>
      <c r="U20" s="16"/>
      <c r="V20" s="16"/>
      <c r="W20" s="16"/>
      <c r="X20" s="16"/>
      <c r="Y20" s="18"/>
      <c r="Z20" s="17"/>
      <c r="AA20" s="17"/>
      <c r="AB20" s="17"/>
      <c r="AC20" s="17"/>
      <c r="AD20" s="17"/>
      <c r="AE20" s="17"/>
      <c r="AF20" s="17"/>
      <c r="AG20" s="17"/>
      <c r="AH20" s="17"/>
      <c r="AI20" s="17"/>
      <c r="AJ20" s="17"/>
      <c r="AK20" s="17"/>
      <c r="AL20" s="17"/>
      <c r="AM20" s="17"/>
      <c r="AN20" s="17"/>
      <c r="AO20" s="18"/>
      <c r="AP20" s="17"/>
      <c r="AQ20" s="17"/>
      <c r="AR20" s="17"/>
      <c r="AS20" s="17"/>
      <c r="AT20" s="17"/>
      <c r="AU20" s="17"/>
      <c r="AV20" s="17"/>
      <c r="AW20" s="17"/>
      <c r="AX20" s="17"/>
      <c r="AY20" s="17"/>
      <c r="AZ20" s="17"/>
      <c r="BA20" s="17"/>
      <c r="BB20" s="17"/>
      <c r="BC20" s="17"/>
      <c r="BD20" s="17"/>
      <c r="BE20" s="25"/>
    </row>
    <row r="21" spans="1:57" ht="25.2" customHeight="1" x14ac:dyDescent="0.35">
      <c r="A21" s="24" t="str">
        <f>"K"&amp;TEXT(ROWS($A$2:A21),"00")</f>
        <v>K20</v>
      </c>
      <c r="B21" s="16"/>
      <c r="C21" s="16"/>
      <c r="D21" s="33" cm="1">
        <f t="array" ref="D21">IFERROR(INDEX('Ej värderade'!$I:$I,ROWS($A$17:A21)+3),"")</f>
        <v>0</v>
      </c>
      <c r="E21" s="33" cm="1">
        <f t="array" ref="E21">IFERROR(INDEX('Ej värderade'!$J:$J,ROWS($A$17:B21)+3),"")</f>
        <v>0</v>
      </c>
      <c r="F21" s="33" cm="1">
        <f t="array" ref="F21">IFERROR(INDEX('Ej värderade'!$K:$K,ROWS($A$17:C21)+3),"")</f>
        <v>0</v>
      </c>
      <c r="G21" s="33" t="str">
        <f t="shared" si="4"/>
        <v/>
      </c>
      <c r="H21" s="19" cm="1">
        <f t="array" ref="H21">IFERROR(INDEX('Ej värderade'!$L:$L,ROWS($A$17:A21)+3),"")</f>
        <v>0</v>
      </c>
      <c r="I21" s="19" t="str">
        <f>IFERROR(_xlfn.XLOOKUP(H21,Input!#REF!,Input!#REF!),"")</f>
        <v/>
      </c>
      <c r="J21" s="16" t="str" cm="1">
        <f t="array" ref="J21">IFERROR(INDEX(#REF!,INDEX(_xlfn.ANCHORARRAY(#REF!),ROWS($J$2:J21))+1,COLUMNS($J:J))*INDEX(Resultatunderlag!$C$17:$C$21,COLUMNS($J:J)),"")</f>
        <v/>
      </c>
      <c r="K21" s="16"/>
      <c r="L21" s="16"/>
      <c r="M21" s="16"/>
      <c r="N21" s="16"/>
      <c r="O21" s="16"/>
      <c r="P21" s="16"/>
      <c r="Q21" s="16"/>
      <c r="R21" s="16"/>
      <c r="S21" s="16"/>
      <c r="T21" s="16"/>
      <c r="U21" s="16"/>
      <c r="V21" s="16"/>
      <c r="W21" s="16"/>
      <c r="X21" s="16"/>
      <c r="Y21" s="18"/>
      <c r="Z21" s="17"/>
      <c r="AA21" s="17"/>
      <c r="AB21" s="17"/>
      <c r="AC21" s="17"/>
      <c r="AD21" s="17"/>
      <c r="AE21" s="17"/>
      <c r="AF21" s="17"/>
      <c r="AG21" s="17"/>
      <c r="AH21" s="17"/>
      <c r="AI21" s="17"/>
      <c r="AJ21" s="17"/>
      <c r="AK21" s="17"/>
      <c r="AL21" s="17"/>
      <c r="AM21" s="17"/>
      <c r="AN21" s="17"/>
      <c r="AO21" s="18"/>
      <c r="AP21" s="17"/>
      <c r="AQ21" s="17"/>
      <c r="AR21" s="17"/>
      <c r="AS21" s="17"/>
      <c r="AT21" s="17"/>
      <c r="AU21" s="17"/>
      <c r="AV21" s="17"/>
      <c r="AW21" s="17"/>
      <c r="AX21" s="17"/>
      <c r="AY21" s="17"/>
      <c r="AZ21" s="17"/>
      <c r="BA21" s="17"/>
      <c r="BB21" s="17"/>
      <c r="BC21" s="17"/>
      <c r="BD21" s="17"/>
      <c r="BE21" s="25"/>
    </row>
    <row r="22" spans="1:57" ht="25.2" customHeight="1" x14ac:dyDescent="0.35">
      <c r="A22" s="24" t="str">
        <f>"K"&amp;TEXT(ROWS($A$2:A22),"00")</f>
        <v>K21</v>
      </c>
      <c r="B22" s="16"/>
      <c r="C22" s="16"/>
      <c r="D22" s="33" cm="1">
        <f t="array" ref="D22">IFERROR(INDEX('Ej värderade'!$I:$I,ROWS($A$17:A22)+3),"")</f>
        <v>0</v>
      </c>
      <c r="E22" s="33" cm="1">
        <f t="array" ref="E22">IFERROR(INDEX('Ej värderade'!$J:$J,ROWS($A$17:B22)+3),"")</f>
        <v>0</v>
      </c>
      <c r="F22" s="33" cm="1">
        <f t="array" ref="F22">IFERROR(INDEX('Ej värderade'!$K:$K,ROWS($A$17:C22)+3),"")</f>
        <v>0</v>
      </c>
      <c r="G22" s="33" t="str">
        <f t="shared" si="4"/>
        <v/>
      </c>
      <c r="H22" s="19" cm="1">
        <f t="array" ref="H22">IFERROR(INDEX('Ej värderade'!$L:$L,ROWS($A$17:A22)+3),"")</f>
        <v>0</v>
      </c>
      <c r="I22" s="19" t="str">
        <f>IFERROR(_xlfn.XLOOKUP(H22,Input!#REF!,Input!#REF!),"")</f>
        <v/>
      </c>
      <c r="J22" s="16" t="str" cm="1">
        <f t="array" ref="J22">IFERROR(INDEX(#REF!,INDEX(_xlfn.ANCHORARRAY(#REF!),ROWS($J$2:J22))+1,COLUMNS($J:J))*INDEX(Resultatunderlag!$C$17:$C$21,COLUMNS($J:J)),"")</f>
        <v/>
      </c>
      <c r="K22" s="16"/>
      <c r="L22" s="16"/>
      <c r="M22" s="16"/>
      <c r="N22" s="16"/>
      <c r="O22" s="16"/>
      <c r="P22" s="16"/>
      <c r="Q22" s="16"/>
      <c r="R22" s="16"/>
      <c r="S22" s="16"/>
      <c r="T22" s="16"/>
      <c r="U22" s="16"/>
      <c r="V22" s="16"/>
      <c r="W22" s="16"/>
      <c r="X22" s="16"/>
      <c r="Y22" s="18"/>
      <c r="Z22" s="17"/>
      <c r="AA22" s="17"/>
      <c r="AB22" s="17"/>
      <c r="AC22" s="17"/>
      <c r="AD22" s="17"/>
      <c r="AE22" s="17"/>
      <c r="AF22" s="17"/>
      <c r="AG22" s="17"/>
      <c r="AH22" s="17"/>
      <c r="AI22" s="17"/>
      <c r="AJ22" s="17"/>
      <c r="AK22" s="17"/>
      <c r="AL22" s="17"/>
      <c r="AM22" s="17"/>
      <c r="AN22" s="17"/>
      <c r="AO22" s="18"/>
      <c r="AP22" s="17"/>
      <c r="AQ22" s="17"/>
      <c r="AR22" s="17"/>
      <c r="AS22" s="17"/>
      <c r="AT22" s="17"/>
      <c r="AU22" s="17"/>
      <c r="AV22" s="17"/>
      <c r="AW22" s="17"/>
      <c r="AX22" s="17"/>
      <c r="AY22" s="17"/>
      <c r="AZ22" s="17"/>
      <c r="BA22" s="17"/>
      <c r="BB22" s="17"/>
      <c r="BC22" s="17"/>
      <c r="BD22" s="17"/>
      <c r="BE22" s="25"/>
    </row>
    <row r="23" spans="1:57" ht="25.2" customHeight="1" x14ac:dyDescent="0.35">
      <c r="A23" s="24" t="str">
        <f>"K"&amp;TEXT(ROWS($A$2:A23),"00")</f>
        <v>K22</v>
      </c>
      <c r="B23" s="16"/>
      <c r="C23" s="16"/>
      <c r="D23" s="33" cm="1">
        <f t="array" ref="D23">IFERROR(INDEX('Ej värderade'!$I:$I,ROWS($A$17:A23)+3),"")</f>
        <v>0</v>
      </c>
      <c r="E23" s="33" cm="1">
        <f t="array" ref="E23">IFERROR(INDEX('Ej värderade'!$J:$J,ROWS($A$17:B23)+3),"")</f>
        <v>0</v>
      </c>
      <c r="F23" s="33" cm="1">
        <f t="array" ref="F23">IFERROR(INDEX('Ej värderade'!$K:$K,ROWS($A$17:C23)+3),"")</f>
        <v>0</v>
      </c>
      <c r="G23" s="33" t="str">
        <f t="shared" si="4"/>
        <v/>
      </c>
      <c r="H23" s="19" cm="1">
        <f t="array" ref="H23">IFERROR(INDEX('Ej värderade'!$L:$L,ROWS($A$17:A23)+3),"")</f>
        <v>0</v>
      </c>
      <c r="I23" s="19" t="str">
        <f>IFERROR(_xlfn.XLOOKUP(H23,Input!#REF!,Input!#REF!),"")</f>
        <v/>
      </c>
      <c r="J23" s="16" t="str" cm="1">
        <f t="array" ref="J23">IFERROR(INDEX(#REF!,INDEX(_xlfn.ANCHORARRAY(#REF!),ROWS($J$2:J23))+1,COLUMNS($J:J))*INDEX(Resultatunderlag!$C$17:$C$21,COLUMNS($J:J)),"")</f>
        <v/>
      </c>
      <c r="K23" s="16"/>
      <c r="L23" s="16"/>
      <c r="M23" s="16"/>
      <c r="N23" s="16"/>
      <c r="O23" s="16"/>
      <c r="P23" s="16"/>
      <c r="Q23" s="16"/>
      <c r="R23" s="16"/>
      <c r="S23" s="16"/>
      <c r="T23" s="16"/>
      <c r="U23" s="16"/>
      <c r="V23" s="16"/>
      <c r="W23" s="16"/>
      <c r="X23" s="16"/>
      <c r="Y23" s="18"/>
      <c r="Z23" s="17"/>
      <c r="AA23" s="17"/>
      <c r="AB23" s="17"/>
      <c r="AC23" s="17"/>
      <c r="AD23" s="17"/>
      <c r="AE23" s="17"/>
      <c r="AF23" s="17"/>
      <c r="AG23" s="17"/>
      <c r="AH23" s="17"/>
      <c r="AI23" s="17"/>
      <c r="AJ23" s="17"/>
      <c r="AK23" s="17"/>
      <c r="AL23" s="17"/>
      <c r="AM23" s="17"/>
      <c r="AN23" s="17"/>
      <c r="AO23" s="18"/>
      <c r="AP23" s="17"/>
      <c r="AQ23" s="17"/>
      <c r="AR23" s="17"/>
      <c r="AS23" s="17"/>
      <c r="AT23" s="17"/>
      <c r="AU23" s="17"/>
      <c r="AV23" s="17"/>
      <c r="AW23" s="17"/>
      <c r="AX23" s="17"/>
      <c r="AY23" s="17"/>
      <c r="AZ23" s="17"/>
      <c r="BA23" s="17"/>
      <c r="BB23" s="17"/>
      <c r="BC23" s="17"/>
      <c r="BD23" s="17"/>
      <c r="BE23" s="25"/>
    </row>
    <row r="24" spans="1:57" ht="25.2" customHeight="1" x14ac:dyDescent="0.35">
      <c r="A24" s="24" t="str">
        <f>"K"&amp;TEXT(ROWS($A$2:A24),"00")</f>
        <v>K23</v>
      </c>
      <c r="B24" s="16"/>
      <c r="C24" s="16"/>
      <c r="D24" s="33" cm="1">
        <f t="array" ref="D24">IFERROR(INDEX('Ej värderade'!$I:$I,ROWS($A$17:A24)+3),"")</f>
        <v>0</v>
      </c>
      <c r="E24" s="33" cm="1">
        <f t="array" ref="E24">IFERROR(INDEX('Ej värderade'!$J:$J,ROWS($A$17:B24)+3),"")</f>
        <v>0</v>
      </c>
      <c r="F24" s="33" cm="1">
        <f t="array" ref="F24">IFERROR(INDEX('Ej värderade'!$K:$K,ROWS($A$17:C24)+3),"")</f>
        <v>0</v>
      </c>
      <c r="G24" s="33" t="str">
        <f t="shared" si="4"/>
        <v/>
      </c>
      <c r="H24" s="19" cm="1">
        <f t="array" ref="H24">IFERROR(INDEX('Ej värderade'!$L:$L,ROWS($A$17:A24)+3),"")</f>
        <v>0</v>
      </c>
      <c r="I24" s="19" t="str">
        <f>IFERROR(_xlfn.XLOOKUP(H24,Input!#REF!,Input!#REF!),"")</f>
        <v/>
      </c>
      <c r="J24" s="16" t="str" cm="1">
        <f t="array" ref="J24">IFERROR(INDEX(#REF!,INDEX(_xlfn.ANCHORARRAY(#REF!),ROWS($J$2:J24))+1,COLUMNS($J:J))*INDEX(Resultatunderlag!$C$17:$C$21,COLUMNS($J:J)),"")</f>
        <v/>
      </c>
      <c r="K24" s="16"/>
      <c r="L24" s="16"/>
      <c r="M24" s="16"/>
      <c r="N24" s="16"/>
      <c r="O24" s="16"/>
      <c r="P24" s="16"/>
      <c r="Q24" s="16"/>
      <c r="R24" s="16"/>
      <c r="S24" s="16"/>
      <c r="T24" s="16"/>
      <c r="U24" s="16"/>
      <c r="V24" s="16"/>
      <c r="W24" s="16"/>
      <c r="X24" s="16"/>
      <c r="Y24" s="18"/>
      <c r="Z24" s="17"/>
      <c r="AA24" s="17"/>
      <c r="AB24" s="17"/>
      <c r="AC24" s="17"/>
      <c r="AD24" s="17"/>
      <c r="AE24" s="17"/>
      <c r="AF24" s="17"/>
      <c r="AG24" s="17"/>
      <c r="AH24" s="17"/>
      <c r="AI24" s="17"/>
      <c r="AJ24" s="17"/>
      <c r="AK24" s="17"/>
      <c r="AL24" s="17"/>
      <c r="AM24" s="17"/>
      <c r="AN24" s="17"/>
      <c r="AO24" s="18"/>
      <c r="AP24" s="17"/>
      <c r="AQ24" s="17"/>
      <c r="AR24" s="17"/>
      <c r="AS24" s="17"/>
      <c r="AT24" s="17"/>
      <c r="AU24" s="17"/>
      <c r="AV24" s="17"/>
      <c r="AW24" s="17"/>
      <c r="AX24" s="17"/>
      <c r="AY24" s="17"/>
      <c r="AZ24" s="17"/>
      <c r="BA24" s="17"/>
      <c r="BB24" s="17"/>
      <c r="BC24" s="17"/>
      <c r="BD24" s="17"/>
      <c r="BE24" s="25"/>
    </row>
    <row r="25" spans="1:57" ht="25.2" customHeight="1" x14ac:dyDescent="0.35">
      <c r="A25" s="24" t="str">
        <f>"K"&amp;TEXT(ROWS($A$2:A25),"00")</f>
        <v>K24</v>
      </c>
      <c r="B25" s="16"/>
      <c r="C25" s="16"/>
      <c r="D25" s="33" cm="1">
        <f t="array" ref="D25">IFERROR(INDEX('Ej värderade'!$I:$I,ROWS($A$17:A25)+3),"")</f>
        <v>0</v>
      </c>
      <c r="E25" s="33" cm="1">
        <f t="array" ref="E25">IFERROR(INDEX('Ej värderade'!$J:$J,ROWS($A$17:B25)+3),"")</f>
        <v>0</v>
      </c>
      <c r="F25" s="33" cm="1">
        <f t="array" ref="F25">IFERROR(INDEX('Ej värderade'!$K:$K,ROWS($A$17:C25)+3),"")</f>
        <v>0</v>
      </c>
      <c r="G25" s="33" t="str">
        <f t="shared" si="4"/>
        <v/>
      </c>
      <c r="H25" s="19" cm="1">
        <f t="array" ref="H25">IFERROR(INDEX('Ej värderade'!$L:$L,ROWS($A$17:A25)+3),"")</f>
        <v>0</v>
      </c>
      <c r="I25" s="19" t="str">
        <f>IFERROR(_xlfn.XLOOKUP(H25,Input!#REF!,Input!#REF!),"")</f>
        <v/>
      </c>
      <c r="J25" s="16" t="str" cm="1">
        <f t="array" ref="J25">IFERROR(INDEX(#REF!,INDEX(_xlfn.ANCHORARRAY(#REF!),ROWS($J$2:J25))+1,COLUMNS($J:J))*INDEX(Resultatunderlag!$C$17:$C$21,COLUMNS($J:J)),"")</f>
        <v/>
      </c>
      <c r="K25" s="16"/>
      <c r="L25" s="16"/>
      <c r="M25" s="16"/>
      <c r="N25" s="16"/>
      <c r="O25" s="16"/>
      <c r="P25" s="16"/>
      <c r="Q25" s="16"/>
      <c r="R25" s="16"/>
      <c r="S25" s="16"/>
      <c r="T25" s="16"/>
      <c r="U25" s="16"/>
      <c r="V25" s="16"/>
      <c r="W25" s="16"/>
      <c r="X25" s="16"/>
      <c r="Y25" s="18"/>
      <c r="Z25" s="17"/>
      <c r="AA25" s="17"/>
      <c r="AB25" s="17"/>
      <c r="AC25" s="17"/>
      <c r="AD25" s="17"/>
      <c r="AE25" s="17"/>
      <c r="AF25" s="17"/>
      <c r="AG25" s="17"/>
      <c r="AH25" s="17"/>
      <c r="AI25" s="17"/>
      <c r="AJ25" s="17"/>
      <c r="AK25" s="17"/>
      <c r="AL25" s="17"/>
      <c r="AM25" s="17"/>
      <c r="AN25" s="17"/>
      <c r="AO25" s="18"/>
      <c r="AP25" s="17"/>
      <c r="AQ25" s="17"/>
      <c r="AR25" s="17"/>
      <c r="AS25" s="17"/>
      <c r="AT25" s="17"/>
      <c r="AU25" s="17"/>
      <c r="AV25" s="17"/>
      <c r="AW25" s="17"/>
      <c r="AX25" s="17"/>
      <c r="AY25" s="17"/>
      <c r="AZ25" s="17"/>
      <c r="BA25" s="17"/>
      <c r="BB25" s="17"/>
      <c r="BC25" s="17"/>
      <c r="BD25" s="17"/>
      <c r="BE25" s="25"/>
    </row>
    <row r="26" spans="1:57" ht="25.2" customHeight="1" x14ac:dyDescent="0.35">
      <c r="A26" s="24" t="str">
        <f>"K"&amp;TEXT(ROWS($A$2:A26),"00")</f>
        <v>K25</v>
      </c>
      <c r="B26" s="16"/>
      <c r="C26" s="16"/>
      <c r="D26" s="33" cm="1">
        <f t="array" ref="D26">IFERROR(INDEX('Ej värderade'!$I:$I,ROWS($A$17:A26)+3),"")</f>
        <v>0</v>
      </c>
      <c r="E26" s="33" cm="1">
        <f t="array" ref="E26">IFERROR(INDEX('Ej värderade'!$J:$J,ROWS($A$17:B26)+3),"")</f>
        <v>0</v>
      </c>
      <c r="F26" s="33" cm="1">
        <f t="array" ref="F26">IFERROR(INDEX('Ej värderade'!$K:$K,ROWS($A$17:C26)+3),"")</f>
        <v>0</v>
      </c>
      <c r="G26" s="33" t="str">
        <f t="shared" si="4"/>
        <v/>
      </c>
      <c r="H26" s="19" cm="1">
        <f t="array" ref="H26">IFERROR(INDEX('Ej värderade'!$L:$L,ROWS($A$17:A26)+3),"")</f>
        <v>0</v>
      </c>
      <c r="I26" s="19" t="str">
        <f>IFERROR(_xlfn.XLOOKUP(H26,Input!#REF!,Input!#REF!),"")</f>
        <v/>
      </c>
      <c r="J26" s="16" t="str" cm="1">
        <f t="array" ref="J26">IFERROR(INDEX(#REF!,INDEX(_xlfn.ANCHORARRAY(#REF!),ROWS($J$2:J26))+1,COLUMNS($J:J))*INDEX(Resultatunderlag!$C$17:$C$21,COLUMNS($J:J)),"")</f>
        <v/>
      </c>
      <c r="K26" s="16"/>
      <c r="L26" s="16"/>
      <c r="M26" s="16"/>
      <c r="N26" s="16"/>
      <c r="O26" s="16"/>
      <c r="P26" s="16"/>
      <c r="Q26" s="16"/>
      <c r="R26" s="16"/>
      <c r="S26" s="16"/>
      <c r="T26" s="16"/>
      <c r="U26" s="16"/>
      <c r="V26" s="16"/>
      <c r="W26" s="16"/>
      <c r="X26" s="16"/>
      <c r="Y26" s="18"/>
      <c r="Z26" s="17"/>
      <c r="AA26" s="17"/>
      <c r="AB26" s="17"/>
      <c r="AC26" s="17"/>
      <c r="AD26" s="17"/>
      <c r="AE26" s="17"/>
      <c r="AF26" s="17"/>
      <c r="AG26" s="17"/>
      <c r="AH26" s="17"/>
      <c r="AI26" s="17"/>
      <c r="AJ26" s="17"/>
      <c r="AK26" s="17"/>
      <c r="AL26" s="17"/>
      <c r="AM26" s="17"/>
      <c r="AN26" s="17"/>
      <c r="AO26" s="18"/>
      <c r="AP26" s="17"/>
      <c r="AQ26" s="17"/>
      <c r="AR26" s="17"/>
      <c r="AS26" s="17"/>
      <c r="AT26" s="17"/>
      <c r="AU26" s="17"/>
      <c r="AV26" s="17"/>
      <c r="AW26" s="17"/>
      <c r="AX26" s="17"/>
      <c r="AY26" s="17"/>
      <c r="AZ26" s="17"/>
      <c r="BA26" s="17"/>
      <c r="BB26" s="17"/>
      <c r="BC26" s="17"/>
      <c r="BD26" s="17"/>
      <c r="BE26" s="25"/>
    </row>
    <row r="27" spans="1:57" ht="25.2" customHeight="1" x14ac:dyDescent="0.35">
      <c r="A27" s="24" t="str">
        <f>"K"&amp;TEXT(ROWS($A$2:A27),"00")</f>
        <v>K26</v>
      </c>
      <c r="B27" s="16"/>
      <c r="C27" s="16"/>
      <c r="D27" s="33" cm="1">
        <f t="array" ref="D27">IFERROR(INDEX('Ej värderade'!$I:$I,ROWS($A$17:A27)+3),"")</f>
        <v>0</v>
      </c>
      <c r="E27" s="33" cm="1">
        <f t="array" ref="E27">IFERROR(INDEX('Ej värderade'!$J:$J,ROWS($A$17:B27)+3),"")</f>
        <v>0</v>
      </c>
      <c r="F27" s="33" cm="1">
        <f t="array" ref="F27">IFERROR(INDEX('Ej värderade'!$K:$K,ROWS($A$17:C27)+3),"")</f>
        <v>0</v>
      </c>
      <c r="G27" s="33" t="str">
        <f t="shared" si="4"/>
        <v/>
      </c>
      <c r="H27" s="19" cm="1">
        <f t="array" ref="H27">IFERROR(INDEX('Ej värderade'!$L:$L,ROWS($A$17:A27)+3),"")</f>
        <v>0</v>
      </c>
      <c r="I27" s="19" t="str">
        <f>IFERROR(_xlfn.XLOOKUP(H27,Input!#REF!,Input!#REF!),"")</f>
        <v/>
      </c>
      <c r="J27" s="16" t="str" cm="1">
        <f t="array" ref="J27">IFERROR(INDEX(#REF!,INDEX(_xlfn.ANCHORARRAY(#REF!),ROWS($J$2:J27))+1,COLUMNS($J:J))*INDEX(Resultatunderlag!$C$17:$C$21,COLUMNS($J:J)),"")</f>
        <v/>
      </c>
      <c r="K27" s="16"/>
      <c r="L27" s="16"/>
      <c r="M27" s="16"/>
      <c r="N27" s="16"/>
      <c r="O27" s="16"/>
      <c r="P27" s="16"/>
      <c r="Q27" s="16"/>
      <c r="R27" s="16"/>
      <c r="S27" s="16"/>
      <c r="T27" s="16"/>
      <c r="U27" s="16"/>
      <c r="V27" s="16"/>
      <c r="W27" s="16"/>
      <c r="X27" s="16"/>
      <c r="Y27" s="18"/>
      <c r="Z27" s="17"/>
      <c r="AA27" s="17"/>
      <c r="AB27" s="17"/>
      <c r="AC27" s="17"/>
      <c r="AD27" s="17"/>
      <c r="AE27" s="17"/>
      <c r="AF27" s="17"/>
      <c r="AG27" s="17"/>
      <c r="AH27" s="17"/>
      <c r="AI27" s="17"/>
      <c r="AJ27" s="17"/>
      <c r="AK27" s="17"/>
      <c r="AL27" s="17"/>
      <c r="AM27" s="17"/>
      <c r="AN27" s="17"/>
      <c r="AO27" s="18"/>
      <c r="AP27" s="17"/>
      <c r="AQ27" s="17"/>
      <c r="AR27" s="17"/>
      <c r="AS27" s="17"/>
      <c r="AT27" s="17"/>
      <c r="AU27" s="17"/>
      <c r="AV27" s="17"/>
      <c r="AW27" s="17"/>
      <c r="AX27" s="17"/>
      <c r="AY27" s="17"/>
      <c r="AZ27" s="17"/>
      <c r="BA27" s="17"/>
      <c r="BB27" s="17"/>
      <c r="BC27" s="17"/>
      <c r="BD27" s="17"/>
      <c r="BE27" s="25"/>
    </row>
    <row r="28" spans="1:57" ht="25.2" customHeight="1" x14ac:dyDescent="0.35">
      <c r="A28" s="24" t="str">
        <f>"K"&amp;TEXT(ROWS($A$2:A28),"00")</f>
        <v>K27</v>
      </c>
      <c r="B28" s="16"/>
      <c r="C28" s="16"/>
      <c r="D28" s="33" cm="1">
        <f t="array" ref="D28">IFERROR(INDEX('Ej värderade'!$I:$I,ROWS($A$17:A28)+3),"")</f>
        <v>0</v>
      </c>
      <c r="E28" s="33" cm="1">
        <f t="array" ref="E28">IFERROR(INDEX('Ej värderade'!$J:$J,ROWS($A$17:B28)+3),"")</f>
        <v>0</v>
      </c>
      <c r="F28" s="33" cm="1">
        <f t="array" ref="F28">IFERROR(INDEX('Ej värderade'!$K:$K,ROWS($A$17:C28)+3),"")</f>
        <v>0</v>
      </c>
      <c r="G28" s="33" t="str">
        <f t="shared" si="4"/>
        <v/>
      </c>
      <c r="H28" s="19" cm="1">
        <f t="array" ref="H28">IFERROR(INDEX('Ej värderade'!$L:$L,ROWS($A$17:A28)+3),"")</f>
        <v>0</v>
      </c>
      <c r="I28" s="19" t="str">
        <f>IFERROR(_xlfn.XLOOKUP(H28,Input!#REF!,Input!#REF!),"")</f>
        <v/>
      </c>
      <c r="J28" s="16" t="str" cm="1">
        <f t="array" ref="J28">IFERROR(INDEX(#REF!,INDEX(_xlfn.ANCHORARRAY(#REF!),ROWS($J$2:J28))+1,COLUMNS($J:J))*INDEX(Resultatunderlag!$C$17:$C$21,COLUMNS($J:J)),"")</f>
        <v/>
      </c>
      <c r="K28" s="16"/>
      <c r="L28" s="16"/>
      <c r="M28" s="16"/>
      <c r="N28" s="16"/>
      <c r="O28" s="16"/>
      <c r="P28" s="16"/>
      <c r="Q28" s="16"/>
      <c r="R28" s="16"/>
      <c r="S28" s="16"/>
      <c r="T28" s="16"/>
      <c r="U28" s="16"/>
      <c r="V28" s="16"/>
      <c r="W28" s="16"/>
      <c r="X28" s="16"/>
      <c r="Y28" s="18"/>
      <c r="Z28" s="17"/>
      <c r="AA28" s="17"/>
      <c r="AB28" s="17"/>
      <c r="AC28" s="17"/>
      <c r="AD28" s="17"/>
      <c r="AE28" s="17"/>
      <c r="AF28" s="17"/>
      <c r="AG28" s="17"/>
      <c r="AH28" s="17"/>
      <c r="AI28" s="17"/>
      <c r="AJ28" s="17"/>
      <c r="AK28" s="17"/>
      <c r="AL28" s="17"/>
      <c r="AM28" s="17"/>
      <c r="AN28" s="17"/>
      <c r="AO28" s="18"/>
      <c r="AP28" s="17"/>
      <c r="AQ28" s="17"/>
      <c r="AR28" s="17"/>
      <c r="AS28" s="17"/>
      <c r="AT28" s="17"/>
      <c r="AU28" s="17"/>
      <c r="AV28" s="17"/>
      <c r="AW28" s="17"/>
      <c r="AX28" s="17"/>
      <c r="AY28" s="17"/>
      <c r="AZ28" s="17"/>
      <c r="BA28" s="17"/>
      <c r="BB28" s="17"/>
      <c r="BC28" s="17"/>
      <c r="BD28" s="17"/>
      <c r="BE28" s="25"/>
    </row>
    <row r="29" spans="1:57" ht="25.2" customHeight="1" x14ac:dyDescent="0.35">
      <c r="A29" s="24" t="str">
        <f>"K"&amp;TEXT(ROWS($A$2:A29),"00")</f>
        <v>K28</v>
      </c>
      <c r="B29" s="16"/>
      <c r="C29" s="16"/>
      <c r="D29" s="33" cm="1">
        <f t="array" ref="D29">IFERROR(INDEX('Ej värderade'!$I:$I,ROWS($A$17:A29)+3),"")</f>
        <v>0</v>
      </c>
      <c r="E29" s="33" cm="1">
        <f t="array" ref="E29">IFERROR(INDEX('Ej värderade'!$J:$J,ROWS($A$17:B29)+3),"")</f>
        <v>0</v>
      </c>
      <c r="F29" s="33" cm="1">
        <f t="array" ref="F29">IFERROR(INDEX('Ej värderade'!$K:$K,ROWS($A$17:C29)+3),"")</f>
        <v>0</v>
      </c>
      <c r="G29" s="33" t="str">
        <f t="shared" si="4"/>
        <v/>
      </c>
      <c r="H29" s="19" cm="1">
        <f t="array" ref="H29">IFERROR(INDEX('Ej värderade'!$L:$L,ROWS($A$17:A29)+3),"")</f>
        <v>0</v>
      </c>
      <c r="I29" s="19" t="str">
        <f>IFERROR(_xlfn.XLOOKUP(H29,Input!#REF!,Input!#REF!),"")</f>
        <v/>
      </c>
      <c r="J29" s="16" t="str" cm="1">
        <f t="array" ref="J29">IFERROR(INDEX(#REF!,INDEX(_xlfn.ANCHORARRAY(#REF!),ROWS($J$2:J29))+1,COLUMNS($J:J))*INDEX(Resultatunderlag!$C$17:$C$21,COLUMNS($J:J)),"")</f>
        <v/>
      </c>
      <c r="K29" s="16"/>
      <c r="L29" s="16"/>
      <c r="M29" s="16"/>
      <c r="N29" s="16"/>
      <c r="O29" s="16"/>
      <c r="P29" s="16"/>
      <c r="Q29" s="16"/>
      <c r="R29" s="16"/>
      <c r="S29" s="16"/>
      <c r="T29" s="16"/>
      <c r="U29" s="16"/>
      <c r="V29" s="16"/>
      <c r="W29" s="16"/>
      <c r="X29" s="16"/>
      <c r="Y29" s="18"/>
      <c r="Z29" s="17"/>
      <c r="AA29" s="17"/>
      <c r="AB29" s="17"/>
      <c r="AC29" s="17"/>
      <c r="AD29" s="17"/>
      <c r="AE29" s="17"/>
      <c r="AF29" s="17"/>
      <c r="AG29" s="17"/>
      <c r="AH29" s="17"/>
      <c r="AI29" s="17"/>
      <c r="AJ29" s="17"/>
      <c r="AK29" s="17"/>
      <c r="AL29" s="17"/>
      <c r="AM29" s="17"/>
      <c r="AN29" s="17"/>
      <c r="AO29" s="18"/>
      <c r="AP29" s="17"/>
      <c r="AQ29" s="17"/>
      <c r="AR29" s="17"/>
      <c r="AS29" s="17"/>
      <c r="AT29" s="17"/>
      <c r="AU29" s="17"/>
      <c r="AV29" s="17"/>
      <c r="AW29" s="17"/>
      <c r="AX29" s="17"/>
      <c r="AY29" s="17"/>
      <c r="AZ29" s="17"/>
      <c r="BA29" s="17"/>
      <c r="BB29" s="17"/>
      <c r="BC29" s="17"/>
      <c r="BD29" s="17"/>
      <c r="BE29" s="25"/>
    </row>
    <row r="30" spans="1:57" ht="25.2" customHeight="1" x14ac:dyDescent="0.35">
      <c r="A30" s="24" t="str">
        <f>"K"&amp;TEXT(ROWS($A$2:A30),"00")</f>
        <v>K29</v>
      </c>
      <c r="B30" s="16"/>
      <c r="C30" s="16"/>
      <c r="D30" s="33" cm="1">
        <f t="array" ref="D30">IFERROR(INDEX('Ej värderade'!$I:$I,ROWS($A$17:A30)+3),"")</f>
        <v>0</v>
      </c>
      <c r="E30" s="33" cm="1">
        <f t="array" ref="E30">IFERROR(INDEX('Ej värderade'!$J:$J,ROWS($A$17:B30)+3),"")</f>
        <v>0</v>
      </c>
      <c r="F30" s="33" cm="1">
        <f t="array" ref="F30">IFERROR(INDEX('Ej värderade'!$K:$K,ROWS($A$17:C30)+3),"")</f>
        <v>0</v>
      </c>
      <c r="G30" s="33" t="str">
        <f t="shared" si="4"/>
        <v/>
      </c>
      <c r="H30" s="19" cm="1">
        <f t="array" ref="H30">IFERROR(INDEX('Ej värderade'!$L:$L,ROWS($A$17:A30)+3),"")</f>
        <v>0</v>
      </c>
      <c r="I30" s="19" t="str">
        <f>IFERROR(_xlfn.XLOOKUP(H30,Input!#REF!,Input!#REF!),"")</f>
        <v/>
      </c>
      <c r="J30" s="16" t="str" cm="1">
        <f t="array" ref="J30">IFERROR(INDEX(#REF!,INDEX(_xlfn.ANCHORARRAY(#REF!),ROWS($J$2:J30))+1,COLUMNS($J:J))*INDEX(Resultatunderlag!$C$17:$C$21,COLUMNS($J:J)),"")</f>
        <v/>
      </c>
      <c r="K30" s="16"/>
      <c r="L30" s="16"/>
      <c r="M30" s="16"/>
      <c r="N30" s="16"/>
      <c r="O30" s="16"/>
      <c r="P30" s="16"/>
      <c r="Q30" s="16"/>
      <c r="R30" s="16"/>
      <c r="S30" s="16"/>
      <c r="T30" s="16"/>
      <c r="U30" s="16"/>
      <c r="V30" s="16"/>
      <c r="W30" s="16"/>
      <c r="X30" s="16"/>
      <c r="Y30" s="18"/>
      <c r="Z30" s="17"/>
      <c r="AA30" s="17"/>
      <c r="AB30" s="17"/>
      <c r="AC30" s="17"/>
      <c r="AD30" s="17"/>
      <c r="AE30" s="17"/>
      <c r="AF30" s="17"/>
      <c r="AG30" s="17"/>
      <c r="AH30" s="17"/>
      <c r="AI30" s="17"/>
      <c r="AJ30" s="17"/>
      <c r="AK30" s="17"/>
      <c r="AL30" s="17"/>
      <c r="AM30" s="17"/>
      <c r="AN30" s="17"/>
      <c r="AO30" s="18"/>
      <c r="AP30" s="17"/>
      <c r="AQ30" s="17"/>
      <c r="AR30" s="17"/>
      <c r="AS30" s="17"/>
      <c r="AT30" s="17"/>
      <c r="AU30" s="17"/>
      <c r="AV30" s="17"/>
      <c r="AW30" s="17"/>
      <c r="AX30" s="17"/>
      <c r="AY30" s="17"/>
      <c r="AZ30" s="17"/>
      <c r="BA30" s="17"/>
      <c r="BB30" s="17"/>
      <c r="BC30" s="17"/>
      <c r="BD30" s="17"/>
      <c r="BE30" s="25"/>
    </row>
    <row r="31" spans="1:57" ht="25.2" customHeight="1" x14ac:dyDescent="0.35">
      <c r="A31" s="24" t="str">
        <f>"K"&amp;TEXT(ROWS($A$2:A31),"00")</f>
        <v>K30</v>
      </c>
      <c r="B31" s="29"/>
      <c r="C31" s="29"/>
      <c r="D31" s="34" cm="1">
        <f t="array" ref="D31">IFERROR(INDEX('Ej värderade'!$I:$I,ROWS($A$17:A31)+3),"")</f>
        <v>0</v>
      </c>
      <c r="E31" s="34" cm="1">
        <f t="array" ref="E31">IFERROR(INDEX('Ej värderade'!$J:$J,ROWS($A$17:B31)+3),"")</f>
        <v>0</v>
      </c>
      <c r="F31" s="34" cm="1">
        <f t="array" ref="F31">IFERROR(INDEX('Ej värderade'!$K:$K,ROWS($A$17:C31)+3),"")</f>
        <v>0</v>
      </c>
      <c r="G31" s="34" t="str">
        <f t="shared" si="4"/>
        <v/>
      </c>
      <c r="H31" s="22" cm="1">
        <f t="array" ref="H31">IFERROR(INDEX('Ej värderade'!$L:$L,ROWS($A$17:A31)+3),"")</f>
        <v>0</v>
      </c>
      <c r="I31" s="22" t="str">
        <f>IFERROR(_xlfn.XLOOKUP(H31,Input!#REF!,Input!#REF!),"")</f>
        <v/>
      </c>
      <c r="J31" s="29" t="str" cm="1">
        <f t="array" ref="J31">IFERROR(INDEX(#REF!,INDEX(_xlfn.ANCHORARRAY(#REF!),ROWS($J$2:J31))+1,COLUMNS($J:J))*INDEX(Resultatunderlag!$C$17:$C$21,COLUMNS($J:J)),"")</f>
        <v/>
      </c>
      <c r="K31" s="29"/>
      <c r="L31" s="29"/>
      <c r="M31" s="29"/>
      <c r="N31" s="29"/>
      <c r="O31" s="29"/>
      <c r="P31" s="29"/>
      <c r="Q31" s="29"/>
      <c r="R31" s="29"/>
      <c r="S31" s="29"/>
      <c r="T31" s="29"/>
      <c r="U31" s="29"/>
      <c r="V31" s="29"/>
      <c r="W31" s="29"/>
      <c r="X31" s="29"/>
      <c r="Y31" s="30"/>
      <c r="Z31" s="31"/>
      <c r="AA31" s="31"/>
      <c r="AB31" s="31"/>
      <c r="AC31" s="31"/>
      <c r="AD31" s="31"/>
      <c r="AE31" s="31"/>
      <c r="AF31" s="31"/>
      <c r="AG31" s="31"/>
      <c r="AH31" s="31"/>
      <c r="AI31" s="31"/>
      <c r="AJ31" s="31"/>
      <c r="AK31" s="31"/>
      <c r="AL31" s="31"/>
      <c r="AM31" s="31"/>
      <c r="AN31" s="31"/>
      <c r="AO31" s="30"/>
      <c r="AP31" s="31"/>
      <c r="AQ31" s="31"/>
      <c r="AR31" s="31"/>
      <c r="AS31" s="31"/>
      <c r="AT31" s="31"/>
      <c r="AU31" s="31"/>
      <c r="AV31" s="31"/>
      <c r="AW31" s="31"/>
      <c r="AX31" s="31"/>
      <c r="AY31" s="31"/>
      <c r="AZ31" s="31"/>
      <c r="BA31" s="31"/>
      <c r="BB31" s="31"/>
      <c r="BC31" s="31"/>
      <c r="BD31" s="31"/>
      <c r="BE31" s="32"/>
    </row>
    <row r="32" spans="1:57" ht="25.2" customHeight="1" x14ac:dyDescent="0.35">
      <c r="J32" t="str" cm="1">
        <f t="array" ref="J32">IFERROR(INDEX(#REF!,INDEX(_xlfn.ANCHORARRAY(#REF!),ROWS($J$2:J32))+1,COLUMNS($J:J))*INDEX(Resultatunderlag!$C$17:$C$21,COLUMNS($J:J)),"")</f>
        <v/>
      </c>
    </row>
    <row r="33" spans="10:10" ht="25.2" customHeight="1" x14ac:dyDescent="0.35">
      <c r="J33" t="str" cm="1">
        <f t="array" ref="J33">IFERROR(INDEX(#REF!,INDEX(_xlfn.ANCHORARRAY(#REF!),ROWS($J$2:J33))+1,COLUMNS($J:J))*INDEX(Resultatunderlag!$C$17:$C$21,COLUMNS($J:J)),"")</f>
        <v/>
      </c>
    </row>
    <row r="34" spans="10:10" ht="25.2" customHeight="1" x14ac:dyDescent="0.35">
      <c r="J34" t="str" cm="1">
        <f t="array" ref="J34">IFERROR(INDEX(#REF!,INDEX(_xlfn.ANCHORARRAY(#REF!),ROWS($J$2:J34))+1,COLUMNS($J:J))*INDEX(Resultatunderlag!$C$17:$C$21,COLUMNS($J:J)),"")</f>
        <v/>
      </c>
    </row>
    <row r="35" spans="10:10" ht="25.2" customHeight="1" x14ac:dyDescent="0.35">
      <c r="J35" t="str" cm="1">
        <f t="array" ref="J35">IFERROR(INDEX(#REF!,INDEX(_xlfn.ANCHORARRAY(#REF!),ROWS($J$2:J35))+1,COLUMNS($J:J))*INDEX(Resultatunderlag!$C$17:$C$21,COLUMNS($J:J)),"")</f>
        <v/>
      </c>
    </row>
    <row r="36" spans="10:10" ht="25.2" customHeight="1" x14ac:dyDescent="0.35">
      <c r="J36" t="str" cm="1">
        <f t="array" ref="J36">IFERROR(INDEX(#REF!,INDEX(_xlfn.ANCHORARRAY(#REF!),ROWS($J$2:J36))+1,COLUMNS($J:J))*INDEX(Resultatunderlag!$C$17:$C$21,COLUMNS($J:J)),"")</f>
        <v/>
      </c>
    </row>
    <row r="37" spans="10:10" ht="25.2" customHeight="1" x14ac:dyDescent="0.35">
      <c r="J37" t="str" cm="1">
        <f t="array" ref="J37">IFERROR(INDEX(#REF!,INDEX(_xlfn.ANCHORARRAY(#REF!),ROWS($J$2:J37))+1,COLUMNS($J:J))*INDEX(Resultatunderlag!$C$17:$C$21,COLUMNS($J:J)),"")</f>
        <v/>
      </c>
    </row>
    <row r="38" spans="10:10" ht="25.2" customHeight="1" x14ac:dyDescent="0.35">
      <c r="J38" t="str" cm="1">
        <f t="array" ref="J38">IFERROR(INDEX(#REF!,INDEX(_xlfn.ANCHORARRAY(#REF!),ROWS($J$2:J38))+1,COLUMNS($J:J))*INDEX(Resultatunderlag!$C$17:$C$21,COLUMNS($J:J)),"")</f>
        <v/>
      </c>
    </row>
    <row r="39" spans="10:10" ht="25.2" customHeight="1" x14ac:dyDescent="0.35">
      <c r="J39" t="str" cm="1">
        <f t="array" ref="J39">IFERROR(INDEX(#REF!,INDEX(_xlfn.ANCHORARRAY(#REF!),ROWS($J$2:J39))+1,COLUMNS($J:J))*INDEX(Resultatunderlag!$C$17:$C$21,COLUMNS($J:J)),"")</f>
        <v/>
      </c>
    </row>
    <row r="40" spans="10:10" ht="25.2" customHeight="1" x14ac:dyDescent="0.35">
      <c r="J40" t="str" cm="1">
        <f t="array" ref="J40">IFERROR(INDEX(#REF!,INDEX(_xlfn.ANCHORARRAY(#REF!),ROWS($J$2:J40))+1,COLUMNS($J:J))*INDEX(Resultatunderlag!$C$17:$C$21,COLUMNS($J:J)),"")</f>
        <v/>
      </c>
    </row>
    <row r="41" spans="10:10" ht="25.2" customHeight="1" x14ac:dyDescent="0.35">
      <c r="J41" t="str" cm="1">
        <f t="array" ref="J41">IFERROR(INDEX(#REF!,INDEX(_xlfn.ANCHORARRAY(#REF!),ROWS($J$2:J41))+1,COLUMNS($J:J))*INDEX(Resultatunderlag!$C$17:$C$21,COLUMNS($J:J)),"")</f>
        <v/>
      </c>
    </row>
    <row r="42" spans="10:10" ht="25.2" customHeight="1" x14ac:dyDescent="0.35">
      <c r="J42" t="str" cm="1">
        <f t="array" ref="J42">IFERROR(INDEX(#REF!,INDEX(_xlfn.ANCHORARRAY(#REF!),ROWS($J$2:J42))+1,COLUMNS($J:J))*INDEX(Resultatunderlag!$C$17:$C$21,COLUMNS($J:J)),"")</f>
        <v/>
      </c>
    </row>
    <row r="43" spans="10:10" ht="25.2" customHeight="1" x14ac:dyDescent="0.35">
      <c r="J43" t="str" cm="1">
        <f t="array" ref="J43">IFERROR(INDEX(#REF!,INDEX(_xlfn.ANCHORARRAY(#REF!),ROWS($J$2:J43))+1,COLUMNS($J:J))*INDEX(Resultatunderlag!$C$17:$C$21,COLUMNS($J:J)),"")</f>
        <v/>
      </c>
    </row>
    <row r="44" spans="10:10" ht="25.2" customHeight="1" x14ac:dyDescent="0.35">
      <c r="J44" t="str" cm="1">
        <f t="array" ref="J44">IFERROR(INDEX(#REF!,INDEX(_xlfn.ANCHORARRAY(#REF!),ROWS($J$2:J44))+1,COLUMNS($J:J))*INDEX(Resultatunderlag!$C$17:$C$21,COLUMNS($J:J)),"")</f>
        <v/>
      </c>
    </row>
    <row r="45" spans="10:10" ht="25.2" customHeight="1" x14ac:dyDescent="0.35">
      <c r="J45" t="str" cm="1">
        <f t="array" ref="J45">IFERROR(INDEX(#REF!,INDEX(_xlfn.ANCHORARRAY(#REF!),ROWS($J$2:J45))+1,COLUMNS($J:J))*INDEX(Resultatunderlag!$C$17:$C$21,COLUMNS($J:J)),"")</f>
        <v/>
      </c>
    </row>
    <row r="46" spans="10:10" ht="25.2" customHeight="1" x14ac:dyDescent="0.35">
      <c r="J46" t="str" cm="1">
        <f t="array" ref="J46">IFERROR(INDEX(#REF!,INDEX(_xlfn.ANCHORARRAY(#REF!),ROWS($J$2:J46))+1,COLUMNS($J:J))*INDEX(Resultatunderlag!$C$17:$C$21,COLUMNS($J:J)),"")</f>
        <v/>
      </c>
    </row>
    <row r="47" spans="10:10" ht="25.2" customHeight="1" x14ac:dyDescent="0.35">
      <c r="J47" t="str" cm="1">
        <f t="array" ref="J47">IFERROR(INDEX(#REF!,INDEX(_xlfn.ANCHORARRAY(#REF!),ROWS($J$2:J47))+1,COLUMNS($J:J))*INDEX(Resultatunderlag!$C$17:$C$21,COLUMNS($J:J)),"")</f>
        <v/>
      </c>
    </row>
    <row r="48" spans="10:10" ht="25.2" customHeight="1" x14ac:dyDescent="0.35">
      <c r="J48" t="str" cm="1">
        <f t="array" ref="J48">IFERROR(INDEX(#REF!,INDEX(_xlfn.ANCHORARRAY(#REF!),ROWS($J$2:J48))+1,COLUMNS($J:J))*INDEX(Resultatunderlag!$C$17:$C$21,COLUMNS($J:J)),"")</f>
        <v/>
      </c>
    </row>
    <row r="49" spans="10:10" ht="25.2" customHeight="1" x14ac:dyDescent="0.35">
      <c r="J49" t="str" cm="1">
        <f t="array" ref="J49">IFERROR(INDEX(#REF!,INDEX(_xlfn.ANCHORARRAY(#REF!),ROWS($J$2:J49))+1,COLUMNS($J:J))*INDEX(Resultatunderlag!$C$17:$C$21,COLUMNS($J:J)),"")</f>
        <v/>
      </c>
    </row>
    <row r="50" spans="10:10" ht="25.2" customHeight="1" x14ac:dyDescent="0.35">
      <c r="J50" t="str" cm="1">
        <f t="array" ref="J50">IFERROR(INDEX(#REF!,INDEX(_xlfn.ANCHORARRAY(#REF!),ROWS($J$2:J50))+1,COLUMNS($J:J))*INDEX(Resultatunderlag!$C$17:$C$21,COLUMNS($J:J)),"")</f>
        <v/>
      </c>
    </row>
    <row r="51" spans="10:10" ht="25.2" customHeight="1" x14ac:dyDescent="0.35">
      <c r="J51" t="str" cm="1">
        <f t="array" ref="J51">IFERROR(INDEX(#REF!,INDEX(_xlfn.ANCHORARRAY(#REF!),ROWS($J$2:J51))+1,COLUMNS($J:J))*INDEX(Resultatunderlag!$C$17:$C$21,COLUMNS($J:J)),"")</f>
        <v/>
      </c>
    </row>
    <row r="52" spans="10:10" ht="25.2" customHeight="1" x14ac:dyDescent="0.35">
      <c r="J52" t="str" cm="1">
        <f t="array" ref="J52">IFERROR(INDEX(#REF!,INDEX(_xlfn.ANCHORARRAY(#REF!),ROWS($J$2:J52))+1,COLUMNS($J:J))*INDEX(Resultatunderlag!$C$17:$C$21,COLUMNS($J:J)),"")</f>
        <v/>
      </c>
    </row>
    <row r="53" spans="10:10" ht="25.2" customHeight="1" x14ac:dyDescent="0.35">
      <c r="J53" t="str" cm="1">
        <f t="array" ref="J53">IFERROR(INDEX(#REF!,INDEX(_xlfn.ANCHORARRAY(#REF!),ROWS($J$2:J53))+1,COLUMNS($J:J))*INDEX(Resultatunderlag!$C$17:$C$21,COLUMNS($J:J)),"")</f>
        <v/>
      </c>
    </row>
    <row r="54" spans="10:10" ht="25.2" customHeight="1" x14ac:dyDescent="0.35">
      <c r="J54" t="str" cm="1">
        <f t="array" ref="J54">IFERROR(INDEX(#REF!,INDEX(_xlfn.ANCHORARRAY(#REF!),ROWS($J$2:J54))+1,COLUMNS($J:J))*INDEX(Resultatunderlag!$C$17:$C$21,COLUMNS($J:J)),"")</f>
        <v/>
      </c>
    </row>
    <row r="55" spans="10:10" ht="25.2" customHeight="1" x14ac:dyDescent="0.35">
      <c r="J55" t="str" cm="1">
        <f t="array" ref="J55">IFERROR(INDEX(#REF!,INDEX(_xlfn.ANCHORARRAY(#REF!),ROWS($J$2:J55))+1,COLUMNS($J:J))*INDEX(Resultatunderlag!$C$17:$C$21,COLUMNS($J:J)),"")</f>
        <v/>
      </c>
    </row>
    <row r="56" spans="10:10" ht="25.2" customHeight="1" x14ac:dyDescent="0.35">
      <c r="J56" t="str" cm="1">
        <f t="array" ref="J56">IFERROR(INDEX(#REF!,INDEX(_xlfn.ANCHORARRAY(#REF!),ROWS($J$2:J56))+1,COLUMNS($J:J))*INDEX(Resultatunderlag!$C$17:$C$21,COLUMNS($J:J)),"")</f>
        <v/>
      </c>
    </row>
    <row r="57" spans="10:10" ht="25.2" customHeight="1" x14ac:dyDescent="0.35">
      <c r="J57" t="str" cm="1">
        <f t="array" ref="J57">IFERROR(INDEX(#REF!,INDEX(_xlfn.ANCHORARRAY(#REF!),ROWS($J$2:J57))+1,COLUMNS($J:J))*INDEX(Resultatunderlag!$C$17:$C$21,COLUMNS($J:J)),"")</f>
        <v/>
      </c>
    </row>
    <row r="58" spans="10:10" ht="25.2" customHeight="1" x14ac:dyDescent="0.35">
      <c r="J58" t="str" cm="1">
        <f t="array" ref="J58">IFERROR(INDEX(#REF!,INDEX(_xlfn.ANCHORARRAY(#REF!),ROWS($J$2:J58))+1,COLUMNS($J:J))*INDEX(Resultatunderlag!$C$17:$C$21,COLUMNS($J:J)),"")</f>
        <v/>
      </c>
    </row>
    <row r="59" spans="10:10" ht="25.2" customHeight="1" x14ac:dyDescent="0.35">
      <c r="J59" t="str" cm="1">
        <f t="array" ref="J59">IFERROR(INDEX(#REF!,INDEX(_xlfn.ANCHORARRAY(#REF!),ROWS($J$2:J59))+1,COLUMNS($J:J))*INDEX(Resultatunderlag!$C$17:$C$21,COLUMNS($J:J)),"")</f>
        <v/>
      </c>
    </row>
    <row r="60" spans="10:10" ht="25.2" customHeight="1" x14ac:dyDescent="0.35">
      <c r="J60" t="str" cm="1">
        <f t="array" ref="J60">IFERROR(INDEX(#REF!,INDEX(_xlfn.ANCHORARRAY(#REF!),ROWS($J$2:J60))+1,COLUMNS($J:J))*INDEX(Resultatunderlag!$C$17:$C$21,COLUMNS($J:J)),"")</f>
        <v/>
      </c>
    </row>
    <row r="61" spans="10:10" ht="25.2" customHeight="1" x14ac:dyDescent="0.35">
      <c r="J61" t="str" cm="1">
        <f t="array" ref="J61">IFERROR(INDEX(#REF!,INDEX(_xlfn.ANCHORARRAY(#REF!),ROWS($J$2:J61))+1,COLUMNS($J:J))*INDEX(Resultatunderlag!$C$17:$C$21,COLUMNS($J:J)),"")</f>
        <v/>
      </c>
    </row>
    <row r="62" spans="10:10" ht="25.2" customHeight="1" x14ac:dyDescent="0.35">
      <c r="J62" t="str" cm="1">
        <f t="array" ref="J62">IFERROR(INDEX(#REF!,INDEX(_xlfn.ANCHORARRAY(#REF!),ROWS($J$2:J62))+1,COLUMNS($J:J))*INDEX(Resultatunderlag!$C$17:$C$21,COLUMNS($J:J)),"")</f>
        <v/>
      </c>
    </row>
    <row r="63" spans="10:10" ht="25.2" customHeight="1" x14ac:dyDescent="0.35">
      <c r="J63" t="str" cm="1">
        <f t="array" ref="J63">IFERROR(INDEX(#REF!,INDEX(_xlfn.ANCHORARRAY(#REF!),ROWS($J$2:J63))+1,COLUMNS($J:J))*INDEX(Resultatunderlag!$C$17:$C$21,COLUMNS($J:J)),"")</f>
        <v/>
      </c>
    </row>
    <row r="64" spans="10:10" ht="25.2" customHeight="1" x14ac:dyDescent="0.35">
      <c r="J64" t="str" cm="1">
        <f t="array" ref="J64">IFERROR(INDEX(#REF!,INDEX(_xlfn.ANCHORARRAY(#REF!),ROWS($J$2:J64))+1,COLUMNS($J:J))*INDEX(Resultatunderlag!$C$17:$C$21,COLUMNS($J:J)),"")</f>
        <v/>
      </c>
    </row>
    <row r="65" spans="10:10" ht="25.2" customHeight="1" x14ac:dyDescent="0.35">
      <c r="J65" t="str" cm="1">
        <f t="array" ref="J65">IFERROR(INDEX(#REF!,INDEX(_xlfn.ANCHORARRAY(#REF!),ROWS($J$2:J65))+1,COLUMNS($J:J))*INDEX(Resultatunderlag!$C$17:$C$21,COLUMNS($J:J)),"")</f>
        <v/>
      </c>
    </row>
    <row r="66" spans="10:10" ht="25.2" customHeight="1" x14ac:dyDescent="0.35">
      <c r="J66" t="str" cm="1">
        <f t="array" ref="J66">IFERROR(INDEX(#REF!,INDEX(_xlfn.ANCHORARRAY(#REF!),ROWS($J$2:J66))+1,COLUMNS($J:J))*INDEX(Resultatunderlag!$C$17:$C$21,COLUMNS($J:J)),"")</f>
        <v/>
      </c>
    </row>
    <row r="67" spans="10:10" ht="25.2" customHeight="1" x14ac:dyDescent="0.35">
      <c r="J67" t="str" cm="1">
        <f t="array" ref="J67">IFERROR(INDEX(#REF!,INDEX(_xlfn.ANCHORARRAY(#REF!),ROWS($J$2:J67))+1,COLUMNS($J:J))*INDEX(Resultatunderlag!$C$17:$C$21,COLUMNS($J:J)),"")</f>
        <v/>
      </c>
    </row>
    <row r="68" spans="10:10" ht="25.2" customHeight="1" x14ac:dyDescent="0.35">
      <c r="J68" t="str" cm="1">
        <f t="array" ref="J68">IFERROR(INDEX(#REF!,INDEX(_xlfn.ANCHORARRAY(#REF!),ROWS($J$2:J68))+1,COLUMNS($J:J))*INDEX(Resultatunderlag!$C$17:$C$21,COLUMNS($J:J)),"")</f>
        <v/>
      </c>
    </row>
    <row r="69" spans="10:10" ht="25.2" customHeight="1" x14ac:dyDescent="0.35">
      <c r="J69" t="str" cm="1">
        <f t="array" ref="J69">IFERROR(INDEX(#REF!,INDEX(_xlfn.ANCHORARRAY(#REF!),ROWS($J$2:J69))+1,COLUMNS($J:J))*INDEX(Resultatunderlag!$C$17:$C$21,COLUMNS($J:J)),"")</f>
        <v/>
      </c>
    </row>
    <row r="70" spans="10:10" ht="25.2" customHeight="1" x14ac:dyDescent="0.35">
      <c r="J70" t="str" cm="1">
        <f t="array" ref="J70">IFERROR(INDEX(#REF!,INDEX(_xlfn.ANCHORARRAY(#REF!),ROWS($J$2:J70))+1,COLUMNS($J:J))*INDEX(Resultatunderlag!$C$17:$C$21,COLUMNS($J:J)),"")</f>
        <v/>
      </c>
    </row>
    <row r="71" spans="10:10" ht="25.2" customHeight="1" x14ac:dyDescent="0.35">
      <c r="J71" t="str" cm="1">
        <f t="array" ref="J71">IFERROR(INDEX(#REF!,INDEX(_xlfn.ANCHORARRAY(#REF!),ROWS($J$2:J71))+1,COLUMNS($J:J))*INDEX(Resultatunderlag!$C$17:$C$21,COLUMNS($J:J)),"")</f>
        <v/>
      </c>
    </row>
    <row r="72" spans="10:10" ht="25.2" customHeight="1" x14ac:dyDescent="0.35">
      <c r="J72" t="str" cm="1">
        <f t="array" ref="J72">IFERROR(INDEX(#REF!,INDEX(_xlfn.ANCHORARRAY(#REF!),ROWS($J$2:J72))+1,COLUMNS($J:J))*INDEX(Resultatunderlag!$C$17:$C$21,COLUMNS($J:J)),"")</f>
        <v/>
      </c>
    </row>
    <row r="73" spans="10:10" ht="25.2" customHeight="1" x14ac:dyDescent="0.35">
      <c r="J73" t="str" cm="1">
        <f t="array" ref="J73">IFERROR(INDEX(#REF!,INDEX(_xlfn.ANCHORARRAY(#REF!),ROWS($J$2:J73))+1,COLUMNS($J:J))*INDEX(Resultatunderlag!$C$17:$C$21,COLUMNS($J:J)),"")</f>
        <v/>
      </c>
    </row>
    <row r="74" spans="10:10" ht="25.2" customHeight="1" x14ac:dyDescent="0.35">
      <c r="J74" t="str" cm="1">
        <f t="array" ref="J74">IFERROR(INDEX(#REF!,INDEX(_xlfn.ANCHORARRAY(#REF!),ROWS($J$2:J74))+1,COLUMNS($J:J))*INDEX(Resultatunderlag!$C$17:$C$21,COLUMNS($J:J)),"")</f>
        <v/>
      </c>
    </row>
    <row r="75" spans="10:10" ht="25.2" customHeight="1" x14ac:dyDescent="0.35">
      <c r="J75" t="str" cm="1">
        <f t="array" ref="J75">IFERROR(INDEX(#REF!,INDEX(_xlfn.ANCHORARRAY(#REF!),ROWS($J$2:J75))+1,COLUMNS($J:J))*INDEX(Resultatunderlag!$C$17:$C$21,COLUMNS($J:J)),"")</f>
        <v/>
      </c>
    </row>
    <row r="76" spans="10:10" ht="25.2" customHeight="1" x14ac:dyDescent="0.35">
      <c r="J76" t="str" cm="1">
        <f t="array" ref="J76">IFERROR(INDEX(#REF!,INDEX(_xlfn.ANCHORARRAY(#REF!),ROWS($J$2:J76))+1,COLUMNS($J:J))*INDEX(Resultatunderlag!$C$17:$C$21,COLUMNS($J:J)),"")</f>
        <v/>
      </c>
    </row>
    <row r="77" spans="10:10" ht="25.2" customHeight="1" x14ac:dyDescent="0.35">
      <c r="J77" t="str" cm="1">
        <f t="array" ref="J77">IFERROR(INDEX(#REF!,INDEX(_xlfn.ANCHORARRAY(#REF!),ROWS($J$2:J77))+1,COLUMNS($J:J))*INDEX(Resultatunderlag!$C$17:$C$21,COLUMNS($J:J)),"")</f>
        <v/>
      </c>
    </row>
    <row r="78" spans="10:10" ht="25.2" customHeight="1" x14ac:dyDescent="0.35">
      <c r="J78" t="str" cm="1">
        <f t="array" ref="J78">IFERROR(INDEX(#REF!,INDEX(_xlfn.ANCHORARRAY(#REF!),ROWS($J$2:J78))+1,COLUMNS($J:J))*INDEX(Resultatunderlag!$C$17:$C$21,COLUMNS($J:J)),"")</f>
        <v/>
      </c>
    </row>
    <row r="79" spans="10:10" ht="25.2" customHeight="1" x14ac:dyDescent="0.35">
      <c r="J79" t="str" cm="1">
        <f t="array" ref="J79">IFERROR(INDEX(#REF!,INDEX(_xlfn.ANCHORARRAY(#REF!),ROWS($J$2:J79))+1,COLUMNS($J:J))*INDEX(Resultatunderlag!$C$17:$C$21,COLUMNS($J:J)),"")</f>
        <v/>
      </c>
    </row>
    <row r="80" spans="10:10" ht="25.2" customHeight="1" x14ac:dyDescent="0.35">
      <c r="J80" t="str" cm="1">
        <f t="array" ref="J80">IFERROR(INDEX(#REF!,INDEX(_xlfn.ANCHORARRAY(#REF!),ROWS($J$2:J80))+1,COLUMNS($J:J))*INDEX(Resultatunderlag!$C$17:$C$21,COLUMNS($J:J)),"")</f>
        <v/>
      </c>
    </row>
    <row r="81" spans="10:10" ht="25.2" customHeight="1" x14ac:dyDescent="0.35">
      <c r="J81" t="str" cm="1">
        <f t="array" ref="J81">IFERROR(INDEX(#REF!,INDEX(_xlfn.ANCHORARRAY(#REF!),ROWS($J$2:J81))+1,COLUMNS($J:J))*INDEX(Resultatunderlag!$C$17:$C$21,COLUMNS($J:J)),"")</f>
        <v/>
      </c>
    </row>
    <row r="82" spans="10:10" ht="25.2" customHeight="1" x14ac:dyDescent="0.35">
      <c r="J82" t="str" cm="1">
        <f t="array" ref="J82">IFERROR(INDEX(#REF!,INDEX(_xlfn.ANCHORARRAY(#REF!),ROWS($J$2:J82))+1,COLUMNS($J:J))*INDEX(Resultatunderlag!$C$17:$C$21,COLUMNS($J:J)),"")</f>
        <v/>
      </c>
    </row>
    <row r="83" spans="10:10" ht="25.2" customHeight="1" x14ac:dyDescent="0.35">
      <c r="J83" t="str" cm="1">
        <f t="array" ref="J83">IFERROR(INDEX(#REF!,INDEX(_xlfn.ANCHORARRAY(#REF!),ROWS($J$2:J83))+1,COLUMNS($J:J))*INDEX(Resultatunderlag!$C$17:$C$21,COLUMNS($J:J)),"")</f>
        <v/>
      </c>
    </row>
    <row r="84" spans="10:10" ht="25.2" customHeight="1" x14ac:dyDescent="0.35">
      <c r="J84" t="str" cm="1">
        <f t="array" ref="J84">IFERROR(INDEX(#REF!,INDEX(_xlfn.ANCHORARRAY(#REF!),ROWS($J$2:J84))+1,COLUMNS($J:J))*INDEX(Resultatunderlag!$C$17:$C$21,COLUMNS($J:J)),"")</f>
        <v/>
      </c>
    </row>
    <row r="85" spans="10:10" ht="25.2" customHeight="1" x14ac:dyDescent="0.35">
      <c r="J85" t="str" cm="1">
        <f t="array" ref="J85">IFERROR(INDEX(#REF!,INDEX(_xlfn.ANCHORARRAY(#REF!),ROWS($J$2:J85))+1,COLUMNS($J:J))*INDEX(Resultatunderlag!$C$17:$C$21,COLUMNS($J:J)),"")</f>
        <v/>
      </c>
    </row>
    <row r="86" spans="10:10" ht="25.2" customHeight="1" x14ac:dyDescent="0.35">
      <c r="J86" t="str" cm="1">
        <f t="array" ref="J86">IFERROR(INDEX(#REF!,INDEX(_xlfn.ANCHORARRAY(#REF!),ROWS($J$2:J86))+1,COLUMNS($J:J))*INDEX(Resultatunderlag!$C$17:$C$21,COLUMNS($J:J)),"")</f>
        <v/>
      </c>
    </row>
    <row r="87" spans="10:10" ht="25.2" customHeight="1" x14ac:dyDescent="0.35">
      <c r="J87" t="str" cm="1">
        <f t="array" ref="J87">IFERROR(INDEX(#REF!,INDEX(_xlfn.ANCHORARRAY(#REF!),ROWS($J$2:J87))+1,COLUMNS($J:J))*INDEX(Resultatunderlag!$C$17:$C$21,COLUMNS($J:J)),"")</f>
        <v/>
      </c>
    </row>
    <row r="88" spans="10:10" ht="25.2" customHeight="1" x14ac:dyDescent="0.35">
      <c r="J88" t="str" cm="1">
        <f t="array" ref="J88">IFERROR(INDEX(#REF!,INDEX(_xlfn.ANCHORARRAY(#REF!),ROWS($J$2:J88))+1,COLUMNS($J:J))*INDEX(Resultatunderlag!$C$17:$C$21,COLUMNS($J:J)),"")</f>
        <v/>
      </c>
    </row>
    <row r="89" spans="10:10" ht="25.2" customHeight="1" x14ac:dyDescent="0.35">
      <c r="J89" t="str" cm="1">
        <f t="array" ref="J89">IFERROR(INDEX(#REF!,INDEX(_xlfn.ANCHORARRAY(#REF!),ROWS($J$2:J89))+1,COLUMNS($J:J))*INDEX(Resultatunderlag!$C$17:$C$21,COLUMNS($J:J)),"")</f>
        <v/>
      </c>
    </row>
    <row r="90" spans="10:10" ht="25.2" customHeight="1" x14ac:dyDescent="0.35">
      <c r="J90" t="str" cm="1">
        <f t="array" ref="J90">IFERROR(INDEX(#REF!,INDEX(_xlfn.ANCHORARRAY(#REF!),ROWS($J$2:J90))+1,COLUMNS($J:J))*INDEX(Resultatunderlag!$C$17:$C$21,COLUMNS($J:J)),"")</f>
        <v/>
      </c>
    </row>
    <row r="91" spans="10:10" ht="25.2" customHeight="1" x14ac:dyDescent="0.35">
      <c r="J91" t="str" cm="1">
        <f t="array" ref="J91">IFERROR(INDEX(#REF!,INDEX(_xlfn.ANCHORARRAY(#REF!),ROWS($J$2:J91))+1,COLUMNS($J:J))*INDEX(Resultatunderlag!$C$17:$C$21,COLUMNS($J:J)),"")</f>
        <v/>
      </c>
    </row>
    <row r="92" spans="10:10" ht="25.2" customHeight="1" x14ac:dyDescent="0.35">
      <c r="J92" t="str" cm="1">
        <f t="array" ref="J92">IFERROR(INDEX(#REF!,INDEX(_xlfn.ANCHORARRAY(#REF!),ROWS($J$2:J92))+1,COLUMNS($J:J))*INDEX(Resultatunderlag!$C$17:$C$21,COLUMNS($J:J)),"")</f>
        <v/>
      </c>
    </row>
    <row r="93" spans="10:10" ht="25.2" customHeight="1" x14ac:dyDescent="0.35">
      <c r="J93" t="str" cm="1">
        <f t="array" ref="J93">IFERROR(INDEX(#REF!,INDEX(_xlfn.ANCHORARRAY(#REF!),ROWS($J$2:J93))+1,COLUMNS($J:J))*INDEX(Resultatunderlag!$C$17:$C$21,COLUMNS($J:J)),"")</f>
        <v/>
      </c>
    </row>
    <row r="94" spans="10:10" ht="25.2" customHeight="1" x14ac:dyDescent="0.35">
      <c r="J94" t="str" cm="1">
        <f t="array" ref="J94">IFERROR(INDEX(#REF!,INDEX(_xlfn.ANCHORARRAY(#REF!),ROWS($J$2:J94))+1,COLUMNS($J:J))*INDEX(Resultatunderlag!$C$17:$C$21,COLUMNS($J:J)),"")</f>
        <v/>
      </c>
    </row>
    <row r="95" spans="10:10" ht="25.2" customHeight="1" x14ac:dyDescent="0.35">
      <c r="J95" t="str" cm="1">
        <f t="array" ref="J95">IFERROR(INDEX(#REF!,INDEX(_xlfn.ANCHORARRAY(#REF!),ROWS($J$2:J95))+1,COLUMNS($J:J))*INDEX(Resultatunderlag!$C$17:$C$21,COLUMNS($J:J)),"")</f>
        <v/>
      </c>
    </row>
    <row r="96" spans="10:10" ht="25.2" customHeight="1" x14ac:dyDescent="0.35">
      <c r="J96" t="str" cm="1">
        <f t="array" ref="J96">IFERROR(INDEX(#REF!,INDEX(_xlfn.ANCHORARRAY(#REF!),ROWS($J$2:J96))+1,COLUMNS($J:J))*INDEX(Resultatunderlag!$C$17:$C$21,COLUMNS($J:J)),"")</f>
        <v/>
      </c>
    </row>
    <row r="97" spans="10:10" ht="25.2" customHeight="1" x14ac:dyDescent="0.35">
      <c r="J97" t="str" cm="1">
        <f t="array" ref="J97">IFERROR(INDEX(#REF!,INDEX(_xlfn.ANCHORARRAY(#REF!),ROWS($J$2:J97))+1,COLUMNS($J:J))*INDEX(Resultatunderlag!$C$17:$C$21,COLUMNS($J:J)),"")</f>
        <v/>
      </c>
    </row>
    <row r="98" spans="10:10" ht="25.2" customHeight="1" x14ac:dyDescent="0.35">
      <c r="J98" t="str" cm="1">
        <f t="array" ref="J98">IFERROR(INDEX(#REF!,INDEX(_xlfn.ANCHORARRAY(#REF!),ROWS($J$2:J98))+1,COLUMNS($J:J))*INDEX(Resultatunderlag!$C$17:$C$21,COLUMNS($J:J)),"")</f>
        <v/>
      </c>
    </row>
    <row r="99" spans="10:10" ht="25.2" customHeight="1" x14ac:dyDescent="0.35">
      <c r="J99" t="str" cm="1">
        <f t="array" ref="J99">IFERROR(INDEX(#REF!,INDEX(_xlfn.ANCHORARRAY(#REF!),ROWS($J$2:J99))+1,COLUMNS($J:J))*INDEX(Resultatunderlag!$C$17:$C$21,COLUMNS($J:J)),"")</f>
        <v/>
      </c>
    </row>
    <row r="100" spans="10:10" ht="25.2" customHeight="1" x14ac:dyDescent="0.35">
      <c r="J100" t="str" cm="1">
        <f t="array" ref="J100">IFERROR(INDEX(#REF!,INDEX(_xlfn.ANCHORARRAY(#REF!),ROWS($J$2:J100))+1,COLUMNS($J:J))*INDEX(Resultatunderlag!$C$17:$C$21,COLUMNS($J:J)),"")</f>
        <v/>
      </c>
    </row>
    <row r="101" spans="10:10" ht="25.2" customHeight="1" x14ac:dyDescent="0.35">
      <c r="J101" t="str" cm="1">
        <f t="array" ref="J101">IFERROR(INDEX(#REF!,INDEX(_xlfn.ANCHORARRAY(#REF!),ROWS($J$2:J101))+1,COLUMNS($J:J))*INDEX(Resultatunderlag!$C$17:$C$21,COLUMNS($J:J)),"")</f>
        <v/>
      </c>
    </row>
    <row r="102" spans="10:10" ht="25.2" customHeight="1" x14ac:dyDescent="0.35">
      <c r="J102" t="str" cm="1">
        <f t="array" ref="J102">IFERROR(INDEX(#REF!,INDEX(_xlfn.ANCHORARRAY(#REF!),ROWS($J$2:J102))+1,COLUMNS($J:J))*INDEX(Resultatunderlag!$C$17:$C$21,COLUMNS($J:J)),"")</f>
        <v/>
      </c>
    </row>
    <row r="103" spans="10:10" ht="25.2" customHeight="1" x14ac:dyDescent="0.35">
      <c r="J103" t="str" cm="1">
        <f t="array" ref="J103">IFERROR(INDEX(#REF!,INDEX(_xlfn.ANCHORARRAY(#REF!),ROWS($J$2:J103))+1,COLUMNS($J:J))*INDEX(Resultatunderlag!$C$17:$C$21,COLUMNS($J:J)),"")</f>
        <v/>
      </c>
    </row>
    <row r="104" spans="10:10" ht="25.2" customHeight="1" x14ac:dyDescent="0.35">
      <c r="J104" t="str" cm="1">
        <f t="array" ref="J104">IFERROR(INDEX(#REF!,INDEX(_xlfn.ANCHORARRAY(#REF!),ROWS($J$2:J104))+1,COLUMNS($J:J))*INDEX(Resultatunderlag!$C$17:$C$21,COLUMNS($J:J)),"")</f>
        <v/>
      </c>
    </row>
    <row r="105" spans="10:10" ht="25.2" customHeight="1" x14ac:dyDescent="0.35">
      <c r="J105" t="str" cm="1">
        <f t="array" ref="J105">IFERROR(INDEX(#REF!,INDEX(_xlfn.ANCHORARRAY(#REF!),ROWS($J$2:J105))+1,COLUMNS($J:J))*INDEX(Resultatunderlag!$C$17:$C$21,COLUMNS($J:J)),"")</f>
        <v/>
      </c>
    </row>
    <row r="106" spans="10:10" ht="25.2" customHeight="1" x14ac:dyDescent="0.35">
      <c r="J106" t="str" cm="1">
        <f t="array" ref="J106">IFERROR(INDEX(#REF!,INDEX(_xlfn.ANCHORARRAY(#REF!),ROWS($J$2:J106))+1,COLUMNS($J:J))*INDEX(Resultatunderlag!$C$17:$C$21,COLUMNS($J:J)),"")</f>
        <v/>
      </c>
    </row>
    <row r="107" spans="10:10" ht="25.2" customHeight="1" x14ac:dyDescent="0.35">
      <c r="J107" t="str" cm="1">
        <f t="array" ref="J107">IFERROR(INDEX(#REF!,INDEX(_xlfn.ANCHORARRAY(#REF!),ROWS($J$2:J107))+1,COLUMNS($J:J))*INDEX(Resultatunderlag!$C$17:$C$21,COLUMNS($J:J)),"")</f>
        <v/>
      </c>
    </row>
    <row r="108" spans="10:10" ht="25.2" customHeight="1" x14ac:dyDescent="0.35">
      <c r="J108" t="str" cm="1">
        <f t="array" ref="J108">IFERROR(INDEX(#REF!,INDEX(_xlfn.ANCHORARRAY(#REF!),ROWS($J$2:J108))+1,COLUMNS($J:J))*INDEX(Resultatunderlag!$C$17:$C$21,COLUMNS($J:J)),"")</f>
        <v/>
      </c>
    </row>
  </sheetData>
  <protectedRanges>
    <protectedRange sqref="J1:X1" name="Allow sort filter nyttor_1"/>
  </protectedRange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9743C50A-9D10-4074-9FE8-54CD729853DB}">
  <ds:schemaRefs/>
</ds:datastoreItem>
</file>

<file path=customXml/itemProps2.xml><?xml version="1.0" encoding="utf-8"?>
<ds:datastoreItem xmlns:ds="http://schemas.openxmlformats.org/officeDocument/2006/customXml" ds:itemID="{FF5A2D12-38CF-4407-B479-883A756E46DB}">
  <ds:schemaRefs/>
</ds:datastoreItem>
</file>

<file path=customXml/itemProps3.xml><?xml version="1.0" encoding="utf-8"?>
<ds:datastoreItem xmlns:ds="http://schemas.openxmlformats.org/officeDocument/2006/customXml" ds:itemID="{47A66B5F-A727-4073-8018-B31DA6A3C3E8}">
  <ds:schemaRefs/>
</ds:datastoreItem>
</file>

<file path=customXml/itemProps4.xml><?xml version="1.0" encoding="utf-8"?>
<ds:datastoreItem xmlns:ds="http://schemas.openxmlformats.org/officeDocument/2006/customXml" ds:itemID="{8C2B71E7-4C5E-4955-AE30-1764ECDD8DAA}">
  <ds:schemaRefs/>
</ds:datastoreItem>
</file>

<file path=customXml/itemProps5.xml><?xml version="1.0" encoding="utf-8"?>
<ds:datastoreItem xmlns:ds="http://schemas.openxmlformats.org/officeDocument/2006/customXml" ds:itemID="{FE0E46CF-8E5D-4027-BFBC-B728DADAF2F9}">
  <ds:schemaRefs/>
</ds:datastoreItem>
</file>

<file path=customXml/itemProps6.xml><?xml version="1.0" encoding="utf-8"?>
<ds:datastoreItem xmlns:ds="http://schemas.openxmlformats.org/officeDocument/2006/customXml" ds:itemID="{91E41471-10E1-4C35-85BD-BDCAE4321382}">
  <ds:schemaRefs/>
</ds:datastoreItem>
</file>

<file path=customXml/itemProps7.xml><?xml version="1.0" encoding="utf-8"?>
<ds:datastoreItem xmlns:ds="http://schemas.openxmlformats.org/officeDocument/2006/customXml" ds:itemID="{F5C3CC8A-B83C-4BB1-A60C-6FC709211FA7}">
  <ds:schemaRefs/>
</ds:datastoreItem>
</file>

<file path=customXml/itemProps8.xml><?xml version="1.0" encoding="utf-8"?>
<ds:datastoreItem xmlns:ds="http://schemas.openxmlformats.org/officeDocument/2006/customXml" ds:itemID="{F48DFA3A-2E73-42C1-9DE1-91C182349FE7}">
  <ds:schemaRefs/>
</ds:datastoreItem>
</file>

<file path=customXml/itemProps9.xml><?xml version="1.0" encoding="utf-8"?>
<ds:datastoreItem xmlns:ds="http://schemas.openxmlformats.org/officeDocument/2006/customXml" ds:itemID="{45918743-3294-4721-A0CD-9BFCCBF716A8}">
  <ds:schemaRefs/>
</ds:datastoreItem>
</file>

<file path=customXml/itemProps10.xml><?xml version="1.0" encoding="utf-8"?>
<ds:datastoreItem xmlns:ds="http://schemas.openxmlformats.org/officeDocument/2006/customXml" ds:itemID="{86B9676C-4AD2-4343-BDA9-4DDD923F427D}">
  <ds:schemaRefs/>
</ds:datastoreItem>
</file>

<file path=customXml/itemProps11.xml><?xml version="1.0" encoding="utf-8"?>
<ds:datastoreItem xmlns:ds="http://schemas.openxmlformats.org/officeDocument/2006/customXml" ds:itemID="{DB3E9726-7D38-494F-B2F2-0912B3258DD4}">
  <ds:schemaRefs/>
</ds:datastoreItem>
</file>

<file path=customXml/itemProps12.xml><?xml version="1.0" encoding="utf-8"?>
<ds:datastoreItem xmlns:ds="http://schemas.openxmlformats.org/officeDocument/2006/customXml" ds:itemID="{409E225D-AAE9-405A-BB1D-2546DE51102B}">
  <ds:schemaRefs/>
</ds:datastoreItem>
</file>

<file path=customXml/itemProps13.xml><?xml version="1.0" encoding="utf-8"?>
<ds:datastoreItem xmlns:ds="http://schemas.openxmlformats.org/officeDocument/2006/customXml" ds:itemID="{7282D6DA-AFE4-407F-8D28-50594E57E037}">
  <ds:schemaRefs/>
</ds:datastoreItem>
</file>

<file path=customXml/itemProps14.xml><?xml version="1.0" encoding="utf-8"?>
<ds:datastoreItem xmlns:ds="http://schemas.openxmlformats.org/officeDocument/2006/customXml" ds:itemID="{024E9D8B-B983-4D62-8599-0D13CE40E11D}">
  <ds:schemaRefs/>
</ds:datastoreItem>
</file>

<file path=customXml/itemProps15.xml><?xml version="1.0" encoding="utf-8"?>
<ds:datastoreItem xmlns:ds="http://schemas.openxmlformats.org/officeDocument/2006/customXml" ds:itemID="{CE7C0539-E875-430F-8B6F-2697EEC6EF12}">
  <ds:schemaRefs/>
</ds:datastoreItem>
</file>

<file path=customXml/itemProps16.xml><?xml version="1.0" encoding="utf-8"?>
<ds:datastoreItem xmlns:ds="http://schemas.openxmlformats.org/officeDocument/2006/customXml" ds:itemID="{4691658F-022C-42EA-B3C9-8C52641046A4}">
  <ds:schemaRefs>
    <ds:schemaRef ds:uri="http://schemas.microsoft.com/DataMashup"/>
  </ds:schemaRefs>
</ds:datastoreItem>
</file>

<file path=customXml/itemProps17.xml><?xml version="1.0" encoding="utf-8"?>
<ds:datastoreItem xmlns:ds="http://schemas.openxmlformats.org/officeDocument/2006/customXml" ds:itemID="{C4512722-AE31-40BA-A782-4330FDD21FC1}">
  <ds:schemaRefs/>
</ds:datastoreItem>
</file>

<file path=customXml/itemProps18.xml><?xml version="1.0" encoding="utf-8"?>
<ds:datastoreItem xmlns:ds="http://schemas.openxmlformats.org/officeDocument/2006/customXml" ds:itemID="{7B03718D-B0A5-4A71-BDD0-BD1B13DCFC3C}">
  <ds:schemaRefs/>
</ds:datastoreItem>
</file>

<file path=customXml/itemProps19.xml><?xml version="1.0" encoding="utf-8"?>
<ds:datastoreItem xmlns:ds="http://schemas.openxmlformats.org/officeDocument/2006/customXml" ds:itemID="{4D68D1D5-FB16-4A6D-906B-906E875B471C}">
  <ds:schemaRefs/>
</ds:datastoreItem>
</file>

<file path=customXml/itemProps20.xml><?xml version="1.0" encoding="utf-8"?>
<ds:datastoreItem xmlns:ds="http://schemas.openxmlformats.org/officeDocument/2006/customXml" ds:itemID="{D635233A-7C3E-45DA-B306-0849D849F009}">
  <ds:schemaRefs/>
</ds:datastoreItem>
</file>

<file path=customXml/itemProps21.xml><?xml version="1.0" encoding="utf-8"?>
<ds:datastoreItem xmlns:ds="http://schemas.openxmlformats.org/officeDocument/2006/customXml" ds:itemID="{D416BBA4-654C-4EA9-9B52-90C6553272C4}">
  <ds:schemaRefs/>
</ds:datastoreItem>
</file>

<file path=customXml/itemProps22.xml><?xml version="1.0" encoding="utf-8"?>
<ds:datastoreItem xmlns:ds="http://schemas.openxmlformats.org/officeDocument/2006/customXml" ds:itemID="{8E2598C9-2EB1-4255-863B-01D318BB279D}">
  <ds:schemaRefs/>
</ds:datastoreItem>
</file>

<file path=customXml/itemProps23.xml><?xml version="1.0" encoding="utf-8"?>
<ds:datastoreItem xmlns:ds="http://schemas.openxmlformats.org/officeDocument/2006/customXml" ds:itemID="{FE87E431-2C47-45C2-A1FE-3AA9A9695702}">
  <ds:schemaRefs/>
</ds:datastoreItem>
</file>

<file path=customXml/itemProps24.xml><?xml version="1.0" encoding="utf-8"?>
<ds:datastoreItem xmlns:ds="http://schemas.openxmlformats.org/officeDocument/2006/customXml" ds:itemID="{134CF1BE-658E-4E2E-8C2B-10BACF3FC5AB}">
  <ds:schemaRefs/>
</ds:datastoreItem>
</file>

<file path=customXml/itemProps25.xml><?xml version="1.0" encoding="utf-8"?>
<ds:datastoreItem xmlns:ds="http://schemas.openxmlformats.org/officeDocument/2006/customXml" ds:itemID="{8EDA4610-6460-452D-996D-7E47D977D3E7}">
  <ds:schemaRefs/>
</ds:datastoreItem>
</file>

<file path=customXml/itemProps26.xml><?xml version="1.0" encoding="utf-8"?>
<ds:datastoreItem xmlns:ds="http://schemas.openxmlformats.org/officeDocument/2006/customXml" ds:itemID="{6C2B249C-AD25-4CE3-83F4-6B0953D3F5CE}">
  <ds:schemaRefs/>
</ds:datastoreItem>
</file>

<file path=customXml/itemProps27.xml><?xml version="1.0" encoding="utf-8"?>
<ds:datastoreItem xmlns:ds="http://schemas.openxmlformats.org/officeDocument/2006/customXml" ds:itemID="{28EAB60C-C0A4-4ABA-AB13-EA734B5ED9C9}">
  <ds:schemaRefs/>
</ds:datastoreItem>
</file>

<file path=customXml/itemProps28.xml><?xml version="1.0" encoding="utf-8"?>
<ds:datastoreItem xmlns:ds="http://schemas.openxmlformats.org/officeDocument/2006/customXml" ds:itemID="{E2155192-8F89-49DA-BD18-C0C1BF7FA038}">
  <ds:schemaRefs/>
</ds:datastoreItem>
</file>

<file path=customXml/itemProps29.xml><?xml version="1.0" encoding="utf-8"?>
<ds:datastoreItem xmlns:ds="http://schemas.openxmlformats.org/officeDocument/2006/customXml" ds:itemID="{292ECD5A-0511-4467-AFEB-0E4D799318D9}">
  <ds:schemaRefs/>
</ds:datastoreItem>
</file>

<file path=customXml/itemProps30.xml><?xml version="1.0" encoding="utf-8"?>
<ds:datastoreItem xmlns:ds="http://schemas.openxmlformats.org/officeDocument/2006/customXml" ds:itemID="{FB13341A-2005-483C-B18D-4E8AFFB8EA74}">
  <ds:schemaRefs/>
</ds:datastoreItem>
</file>

<file path=customXml/itemProps31.xml><?xml version="1.0" encoding="utf-8"?>
<ds:datastoreItem xmlns:ds="http://schemas.openxmlformats.org/officeDocument/2006/customXml" ds:itemID="{9B13521D-1C81-4A4F-A49E-C3A1B164DA49}">
  <ds:schemaRefs/>
</ds:datastoreItem>
</file>

<file path=customXml/itemProps32.xml><?xml version="1.0" encoding="utf-8"?>
<ds:datastoreItem xmlns:ds="http://schemas.openxmlformats.org/officeDocument/2006/customXml" ds:itemID="{46BCE229-D5A3-439B-BEF6-B901072FCCC2}">
  <ds:schemaRefs/>
</ds:datastoreItem>
</file>

<file path=customXml/itemProps33.xml><?xml version="1.0" encoding="utf-8"?>
<ds:datastoreItem xmlns:ds="http://schemas.openxmlformats.org/officeDocument/2006/customXml" ds:itemID="{811C1B2B-9645-4E0E-B59B-A42370593013}">
  <ds:schemaRefs/>
</ds:datastoreItem>
</file>

<file path=customXml/itemProps34.xml><?xml version="1.0" encoding="utf-8"?>
<ds:datastoreItem xmlns:ds="http://schemas.openxmlformats.org/officeDocument/2006/customXml" ds:itemID="{CB96CAA5-738E-426F-8DA8-F565C80C5EA2}">
  <ds:schemaRefs/>
</ds:datastoreItem>
</file>

<file path=customXml/itemProps35.xml><?xml version="1.0" encoding="utf-8"?>
<ds:datastoreItem xmlns:ds="http://schemas.openxmlformats.org/officeDocument/2006/customXml" ds:itemID="{9CC30DD2-61DB-4ACB-9067-2A34B3ABC501}">
  <ds:schemaRefs/>
</ds:datastoreItem>
</file>

<file path=customXml/itemProps36.xml><?xml version="1.0" encoding="utf-8"?>
<ds:datastoreItem xmlns:ds="http://schemas.openxmlformats.org/officeDocument/2006/customXml" ds:itemID="{ADB8EE15-F392-4642-983D-690B83907BC0}">
  <ds:schemaRefs/>
</ds:datastoreItem>
</file>

<file path=customXml/itemProps37.xml><?xml version="1.0" encoding="utf-8"?>
<ds:datastoreItem xmlns:ds="http://schemas.openxmlformats.org/officeDocument/2006/customXml" ds:itemID="{49FD49F7-7C55-4298-9387-322F359F9E50}">
  <ds:schemaRefs/>
</ds:datastoreItem>
</file>

<file path=customXml/itemProps38.xml><?xml version="1.0" encoding="utf-8"?>
<ds:datastoreItem xmlns:ds="http://schemas.openxmlformats.org/officeDocument/2006/customXml" ds:itemID="{074A7618-13CB-4DA7-A457-39B0DF12F407}">
  <ds:schemaRefs/>
</ds:datastoreItem>
</file>

<file path=customXml/itemProps39.xml><?xml version="1.0" encoding="utf-8"?>
<ds:datastoreItem xmlns:ds="http://schemas.openxmlformats.org/officeDocument/2006/customXml" ds:itemID="{14A980DF-D74E-4FD7-A356-8418AB904A3B}">
  <ds:schemaRefs/>
</ds:datastoreItem>
</file>

<file path=customXml/itemProps40.xml><?xml version="1.0" encoding="utf-8"?>
<ds:datastoreItem xmlns:ds="http://schemas.openxmlformats.org/officeDocument/2006/customXml" ds:itemID="{0937329C-60A8-4C28-B804-E01D2D97CD2E}">
  <ds:schemaRefs/>
</ds:datastoreItem>
</file>

<file path=customXml/itemProps41.xml><?xml version="1.0" encoding="utf-8"?>
<ds:datastoreItem xmlns:ds="http://schemas.openxmlformats.org/officeDocument/2006/customXml" ds:itemID="{1B914A0F-8357-4EBE-A69D-58186AED0708}">
  <ds:schemaRefs/>
</ds:datastoreItem>
</file>

<file path=docMetadata/LabelInfo.xml><?xml version="1.0" encoding="utf-8"?>
<clbl:labelList xmlns:clbl="http://schemas.microsoft.com/office/2020/mipLabelMetadata">
  <clbl:label id="{9b461ef0-8855-43db-9f77-77732f0bbc18}" enabled="0" method="" siteId="{9b461ef0-8855-43db-9f77-77732f0bbc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Start</vt:lpstr>
      <vt:lpstr>Värde nyttor</vt:lpstr>
      <vt:lpstr>Värde kostnader</vt:lpstr>
      <vt:lpstr>Ej värderade</vt:lpstr>
      <vt:lpstr>Resultat</vt:lpstr>
      <vt:lpstr>Planera uppföljning</vt:lpstr>
      <vt:lpstr>Resultatunderlag</vt:lpstr>
      <vt:lpstr>Input</vt:lpstr>
      <vt:lpstr>AN</vt:lpstr>
      <vt:lpstr>AK</vt:lpstr>
      <vt:lpstr>Namn_på_förändringen</vt:lpstr>
      <vt:lpstr>Startar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Sundberg Amanda</dc:creator>
  <cp:lastModifiedBy>Amanda Sundberg</cp:lastModifiedBy>
  <dcterms:created xsi:type="dcterms:W3CDTF">2026-03-04T12:43:53Z</dcterms:created>
  <dcterms:modified xsi:type="dcterms:W3CDTF">2026-08-03T08:03:50Z</dcterms:modified>
</cp:coreProperties>
</file>