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d\Desktop\Commits Challenge\Cobertura de Testes\"/>
    </mc:Choice>
  </mc:AlternateContent>
  <xr:revisionPtr revIDLastSave="0" documentId="13_ncr:1_{DF3D3DD4-0233-4DF6-BE6D-84F24E966E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ersão" sheetId="6" r:id="rId1"/>
    <sheet name="Relatório" sheetId="1" r:id="rId2"/>
    <sheet name="Infos_Projeto" sheetId="2" r:id="rId3"/>
    <sheet name="Burndown" sheetId="3" r:id="rId4"/>
  </sheets>
  <definedNames>
    <definedName name="_xlnm._FilterDatabase" localSheetId="1" hidden="1">Relatório!$B$3:$AA$6</definedName>
    <definedName name="_xlnm.Print_Area" localSheetId="3">Burndown!$B$1:$G$7</definedName>
    <definedName name="_xlnm.Print_Area" localSheetId="2">Infos_Projeto!$A$1:$J$24</definedName>
    <definedName name="_xlnm.Print_Area" localSheetId="1">Relatório!$B$3:$AA$35</definedName>
    <definedName name="_xlnm.Print_Titles" localSheetId="1">Relatório!$5:$6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D9" i="3"/>
  <c r="G11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10" i="3"/>
  <c r="G8" i="3"/>
  <c r="G9" i="3"/>
  <c r="L4" i="3"/>
  <c r="D10" i="3" l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6" i="2"/>
  <c r="D12" i="2" s="1"/>
  <c r="B5" i="1" s="1"/>
  <c r="B22" i="2" l="1"/>
  <c r="D22" i="2"/>
  <c r="B19" i="2" l="1"/>
  <c r="B18" i="2"/>
  <c r="B15" i="2" l="1"/>
  <c r="D13" i="2"/>
  <c r="B3" i="1" l="1"/>
  <c r="D4" i="3"/>
  <c r="D20" i="2" l="1"/>
  <c r="D19" i="2" l="1"/>
  <c r="D17" i="2"/>
  <c r="B22" i="1" l="1"/>
  <c r="B20" i="2" l="1"/>
  <c r="B17" i="2"/>
  <c r="D21" i="2" l="1"/>
  <c r="D18" i="2"/>
  <c r="B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MINORU SAKAMOTO</author>
  </authors>
  <commentList>
    <comment ref="D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FABIO MINORU SAKAMOTO:</t>
        </r>
        <r>
          <rPr>
            <sz val="9"/>
            <color indexed="81"/>
            <rFont val="Tahoma"/>
            <family val="2"/>
          </rPr>
          <t xml:space="preserve">
Dados configuráveis de acordo com o planejamento dos testes</t>
        </r>
      </text>
    </comment>
    <comment ref="L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FABIO MINORU SAKAMOTO:</t>
        </r>
        <r>
          <rPr>
            <sz val="9"/>
            <color indexed="81"/>
            <rFont val="Tahoma"/>
            <family val="2"/>
          </rPr>
          <t xml:space="preserve">
Dados configuráveis de acordo com o planejamento dos testes</t>
        </r>
      </text>
    </comment>
  </commentList>
</comments>
</file>

<file path=xl/sharedStrings.xml><?xml version="1.0" encoding="utf-8"?>
<sst xmlns="http://schemas.openxmlformats.org/spreadsheetml/2006/main" count="72" uniqueCount="68">
  <si>
    <t>Histórico de Alterações</t>
  </si>
  <si>
    <t>Versão</t>
  </si>
  <si>
    <t>Data</t>
  </si>
  <si>
    <t>Descrição</t>
  </si>
  <si>
    <t>Realizado por</t>
  </si>
  <si>
    <t>Tipo do Teste</t>
  </si>
  <si>
    <t>Testes Funcionais do Projeto</t>
  </si>
  <si>
    <t>EXECUÇÃO DIÁRIA - Número de OK's por dia</t>
  </si>
  <si>
    <t>DATA</t>
  </si>
  <si>
    <t>HISTÓRICO DE EVENTOS</t>
  </si>
  <si>
    <t>Informações do Projeto</t>
  </si>
  <si>
    <t>PSI / PR</t>
  </si>
  <si>
    <t>Projeto</t>
  </si>
  <si>
    <t>Data Atual</t>
  </si>
  <si>
    <t>Analista de Testes</t>
  </si>
  <si>
    <t>Data Início Teste</t>
  </si>
  <si>
    <t>Data Fim Teste</t>
  </si>
  <si>
    <t>Casos Planejados</t>
  </si>
  <si>
    <t>Título</t>
  </si>
  <si>
    <t>Burndown</t>
  </si>
  <si>
    <t>Status</t>
  </si>
  <si>
    <t>%</t>
  </si>
  <si>
    <t>Nro Casos</t>
  </si>
  <si>
    <t>Total de Cenários</t>
  </si>
  <si>
    <t>Total de Dias</t>
  </si>
  <si>
    <t>Meta diária</t>
  </si>
  <si>
    <t>Data de Início do Burndown</t>
  </si>
  <si>
    <t>ANDAMENTO</t>
  </si>
  <si>
    <t>DIAS</t>
  </si>
  <si>
    <t>PLANO</t>
  </si>
  <si>
    <t>Meta Diária</t>
  </si>
  <si>
    <t>% Esperado</t>
  </si>
  <si>
    <t>REAL</t>
  </si>
  <si>
    <t>Cancelado</t>
  </si>
  <si>
    <t>OK / Dia</t>
  </si>
  <si>
    <t>ANDAMENTO REPLANEJADO</t>
  </si>
  <si>
    <t>PLANO REPLANEJADO</t>
  </si>
  <si>
    <t>REPLANEJADO</t>
  </si>
  <si>
    <t>AM-SR-CP-01</t>
  </si>
  <si>
    <t xml:space="preserve">Serverest - Programa de bolsas- COMPASS </t>
  </si>
  <si>
    <t>Equipe Rocketman Turma 04!</t>
  </si>
  <si>
    <t xml:space="preserve"> 2.26.2 </t>
  </si>
  <si>
    <t>Matheus Locatelli e Cristine Cansian</t>
  </si>
  <si>
    <t>Challenge Final Sprint 06</t>
  </si>
  <si>
    <t>Amanda Paz ( Turma 04)</t>
  </si>
  <si>
    <t xml:space="preserve">Data de Replanejamento </t>
  </si>
  <si>
    <t>Planning Sprint 05 - Requisições e detalhes</t>
  </si>
  <si>
    <t>Organizando e aplicando as boas práticas</t>
  </si>
  <si>
    <t>Criando ambientes e variáveis</t>
  </si>
  <si>
    <t xml:space="preserve">MENTORIA DO PROJETO </t>
  </si>
  <si>
    <t>Inserindo pre request de login, post ou delete</t>
  </si>
  <si>
    <t>Primeira execução de testes pelo dashboard!</t>
  </si>
  <si>
    <t>MENTORIA</t>
  </si>
  <si>
    <t>Primeira exportação para a criação do newman</t>
  </si>
  <si>
    <t>CHECKPOINT- apresentação do andamento do projeto para o scrum master</t>
  </si>
  <si>
    <t>Planning SPRINT 06 - Organização do Plano de testes</t>
  </si>
  <si>
    <t>Criação do mapa mentar e ajustes no plano de testes</t>
  </si>
  <si>
    <t>Implementação de CT</t>
  </si>
  <si>
    <t xml:space="preserve">Implementação de CT e testes de validação </t>
  </si>
  <si>
    <t xml:space="preserve">MENTORIA </t>
  </si>
  <si>
    <t>Aplicando alterações solicitadas</t>
  </si>
  <si>
    <t>Ciração de Issues&amp; Improvements</t>
  </si>
  <si>
    <t xml:space="preserve">Apresentação final Challenge </t>
  </si>
  <si>
    <t>Scrum Master e P.O</t>
  </si>
  <si>
    <t>Aplicando a autenticação de token's ( Encontrados falhas CT/ERRO -36, CT/ERRO-37, CT/ERRO-38, CT/ERRO-39)</t>
  </si>
  <si>
    <t>Implementação de CT e testes de validação ( Encontrados CT/ERROS-26, CT/ERROS-27)</t>
  </si>
  <si>
    <t>Implementação de CT e testes de validação e Criação do repositório (Encontrados CT/ERROS-22)</t>
  </si>
  <si>
    <t>Implementação de CT e testes de validação ( Encontrados CT/ERROS-12, CT/ERROS-13, CT/ERROS-14)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</si>
</sst>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m"/>
    <numFmt numFmtId="165" formatCode="dd/mm/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6"/>
      <color theme="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6"/>
      <color theme="2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18" xfId="0" applyFill="1" applyBorder="1" applyAlignment="1">
      <alignment horizontal="left"/>
    </xf>
    <xf numFmtId="0" fontId="5" fillId="0" borderId="19" xfId="0" applyFont="1" applyBorder="1" applyAlignment="1">
      <alignment horizontal="left"/>
    </xf>
    <xf numFmtId="1" fontId="5" fillId="4" borderId="19" xfId="0" applyNumberFormat="1" applyFont="1" applyFill="1" applyBorder="1" applyAlignment="1">
      <alignment horizontal="left"/>
    </xf>
    <xf numFmtId="14" fontId="0" fillId="0" borderId="20" xfId="0" applyNumberFormat="1" applyBorder="1" applyAlignment="1">
      <alignment horizontal="left"/>
    </xf>
    <xf numFmtId="0" fontId="4" fillId="3" borderId="21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7" xfId="0" applyBorder="1"/>
    <xf numFmtId="0" fontId="0" fillId="0" borderId="28" xfId="0" applyBorder="1"/>
    <xf numFmtId="0" fontId="14" fillId="7" borderId="10" xfId="0" applyFont="1" applyFill="1" applyBorder="1" applyAlignment="1">
      <alignment horizontal="center" wrapText="1"/>
    </xf>
    <xf numFmtId="0" fontId="14" fillId="7" borderId="22" xfId="0" applyFont="1" applyFill="1" applyBorder="1" applyAlignment="1">
      <alignment horizontal="center" wrapText="1"/>
    </xf>
    <xf numFmtId="0" fontId="14" fillId="7" borderId="11" xfId="0" applyFont="1" applyFill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14" fontId="16" fillId="0" borderId="21" xfId="0" applyNumberFormat="1" applyFont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4" fillId="7" borderId="26" xfId="0" applyFont="1" applyFill="1" applyBorder="1" applyAlignment="1">
      <alignment wrapText="1"/>
    </xf>
    <xf numFmtId="0" fontId="3" fillId="9" borderId="18" xfId="0" applyFont="1" applyFill="1" applyBorder="1" applyAlignment="1" applyProtection="1">
      <alignment horizontal="center" vertical="center"/>
      <protection locked="0"/>
    </xf>
    <xf numFmtId="0" fontId="3" fillId="9" borderId="19" xfId="0" applyFont="1" applyFill="1" applyBorder="1" applyAlignment="1" applyProtection="1">
      <alignment horizontal="center" vertical="center"/>
      <protection locked="0"/>
    </xf>
    <xf numFmtId="0" fontId="3" fillId="9" borderId="20" xfId="0" applyFont="1" applyFill="1" applyBorder="1" applyAlignment="1">
      <alignment horizontal="center" vertical="center"/>
    </xf>
    <xf numFmtId="164" fontId="4" fillId="0" borderId="30" xfId="0" applyNumberFormat="1" applyFont="1" applyBorder="1" applyAlignment="1" applyProtection="1">
      <alignment horizontal="center"/>
      <protection locked="0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10" fontId="7" fillId="4" borderId="18" xfId="0" applyNumberFormat="1" applyFont="1" applyFill="1" applyBorder="1" applyAlignment="1">
      <alignment horizontal="center" vertical="center"/>
    </xf>
    <xf numFmtId="10" fontId="7" fillId="4" borderId="19" xfId="0" applyNumberFormat="1" applyFont="1" applyFill="1" applyBorder="1" applyAlignment="1">
      <alignment horizontal="center" vertical="center"/>
    </xf>
    <xf numFmtId="10" fontId="7" fillId="4" borderId="20" xfId="0" applyNumberFormat="1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/>
    </xf>
    <xf numFmtId="1" fontId="0" fillId="4" borderId="35" xfId="0" applyNumberFormat="1" applyFill="1" applyBorder="1" applyAlignment="1" applyProtection="1">
      <alignment horizontal="center"/>
      <protection locked="0"/>
    </xf>
    <xf numFmtId="1" fontId="0" fillId="9" borderId="36" xfId="0" applyNumberFormat="1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5" fillId="0" borderId="0" xfId="0" applyFont="1" applyAlignment="1">
      <alignment horizontal="left"/>
    </xf>
    <xf numFmtId="1" fontId="5" fillId="4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4" fillId="3" borderId="46" xfId="0" applyFont="1" applyFill="1" applyBorder="1" applyAlignment="1">
      <alignment horizontal="center"/>
    </xf>
    <xf numFmtId="1" fontId="0" fillId="4" borderId="37" xfId="0" applyNumberFormat="1" applyFill="1" applyBorder="1" applyAlignment="1" applyProtection="1">
      <alignment horizontal="center"/>
      <protection locked="0"/>
    </xf>
    <xf numFmtId="9" fontId="0" fillId="0" borderId="0" xfId="0" applyNumberFormat="1"/>
    <xf numFmtId="9" fontId="0" fillId="4" borderId="0" xfId="0" applyNumberFormat="1" applyFill="1" applyAlignment="1">
      <alignment horizontal="left"/>
    </xf>
    <xf numFmtId="9" fontId="5" fillId="0" borderId="0" xfId="0" applyNumberFormat="1" applyFont="1" applyAlignment="1">
      <alignment horizontal="left"/>
    </xf>
    <xf numFmtId="9" fontId="5" fillId="4" borderId="0" xfId="0" applyNumberFormat="1" applyFont="1" applyFill="1" applyAlignment="1">
      <alignment horizontal="left"/>
    </xf>
    <xf numFmtId="9" fontId="0" fillId="0" borderId="0" xfId="0" applyNumberFormat="1" applyAlignment="1">
      <alignment horizontal="left"/>
    </xf>
    <xf numFmtId="9" fontId="4" fillId="3" borderId="46" xfId="0" applyNumberFormat="1" applyFont="1" applyFill="1" applyBorder="1" applyAlignment="1">
      <alignment horizontal="center"/>
    </xf>
    <xf numFmtId="9" fontId="0" fillId="4" borderId="37" xfId="0" applyNumberFormat="1" applyFill="1" applyBorder="1" applyAlignment="1" applyProtection="1">
      <alignment horizontal="center"/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3" fillId="7" borderId="10" xfId="0" applyFont="1" applyFill="1" applyBorder="1" applyAlignment="1">
      <alignment horizontal="center" wrapText="1"/>
    </xf>
    <xf numFmtId="0" fontId="13" fillId="7" borderId="22" xfId="0" applyFont="1" applyFill="1" applyBorder="1" applyAlignment="1">
      <alignment horizontal="center" wrapText="1"/>
    </xf>
    <xf numFmtId="0" fontId="13" fillId="7" borderId="11" xfId="0" applyFont="1" applyFill="1" applyBorder="1" applyAlignment="1">
      <alignment horizontal="center" wrapText="1"/>
    </xf>
    <xf numFmtId="165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43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left" vertical="center" wrapText="1"/>
      <protection locked="0"/>
    </xf>
    <xf numFmtId="0" fontId="9" fillId="3" borderId="9" xfId="0" applyFont="1" applyFill="1" applyBorder="1" applyAlignment="1" applyProtection="1">
      <alignment horizontal="left" vertical="center" wrapText="1"/>
      <protection locked="0"/>
    </xf>
    <xf numFmtId="0" fontId="9" fillId="3" borderId="8" xfId="0" applyFont="1" applyFill="1" applyBorder="1" applyAlignment="1" applyProtection="1">
      <alignment horizontal="left" vertical="center" wrapText="1"/>
      <protection locked="0"/>
    </xf>
    <xf numFmtId="165" fontId="2" fillId="3" borderId="34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37" xfId="0" applyFont="1" applyFill="1" applyBorder="1" applyAlignment="1" applyProtection="1">
      <alignment horizontal="left" vertical="center" wrapText="1"/>
      <protection locked="0"/>
    </xf>
    <xf numFmtId="0" fontId="9" fillId="3" borderId="12" xfId="0" applyFont="1" applyFill="1" applyBorder="1" applyAlignment="1" applyProtection="1">
      <alignment horizontal="left" vertical="center" wrapText="1"/>
      <protection locked="0"/>
    </xf>
    <xf numFmtId="0" fontId="9" fillId="3" borderId="15" xfId="0" applyFont="1" applyFill="1" applyBorder="1" applyAlignment="1" applyProtection="1">
      <alignment horizontal="left" vertical="center" wrapText="1"/>
      <protection locked="0"/>
    </xf>
    <xf numFmtId="0" fontId="9" fillId="3" borderId="22" xfId="0" applyFont="1" applyFill="1" applyBorder="1" applyAlignment="1" applyProtection="1">
      <alignment horizontal="left" vertical="center" wrapText="1"/>
      <protection locked="0"/>
    </xf>
    <xf numFmtId="0" fontId="9" fillId="3" borderId="11" xfId="0" applyFont="1" applyFill="1" applyBorder="1" applyAlignment="1" applyProtection="1">
      <alignment horizontal="left" vertical="center" wrapText="1"/>
      <protection locked="0"/>
    </xf>
    <xf numFmtId="0" fontId="9" fillId="3" borderId="35" xfId="0" applyFont="1" applyFill="1" applyBorder="1" applyAlignment="1" applyProtection="1">
      <alignment horizontal="left" vertical="center" wrapText="1"/>
      <protection locked="0"/>
    </xf>
    <xf numFmtId="0" fontId="9" fillId="3" borderId="36" xfId="0" applyFont="1" applyFill="1" applyBorder="1" applyAlignment="1" applyProtection="1">
      <alignment horizontal="left" vertical="center" wrapText="1"/>
      <protection locked="0"/>
    </xf>
    <xf numFmtId="0" fontId="18" fillId="3" borderId="37" xfId="0" applyFont="1" applyFill="1" applyBorder="1" applyAlignment="1" applyProtection="1">
      <alignment horizontal="left" vertical="center" wrapText="1"/>
      <protection locked="0"/>
    </xf>
    <xf numFmtId="0" fontId="18" fillId="3" borderId="12" xfId="0" applyFont="1" applyFill="1" applyBorder="1" applyAlignment="1" applyProtection="1">
      <alignment horizontal="left" vertical="center" wrapText="1"/>
      <protection locked="0"/>
    </xf>
    <xf numFmtId="0" fontId="18" fillId="3" borderId="15" xfId="0" applyFont="1" applyFill="1" applyBorder="1" applyAlignment="1" applyProtection="1">
      <alignment horizontal="left" vertical="center" wrapText="1"/>
      <protection locked="0"/>
    </xf>
    <xf numFmtId="14" fontId="8" fillId="5" borderId="7" xfId="0" applyNumberFormat="1" applyFont="1" applyFill="1" applyBorder="1" applyAlignment="1" applyProtection="1">
      <alignment horizontal="center" vertical="center"/>
      <protection locked="0"/>
    </xf>
    <xf numFmtId="14" fontId="8" fillId="5" borderId="9" xfId="0" applyNumberFormat="1" applyFont="1" applyFill="1" applyBorder="1" applyAlignment="1" applyProtection="1">
      <alignment horizontal="center" vertical="center"/>
      <protection locked="0"/>
    </xf>
    <xf numFmtId="14" fontId="8" fillId="5" borderId="8" xfId="0" applyNumberFormat="1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8" xfId="0" applyFont="1" applyFill="1" applyBorder="1" applyAlignment="1" applyProtection="1">
      <alignment horizontal="center" vertical="center"/>
      <protection locked="0"/>
    </xf>
    <xf numFmtId="0" fontId="17" fillId="8" borderId="7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8" fillId="3" borderId="22" xfId="0" applyFont="1" applyFill="1" applyBorder="1" applyAlignment="1" applyProtection="1">
      <alignment horizontal="left" vertical="center" wrapText="1"/>
      <protection locked="0"/>
    </xf>
    <xf numFmtId="0" fontId="18" fillId="3" borderId="11" xfId="0" applyFont="1" applyFill="1" applyBorder="1" applyAlignment="1" applyProtection="1">
      <alignment horizontal="left" vertical="center" wrapText="1"/>
      <protection locked="0"/>
    </xf>
    <xf numFmtId="0" fontId="0" fillId="0" borderId="37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left" vertical="center"/>
      <protection locked="0"/>
    </xf>
    <xf numFmtId="0" fontId="3" fillId="3" borderId="23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4" borderId="23" xfId="0" applyFont="1" applyFill="1" applyBorder="1" applyAlignment="1">
      <alignment horizontal="left"/>
    </xf>
    <xf numFmtId="0" fontId="1" fillId="4" borderId="42" xfId="0" applyFont="1" applyFill="1" applyBorder="1" applyAlignment="1">
      <alignment horizontal="left"/>
    </xf>
    <xf numFmtId="0" fontId="1" fillId="4" borderId="24" xfId="0" applyFont="1" applyFill="1" applyBorder="1" applyAlignment="1">
      <alignment horizontal="left"/>
    </xf>
    <xf numFmtId="0" fontId="1" fillId="4" borderId="41" xfId="0" applyFont="1" applyFill="1" applyBorder="1" applyAlignment="1">
      <alignment horizontal="left"/>
    </xf>
    <xf numFmtId="0" fontId="1" fillId="4" borderId="25" xfId="0" applyFont="1" applyFill="1" applyBorder="1" applyAlignment="1">
      <alignment horizontal="left"/>
    </xf>
    <xf numFmtId="0" fontId="1" fillId="4" borderId="40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44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45" xfId="0" applyFont="1" applyFill="1" applyBorder="1" applyAlignment="1" applyProtection="1">
      <alignment horizontal="center" vertical="center"/>
      <protection locked="0"/>
    </xf>
    <xf numFmtId="14" fontId="0" fillId="0" borderId="14" xfId="0" applyNumberFormat="1" applyBorder="1" applyAlignment="1" applyProtection="1">
      <alignment horizontal="left" vertical="center"/>
      <protection locked="0"/>
    </xf>
    <xf numFmtId="14" fontId="0" fillId="0" borderId="13" xfId="0" applyNumberFormat="1" applyBorder="1" applyAlignment="1" applyProtection="1">
      <alignment horizontal="left" vertical="center"/>
      <protection locked="0"/>
    </xf>
    <xf numFmtId="14" fontId="0" fillId="0" borderId="41" xfId="0" applyNumberFormat="1" applyBorder="1" applyAlignment="1" applyProtection="1">
      <alignment horizontal="left" vertical="center"/>
      <protection locked="0"/>
    </xf>
    <xf numFmtId="0" fontId="2" fillId="3" borderId="9" xfId="0" applyFont="1" applyFill="1" applyBorder="1" applyAlignment="1">
      <alignment horizontal="center" vertical="center" wrapText="1"/>
    </xf>
    <xf numFmtId="14" fontId="0" fillId="9" borderId="14" xfId="0" applyNumberFormat="1" applyFill="1" applyBorder="1" applyAlignment="1">
      <alignment horizontal="left" vertical="center"/>
    </xf>
    <xf numFmtId="14" fontId="0" fillId="9" borderId="13" xfId="0" applyNumberFormat="1" applyFill="1" applyBorder="1" applyAlignment="1">
      <alignment horizontal="left" vertical="center"/>
    </xf>
    <xf numFmtId="14" fontId="0" fillId="9" borderId="41" xfId="0" applyNumberForma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6" fillId="4" borderId="41" xfId="0" applyFont="1" applyFill="1" applyBorder="1" applyAlignment="1">
      <alignment horizontal="left"/>
    </xf>
    <xf numFmtId="0" fontId="6" fillId="4" borderId="38" xfId="0" applyFont="1" applyFill="1" applyBorder="1" applyAlignment="1">
      <alignment horizontal="left"/>
    </xf>
    <xf numFmtId="0" fontId="6" fillId="4" borderId="39" xfId="0" applyFont="1" applyFill="1" applyBorder="1" applyAlignment="1">
      <alignment horizontal="left"/>
    </xf>
    <xf numFmtId="0" fontId="6" fillId="4" borderId="40" xfId="0" applyFont="1" applyFill="1" applyBorder="1" applyAlignment="1">
      <alignment horizontal="left"/>
    </xf>
    <xf numFmtId="0" fontId="6" fillId="4" borderId="37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6" fillId="4" borderId="42" xfId="0" applyFont="1" applyFill="1" applyBorder="1" applyAlignment="1">
      <alignment horizontal="left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9" xfId="0" applyNumberFormat="1" applyBorder="1" applyAlignment="1" applyProtection="1">
      <alignment horizontal="left" vertical="center"/>
      <protection locked="0"/>
    </xf>
    <xf numFmtId="14" fontId="0" fillId="0" borderId="40" xfId="0" applyNumberFormat="1" applyBorder="1" applyAlignment="1" applyProtection="1">
      <alignment horizontal="left" vertical="center"/>
      <protection locked="0"/>
    </xf>
    <xf numFmtId="0" fontId="1" fillId="0" borderId="7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43" xfId="0" applyBorder="1" applyAlignment="1" applyProtection="1">
      <alignment horizontal="left" vertical="center"/>
      <protection locked="0"/>
    </xf>
    <xf numFmtId="0" fontId="1" fillId="0" borderId="23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4" fillId="3" borderId="25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3" borderId="24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23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99FF66"/>
      <color rgb="FF66FF66"/>
      <color rgb="FFFFCC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473053060989"/>
          <c:y val="0.17110790521623059"/>
          <c:w val="0.50684616140351568"/>
          <c:h val="0.77111422611721925"/>
        </c:manualLayout>
      </c:layout>
      <c:pieChart>
        <c:varyColors val="1"/>
        <c:ser>
          <c:idx val="0"/>
          <c:order val="0"/>
          <c:tx>
            <c:strRef>
              <c:f>Infos_Projeto!$B$15</c:f>
              <c:strCache>
                <c:ptCount val="1"/>
                <c:pt idx="0">
                  <c:v>Evolução do Teste (Total de 46 Casos de Testes)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1D2-4D56-A4FF-568350567CA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C1D2-4D56-A4FF-568350567CA8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1D2-4D56-A4FF-568350567CA8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C1D2-4D56-A4FF-568350567CA8}"/>
              </c:ext>
            </c:extLst>
          </c:dPt>
          <c:dLbls>
            <c:dLbl>
              <c:idx val="0"/>
              <c:layout>
                <c:manualLayout>
                  <c:x val="-1.1580694772524536E-2"/>
                  <c:y val="1.973366518867378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D2-4D56-A4FF-568350567CA8}"/>
                </c:ext>
              </c:extLst>
            </c:dLbl>
            <c:dLbl>
              <c:idx val="1"/>
              <c:layout>
                <c:manualLayout>
                  <c:x val="4.0568294677187609E-3"/>
                  <c:y val="1.92329212573637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D2-4D56-A4FF-568350567CA8}"/>
                </c:ext>
              </c:extLst>
            </c:dLbl>
            <c:dLbl>
              <c:idx val="2"/>
              <c:layout>
                <c:manualLayout>
                  <c:x val="7.3784226296870203E-3"/>
                  <c:y val="2.21198188787428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D2-4D56-A4FF-568350567CA8}"/>
                </c:ext>
              </c:extLst>
            </c:dLbl>
            <c:dLbl>
              <c:idx val="3"/>
              <c:layout>
                <c:manualLayout>
                  <c:x val="7.8437084953982585E-3"/>
                  <c:y val="1.48224557962851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D2-4D56-A4FF-568350567CA8}"/>
                </c:ext>
              </c:extLst>
            </c:dLbl>
            <c:dLbl>
              <c:idx val="4"/>
              <c:layout>
                <c:manualLayout>
                  <c:x val="3.0734035783579038E-2"/>
                  <c:y val="1.658942872955168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D2-4D56-A4FF-568350567CA8}"/>
                </c:ext>
              </c:extLst>
            </c:dLbl>
            <c:dLbl>
              <c:idx val="5"/>
              <c:layout>
                <c:manualLayout>
                  <c:x val="1.0016898630268795E-2"/>
                  <c:y val="3.4431152716884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D2-4D56-A4FF-568350567C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Infos_Projeto!$B$17:$B$22</c:f>
              <c:strCache>
                <c:ptCount val="6"/>
                <c:pt idx="0">
                  <c:v>Passou (36)</c:v>
                </c:pt>
                <c:pt idx="1">
                  <c:v>Com Falha (10)</c:v>
                </c:pt>
                <c:pt idx="2">
                  <c:v>Em Análise (0)</c:v>
                </c:pt>
                <c:pt idx="3">
                  <c:v>Cancelado  (0)</c:v>
                </c:pt>
                <c:pt idx="4">
                  <c:v>À Executar  (0)</c:v>
                </c:pt>
                <c:pt idx="5">
                  <c:v>Bloqueado  (0)</c:v>
                </c:pt>
              </c:strCache>
            </c:strRef>
          </c:cat>
          <c:val>
            <c:numRef>
              <c:f>Infos_Projeto!$D$17:$D$22</c:f>
              <c:numCache>
                <c:formatCode>0.00%</c:formatCode>
                <c:ptCount val="6"/>
                <c:pt idx="0">
                  <c:v>0.78260869565217395</c:v>
                </c:pt>
                <c:pt idx="1">
                  <c:v>0.21739130434782608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D2-4D56-A4FF-568350567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100" baseline="0"/>
          </a:pPr>
          <a:endParaRPr lang="pt-BR"/>
        </a:p>
      </c:txPr>
    </c:legend>
    <c:plotVisOnly val="1"/>
    <c:dispBlanksAs val="zero"/>
    <c:showDLblsOverMax val="0"/>
  </c:chart>
  <c:spPr>
    <a:solidFill>
      <a:schemeClr val="bg2"/>
    </a:solidFill>
  </c:spPr>
  <c:printSettings>
    <c:headerFooter/>
    <c:pageMargins b="0.78740157499999996" l="0.511811024" r="0.511811024" t="0.78740157499999996" header="0.31496062000000152" footer="0.3149606200000015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Burndown!$D$7</c:f>
              <c:strCache>
                <c:ptCount val="1"/>
                <c:pt idx="0">
                  <c:v>PLANO</c:v>
                </c:pt>
              </c:strCache>
            </c:strRef>
          </c:tx>
          <c:spPr>
            <a:ln w="25400">
              <a:solidFill>
                <a:srgbClr val="33CC33"/>
              </a:solidFill>
            </a:ln>
          </c:spPr>
          <c:marker>
            <c:symbol val="circle"/>
            <c:size val="5"/>
            <c:spPr>
              <a:solidFill>
                <a:srgbClr val="33CC33"/>
              </a:solidFill>
              <a:ln>
                <a:solidFill>
                  <a:srgbClr val="33CC33"/>
                </a:solidFill>
              </a:ln>
            </c:spPr>
          </c:marker>
          <c:dLbls>
            <c:dLbl>
              <c:idx val="0"/>
              <c:layout>
                <c:manualLayout>
                  <c:x val="-1.6725901138717945E-2"/>
                  <c:y val="-8.2641454596291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C8-4221-B0DE-D2C254A48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80" b="0" i="1" baseline="0">
                    <a:solidFill>
                      <a:srgbClr val="00B05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Burndown!$B$8:$B$30</c:f>
              <c:numCache>
                <c:formatCode>ddd\ dd/mmm</c:formatCode>
                <c:ptCount val="23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44788</c:v>
                </c:pt>
                <c:pt idx="6">
                  <c:v>44789</c:v>
                </c:pt>
                <c:pt idx="7">
                  <c:v>44790</c:v>
                </c:pt>
                <c:pt idx="8">
                  <c:v>44791</c:v>
                </c:pt>
                <c:pt idx="9">
                  <c:v>44792</c:v>
                </c:pt>
                <c:pt idx="10">
                  <c:v>44793</c:v>
                </c:pt>
                <c:pt idx="11">
                  <c:v>44794</c:v>
                </c:pt>
                <c:pt idx="12">
                  <c:v>44795</c:v>
                </c:pt>
                <c:pt idx="13">
                  <c:v>44796</c:v>
                </c:pt>
                <c:pt idx="14">
                  <c:v>44797</c:v>
                </c:pt>
                <c:pt idx="15">
                  <c:v>44798</c:v>
                </c:pt>
                <c:pt idx="16">
                  <c:v>44799</c:v>
                </c:pt>
                <c:pt idx="17">
                  <c:v>44802</c:v>
                </c:pt>
                <c:pt idx="18">
                  <c:v>44803</c:v>
                </c:pt>
                <c:pt idx="19">
                  <c:v>44804</c:v>
                </c:pt>
                <c:pt idx="20">
                  <c:v>44805</c:v>
                </c:pt>
                <c:pt idx="21">
                  <c:v>44806</c:v>
                </c:pt>
                <c:pt idx="22">
                  <c:v>44809</c:v>
                </c:pt>
              </c:numCache>
            </c:numRef>
          </c:cat>
          <c:val>
            <c:numRef>
              <c:f>Burndown!$D$8:$D$30</c:f>
              <c:numCache>
                <c:formatCode>0</c:formatCode>
                <c:ptCount val="23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26</c:v>
                </c:pt>
                <c:pt idx="10">
                  <c:v>24</c:v>
                </c:pt>
                <c:pt idx="11">
                  <c:v>22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8-4221-B0DE-D2C254A48D5B}"/>
            </c:ext>
          </c:extLst>
        </c:ser>
        <c:ser>
          <c:idx val="0"/>
          <c:order val="1"/>
          <c:tx>
            <c:strRef>
              <c:f>Burndown!$G$7</c:f>
              <c:strCache>
                <c:ptCount val="1"/>
                <c:pt idx="0">
                  <c:v>REAL</c:v>
                </c:pt>
              </c:strCache>
            </c:strRef>
          </c:tx>
          <c:marker>
            <c:symbol val="diamond"/>
            <c:size val="7"/>
          </c:marker>
          <c:dLbls>
            <c:dLbl>
              <c:idx val="7"/>
              <c:layout>
                <c:manualLayout>
                  <c:x val="-1.6978209448693153E-2"/>
                  <c:y val="-0.101449314217907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C8-4221-B0DE-D2C254A48D5B}"/>
                </c:ext>
              </c:extLst>
            </c:dLbl>
            <c:dLbl>
              <c:idx val="8"/>
              <c:layout>
                <c:manualLayout>
                  <c:x val="-1.6978209448693223E-2"/>
                  <c:y val="-8.1019823040927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C8-4221-B0DE-D2C254A48D5B}"/>
                </c:ext>
              </c:extLst>
            </c:dLbl>
            <c:dLbl>
              <c:idx val="9"/>
              <c:layout>
                <c:manualLayout>
                  <c:x val="-1.6978209448693223E-2"/>
                  <c:y val="-8.1019823040927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C8-4221-B0DE-D2C254A48D5B}"/>
                </c:ext>
              </c:extLst>
            </c:dLbl>
            <c:dLbl>
              <c:idx val="10"/>
              <c:layout>
                <c:manualLayout>
                  <c:x val="-1.2165791804505803E-2"/>
                  <c:y val="-7.4209992648600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C8-4221-B0DE-D2C254A48D5B}"/>
                </c:ext>
              </c:extLst>
            </c:dLbl>
            <c:dLbl>
              <c:idx val="11"/>
              <c:layout>
                <c:manualLayout>
                  <c:x val="-1.9865660035205675E-2"/>
                  <c:y val="-9.4639483825580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C8-4221-B0DE-D2C254A48D5B}"/>
                </c:ext>
              </c:extLst>
            </c:dLbl>
            <c:dLbl>
              <c:idx val="12"/>
              <c:layout>
                <c:manualLayout>
                  <c:x val="-1.8903176506368191E-2"/>
                  <c:y val="-9.0857543340718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C8-4221-B0DE-D2C254A48D5B}"/>
                </c:ext>
              </c:extLst>
            </c:dLbl>
            <c:dLbl>
              <c:idx val="13"/>
              <c:layout>
                <c:manualLayout>
                  <c:x val="-2.082814356404316E-2"/>
                  <c:y val="-7.3335467143462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C8-4221-B0DE-D2C254A48D5B}"/>
                </c:ext>
              </c:extLst>
            </c:dLbl>
            <c:dLbl>
              <c:idx val="17"/>
              <c:layout>
                <c:manualLayout>
                  <c:x val="-1.4090758862180771E-2"/>
                  <c:y val="7.5606275982586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C8-4221-B0DE-D2C254A48D5B}"/>
                </c:ext>
              </c:extLst>
            </c:dLbl>
            <c:dLbl>
              <c:idx val="18"/>
              <c:layout>
                <c:manualLayout>
                  <c:x val="-7.8009668942801268E-3"/>
                  <c:y val="-6.7400162256273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C8-4221-B0DE-D2C254A48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="0" i="1" baseline="0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Burndown!$B$8:$B$30</c:f>
              <c:numCache>
                <c:formatCode>ddd\ dd/mmm</c:formatCode>
                <c:ptCount val="23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44788</c:v>
                </c:pt>
                <c:pt idx="6">
                  <c:v>44789</c:v>
                </c:pt>
                <c:pt idx="7">
                  <c:v>44790</c:v>
                </c:pt>
                <c:pt idx="8">
                  <c:v>44791</c:v>
                </c:pt>
                <c:pt idx="9">
                  <c:v>44792</c:v>
                </c:pt>
                <c:pt idx="10">
                  <c:v>44793</c:v>
                </c:pt>
                <c:pt idx="11">
                  <c:v>44794</c:v>
                </c:pt>
                <c:pt idx="12">
                  <c:v>44795</c:v>
                </c:pt>
                <c:pt idx="13">
                  <c:v>44796</c:v>
                </c:pt>
                <c:pt idx="14">
                  <c:v>44797</c:v>
                </c:pt>
                <c:pt idx="15">
                  <c:v>44798</c:v>
                </c:pt>
                <c:pt idx="16">
                  <c:v>44799</c:v>
                </c:pt>
                <c:pt idx="17">
                  <c:v>44802</c:v>
                </c:pt>
                <c:pt idx="18">
                  <c:v>44803</c:v>
                </c:pt>
                <c:pt idx="19">
                  <c:v>44804</c:v>
                </c:pt>
                <c:pt idx="20">
                  <c:v>44805</c:v>
                </c:pt>
                <c:pt idx="21">
                  <c:v>44806</c:v>
                </c:pt>
                <c:pt idx="22">
                  <c:v>44809</c:v>
                </c:pt>
              </c:numCache>
            </c:numRef>
          </c:cat>
          <c:val>
            <c:numRef>
              <c:f>Burndown!$G$8:$G$30</c:f>
              <c:numCache>
                <c:formatCode>General</c:formatCode>
                <c:ptCount val="23"/>
                <c:pt idx="0">
                  <c:v>43</c:v>
                </c:pt>
                <c:pt idx="1">
                  <c:v>41</c:v>
                </c:pt>
                <c:pt idx="2">
                  <c:v>36</c:v>
                </c:pt>
                <c:pt idx="3">
                  <c:v>34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C8-4221-B0DE-D2C254A48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19808"/>
        <c:axId val="86929792"/>
      </c:lineChart>
      <c:catAx>
        <c:axId val="86919808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txPr>
          <a:bodyPr rot="-3900000"/>
          <a:lstStyle/>
          <a:p>
            <a:pPr>
              <a:defRPr sz="800"/>
            </a:pPr>
            <a:endParaRPr lang="pt-BR"/>
          </a:p>
        </c:txPr>
        <c:crossAx val="86929792"/>
        <c:crosses val="autoZero"/>
        <c:auto val="0"/>
        <c:lblAlgn val="ctr"/>
        <c:lblOffset val="100"/>
        <c:noMultiLvlLbl val="0"/>
      </c:catAx>
      <c:valAx>
        <c:axId val="86929792"/>
        <c:scaling>
          <c:orientation val="minMax"/>
        </c:scaling>
        <c:delete val="0"/>
        <c:axPos val="l"/>
        <c:majorGridlines/>
        <c:numFmt formatCode="#,##0" sourceLinked="0"/>
        <c:majorTickMark val="in"/>
        <c:minorTickMark val="cross"/>
        <c:tickLblPos val="low"/>
        <c:spPr>
          <a:ln w="9525">
            <a:noFill/>
          </a:ln>
        </c:spPr>
        <c:txPr>
          <a:bodyPr/>
          <a:lstStyle/>
          <a:p>
            <a:pPr>
              <a:defRPr sz="800"/>
            </a:pPr>
            <a:endParaRPr lang="pt-BR"/>
          </a:p>
        </c:txPr>
        <c:crossAx val="869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2"/>
    </a:solidFill>
    <a:ln w="25400">
      <a:noFill/>
    </a:ln>
  </c:sp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Burndown!$E$7</c:f>
              <c:strCache>
                <c:ptCount val="1"/>
                <c:pt idx="0">
                  <c:v>Meta Diária</c:v>
                </c:pt>
              </c:strCache>
            </c:strRef>
          </c:tx>
          <c:spPr>
            <a:ln>
              <a:solidFill>
                <a:srgbClr val="66FF66"/>
              </a:solidFill>
            </a:ln>
          </c:spPr>
          <c:marker>
            <c:symbol val="diamond"/>
            <c:size val="5"/>
            <c:spPr>
              <a:solidFill>
                <a:srgbClr val="33CC33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2255852773272066E-2"/>
                  <c:y val="-5.7406352516212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EF-416A-9145-F002916A5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baseline="0">
                    <a:solidFill>
                      <a:srgbClr val="00B05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Burndown!$B$8:$B$30</c:f>
              <c:numCache>
                <c:formatCode>ddd\ dd/mmm</c:formatCode>
                <c:ptCount val="23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44788</c:v>
                </c:pt>
                <c:pt idx="6">
                  <c:v>44789</c:v>
                </c:pt>
                <c:pt idx="7">
                  <c:v>44790</c:v>
                </c:pt>
                <c:pt idx="8">
                  <c:v>44791</c:v>
                </c:pt>
                <c:pt idx="9">
                  <c:v>44792</c:v>
                </c:pt>
                <c:pt idx="10">
                  <c:v>44793</c:v>
                </c:pt>
                <c:pt idx="11">
                  <c:v>44794</c:v>
                </c:pt>
                <c:pt idx="12">
                  <c:v>44795</c:v>
                </c:pt>
                <c:pt idx="13">
                  <c:v>44796</c:v>
                </c:pt>
                <c:pt idx="14">
                  <c:v>44797</c:v>
                </c:pt>
                <c:pt idx="15">
                  <c:v>44798</c:v>
                </c:pt>
                <c:pt idx="16">
                  <c:v>44799</c:v>
                </c:pt>
                <c:pt idx="17">
                  <c:v>44802</c:v>
                </c:pt>
                <c:pt idx="18">
                  <c:v>44803</c:v>
                </c:pt>
                <c:pt idx="19">
                  <c:v>44804</c:v>
                </c:pt>
                <c:pt idx="20">
                  <c:v>44805</c:v>
                </c:pt>
                <c:pt idx="21">
                  <c:v>44806</c:v>
                </c:pt>
                <c:pt idx="22">
                  <c:v>44809</c:v>
                </c:pt>
              </c:numCache>
            </c:numRef>
          </c:cat>
          <c:val>
            <c:numRef>
              <c:f>Burndown!$E$8:$E$30</c:f>
              <c:numCache>
                <c:formatCode>0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F-416A-9145-F002916A5046}"/>
            </c:ext>
          </c:extLst>
        </c:ser>
        <c:ser>
          <c:idx val="1"/>
          <c:order val="1"/>
          <c:tx>
            <c:strRef>
              <c:f>Burndown!$I$7</c:f>
              <c:strCache>
                <c:ptCount val="1"/>
                <c:pt idx="0">
                  <c:v>OK / Dia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3651084098275262E-2"/>
                  <c:y val="5.4372232046757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EF-416A-9145-F002916A5046}"/>
                </c:ext>
              </c:extLst>
            </c:dLbl>
            <c:dLbl>
              <c:idx val="1"/>
              <c:layout>
                <c:manualLayout>
                  <c:x val="-1.5462532789127527E-2"/>
                  <c:y val="-8.1804746415449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EF-416A-9145-F002916A5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i="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Burndown!$B$8:$B$30</c:f>
              <c:numCache>
                <c:formatCode>ddd\ dd/mmm</c:formatCode>
                <c:ptCount val="23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44788</c:v>
                </c:pt>
                <c:pt idx="6">
                  <c:v>44789</c:v>
                </c:pt>
                <c:pt idx="7">
                  <c:v>44790</c:v>
                </c:pt>
                <c:pt idx="8">
                  <c:v>44791</c:v>
                </c:pt>
                <c:pt idx="9">
                  <c:v>44792</c:v>
                </c:pt>
                <c:pt idx="10">
                  <c:v>44793</c:v>
                </c:pt>
                <c:pt idx="11">
                  <c:v>44794</c:v>
                </c:pt>
                <c:pt idx="12">
                  <c:v>44795</c:v>
                </c:pt>
                <c:pt idx="13">
                  <c:v>44796</c:v>
                </c:pt>
                <c:pt idx="14">
                  <c:v>44797</c:v>
                </c:pt>
                <c:pt idx="15">
                  <c:v>44798</c:v>
                </c:pt>
                <c:pt idx="16">
                  <c:v>44799</c:v>
                </c:pt>
                <c:pt idx="17">
                  <c:v>44802</c:v>
                </c:pt>
                <c:pt idx="18">
                  <c:v>44803</c:v>
                </c:pt>
                <c:pt idx="19">
                  <c:v>44804</c:v>
                </c:pt>
                <c:pt idx="20">
                  <c:v>44805</c:v>
                </c:pt>
                <c:pt idx="21">
                  <c:v>44806</c:v>
                </c:pt>
                <c:pt idx="22">
                  <c:v>44809</c:v>
                </c:pt>
              </c:numCache>
            </c:numRef>
          </c:cat>
          <c:val>
            <c:numRef>
              <c:f>Burndown!$I$8:$I$30</c:f>
              <c:numCache>
                <c:formatCode>0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EF-416A-9145-F002916A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9344"/>
        <c:axId val="86979328"/>
      </c:lineChart>
      <c:catAx>
        <c:axId val="86969344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txPr>
          <a:bodyPr rot="-3900000"/>
          <a:lstStyle/>
          <a:p>
            <a:pPr>
              <a:defRPr sz="800" baseline="0"/>
            </a:pPr>
            <a:endParaRPr lang="pt-BR"/>
          </a:p>
        </c:txPr>
        <c:crossAx val="86979328"/>
        <c:crosses val="autoZero"/>
        <c:auto val="0"/>
        <c:lblAlgn val="ctr"/>
        <c:lblOffset val="100"/>
        <c:noMultiLvlLbl val="0"/>
      </c:catAx>
      <c:valAx>
        <c:axId val="869793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69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303660</xdr:colOff>
      <xdr:row>5</xdr:row>
      <xdr:rowOff>185921</xdr:rowOff>
    </xdr:from>
    <xdr:to>
      <xdr:col>26</xdr:col>
      <xdr:colOff>2293513</xdr:colOff>
      <xdr:row>19</xdr:row>
      <xdr:rowOff>196504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9000</xdr:colOff>
      <xdr:row>22</xdr:row>
      <xdr:rowOff>4330</xdr:rowOff>
    </xdr:from>
    <xdr:to>
      <xdr:col>26</xdr:col>
      <xdr:colOff>5270501</xdr:colOff>
      <xdr:row>31</xdr:row>
      <xdr:rowOff>464344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27</xdr:col>
      <xdr:colOff>0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0.12706</cdr:x>
      <cdr:y>0.03935</cdr:y>
    </cdr:from>
    <cdr:to>
      <cdr:x>0.82832</cdr:x>
      <cdr:y>0.12789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19907" y="105833"/>
          <a:ext cx="28694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0.23126</cdr:x>
      <cdr:y>0.0003</cdr:y>
    </cdr:from>
    <cdr:to>
      <cdr:x>0.65027</cdr:x>
      <cdr:y>0.0977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538140" y="694"/>
          <a:ext cx="2786865" cy="223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</a:t>
          </a:r>
          <a:r>
            <a:rPr lang="pt-BR" sz="1100"/>
            <a:t> </a:t>
          </a:r>
          <a:r>
            <a:rPr lang="pt-BR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Acumulado</a:t>
          </a:r>
        </a:p>
      </cdr:txBody>
    </cdr:sp>
  </cdr:relSizeAnchor>
  <cdr:relSizeAnchor xmlns:cdr="http://schemas.openxmlformats.org/drawingml/2006/chartDrawing">
    <cdr:from>
      <cdr:x>0.12706</cdr:x>
      <cdr:y>0.03935</cdr:y>
    </cdr:from>
    <cdr:to>
      <cdr:x>0.82832</cdr:x>
      <cdr:y>0.12789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519907" y="105833"/>
          <a:ext cx="28694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0.15713</cdr:x>
      <cdr:y>0.0305</cdr:y>
    </cdr:from>
    <cdr:to>
      <cdr:x>0.57614</cdr:x>
      <cdr:y>0.12789</cdr:y>
    </cdr:to>
    <cdr:sp macro="" textlink="">
      <cdr:nvSpPr>
        <cdr:cNvPr id="5" name="CaixaDeTexto 2"/>
        <cdr:cNvSpPr txBox="1"/>
      </cdr:nvSpPr>
      <cdr:spPr>
        <a:xfrm xmlns:a="http://schemas.openxmlformats.org/drawingml/2006/main">
          <a:off x="642937" y="82020"/>
          <a:ext cx="1714500" cy="2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pt-BR" sz="1200" b="1" i="0" u="none" strike="noStrike" kern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0.12706</cdr:x>
      <cdr:y>0.03935</cdr:y>
    </cdr:from>
    <cdr:to>
      <cdr:x>0.82832</cdr:x>
      <cdr:y>0.12789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519907" y="105833"/>
          <a:ext cx="28694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0.15713</cdr:x>
      <cdr:y>0.0305</cdr:y>
    </cdr:from>
    <cdr:to>
      <cdr:x>0.57614</cdr:x>
      <cdr:y>0.12789</cdr:y>
    </cdr:to>
    <cdr:sp macro="" textlink="">
      <cdr:nvSpPr>
        <cdr:cNvPr id="7" name="CaixaDeTexto 2"/>
        <cdr:cNvSpPr txBox="1"/>
      </cdr:nvSpPr>
      <cdr:spPr>
        <a:xfrm xmlns:a="http://schemas.openxmlformats.org/drawingml/2006/main">
          <a:off x="642937" y="82020"/>
          <a:ext cx="1714500" cy="2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pt-BR" sz="1200" b="1" i="0" u="none" strike="noStrike" kern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0.12706</cdr:x>
      <cdr:y>0.03935</cdr:y>
    </cdr:from>
    <cdr:to>
      <cdr:x>0.82832</cdr:x>
      <cdr:y>0.12789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519907" y="105833"/>
          <a:ext cx="28694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0.15713</cdr:x>
      <cdr:y>0.0305</cdr:y>
    </cdr:from>
    <cdr:to>
      <cdr:x>0.57614</cdr:x>
      <cdr:y>0.12789</cdr:y>
    </cdr:to>
    <cdr:sp macro="" textlink="">
      <cdr:nvSpPr>
        <cdr:cNvPr id="9" name="CaixaDeTexto 2"/>
        <cdr:cNvSpPr txBox="1"/>
      </cdr:nvSpPr>
      <cdr:spPr>
        <a:xfrm xmlns:a="http://schemas.openxmlformats.org/drawingml/2006/main">
          <a:off x="642937" y="82020"/>
          <a:ext cx="1714500" cy="2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pt-BR" sz="1200" b="1" i="0" u="none" strike="noStrike" kern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0.12706</cdr:x>
      <cdr:y>0.03935</cdr:y>
    </cdr:from>
    <cdr:to>
      <cdr:x>0.82832</cdr:x>
      <cdr:y>0.12789</cdr:y>
    </cdr:to>
    <cdr:sp macro="" textlink="">
      <cdr:nvSpPr>
        <cdr:cNvPr id="10" name="CaixaDeTexto 1"/>
        <cdr:cNvSpPr txBox="1"/>
      </cdr:nvSpPr>
      <cdr:spPr>
        <a:xfrm xmlns:a="http://schemas.openxmlformats.org/drawingml/2006/main">
          <a:off x="519907" y="105833"/>
          <a:ext cx="28694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0.12706</cdr:x>
      <cdr:y>0.03935</cdr:y>
    </cdr:from>
    <cdr:to>
      <cdr:x>0.82832</cdr:x>
      <cdr:y>0.12789</cdr:y>
    </cdr:to>
    <cdr:sp macro="" textlink="">
      <cdr:nvSpPr>
        <cdr:cNvPr id="12" name="CaixaDeTexto 1"/>
        <cdr:cNvSpPr txBox="1"/>
      </cdr:nvSpPr>
      <cdr:spPr>
        <a:xfrm xmlns:a="http://schemas.openxmlformats.org/drawingml/2006/main">
          <a:off x="519907" y="105833"/>
          <a:ext cx="28694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0.12706</cdr:x>
      <cdr:y>0.03935</cdr:y>
    </cdr:from>
    <cdr:to>
      <cdr:x>0.82832</cdr:x>
      <cdr:y>0.12789</cdr:y>
    </cdr:to>
    <cdr:sp macro="" textlink="">
      <cdr:nvSpPr>
        <cdr:cNvPr id="14" name="CaixaDeTexto 1"/>
        <cdr:cNvSpPr txBox="1"/>
      </cdr:nvSpPr>
      <cdr:spPr>
        <a:xfrm xmlns:a="http://schemas.openxmlformats.org/drawingml/2006/main">
          <a:off x="519907" y="105833"/>
          <a:ext cx="28694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0.15713</cdr:x>
      <cdr:y>0.0305</cdr:y>
    </cdr:from>
    <cdr:to>
      <cdr:x>0.57614</cdr:x>
      <cdr:y>0.12789</cdr:y>
    </cdr:to>
    <cdr:sp macro="" textlink="">
      <cdr:nvSpPr>
        <cdr:cNvPr id="15" name="CaixaDeTexto 2"/>
        <cdr:cNvSpPr txBox="1"/>
      </cdr:nvSpPr>
      <cdr:spPr>
        <a:xfrm xmlns:a="http://schemas.openxmlformats.org/drawingml/2006/main">
          <a:off x="642937" y="82020"/>
          <a:ext cx="1714500" cy="2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pt-BR" sz="1200" b="1" i="0" u="none" strike="noStrike" kern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19" sqref="D19"/>
    </sheetView>
  </sheetViews>
  <sheetFormatPr defaultRowHeight="15" x14ac:dyDescent="0.25"/>
  <cols>
    <col min="2" max="2" width="13.7109375" customWidth="1"/>
    <col min="3" max="3" width="23.140625" customWidth="1"/>
    <col min="4" max="4" width="28.28515625" customWidth="1"/>
  </cols>
  <sheetData>
    <row r="1" spans="1:4" ht="15.75" thickBot="1" x14ac:dyDescent="0.3"/>
    <row r="2" spans="1:4" ht="15.75" thickBot="1" x14ac:dyDescent="0.3">
      <c r="A2" s="64" t="s">
        <v>0</v>
      </c>
      <c r="B2" s="65"/>
      <c r="C2" s="65"/>
      <c r="D2" s="66"/>
    </row>
    <row r="3" spans="1:4" ht="15.75" thickBot="1" x14ac:dyDescent="0.3">
      <c r="A3" s="26" t="s">
        <v>1</v>
      </c>
      <c r="B3" s="27" t="s">
        <v>2</v>
      </c>
      <c r="C3" s="33" t="s">
        <v>3</v>
      </c>
      <c r="D3" s="28" t="s">
        <v>4</v>
      </c>
    </row>
    <row r="4" spans="1:4" ht="15.75" thickBot="1" x14ac:dyDescent="0.3">
      <c r="A4" s="29" t="s">
        <v>41</v>
      </c>
      <c r="B4" s="30">
        <v>44781</v>
      </c>
      <c r="C4" s="31" t="s">
        <v>43</v>
      </c>
      <c r="D4" s="32" t="s">
        <v>44</v>
      </c>
    </row>
  </sheetData>
  <mergeCells count="1">
    <mergeCell ref="A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AA68"/>
  <sheetViews>
    <sheetView showGridLines="0" tabSelected="1" topLeftCell="A44" zoomScale="130" zoomScaleNormal="130" workbookViewId="0">
      <selection activeCell="D40" sqref="D40:AA40"/>
    </sheetView>
  </sheetViews>
  <sheetFormatPr defaultColWidth="4.5703125" defaultRowHeight="15" x14ac:dyDescent="0.25"/>
  <cols>
    <col min="1" max="1" width="4.5703125" style="1"/>
    <col min="2" max="2" width="4.5703125" style="2" customWidth="1"/>
    <col min="3" max="13" width="4.5703125" style="1"/>
    <col min="14" max="15" width="3.7109375" style="1" customWidth="1"/>
    <col min="16" max="25" width="4.5703125" style="1"/>
    <col min="26" max="26" width="8.7109375" style="1" customWidth="1"/>
    <col min="27" max="27" width="79.140625" style="1" customWidth="1"/>
    <col min="28" max="28" width="4.5703125" style="1"/>
    <col min="29" max="30" width="10.7109375" style="1" customWidth="1"/>
    <col min="31" max="16384" width="4.5703125" style="1"/>
  </cols>
  <sheetData>
    <row r="1" spans="2:27" ht="11.25" customHeight="1" x14ac:dyDescent="0.25"/>
    <row r="2" spans="2:27" ht="12" customHeight="1" thickBot="1" x14ac:dyDescent="0.3"/>
    <row r="3" spans="2:27" customFormat="1" ht="21.75" customHeight="1" thickBot="1" x14ac:dyDescent="0.3">
      <c r="B3" s="90" t="str">
        <f>Infos_Projeto!D4</f>
        <v>AM-SR-CP-01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2"/>
    </row>
    <row r="4" spans="2:27" customFormat="1" ht="21" customHeight="1" thickBot="1" x14ac:dyDescent="0.3">
      <c r="B4" s="90" t="s">
        <v>5</v>
      </c>
      <c r="C4" s="91"/>
      <c r="D4" s="91"/>
      <c r="E4" s="91"/>
      <c r="F4" s="91"/>
      <c r="G4" s="91"/>
      <c r="H4" s="91"/>
      <c r="I4" s="91"/>
      <c r="J4" s="91"/>
      <c r="K4" s="91"/>
      <c r="L4" s="92"/>
      <c r="M4" s="91" t="s">
        <v>6</v>
      </c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2"/>
    </row>
    <row r="5" spans="2:27" customFormat="1" ht="15" customHeight="1" x14ac:dyDescent="0.25">
      <c r="B5" s="93" t="str">
        <f ca="1">Infos_Projeto!D12</f>
        <v>Relatório Operacional de Teste: Projeto Serverest - Programa de bolsas- COMPASS  (04/09/2022)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5"/>
    </row>
    <row r="6" spans="2:27" customFormat="1" ht="15.75" customHeight="1" thickBot="1" x14ac:dyDescent="0.3">
      <c r="B6" s="96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8"/>
    </row>
    <row r="7" spans="2:27" customFormat="1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3"/>
    </row>
    <row r="8" spans="2:27" customFormat="1" ht="15" customHeight="1" x14ac:dyDescent="0.25">
      <c r="B8" s="24"/>
      <c r="M8" s="4"/>
      <c r="N8" s="4"/>
      <c r="O8" s="5"/>
      <c r="AA8" s="25"/>
    </row>
    <row r="9" spans="2:27" customFormat="1" ht="15" customHeight="1" x14ac:dyDescent="0.25">
      <c r="B9" s="24"/>
      <c r="M9" s="4"/>
      <c r="N9" s="4"/>
      <c r="O9" s="5"/>
      <c r="AA9" s="25"/>
    </row>
    <row r="10" spans="2:27" customFormat="1" ht="15" customHeight="1" x14ac:dyDescent="0.25">
      <c r="B10" s="24"/>
      <c r="M10" s="4"/>
      <c r="N10" s="4"/>
      <c r="O10" s="5"/>
      <c r="AA10" s="25"/>
    </row>
    <row r="11" spans="2:27" customFormat="1" x14ac:dyDescent="0.25">
      <c r="B11" s="24"/>
      <c r="M11" s="4"/>
      <c r="N11" s="4"/>
      <c r="O11" s="5"/>
      <c r="AA11" s="25"/>
    </row>
    <row r="12" spans="2:27" customFormat="1" x14ac:dyDescent="0.25">
      <c r="B12" s="24"/>
      <c r="M12" s="4"/>
      <c r="N12" s="4"/>
      <c r="O12" s="5"/>
      <c r="AA12" s="25"/>
    </row>
    <row r="13" spans="2:27" customFormat="1" x14ac:dyDescent="0.25">
      <c r="B13" s="24"/>
      <c r="M13" s="4"/>
      <c r="N13" s="4"/>
      <c r="O13" s="5"/>
      <c r="AA13" s="25"/>
    </row>
    <row r="14" spans="2:27" customFormat="1" x14ac:dyDescent="0.25">
      <c r="B14" s="24"/>
      <c r="M14" s="4"/>
      <c r="N14" s="4"/>
      <c r="O14" s="5"/>
      <c r="AA14" s="25"/>
    </row>
    <row r="15" spans="2:27" customFormat="1" x14ac:dyDescent="0.25">
      <c r="B15" s="24"/>
      <c r="M15" s="4"/>
      <c r="N15" s="4"/>
      <c r="O15" s="5"/>
      <c r="AA15" s="25"/>
    </row>
    <row r="16" spans="2:27" x14ac:dyDescent="0.25">
      <c r="B16" s="15"/>
      <c r="AA16" s="16"/>
    </row>
    <row r="17" spans="2:27" hidden="1" x14ac:dyDescent="0.25">
      <c r="B17" s="15"/>
      <c r="AA17" s="16"/>
    </row>
    <row r="18" spans="2:27" ht="14.25" customHeight="1" x14ac:dyDescent="0.25">
      <c r="B18" s="15"/>
      <c r="AA18" s="16"/>
    </row>
    <row r="19" spans="2:27" hidden="1" x14ac:dyDescent="0.25">
      <c r="B19" s="15"/>
      <c r="AA19" s="16"/>
    </row>
    <row r="20" spans="2:27" ht="15.75" thickBot="1" x14ac:dyDescent="0.3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</row>
    <row r="21" spans="2:27" ht="15.75" hidden="1" thickBot="1" x14ac:dyDescent="0.3">
      <c r="B21" s="1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</row>
    <row r="22" spans="2:27" ht="16.5" thickBot="1" x14ac:dyDescent="0.3">
      <c r="B22" s="84" t="str">
        <f>Infos_Projeto!D13</f>
        <v>BURNDOWN DE TESTE - PERÍODO DE 08/08/2022 A 05/09/2022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6"/>
    </row>
    <row r="23" spans="2:27" x14ac:dyDescent="0.25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</row>
    <row r="24" spans="2:27" ht="15" customHeight="1" x14ac:dyDescent="0.25">
      <c r="B24" s="15"/>
      <c r="AA24" s="16"/>
    </row>
    <row r="25" spans="2:27" ht="15" customHeight="1" x14ac:dyDescent="0.25">
      <c r="B25" s="17"/>
      <c r="AA25" s="16"/>
    </row>
    <row r="26" spans="2:27" x14ac:dyDescent="0.25">
      <c r="B26" s="17"/>
      <c r="AA26" s="16"/>
    </row>
    <row r="27" spans="2:27" x14ac:dyDescent="0.25">
      <c r="B27" s="17"/>
      <c r="AA27" s="16"/>
    </row>
    <row r="28" spans="2:27" x14ac:dyDescent="0.25">
      <c r="B28" s="17"/>
      <c r="AA28" s="16"/>
    </row>
    <row r="29" spans="2:27" x14ac:dyDescent="0.25">
      <c r="B29" s="17"/>
      <c r="AA29" s="16"/>
    </row>
    <row r="30" spans="2:27" x14ac:dyDescent="0.25">
      <c r="B30" s="15"/>
      <c r="AA30" s="16"/>
    </row>
    <row r="31" spans="2:27" x14ac:dyDescent="0.25">
      <c r="B31" s="15"/>
      <c r="AA31" s="16"/>
    </row>
    <row r="32" spans="2:27" ht="39" customHeight="1" thickBot="1" x14ac:dyDescent="0.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</row>
    <row r="33" spans="2:27" ht="17.25" customHeight="1" thickBot="1" x14ac:dyDescent="0.3">
      <c r="B33" s="84" t="s">
        <v>7</v>
      </c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6"/>
    </row>
    <row r="34" spans="2:27" ht="159" customHeight="1" thickBot="1" x14ac:dyDescent="0.3"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</row>
    <row r="35" spans="2:27" ht="16.5" thickBot="1" x14ac:dyDescent="0.3">
      <c r="B35" s="87" t="s">
        <v>8</v>
      </c>
      <c r="C35" s="88"/>
      <c r="D35" s="87" t="s">
        <v>9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9"/>
    </row>
    <row r="36" spans="2:27" ht="61.5" customHeight="1" thickBot="1" x14ac:dyDescent="0.3">
      <c r="B36" s="72">
        <v>44781</v>
      </c>
      <c r="C36" s="73"/>
      <c r="D36" s="74" t="s">
        <v>46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6"/>
    </row>
    <row r="37" spans="2:27" ht="61.5" customHeight="1" thickBot="1" x14ac:dyDescent="0.3">
      <c r="B37" s="72">
        <v>44782</v>
      </c>
      <c r="C37" s="73"/>
      <c r="D37" s="74" t="s">
        <v>47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6"/>
    </row>
    <row r="38" spans="2:27" ht="57.75" customHeight="1" thickBot="1" x14ac:dyDescent="0.3">
      <c r="B38" s="72">
        <v>44783</v>
      </c>
      <c r="C38" s="73"/>
      <c r="D38" s="74" t="s">
        <v>48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6"/>
    </row>
    <row r="39" spans="2:27" ht="56.25" customHeight="1" thickBot="1" x14ac:dyDescent="0.3">
      <c r="B39" s="72">
        <v>44784</v>
      </c>
      <c r="C39" s="73"/>
      <c r="D39" s="74" t="s">
        <v>49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6"/>
    </row>
    <row r="40" spans="2:27" ht="69" customHeight="1" thickBot="1" x14ac:dyDescent="0.3">
      <c r="B40" s="72">
        <v>44785</v>
      </c>
      <c r="C40" s="73"/>
      <c r="D40" s="74" t="s">
        <v>64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6"/>
    </row>
    <row r="41" spans="2:27" ht="73.5" customHeight="1" thickBot="1" x14ac:dyDescent="0.3">
      <c r="B41" s="72">
        <v>44788</v>
      </c>
      <c r="C41" s="73"/>
      <c r="D41" s="74" t="s">
        <v>50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6"/>
    </row>
    <row r="42" spans="2:27" ht="45.75" customHeight="1" thickBot="1" x14ac:dyDescent="0.3">
      <c r="B42" s="72">
        <v>44789</v>
      </c>
      <c r="C42" s="73"/>
      <c r="D42" s="74" t="s">
        <v>51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6"/>
    </row>
    <row r="43" spans="2:27" ht="67.5" customHeight="1" thickBot="1" x14ac:dyDescent="0.3">
      <c r="B43" s="72">
        <v>44790</v>
      </c>
      <c r="C43" s="73"/>
      <c r="D43" s="74" t="s">
        <v>52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6"/>
    </row>
    <row r="44" spans="2:27" ht="47.25" customHeight="1" thickBot="1" x14ac:dyDescent="0.3">
      <c r="B44" s="72">
        <v>44791</v>
      </c>
      <c r="C44" s="73"/>
      <c r="D44" s="74" t="s">
        <v>53</v>
      </c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6"/>
    </row>
    <row r="45" spans="2:27" ht="55.5" customHeight="1" thickBot="1" x14ac:dyDescent="0.3">
      <c r="B45" s="72">
        <v>44792</v>
      </c>
      <c r="C45" s="73"/>
      <c r="D45" s="74" t="s">
        <v>54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6"/>
    </row>
    <row r="46" spans="2:27" ht="48" customHeight="1" thickBot="1" x14ac:dyDescent="0.3">
      <c r="B46" s="72">
        <v>44795</v>
      </c>
      <c r="C46" s="73"/>
      <c r="D46" s="74" t="s">
        <v>55</v>
      </c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6"/>
    </row>
    <row r="47" spans="2:27" ht="48" customHeight="1" thickBot="1" x14ac:dyDescent="0.3">
      <c r="B47" s="72">
        <v>44796</v>
      </c>
      <c r="C47" s="73"/>
      <c r="D47" s="74" t="s">
        <v>56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6"/>
    </row>
    <row r="48" spans="2:27" ht="48.75" customHeight="1" thickBot="1" x14ac:dyDescent="0.3">
      <c r="B48" s="72">
        <v>44797</v>
      </c>
      <c r="C48" s="73"/>
      <c r="D48" s="81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3"/>
    </row>
    <row r="49" spans="2:27" ht="53.25" customHeight="1" thickBot="1" x14ac:dyDescent="0.3">
      <c r="B49" s="72">
        <v>44798</v>
      </c>
      <c r="C49" s="73"/>
      <c r="D49" s="74" t="s">
        <v>65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6"/>
    </row>
    <row r="50" spans="2:27" ht="42" customHeight="1" thickBot="1" x14ac:dyDescent="0.3">
      <c r="B50" s="72">
        <v>44799</v>
      </c>
      <c r="C50" s="73"/>
      <c r="D50" s="74" t="s">
        <v>67</v>
      </c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6"/>
    </row>
    <row r="51" spans="2:27" ht="36" customHeight="1" thickBot="1" x14ac:dyDescent="0.3">
      <c r="B51" s="72">
        <v>44802</v>
      </c>
      <c r="C51" s="73"/>
      <c r="D51" s="74" t="s">
        <v>58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6"/>
    </row>
    <row r="52" spans="2:27" ht="37.5" customHeight="1" thickBot="1" x14ac:dyDescent="0.3">
      <c r="B52" s="72">
        <v>44803</v>
      </c>
      <c r="C52" s="73"/>
      <c r="D52" s="74" t="s">
        <v>66</v>
      </c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6"/>
    </row>
    <row r="53" spans="2:27" ht="48" customHeight="1" thickBot="1" x14ac:dyDescent="0.3">
      <c r="B53" s="72">
        <v>44804</v>
      </c>
      <c r="C53" s="73"/>
      <c r="D53" s="79" t="s">
        <v>59</v>
      </c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80"/>
    </row>
    <row r="54" spans="2:27" ht="48" customHeight="1" thickBot="1" x14ac:dyDescent="0.3">
      <c r="B54" s="72">
        <v>44805</v>
      </c>
      <c r="C54" s="73"/>
      <c r="D54" s="79" t="s">
        <v>60</v>
      </c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80"/>
    </row>
    <row r="55" spans="2:27" ht="48" customHeight="1" thickBot="1" x14ac:dyDescent="0.3">
      <c r="B55" s="72">
        <v>44806</v>
      </c>
      <c r="C55" s="73"/>
      <c r="D55" s="79" t="s">
        <v>61</v>
      </c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80"/>
    </row>
    <row r="56" spans="2:27" ht="48" customHeight="1" thickBot="1" x14ac:dyDescent="0.3">
      <c r="B56" s="72">
        <v>44809</v>
      </c>
      <c r="C56" s="73"/>
      <c r="D56" s="77" t="s">
        <v>62</v>
      </c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8"/>
    </row>
    <row r="57" spans="2:27" ht="48" customHeight="1" thickBot="1" x14ac:dyDescent="0.3">
      <c r="B57" s="72">
        <v>44802</v>
      </c>
      <c r="C57" s="73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100"/>
    </row>
    <row r="58" spans="2:27" ht="48" customHeight="1" thickBot="1" x14ac:dyDescent="0.3">
      <c r="B58" s="72">
        <v>44803</v>
      </c>
      <c r="C58" s="73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8"/>
    </row>
    <row r="59" spans="2:27" ht="48" customHeight="1" thickBot="1" x14ac:dyDescent="0.3">
      <c r="B59" s="72">
        <v>44804</v>
      </c>
      <c r="C59" s="73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8"/>
    </row>
    <row r="60" spans="2:27" ht="48" customHeight="1" thickBot="1" x14ac:dyDescent="0.3">
      <c r="B60" s="72">
        <v>44805</v>
      </c>
      <c r="C60" s="73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8"/>
    </row>
    <row r="61" spans="2:27" ht="48" customHeight="1" thickBot="1" x14ac:dyDescent="0.3">
      <c r="B61" s="72">
        <v>44806</v>
      </c>
      <c r="C61" s="73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8"/>
    </row>
    <row r="62" spans="2:27" ht="48" customHeight="1" thickBot="1" x14ac:dyDescent="0.3">
      <c r="B62" s="72">
        <v>44807</v>
      </c>
      <c r="C62" s="73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8"/>
    </row>
    <row r="63" spans="2:27" ht="51.75" customHeight="1" thickBot="1" x14ac:dyDescent="0.3">
      <c r="B63" s="72">
        <v>44808</v>
      </c>
      <c r="C63" s="73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8"/>
    </row>
    <row r="64" spans="2:27" ht="48.75" customHeight="1" thickBot="1" x14ac:dyDescent="0.3">
      <c r="B64" s="72">
        <v>44809</v>
      </c>
      <c r="C64" s="73"/>
      <c r="D64" s="69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1"/>
    </row>
    <row r="65" spans="2:27" ht="48.75" customHeight="1" thickBot="1" x14ac:dyDescent="0.3">
      <c r="B65" s="67"/>
      <c r="C65" s="68"/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1"/>
    </row>
    <row r="66" spans="2:27" ht="48.75" customHeight="1" thickBot="1" x14ac:dyDescent="0.3">
      <c r="B66" s="67"/>
      <c r="C66" s="68"/>
      <c r="D66" s="69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1"/>
    </row>
    <row r="67" spans="2:27" ht="48.75" customHeight="1" thickBot="1" x14ac:dyDescent="0.3">
      <c r="B67" s="67"/>
      <c r="C67" s="68"/>
      <c r="D67" s="69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1"/>
    </row>
    <row r="68" spans="2:27" ht="48.75" customHeight="1" thickBot="1" x14ac:dyDescent="0.3">
      <c r="B68" s="67"/>
      <c r="C68" s="68"/>
      <c r="D68" s="69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1"/>
    </row>
  </sheetData>
  <sheetProtection formatCells="0" formatRows="0" insertColumns="0" insertRows="0" deleteColumns="0" deleteRows="0" autoFilter="0"/>
  <mergeCells count="74">
    <mergeCell ref="B62:C62"/>
    <mergeCell ref="D62:AA62"/>
    <mergeCell ref="B43:C43"/>
    <mergeCell ref="D43:AA43"/>
    <mergeCell ref="B36:C36"/>
    <mergeCell ref="D36:AA36"/>
    <mergeCell ref="B52:C52"/>
    <mergeCell ref="D52:AA52"/>
    <mergeCell ref="B44:C44"/>
    <mergeCell ref="D44:AA44"/>
    <mergeCell ref="B38:C38"/>
    <mergeCell ref="D38:AA38"/>
    <mergeCell ref="B40:C40"/>
    <mergeCell ref="D40:AA40"/>
    <mergeCell ref="B41:C41"/>
    <mergeCell ref="D41:AA41"/>
    <mergeCell ref="B65:C65"/>
    <mergeCell ref="D65:AA65"/>
    <mergeCell ref="B61:C61"/>
    <mergeCell ref="D61:AA61"/>
    <mergeCell ref="B53:C53"/>
    <mergeCell ref="D53:AA53"/>
    <mergeCell ref="B60:C60"/>
    <mergeCell ref="D60:AA60"/>
    <mergeCell ref="B57:C57"/>
    <mergeCell ref="D57:AA57"/>
    <mergeCell ref="B63:C63"/>
    <mergeCell ref="D63:AA63"/>
    <mergeCell ref="B64:C64"/>
    <mergeCell ref="D64:AA64"/>
    <mergeCell ref="B59:C59"/>
    <mergeCell ref="D59:AA59"/>
    <mergeCell ref="B3:AA3"/>
    <mergeCell ref="B4:L4"/>
    <mergeCell ref="M4:AA4"/>
    <mergeCell ref="B5:AA6"/>
    <mergeCell ref="B22:AA22"/>
    <mergeCell ref="B37:C37"/>
    <mergeCell ref="D37:AA37"/>
    <mergeCell ref="B39:C39"/>
    <mergeCell ref="D39:AA39"/>
    <mergeCell ref="B33:AA33"/>
    <mergeCell ref="D35:AA35"/>
    <mergeCell ref="B35:C35"/>
    <mergeCell ref="B50:C50"/>
    <mergeCell ref="D50:AA50"/>
    <mergeCell ref="B47:C47"/>
    <mergeCell ref="D47:AA47"/>
    <mergeCell ref="B42:C42"/>
    <mergeCell ref="D42:AA42"/>
    <mergeCell ref="B45:C45"/>
    <mergeCell ref="D45:AA45"/>
    <mergeCell ref="B46:C46"/>
    <mergeCell ref="D46:AA46"/>
    <mergeCell ref="B48:C48"/>
    <mergeCell ref="D48:AA48"/>
    <mergeCell ref="B49:C49"/>
    <mergeCell ref="D49:AA49"/>
    <mergeCell ref="B51:C51"/>
    <mergeCell ref="D51:AA51"/>
    <mergeCell ref="B58:C58"/>
    <mergeCell ref="D58:AA58"/>
    <mergeCell ref="B54:C54"/>
    <mergeCell ref="D54:AA54"/>
    <mergeCell ref="B55:C55"/>
    <mergeCell ref="D55:AA55"/>
    <mergeCell ref="B56:C56"/>
    <mergeCell ref="D56:AA56"/>
    <mergeCell ref="B68:C68"/>
    <mergeCell ref="D68:AA68"/>
    <mergeCell ref="B66:C66"/>
    <mergeCell ref="D66:AA66"/>
    <mergeCell ref="B67:C67"/>
    <mergeCell ref="D67:AA67"/>
  </mergeCells>
  <dataValidations count="1">
    <dataValidation type="list" allowBlank="1" showInputMessage="1" showErrorMessage="1" sqref="M4:AA4" xr:uid="{00000000-0002-0000-0100-000000000000}">
      <formula1>"Smoke Teste do Projeto,Testes de Regressão do Projeto,Testes Funcionais do Projeto,Testes Não Funcionais do Projeto,Testes Regressão de Sistema,Testes Funcionais de Sistema,Testes Não Funcionais de Sistema,Testes de Performance"</formula1>
    </dataValidation>
  </dataValidations>
  <printOptions horizontalCentered="1"/>
  <pageMargins left="0.23622047244094491" right="0.23622047244094491" top="0.55118110236220474" bottom="0.55118110236220474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J23"/>
  <sheetViews>
    <sheetView showGridLines="0" topLeftCell="A4" zoomScale="115" zoomScaleNormal="115" workbookViewId="0">
      <selection activeCell="E18" sqref="E18"/>
    </sheetView>
  </sheetViews>
  <sheetFormatPr defaultRowHeight="15" x14ac:dyDescent="0.25"/>
  <cols>
    <col min="1" max="1" width="2.85546875" style="1" customWidth="1"/>
    <col min="2" max="2" width="8.7109375" style="1" customWidth="1"/>
    <col min="3" max="3" width="10.85546875" style="1" customWidth="1"/>
    <col min="4" max="6" width="8.7109375" style="1" customWidth="1"/>
    <col min="7" max="7" width="10" style="1" bestFit="1" customWidth="1"/>
    <col min="8" max="10" width="8.7109375" style="1" customWidth="1"/>
    <col min="11" max="16384" width="9.140625" style="1"/>
  </cols>
  <sheetData>
    <row r="1" spans="2:10" ht="15.75" thickBot="1" x14ac:dyDescent="0.3"/>
    <row r="2" spans="2:10" x14ac:dyDescent="0.25">
      <c r="B2" s="122" t="s">
        <v>10</v>
      </c>
      <c r="C2" s="123"/>
      <c r="D2" s="123"/>
      <c r="E2" s="123"/>
      <c r="F2" s="123"/>
      <c r="G2" s="123"/>
      <c r="H2" s="123"/>
      <c r="I2" s="123"/>
      <c r="J2" s="124"/>
    </row>
    <row r="3" spans="2:10" ht="15.75" thickBot="1" x14ac:dyDescent="0.3">
      <c r="B3" s="125"/>
      <c r="C3" s="126"/>
      <c r="D3" s="126"/>
      <c r="E3" s="126"/>
      <c r="F3" s="126"/>
      <c r="G3" s="126"/>
      <c r="H3" s="126"/>
      <c r="I3" s="126"/>
      <c r="J3" s="127"/>
    </row>
    <row r="4" spans="2:10" ht="15.75" thickBot="1" x14ac:dyDescent="0.3">
      <c r="B4" s="147" t="s">
        <v>11</v>
      </c>
      <c r="C4" s="148"/>
      <c r="D4" s="149" t="s">
        <v>38</v>
      </c>
      <c r="E4" s="150"/>
      <c r="F4" s="150"/>
      <c r="G4" s="150"/>
      <c r="H4" s="150"/>
      <c r="I4" s="150"/>
      <c r="J4" s="151"/>
    </row>
    <row r="5" spans="2:10" x14ac:dyDescent="0.25">
      <c r="B5" s="152" t="s">
        <v>12</v>
      </c>
      <c r="C5" s="153"/>
      <c r="D5" s="101" t="s">
        <v>39</v>
      </c>
      <c r="E5" s="102"/>
      <c r="F5" s="102"/>
      <c r="G5" s="102"/>
      <c r="H5" s="102"/>
      <c r="I5" s="102"/>
      <c r="J5" s="103"/>
    </row>
    <row r="6" spans="2:10" x14ac:dyDescent="0.25">
      <c r="B6" s="108" t="s">
        <v>13</v>
      </c>
      <c r="C6" s="109"/>
      <c r="D6" s="132">
        <f ca="1">TODAY()</f>
        <v>44808</v>
      </c>
      <c r="E6" s="133"/>
      <c r="F6" s="133"/>
      <c r="G6" s="133"/>
      <c r="H6" s="133"/>
      <c r="I6" s="133"/>
      <c r="J6" s="134"/>
    </row>
    <row r="7" spans="2:10" x14ac:dyDescent="0.25">
      <c r="B7" s="108" t="s">
        <v>63</v>
      </c>
      <c r="C7" s="109"/>
      <c r="D7" s="128" t="s">
        <v>42</v>
      </c>
      <c r="E7" s="129"/>
      <c r="F7" s="129"/>
      <c r="G7" s="129"/>
      <c r="H7" s="129"/>
      <c r="I7" s="129"/>
      <c r="J7" s="130"/>
    </row>
    <row r="8" spans="2:10" x14ac:dyDescent="0.25">
      <c r="B8" s="108" t="s">
        <v>14</v>
      </c>
      <c r="C8" s="109"/>
      <c r="D8" s="128" t="s">
        <v>40</v>
      </c>
      <c r="E8" s="129"/>
      <c r="F8" s="129"/>
      <c r="G8" s="129"/>
      <c r="H8" s="129"/>
      <c r="I8" s="129"/>
      <c r="J8" s="130"/>
    </row>
    <row r="9" spans="2:10" x14ac:dyDescent="0.25">
      <c r="B9" s="108" t="s">
        <v>15</v>
      </c>
      <c r="C9" s="109"/>
      <c r="D9" s="128">
        <v>44781</v>
      </c>
      <c r="E9" s="129"/>
      <c r="F9" s="129"/>
      <c r="G9" s="129"/>
      <c r="H9" s="129"/>
      <c r="I9" s="129"/>
      <c r="J9" s="130"/>
    </row>
    <row r="10" spans="2:10" ht="15.75" thickBot="1" x14ac:dyDescent="0.3">
      <c r="B10" s="112" t="s">
        <v>16</v>
      </c>
      <c r="C10" s="113"/>
      <c r="D10" s="144">
        <v>44809</v>
      </c>
      <c r="E10" s="145"/>
      <c r="F10" s="145"/>
      <c r="G10" s="145"/>
      <c r="H10" s="145"/>
      <c r="I10" s="145"/>
      <c r="J10" s="146"/>
    </row>
    <row r="11" spans="2:10" x14ac:dyDescent="0.25">
      <c r="B11" s="114" t="s">
        <v>17</v>
      </c>
      <c r="C11" s="115"/>
      <c r="D11" s="141">
        <v>46</v>
      </c>
      <c r="E11" s="142"/>
      <c r="F11" s="142"/>
      <c r="G11" s="142"/>
      <c r="H11" s="142"/>
      <c r="I11" s="142"/>
      <c r="J11" s="143"/>
    </row>
    <row r="12" spans="2:10" x14ac:dyDescent="0.25">
      <c r="B12" s="116" t="s">
        <v>18</v>
      </c>
      <c r="C12" s="117"/>
      <c r="D12" s="135" t="str">
        <f ca="1">CONCATENATE("Relatório Operacional de Teste: Projeto ",D5," (",TEXT(D6,"DD/MM/AAAA"),")")</f>
        <v>Relatório Operacional de Teste: Projeto Serverest - Programa de bolsas- COMPASS  (04/09/2022)</v>
      </c>
      <c r="E12" s="136"/>
      <c r="F12" s="136"/>
      <c r="G12" s="136"/>
      <c r="H12" s="136"/>
      <c r="I12" s="136"/>
      <c r="J12" s="137"/>
    </row>
    <row r="13" spans="2:10" ht="15.75" thickBot="1" x14ac:dyDescent="0.3">
      <c r="B13" s="118" t="s">
        <v>19</v>
      </c>
      <c r="C13" s="119"/>
      <c r="D13" s="138" t="str">
        <f>CONCATENATE("BURNDOWN DE TESTE - PERÍODO DE ",TEXT(D9,"DD/MM/AAAA")," A ",TEXT(D10,"DD/MM/AAAA"))</f>
        <v>BURNDOWN DE TESTE - PERÍODO DE 08/08/2022 A 05/09/2022</v>
      </c>
      <c r="E13" s="139"/>
      <c r="F13" s="139"/>
      <c r="G13" s="139"/>
      <c r="H13" s="139"/>
      <c r="I13" s="139"/>
      <c r="J13" s="140"/>
    </row>
    <row r="14" spans="2:10" ht="15.75" thickBot="1" x14ac:dyDescent="0.3">
      <c r="F14" s="3"/>
    </row>
    <row r="15" spans="2:10" ht="27.75" customHeight="1" thickBot="1" x14ac:dyDescent="0.3">
      <c r="B15" s="120" t="str">
        <f>CONCATENATE("Evolução do Teste (Total de ",$D$11," Casos de Testes)")</f>
        <v>Evolução do Teste (Total de 46 Casos de Testes)</v>
      </c>
      <c r="C15" s="131"/>
      <c r="D15" s="131"/>
      <c r="E15" s="121"/>
      <c r="F15" s="3"/>
    </row>
    <row r="16" spans="2:10" ht="15.75" thickBot="1" x14ac:dyDescent="0.3">
      <c r="B16" s="120" t="s">
        <v>20</v>
      </c>
      <c r="C16" s="121"/>
      <c r="D16" s="11" t="s">
        <v>21</v>
      </c>
      <c r="E16" s="11" t="s">
        <v>22</v>
      </c>
    </row>
    <row r="17" spans="2:8" x14ac:dyDescent="0.25">
      <c r="B17" s="104" t="str">
        <f>CONCATENATE("Passou (",E17,")")</f>
        <v>Passou (36)</v>
      </c>
      <c r="C17" s="105"/>
      <c r="D17" s="41">
        <f t="shared" ref="D17:D22" si="0">IF(E17=0,NA(),E17/$D$11)</f>
        <v>0.78260869565217395</v>
      </c>
      <c r="E17" s="34">
        <v>36</v>
      </c>
    </row>
    <row r="18" spans="2:8" x14ac:dyDescent="0.25">
      <c r="B18" s="110" t="str">
        <f>CONCATENATE("Com Falha (",E18,")")</f>
        <v>Com Falha (10)</v>
      </c>
      <c r="C18" s="111"/>
      <c r="D18" s="42">
        <f t="shared" si="0"/>
        <v>0.21739130434782608</v>
      </c>
      <c r="E18" s="35">
        <v>10</v>
      </c>
    </row>
    <row r="19" spans="2:8" x14ac:dyDescent="0.25">
      <c r="B19" s="110" t="str">
        <f>CONCATENATE("Em Análise (",E19,")")</f>
        <v>Em Análise (0)</v>
      </c>
      <c r="C19" s="111"/>
      <c r="D19" s="42" t="e">
        <f t="shared" si="0"/>
        <v>#N/A</v>
      </c>
      <c r="E19" s="35">
        <v>0</v>
      </c>
    </row>
    <row r="20" spans="2:8" x14ac:dyDescent="0.25">
      <c r="B20" s="110" t="str">
        <f>CONCATENATE("Cancelado  (",E20,")")</f>
        <v>Cancelado  (0)</v>
      </c>
      <c r="C20" s="111"/>
      <c r="D20" s="42" t="e">
        <f t="shared" si="0"/>
        <v>#N/A</v>
      </c>
      <c r="E20" s="35">
        <v>0</v>
      </c>
    </row>
    <row r="21" spans="2:8" ht="15.75" thickBot="1" x14ac:dyDescent="0.3">
      <c r="B21" s="106" t="str">
        <f>CONCATENATE("À Executar  (",E21,")")</f>
        <v>À Executar  (0)</v>
      </c>
      <c r="C21" s="107"/>
      <c r="D21" s="43" t="e">
        <f t="shared" si="0"/>
        <v>#N/A</v>
      </c>
      <c r="E21" s="36">
        <v>0</v>
      </c>
      <c r="H21" s="63"/>
    </row>
    <row r="22" spans="2:8" ht="15.75" thickBot="1" x14ac:dyDescent="0.3">
      <c r="B22" s="106" t="str">
        <f>CONCATENATE("Bloqueado  (",E22,")")</f>
        <v>Bloqueado  (0)</v>
      </c>
      <c r="C22" s="107"/>
      <c r="D22" s="43" t="e">
        <f t="shared" si="0"/>
        <v>#N/A</v>
      </c>
      <c r="E22" s="36">
        <v>0</v>
      </c>
    </row>
    <row r="23" spans="2:8" x14ac:dyDescent="0.25">
      <c r="D23" s="3"/>
      <c r="E23" s="3"/>
      <c r="F23" s="3"/>
    </row>
  </sheetData>
  <mergeCells count="29">
    <mergeCell ref="B22:C22"/>
    <mergeCell ref="B2:J3"/>
    <mergeCell ref="D9:J9"/>
    <mergeCell ref="D8:J8"/>
    <mergeCell ref="D7:J7"/>
    <mergeCell ref="B15:E15"/>
    <mergeCell ref="D6:J6"/>
    <mergeCell ref="D12:J12"/>
    <mergeCell ref="D13:J13"/>
    <mergeCell ref="D11:J11"/>
    <mergeCell ref="D10:J10"/>
    <mergeCell ref="B4:C4"/>
    <mergeCell ref="D4:J4"/>
    <mergeCell ref="B5:C5"/>
    <mergeCell ref="B6:C6"/>
    <mergeCell ref="B7:C7"/>
    <mergeCell ref="D5:J5"/>
    <mergeCell ref="B17:C17"/>
    <mergeCell ref="B21:C21"/>
    <mergeCell ref="B8:C8"/>
    <mergeCell ref="B9:C9"/>
    <mergeCell ref="B18:C18"/>
    <mergeCell ref="B19:C19"/>
    <mergeCell ref="B20:C20"/>
    <mergeCell ref="B10:C10"/>
    <mergeCell ref="B11:C11"/>
    <mergeCell ref="B12:C12"/>
    <mergeCell ref="B13:C13"/>
    <mergeCell ref="B16:C16"/>
  </mergeCells>
  <pageMargins left="0.31496062992125984" right="0.31496062992125984" top="0.78740157480314965" bottom="0.78740157480314965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Q36"/>
  <sheetViews>
    <sheetView topLeftCell="B1" zoomScaleNormal="100" workbookViewId="0">
      <selection activeCell="C16" sqref="C16"/>
    </sheetView>
  </sheetViews>
  <sheetFormatPr defaultRowHeight="15" x14ac:dyDescent="0.25"/>
  <cols>
    <col min="1" max="1" width="3.28515625" customWidth="1"/>
    <col min="2" max="3" width="15.7109375" customWidth="1"/>
    <col min="4" max="4" width="10.7109375" bestFit="1" customWidth="1"/>
    <col min="5" max="5" width="15.7109375" customWidth="1"/>
    <col min="6" max="6" width="15.7109375" style="55" hidden="1" customWidth="1"/>
    <col min="7" max="7" width="16" customWidth="1"/>
    <col min="8" max="9" width="15.7109375" customWidth="1"/>
    <col min="10" max="10" width="26.28515625" customWidth="1"/>
    <col min="12" max="12" width="20.42578125" bestFit="1" customWidth="1"/>
    <col min="13" max="13" width="13.7109375" bestFit="1" customWidth="1"/>
  </cols>
  <sheetData>
    <row r="1" spans="2:17" ht="15.75" thickBot="1" x14ac:dyDescent="0.3"/>
    <row r="2" spans="2:17" x14ac:dyDescent="0.25">
      <c r="B2" s="158" t="s">
        <v>23</v>
      </c>
      <c r="C2" s="159"/>
      <c r="D2" s="6">
        <v>46</v>
      </c>
      <c r="E2" s="49"/>
      <c r="F2" s="56"/>
      <c r="H2" s="49"/>
      <c r="J2" s="158" t="s">
        <v>23</v>
      </c>
      <c r="K2" s="159"/>
      <c r="L2" s="6">
        <v>46</v>
      </c>
    </row>
    <row r="3" spans="2:17" x14ac:dyDescent="0.25">
      <c r="B3" s="156" t="s">
        <v>24</v>
      </c>
      <c r="C3" s="157"/>
      <c r="D3" s="7">
        <v>23</v>
      </c>
      <c r="E3" s="50"/>
      <c r="F3" s="57"/>
      <c r="H3" s="50"/>
      <c r="J3" s="156" t="s">
        <v>24</v>
      </c>
      <c r="K3" s="157"/>
      <c r="L3" s="7">
        <v>26</v>
      </c>
    </row>
    <row r="4" spans="2:17" x14ac:dyDescent="0.25">
      <c r="B4" s="156" t="s">
        <v>25</v>
      </c>
      <c r="C4" s="157"/>
      <c r="D4" s="8">
        <f>D2/D3</f>
        <v>2</v>
      </c>
      <c r="E4" s="51"/>
      <c r="F4" s="58"/>
      <c r="H4" s="51"/>
      <c r="J4" s="156" t="s">
        <v>25</v>
      </c>
      <c r="K4" s="157"/>
      <c r="L4" s="8">
        <f>L2/L3</f>
        <v>1.7692307692307692</v>
      </c>
      <c r="Q4" s="62"/>
    </row>
    <row r="5" spans="2:17" ht="15.75" thickBot="1" x14ac:dyDescent="0.3">
      <c r="B5" s="154" t="s">
        <v>26</v>
      </c>
      <c r="C5" s="155"/>
      <c r="D5" s="9">
        <v>44781</v>
      </c>
      <c r="E5" s="52"/>
      <c r="F5" s="59"/>
      <c r="H5" s="52"/>
      <c r="J5" s="154" t="s">
        <v>45</v>
      </c>
      <c r="K5" s="155"/>
      <c r="L5" s="9">
        <v>44809</v>
      </c>
    </row>
    <row r="6" spans="2:17" ht="15.75" thickBot="1" x14ac:dyDescent="0.3"/>
    <row r="7" spans="2:17" ht="15.75" thickBot="1" x14ac:dyDescent="0.3">
      <c r="B7" s="10" t="s">
        <v>27</v>
      </c>
      <c r="C7" s="38" t="s">
        <v>28</v>
      </c>
      <c r="D7" s="39" t="s">
        <v>29</v>
      </c>
      <c r="E7" s="53" t="s">
        <v>30</v>
      </c>
      <c r="F7" s="60" t="s">
        <v>31</v>
      </c>
      <c r="G7" s="40" t="s">
        <v>32</v>
      </c>
      <c r="H7" s="53" t="s">
        <v>33</v>
      </c>
      <c r="I7" s="10" t="s">
        <v>34</v>
      </c>
      <c r="J7" s="10" t="s">
        <v>35</v>
      </c>
      <c r="K7" s="38" t="s">
        <v>28</v>
      </c>
      <c r="L7" s="39" t="s">
        <v>36</v>
      </c>
      <c r="M7" s="40" t="s">
        <v>37</v>
      </c>
    </row>
    <row r="8" spans="2:17" ht="15.75" thickBot="1" x14ac:dyDescent="0.3">
      <c r="B8" s="37">
        <v>44781</v>
      </c>
      <c r="C8" s="44">
        <v>0</v>
      </c>
      <c r="D8" s="45">
        <f>$D$2-E8</f>
        <v>44</v>
      </c>
      <c r="E8" s="54">
        <v>2</v>
      </c>
      <c r="F8" s="61">
        <v>0.35</v>
      </c>
      <c r="G8" s="48">
        <f>IF(I8="",NA(),D$2-I8+H8)</f>
        <v>43</v>
      </c>
      <c r="H8" s="54">
        <v>0</v>
      </c>
      <c r="I8" s="47">
        <v>3</v>
      </c>
      <c r="J8" s="37"/>
      <c r="K8" s="44"/>
      <c r="L8" s="45"/>
      <c r="M8" s="46"/>
    </row>
    <row r="9" spans="2:17" ht="15.75" thickBot="1" x14ac:dyDescent="0.3">
      <c r="B9" s="37">
        <v>44782</v>
      </c>
      <c r="C9" s="44">
        <v>1</v>
      </c>
      <c r="D9" s="45">
        <f>$D$8-E9</f>
        <v>42</v>
      </c>
      <c r="E9" s="54">
        <v>2</v>
      </c>
      <c r="F9" s="61">
        <v>0.4</v>
      </c>
      <c r="G9" s="48">
        <f>IF(I9="",NA(),G8-I9+H9)</f>
        <v>41</v>
      </c>
      <c r="H9" s="54">
        <v>0</v>
      </c>
      <c r="I9" s="47">
        <v>2</v>
      </c>
      <c r="J9" s="37"/>
      <c r="K9" s="44"/>
      <c r="L9" s="45"/>
      <c r="M9" s="46"/>
    </row>
    <row r="10" spans="2:17" ht="15.75" thickBot="1" x14ac:dyDescent="0.3">
      <c r="B10" s="37">
        <v>44783</v>
      </c>
      <c r="C10" s="44">
        <v>2</v>
      </c>
      <c r="D10" s="45">
        <f t="shared" ref="D10:D30" si="0">D9-E10</f>
        <v>40</v>
      </c>
      <c r="E10" s="54">
        <v>2</v>
      </c>
      <c r="F10" s="61">
        <v>0.45</v>
      </c>
      <c r="G10" s="48">
        <f>IF(I10="",NA(),G9-I10+H10)</f>
        <v>36</v>
      </c>
      <c r="H10" s="54">
        <v>0</v>
      </c>
      <c r="I10" s="47">
        <v>5</v>
      </c>
      <c r="J10" s="37"/>
      <c r="K10" s="44"/>
      <c r="L10" s="45"/>
      <c r="M10" s="46"/>
    </row>
    <row r="11" spans="2:17" ht="15.75" thickBot="1" x14ac:dyDescent="0.3">
      <c r="B11" s="37">
        <v>44784</v>
      </c>
      <c r="C11" s="44">
        <v>3</v>
      </c>
      <c r="D11" s="45">
        <f t="shared" si="0"/>
        <v>38</v>
      </c>
      <c r="E11" s="54">
        <v>2</v>
      </c>
      <c r="F11" s="61">
        <v>0.5</v>
      </c>
      <c r="G11" s="48">
        <f t="shared" ref="G11:G30" si="1">IF(I11="",NA(),G10-I11+H11)</f>
        <v>34</v>
      </c>
      <c r="H11" s="54">
        <v>0</v>
      </c>
      <c r="I11" s="47">
        <v>2</v>
      </c>
      <c r="J11" s="37"/>
      <c r="K11" s="44"/>
      <c r="L11" s="45"/>
      <c r="M11" s="46"/>
    </row>
    <row r="12" spans="2:17" ht="15.75" thickBot="1" x14ac:dyDescent="0.3">
      <c r="B12" s="37">
        <v>44785</v>
      </c>
      <c r="C12" s="44">
        <v>4</v>
      </c>
      <c r="D12" s="45">
        <f>D11-E12</f>
        <v>36</v>
      </c>
      <c r="E12" s="54">
        <v>2</v>
      </c>
      <c r="F12" s="61">
        <v>0.55000000000000004</v>
      </c>
      <c r="G12" s="48">
        <f t="shared" si="1"/>
        <v>29</v>
      </c>
      <c r="H12" s="54">
        <v>0</v>
      </c>
      <c r="I12" s="47">
        <v>5</v>
      </c>
      <c r="J12" s="37"/>
      <c r="K12" s="44"/>
      <c r="L12" s="45"/>
      <c r="M12" s="46"/>
    </row>
    <row r="13" spans="2:17" ht="15.75" thickBot="1" x14ac:dyDescent="0.3">
      <c r="B13" s="37">
        <v>44788</v>
      </c>
      <c r="C13" s="44">
        <v>7</v>
      </c>
      <c r="D13" s="45">
        <f>D12-E13</f>
        <v>34</v>
      </c>
      <c r="E13" s="54">
        <v>2</v>
      </c>
      <c r="F13" s="61">
        <v>0.8</v>
      </c>
      <c r="G13" s="48">
        <f t="shared" si="1"/>
        <v>27</v>
      </c>
      <c r="H13" s="54">
        <v>0</v>
      </c>
      <c r="I13" s="47">
        <v>2</v>
      </c>
      <c r="J13" s="37"/>
      <c r="K13" s="44"/>
      <c r="L13" s="45"/>
      <c r="M13" s="46"/>
    </row>
    <row r="14" spans="2:17" ht="15.75" thickBot="1" x14ac:dyDescent="0.3">
      <c r="B14" s="37">
        <v>44789</v>
      </c>
      <c r="C14" s="44">
        <v>8</v>
      </c>
      <c r="D14" s="45">
        <f t="shared" si="0"/>
        <v>32</v>
      </c>
      <c r="E14" s="54">
        <v>2</v>
      </c>
      <c r="F14" s="61">
        <v>0.85</v>
      </c>
      <c r="G14" s="48">
        <f t="shared" si="1"/>
        <v>25</v>
      </c>
      <c r="H14" s="54">
        <v>0</v>
      </c>
      <c r="I14" s="47">
        <v>2</v>
      </c>
      <c r="J14" s="37"/>
      <c r="K14" s="44"/>
      <c r="L14" s="45"/>
      <c r="M14" s="46"/>
    </row>
    <row r="15" spans="2:17" ht="15.75" thickBot="1" x14ac:dyDescent="0.3">
      <c r="B15" s="37">
        <v>44790</v>
      </c>
      <c r="C15" s="44">
        <v>9</v>
      </c>
      <c r="D15" s="45">
        <f t="shared" si="0"/>
        <v>30</v>
      </c>
      <c r="E15" s="54">
        <v>2</v>
      </c>
      <c r="F15" s="61">
        <v>0.9</v>
      </c>
      <c r="G15" s="48">
        <f t="shared" si="1"/>
        <v>23</v>
      </c>
      <c r="H15" s="54">
        <v>0</v>
      </c>
      <c r="I15" s="47">
        <v>2</v>
      </c>
      <c r="J15" s="37"/>
      <c r="K15" s="44"/>
      <c r="L15" s="45"/>
      <c r="M15" s="46"/>
    </row>
    <row r="16" spans="2:17" ht="15.75" thickBot="1" x14ac:dyDescent="0.3">
      <c r="B16" s="37">
        <v>44791</v>
      </c>
      <c r="C16" s="44">
        <v>10</v>
      </c>
      <c r="D16" s="45">
        <f t="shared" si="0"/>
        <v>28</v>
      </c>
      <c r="E16" s="54">
        <v>2</v>
      </c>
      <c r="F16" s="61">
        <v>0.95000000000000095</v>
      </c>
      <c r="G16" s="48">
        <f t="shared" si="1"/>
        <v>21</v>
      </c>
      <c r="H16" s="54">
        <v>0</v>
      </c>
      <c r="I16" s="47">
        <v>2</v>
      </c>
      <c r="J16" s="37"/>
      <c r="K16" s="44"/>
      <c r="L16" s="45"/>
      <c r="M16" s="46"/>
    </row>
    <row r="17" spans="2:13" ht="15.75" thickBot="1" x14ac:dyDescent="0.3">
      <c r="B17" s="37">
        <v>44792</v>
      </c>
      <c r="C17" s="44">
        <v>11</v>
      </c>
      <c r="D17" s="45">
        <f t="shared" si="0"/>
        <v>26</v>
      </c>
      <c r="E17" s="54">
        <v>2</v>
      </c>
      <c r="F17" s="61">
        <v>0.5</v>
      </c>
      <c r="G17" s="48">
        <f t="shared" si="1"/>
        <v>19</v>
      </c>
      <c r="H17" s="54">
        <v>0</v>
      </c>
      <c r="I17" s="47">
        <v>2</v>
      </c>
      <c r="J17" s="37"/>
      <c r="K17" s="44"/>
      <c r="L17" s="45"/>
      <c r="M17" s="46"/>
    </row>
    <row r="18" spans="2:13" ht="15.75" thickBot="1" x14ac:dyDescent="0.3">
      <c r="B18" s="37">
        <v>44793</v>
      </c>
      <c r="C18" s="44">
        <v>12</v>
      </c>
      <c r="D18" s="45">
        <f t="shared" si="0"/>
        <v>24</v>
      </c>
      <c r="E18" s="54">
        <v>2</v>
      </c>
      <c r="F18" s="61">
        <v>1.1499999999999999</v>
      </c>
      <c r="G18" s="48">
        <f t="shared" si="1"/>
        <v>17</v>
      </c>
      <c r="H18" s="54">
        <v>0</v>
      </c>
      <c r="I18" s="47">
        <v>2</v>
      </c>
      <c r="J18" s="37"/>
      <c r="K18" s="44"/>
      <c r="L18" s="45"/>
      <c r="M18" s="46"/>
    </row>
    <row r="19" spans="2:13" ht="15.75" thickBot="1" x14ac:dyDescent="0.3">
      <c r="B19" s="37">
        <v>44794</v>
      </c>
      <c r="C19" s="44">
        <v>13</v>
      </c>
      <c r="D19" s="45">
        <f t="shared" si="0"/>
        <v>22</v>
      </c>
      <c r="E19" s="54">
        <v>2</v>
      </c>
      <c r="F19" s="61">
        <v>1.15769230769231</v>
      </c>
      <c r="G19" s="48">
        <f t="shared" si="1"/>
        <v>16</v>
      </c>
      <c r="H19" s="54">
        <v>0</v>
      </c>
      <c r="I19" s="47">
        <v>1</v>
      </c>
      <c r="J19" s="37"/>
      <c r="K19" s="44"/>
      <c r="L19" s="45"/>
      <c r="M19" s="46"/>
    </row>
    <row r="20" spans="2:13" ht="15.75" thickBot="1" x14ac:dyDescent="0.3">
      <c r="B20" s="37">
        <v>44795</v>
      </c>
      <c r="C20" s="44">
        <v>14</v>
      </c>
      <c r="D20" s="45">
        <f t="shared" si="0"/>
        <v>20</v>
      </c>
      <c r="E20" s="54">
        <v>2</v>
      </c>
      <c r="F20" s="61">
        <v>1.22252747252747</v>
      </c>
      <c r="G20" s="48">
        <f t="shared" si="1"/>
        <v>14</v>
      </c>
      <c r="H20" s="54">
        <v>0</v>
      </c>
      <c r="I20" s="47">
        <v>2</v>
      </c>
      <c r="J20" s="37"/>
      <c r="K20" s="44"/>
      <c r="L20" s="45"/>
      <c r="M20" s="46"/>
    </row>
    <row r="21" spans="2:13" ht="15.75" thickBot="1" x14ac:dyDescent="0.3">
      <c r="B21" s="37">
        <v>44796</v>
      </c>
      <c r="C21" s="44">
        <v>15</v>
      </c>
      <c r="D21" s="45">
        <f t="shared" si="0"/>
        <v>18</v>
      </c>
      <c r="E21" s="54">
        <v>2</v>
      </c>
      <c r="F21" s="61">
        <v>1.2873626373626399</v>
      </c>
      <c r="G21" s="48">
        <f t="shared" si="1"/>
        <v>12</v>
      </c>
      <c r="H21" s="54">
        <v>0</v>
      </c>
      <c r="I21" s="47">
        <v>2</v>
      </c>
      <c r="J21" s="37"/>
      <c r="K21" s="44"/>
      <c r="L21" s="45"/>
      <c r="M21" s="46"/>
    </row>
    <row r="22" spans="2:13" ht="15.75" thickBot="1" x14ac:dyDescent="0.3">
      <c r="B22" s="37">
        <v>44797</v>
      </c>
      <c r="C22" s="44">
        <v>16</v>
      </c>
      <c r="D22" s="45">
        <f t="shared" si="0"/>
        <v>16</v>
      </c>
      <c r="E22" s="54">
        <v>2</v>
      </c>
      <c r="F22" s="61">
        <v>1.3521978021978001</v>
      </c>
      <c r="G22" s="48">
        <f t="shared" si="1"/>
        <v>10</v>
      </c>
      <c r="H22" s="54">
        <v>0</v>
      </c>
      <c r="I22" s="47">
        <v>2</v>
      </c>
      <c r="J22" s="37"/>
      <c r="K22" s="44"/>
      <c r="L22" s="45"/>
      <c r="M22" s="46"/>
    </row>
    <row r="23" spans="2:13" ht="15.75" thickBot="1" x14ac:dyDescent="0.3">
      <c r="B23" s="37">
        <v>44798</v>
      </c>
      <c r="C23" s="44">
        <v>17</v>
      </c>
      <c r="D23" s="45">
        <f t="shared" si="0"/>
        <v>14</v>
      </c>
      <c r="E23" s="54">
        <v>2</v>
      </c>
      <c r="F23" s="61">
        <v>1.41703296703296</v>
      </c>
      <c r="G23" s="48">
        <f t="shared" si="1"/>
        <v>8</v>
      </c>
      <c r="H23" s="54">
        <v>0</v>
      </c>
      <c r="I23" s="47">
        <v>2</v>
      </c>
      <c r="J23" s="37"/>
      <c r="K23" s="44"/>
      <c r="L23" s="45"/>
      <c r="M23" s="46"/>
    </row>
    <row r="24" spans="2:13" ht="15.75" thickBot="1" x14ac:dyDescent="0.3">
      <c r="B24" s="37">
        <v>44799</v>
      </c>
      <c r="C24" s="44">
        <v>18</v>
      </c>
      <c r="D24" s="45">
        <f t="shared" si="0"/>
        <v>12</v>
      </c>
      <c r="E24" s="54">
        <v>2</v>
      </c>
      <c r="F24" s="61">
        <v>1.4818681318681299</v>
      </c>
      <c r="G24" s="48">
        <f t="shared" si="1"/>
        <v>5</v>
      </c>
      <c r="H24" s="54">
        <v>0</v>
      </c>
      <c r="I24" s="47">
        <v>3</v>
      </c>
      <c r="J24" s="37"/>
      <c r="K24" s="44"/>
      <c r="L24" s="45"/>
      <c r="M24" s="46"/>
    </row>
    <row r="25" spans="2:13" ht="15.75" thickBot="1" x14ac:dyDescent="0.3">
      <c r="B25" s="37">
        <v>44802</v>
      </c>
      <c r="C25" s="44">
        <v>21</v>
      </c>
      <c r="D25" s="45">
        <f t="shared" si="0"/>
        <v>10</v>
      </c>
      <c r="E25" s="54">
        <v>2</v>
      </c>
      <c r="F25" s="61">
        <v>1.67637362637362</v>
      </c>
      <c r="G25" s="48">
        <f t="shared" si="1"/>
        <v>3</v>
      </c>
      <c r="H25" s="54">
        <v>0</v>
      </c>
      <c r="I25" s="47">
        <v>2</v>
      </c>
      <c r="J25" s="37"/>
      <c r="K25" s="44"/>
      <c r="L25" s="45"/>
      <c r="M25" s="46"/>
    </row>
    <row r="26" spans="2:13" ht="15.75" thickBot="1" x14ac:dyDescent="0.3">
      <c r="B26" s="37">
        <v>44803</v>
      </c>
      <c r="C26" s="44">
        <v>22</v>
      </c>
      <c r="D26" s="45">
        <f t="shared" si="0"/>
        <v>8</v>
      </c>
      <c r="E26" s="54">
        <v>2</v>
      </c>
      <c r="F26" s="61">
        <v>1.7412087912087899</v>
      </c>
      <c r="G26" s="48">
        <f t="shared" si="1"/>
        <v>1</v>
      </c>
      <c r="H26" s="54">
        <v>0</v>
      </c>
      <c r="I26" s="47">
        <v>2</v>
      </c>
      <c r="J26" s="37"/>
      <c r="K26" s="44"/>
      <c r="L26" s="45"/>
      <c r="M26" s="46"/>
    </row>
    <row r="27" spans="2:13" ht="15.75" thickBot="1" x14ac:dyDescent="0.3">
      <c r="B27" s="37">
        <v>44804</v>
      </c>
      <c r="C27" s="44">
        <v>23</v>
      </c>
      <c r="D27" s="45">
        <f t="shared" si="0"/>
        <v>6</v>
      </c>
      <c r="E27" s="54">
        <v>2</v>
      </c>
      <c r="F27" s="61">
        <v>1.8060439560439501</v>
      </c>
      <c r="G27" s="48">
        <f t="shared" si="1"/>
        <v>0</v>
      </c>
      <c r="H27" s="54">
        <v>0</v>
      </c>
      <c r="I27" s="47">
        <v>1</v>
      </c>
      <c r="J27" s="37"/>
      <c r="K27" s="44"/>
      <c r="L27" s="45"/>
      <c r="M27" s="46"/>
    </row>
    <row r="28" spans="2:13" ht="15.75" thickBot="1" x14ac:dyDescent="0.3">
      <c r="B28" s="37">
        <v>44805</v>
      </c>
      <c r="C28" s="44">
        <v>24</v>
      </c>
      <c r="D28" s="45">
        <f t="shared" si="0"/>
        <v>4</v>
      </c>
      <c r="E28" s="54">
        <v>2</v>
      </c>
      <c r="F28" s="61">
        <v>1.87087912087912</v>
      </c>
      <c r="G28" s="48">
        <f t="shared" si="1"/>
        <v>0</v>
      </c>
      <c r="H28" s="54">
        <v>0</v>
      </c>
      <c r="I28" s="47">
        <v>0</v>
      </c>
      <c r="J28" s="37"/>
      <c r="K28" s="44"/>
      <c r="L28" s="45"/>
      <c r="M28" s="46"/>
    </row>
    <row r="29" spans="2:13" ht="15.75" thickBot="1" x14ac:dyDescent="0.3">
      <c r="B29" s="37">
        <v>44806</v>
      </c>
      <c r="C29" s="44">
        <v>25</v>
      </c>
      <c r="D29" s="45">
        <f t="shared" si="0"/>
        <v>2</v>
      </c>
      <c r="E29" s="54">
        <v>2</v>
      </c>
      <c r="F29" s="61">
        <v>1.9357142857142799</v>
      </c>
      <c r="G29" s="48">
        <f t="shared" si="1"/>
        <v>0</v>
      </c>
      <c r="H29" s="54">
        <v>0</v>
      </c>
      <c r="I29" s="47">
        <v>0</v>
      </c>
      <c r="J29" s="37"/>
      <c r="K29" s="44"/>
      <c r="L29" s="45"/>
      <c r="M29" s="46"/>
    </row>
    <row r="30" spans="2:13" x14ac:dyDescent="0.25">
      <c r="B30" s="37">
        <v>44809</v>
      </c>
      <c r="C30" s="44">
        <v>28</v>
      </c>
      <c r="D30" s="45">
        <f t="shared" si="0"/>
        <v>0</v>
      </c>
      <c r="E30" s="54">
        <v>2</v>
      </c>
      <c r="F30" s="61">
        <v>2.1302197802197802</v>
      </c>
      <c r="G30" s="48">
        <f t="shared" si="1"/>
        <v>0</v>
      </c>
      <c r="H30" s="54">
        <v>0</v>
      </c>
      <c r="I30" s="47">
        <v>0</v>
      </c>
      <c r="J30" s="37"/>
      <c r="K30" s="44"/>
      <c r="L30" s="45"/>
      <c r="M30" s="46"/>
    </row>
    <row r="36" spans="9:9" x14ac:dyDescent="0.25">
      <c r="I36" s="62"/>
    </row>
  </sheetData>
  <mergeCells count="8">
    <mergeCell ref="J5:K5"/>
    <mergeCell ref="J4:K4"/>
    <mergeCell ref="J3:K3"/>
    <mergeCell ref="J2:K2"/>
    <mergeCell ref="B2:C2"/>
    <mergeCell ref="B3:C3"/>
    <mergeCell ref="B4:C4"/>
    <mergeCell ref="B5:C5"/>
  </mergeCells>
  <pageMargins left="0.51181102362204722" right="0.51181102362204722" top="0.59055118110236227" bottom="0.59055118110236227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Versão</vt:lpstr>
      <vt:lpstr>Relatório</vt:lpstr>
      <vt:lpstr>Infos_Projeto</vt:lpstr>
      <vt:lpstr>Burndown</vt:lpstr>
      <vt:lpstr>Burndown!Area_de_impressao</vt:lpstr>
      <vt:lpstr>Infos_Projeto!Area_de_impressao</vt:lpstr>
      <vt:lpstr>Relatório!Area_de_impressao</vt:lpstr>
      <vt:lpstr>Relatório!Titulos_de_impressao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Teixeira Grego</dc:creator>
  <cp:keywords/>
  <dc:description/>
  <cp:lastModifiedBy>Amanda Paz</cp:lastModifiedBy>
  <cp:revision/>
  <dcterms:created xsi:type="dcterms:W3CDTF">2012-09-10T17:28:07Z</dcterms:created>
  <dcterms:modified xsi:type="dcterms:W3CDTF">2022-09-05T00:52:20Z</dcterms:modified>
  <cp:category/>
  <cp:contentStatus/>
</cp:coreProperties>
</file>