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235D1DB7-0E67-4419-8DC7-00D367F0A5D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1" r:id="rId1"/>
    <sheet name="Planilha2" sheetId="2" r:id="rId2"/>
  </sheets>
  <definedNames>
    <definedName name="Rendimento_carteira">Planilha1!$E$13:$E$13</definedName>
    <definedName name="sugestao_investimentos">Planilha1!$E$14:$E$14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36" i="1"/>
  <c r="D37" i="1"/>
  <c r="D38" i="1"/>
  <c r="D39" i="1"/>
  <c r="D34" i="1"/>
  <c r="K6" i="2"/>
  <c r="B20" i="2"/>
  <c r="B21" i="2"/>
  <c r="B22" i="2"/>
  <c r="B23" i="2"/>
  <c r="B24" i="2"/>
  <c r="B19" i="2"/>
  <c r="B12" i="2"/>
  <c r="B13" i="2"/>
  <c r="B14" i="2"/>
  <c r="B15" i="2"/>
  <c r="B16" i="2"/>
  <c r="B11" i="2"/>
  <c r="B3" i="2"/>
  <c r="B8" i="2"/>
  <c r="B4" i="2"/>
  <c r="B5" i="2"/>
  <c r="B6" i="2"/>
  <c r="B7" i="2"/>
  <c r="E35" i="1"/>
  <c r="E36" i="1"/>
  <c r="E37" i="1"/>
  <c r="E39" i="1"/>
  <c r="E34" i="1"/>
  <c r="D27" i="1"/>
  <c r="E27" i="1" s="1"/>
  <c r="D24" i="1"/>
  <c r="E24" i="1" s="1"/>
  <c r="E14" i="1" a="1"/>
  <c r="E14" i="1"/>
  <c r="D25" i="1"/>
  <c r="E25" i="1" s="1"/>
  <c r="D26" i="1"/>
  <c r="E26" i="1" s="1"/>
  <c r="D28" i="1"/>
  <c r="E28" i="1" s="1"/>
  <c r="E20" i="1"/>
  <c r="E38" i="1" l="1"/>
  <c r="E40" i="1" s="1"/>
  <c r="E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<sst xmlns="http://schemas.openxmlformats.org/spreadsheetml/2006/main" count="79" uniqueCount="36">
  <si>
    <t>CONFIGURAÇÕES</t>
  </si>
  <si>
    <t>Salário</t>
  </si>
  <si>
    <t>Rendimento carteira</t>
  </si>
  <si>
    <t>Sugentão de investimento</t>
  </si>
  <si>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</si>
  <si>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</si>
  <si>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</si>
  <si>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</si>
  <si>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</si>
  <si>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</si>
  <si>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</si>
  <si>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</si>
  <si>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</si>
  <si>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</si>
  <si>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</si>
  <si>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</si>
  <si>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</si>
  <si>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</si>
  <si>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Agressivo</t>
  </si>
  <si>
    <t>VALOR A SER INVESTIDO POR MÊS</t>
  </si>
  <si>
    <t>TIPOS DE FII</t>
  </si>
  <si>
    <t>PERCENTUAL SUGERIDO</t>
  </si>
  <si>
    <t>VALORES</t>
  </si>
  <si>
    <t>PAPEL</t>
  </si>
  <si>
    <t>TIJOLO</t>
  </si>
  <si>
    <t>HÍBRIDO</t>
  </si>
  <si>
    <t>FOFs</t>
  </si>
  <si>
    <t>DESENVOLVIMENTO</t>
  </si>
  <si>
    <t>HOTELARIAS</t>
  </si>
  <si>
    <t>CONSERVADOR</t>
  </si>
  <si>
    <t>CHAVE</t>
  </si>
  <si>
    <t>TIPO DE FII</t>
  </si>
  <si>
    <t>%</t>
  </si>
  <si>
    <t>MODERADO-TIJOLO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</si>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</sst>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14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rgb="FF000000"/>
      <name val="Arial"/>
    </font>
    <font>
      <b/>
      <sz val="11"/>
      <color theme="1"/>
      <name val="Aptos Narrow"/>
      <family val="2"/>
      <scheme val="minor"/>
    </font>
    <font>
      <sz val="20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4"/>
      <color rgb="FF000000"/>
      <name val="Arial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rgb="FF000000"/>
      </left>
      <right style="thin">
        <color theme="0"/>
      </right>
      <top style="thin">
        <color theme="0"/>
      </top>
      <bottom style="thick">
        <color rgb="FF000000"/>
      </bottom>
      <diagonal/>
    </border>
    <border>
      <left style="thin">
        <color theme="0"/>
      </left>
      <right style="thick">
        <color rgb="FF000000"/>
      </right>
      <top style="thin">
        <color theme="0"/>
      </top>
      <bottom style="thick">
        <color rgb="FF00000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000000"/>
      </left>
      <right style="thick">
        <color theme="2"/>
      </right>
      <top style="thick">
        <color theme="2"/>
      </top>
      <bottom style="thick">
        <color theme="2"/>
      </bottom>
      <diagonal/>
    </border>
    <border>
      <left style="thick">
        <color theme="2"/>
      </left>
      <right style="medium">
        <color rgb="FF000000"/>
      </right>
      <top style="thick">
        <color theme="2"/>
      </top>
      <bottom style="thick">
        <color theme="2"/>
      </bottom>
      <diagonal/>
    </border>
    <border>
      <left style="thick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rgb="FF000000"/>
      </right>
      <top style="thin">
        <color theme="0"/>
      </top>
      <bottom style="thin">
        <color theme="0"/>
      </bottom>
      <diagonal/>
    </border>
    <border>
      <left style="thick">
        <color rgb="FF000000"/>
      </left>
      <right/>
      <top style="thick">
        <color rgb="FF000000"/>
      </top>
      <bottom style="medium">
        <color theme="1"/>
      </bottom>
      <diagonal/>
    </border>
    <border>
      <left/>
      <right style="medium">
        <color theme="1"/>
      </right>
      <top style="thick">
        <color rgb="FF000000"/>
      </top>
      <bottom style="medium">
        <color theme="1"/>
      </bottom>
      <diagonal/>
    </border>
    <border>
      <left/>
      <right style="thick">
        <color rgb="FF000000"/>
      </right>
      <top style="thick">
        <color rgb="FF000000"/>
      </top>
      <bottom style="medium">
        <color theme="1"/>
      </bottom>
      <diagonal/>
    </border>
    <border>
      <left style="thick">
        <color rgb="FF00000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rgb="FF00000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 style="thick">
        <color theme="2"/>
      </right>
      <top style="thick">
        <color theme="2"/>
      </top>
      <bottom style="thick">
        <color theme="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2"/>
      </top>
      <bottom style="thick">
        <color theme="2"/>
      </bottom>
      <diagonal/>
    </border>
    <border>
      <left/>
      <right style="thick">
        <color theme="1"/>
      </right>
      <top/>
      <bottom style="thick">
        <color theme="2"/>
      </bottom>
      <diagonal/>
    </border>
    <border>
      <left style="thick">
        <color theme="2"/>
      </left>
      <right style="thick">
        <color theme="1"/>
      </right>
      <top style="thick">
        <color theme="2"/>
      </top>
      <bottom/>
      <diagonal/>
    </border>
    <border>
      <left/>
      <right/>
      <top style="medium">
        <color rgb="FF000000"/>
      </top>
      <bottom/>
      <diagonal/>
    </border>
    <border>
      <left style="thick">
        <color theme="1"/>
      </left>
      <right/>
      <top style="medium">
        <color theme="2"/>
      </top>
      <bottom/>
      <diagonal/>
    </border>
    <border>
      <left style="thick">
        <color theme="2"/>
      </left>
      <right style="thick">
        <color theme="2"/>
      </right>
      <top/>
      <bottom style="thick">
        <color theme="2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1"/>
      </left>
      <right style="thick">
        <color theme="2"/>
      </right>
      <top style="thick">
        <color theme="2"/>
      </top>
      <bottom style="thick">
        <color theme="2"/>
      </bottom>
      <diagonal/>
    </border>
    <border>
      <left style="thick">
        <color theme="1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1"/>
      </bottom>
      <diagonal/>
    </border>
    <border>
      <left/>
      <right style="thick">
        <color theme="1"/>
      </right>
      <top style="thin">
        <color theme="0"/>
      </top>
      <bottom style="thick">
        <color theme="1"/>
      </bottom>
      <diagonal/>
    </border>
    <border>
      <left/>
      <right style="thick">
        <color theme="1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1"/>
      </bottom>
      <diagonal/>
    </border>
    <border>
      <left style="thick">
        <color theme="0"/>
      </left>
      <right style="thick">
        <color theme="1"/>
      </right>
      <top style="thick">
        <color theme="0"/>
      </top>
      <bottom style="thick">
        <color theme="1"/>
      </bottom>
      <diagonal/>
    </border>
    <border>
      <left style="thick">
        <color theme="1"/>
      </left>
      <right style="thick">
        <color theme="0"/>
      </right>
      <top style="thick">
        <color theme="0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thick">
        <color theme="2"/>
      </top>
      <bottom style="medium">
        <color theme="1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9" fillId="0" borderId="0" xfId="0" applyFont="1"/>
    <xf numFmtId="0" fontId="0" fillId="0" borderId="11" xfId="0" applyBorder="1"/>
    <xf numFmtId="0" fontId="8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left"/>
    </xf>
    <xf numFmtId="8" fontId="0" fillId="3" borderId="20" xfId="0" applyNumberFormat="1" applyFill="1" applyBorder="1" applyAlignment="1">
      <alignment horizontal="center"/>
    </xf>
    <xf numFmtId="8" fontId="0" fillId="3" borderId="15" xfId="0" applyNumberFormat="1" applyFill="1" applyBorder="1" applyAlignment="1">
      <alignment horizontal="center"/>
    </xf>
    <xf numFmtId="8" fontId="0" fillId="3" borderId="10" xfId="0" applyNumberFormat="1" applyFill="1" applyBorder="1" applyAlignment="1">
      <alignment horizontal="center"/>
    </xf>
    <xf numFmtId="0" fontId="1" fillId="5" borderId="0" xfId="0" applyFont="1" applyFill="1"/>
    <xf numFmtId="0" fontId="0" fillId="4" borderId="0" xfId="0" applyFill="1"/>
    <xf numFmtId="0" fontId="0" fillId="4" borderId="0" xfId="0" applyFill="1" applyBorder="1"/>
    <xf numFmtId="0" fontId="9" fillId="4" borderId="0" xfId="0" applyFont="1" applyFill="1"/>
    <xf numFmtId="0" fontId="9" fillId="4" borderId="0" xfId="0" applyFont="1" applyFill="1" applyBorder="1"/>
    <xf numFmtId="0" fontId="4" fillId="2" borderId="3" xfId="0" applyFont="1" applyFill="1" applyBorder="1" applyAlignment="1">
      <alignment horizontal="center"/>
    </xf>
    <xf numFmtId="164" fontId="7" fillId="4" borderId="32" xfId="0" applyNumberFormat="1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/>
    </xf>
    <xf numFmtId="10" fontId="7" fillId="4" borderId="34" xfId="0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horizontal="right"/>
    </xf>
    <xf numFmtId="0" fontId="5" fillId="3" borderId="19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8" fontId="5" fillId="3" borderId="8" xfId="0" applyNumberFormat="1" applyFont="1" applyFill="1" applyBorder="1" applyAlignment="1">
      <alignment horizontal="center"/>
    </xf>
    <xf numFmtId="8" fontId="5" fillId="3" borderId="4" xfId="0" applyNumberFormat="1" applyFont="1" applyFill="1" applyBorder="1" applyAlignment="1">
      <alignment horizontal="center"/>
    </xf>
    <xf numFmtId="8" fontId="5" fillId="3" borderId="21" xfId="0" applyNumberFormat="1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8" fontId="7" fillId="3" borderId="41" xfId="0" applyNumberFormat="1" applyFont="1" applyFill="1" applyBorder="1" applyAlignment="1">
      <alignment horizontal="center" vertical="center"/>
    </xf>
    <xf numFmtId="0" fontId="6" fillId="3" borderId="42" xfId="0" applyFont="1" applyFill="1" applyBorder="1" applyAlignment="1">
      <alignment horizontal="center" vertical="center"/>
    </xf>
    <xf numFmtId="8" fontId="7" fillId="3" borderId="43" xfId="0" applyNumberFormat="1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center"/>
    </xf>
    <xf numFmtId="0" fontId="1" fillId="5" borderId="3" xfId="0" applyFont="1" applyFill="1" applyBorder="1"/>
    <xf numFmtId="165" fontId="0" fillId="3" borderId="44" xfId="0" applyNumberFormat="1" applyFill="1" applyBorder="1"/>
    <xf numFmtId="9" fontId="0" fillId="3" borderId="44" xfId="0" applyNumberFormat="1" applyFill="1" applyBorder="1"/>
    <xf numFmtId="0" fontId="0" fillId="3" borderId="45" xfId="0" applyFill="1" applyBorder="1" applyAlignment="1">
      <alignment horizontal="center" wrapText="1"/>
    </xf>
    <xf numFmtId="165" fontId="0" fillId="3" borderId="46" xfId="0" applyNumberFormat="1" applyFill="1" applyBorder="1"/>
    <xf numFmtId="0" fontId="10" fillId="5" borderId="30" xfId="0" applyFont="1" applyFill="1" applyBorder="1" applyAlignment="1">
      <alignment horizontal="center"/>
    </xf>
    <xf numFmtId="0" fontId="5" fillId="4" borderId="37" xfId="0" applyFont="1" applyFill="1" applyBorder="1" applyAlignment="1">
      <alignment horizontal="center"/>
    </xf>
    <xf numFmtId="0" fontId="12" fillId="3" borderId="40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1" fillId="4" borderId="36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0" fillId="3" borderId="47" xfId="0" applyFont="1" applyFill="1" applyBorder="1" applyAlignment="1">
      <alignment horizontal="center"/>
    </xf>
    <xf numFmtId="0" fontId="10" fillId="3" borderId="40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wrapText="1"/>
    </xf>
    <xf numFmtId="9" fontId="0" fillId="0" borderId="0" xfId="0" applyNumberFormat="1"/>
    <xf numFmtId="0" fontId="13" fillId="6" borderId="5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13" fillId="6" borderId="6" xfId="0" applyFont="1" applyFill="1" applyBorder="1"/>
    <xf numFmtId="0" fontId="0" fillId="3" borderId="29" xfId="0" applyFill="1" applyBorder="1" applyAlignment="1">
      <alignment horizontal="center"/>
    </xf>
    <xf numFmtId="0" fontId="0" fillId="3" borderId="48" xfId="0" applyFill="1" applyBorder="1" applyAlignment="1">
      <alignment horizontal="center"/>
    </xf>
    <xf numFmtId="44" fontId="7" fillId="3" borderId="49" xfId="0" applyNumberFormat="1" applyFont="1" applyFill="1" applyBorder="1" applyAlignment="1">
      <alignment horizontal="center" vertical="center"/>
    </xf>
    <xf numFmtId="0" fontId="0" fillId="7" borderId="22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0" borderId="12" xfId="0" applyBorder="1"/>
    <xf numFmtId="164" fontId="0" fillId="0" borderId="13" xfId="0" applyNumberFormat="1" applyBorder="1"/>
    <xf numFmtId="0" fontId="0" fillId="4" borderId="12" xfId="0" applyFill="1" applyBorder="1"/>
    <xf numFmtId="164" fontId="0" fillId="4" borderId="13" xfId="0" applyNumberFormat="1" applyFill="1" applyBorder="1"/>
    <xf numFmtId="0" fontId="0" fillId="7" borderId="24" xfId="0" applyFill="1" applyBorder="1"/>
    <xf numFmtId="0" fontId="0" fillId="7" borderId="50" xfId="0" applyFill="1" applyBorder="1"/>
    <xf numFmtId="164" fontId="0" fillId="7" borderId="25" xfId="0" applyNumberFormat="1" applyFill="1" applyBorder="1"/>
    <xf numFmtId="9" fontId="0" fillId="0" borderId="51" xfId="0" applyNumberFormat="1" applyBorder="1"/>
    <xf numFmtId="0" fontId="0" fillId="0" borderId="51" xfId="0" applyBorder="1"/>
    <xf numFmtId="0" fontId="0" fillId="4" borderId="51" xfId="0" applyFill="1" applyBorder="1"/>
    <xf numFmtId="0" fontId="0" fillId="0" borderId="52" xfId="0" applyBorder="1"/>
    <xf numFmtId="0" fontId="0" fillId="0" borderId="53" xfId="0" applyBorder="1"/>
    <xf numFmtId="9" fontId="0" fillId="0" borderId="55" xfId="0" applyNumberFormat="1" applyBorder="1"/>
    <xf numFmtId="0" fontId="0" fillId="0" borderId="55" xfId="0" applyBorder="1"/>
    <xf numFmtId="0" fontId="0" fillId="0" borderId="54" xfId="0" applyBorder="1" applyAlignment="1">
      <alignment horizontal="center"/>
    </xf>
    <xf numFmtId="9" fontId="0" fillId="0" borderId="28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Planilha1!$D$33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Planilha1!$C$34:$C$39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Planilha1!$D$34:$D$39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0.5</c:v>
                </c:pt>
                <c:pt idx="3">
                  <c:v>0.1</c:v>
                </c:pt>
                <c:pt idx="4">
                  <c:v>0.25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2-493E-A1A2-312320601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152400</xdr:rowOff>
    </xdr:from>
    <xdr:to>
      <xdr:col>6</xdr:col>
      <xdr:colOff>1371600</xdr:colOff>
      <xdr:row>8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E37976-7EA0-0BF5-4774-7028F6C62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152400"/>
          <a:ext cx="9182100" cy="1323975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41</xdr:row>
      <xdr:rowOff>28575</xdr:rowOff>
    </xdr:from>
    <xdr:to>
      <xdr:col>4</xdr:col>
      <xdr:colOff>952500</xdr:colOff>
      <xdr:row>56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D52BF4-9BA4-8C15-621B-F5CBB18283AD}"/>
            </a:ext>
            <a:ext uri="{147F2762-F138-4A5C-976F-8EAC2B608ADB}">
              <a16:predDERef xmlns:a16="http://schemas.microsoft.com/office/drawing/2014/main" pred="{F4E37976-7EA0-0BF5-4774-7028F6C62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0"/>
  <sheetViews>
    <sheetView showGridLines="0" topLeftCell="A26" workbookViewId="0">
      <selection activeCell="E30" sqref="E30"/>
    </sheetView>
  </sheetViews>
  <sheetFormatPr defaultColWidth="0" defaultRowHeight="15"/>
  <cols>
    <col min="1" max="1" width="12.42578125" customWidth="1"/>
    <col min="2" max="2" width="2.5703125" customWidth="1"/>
    <col min="3" max="3" width="44.7109375" customWidth="1"/>
    <col min="4" max="4" width="36.7109375" customWidth="1"/>
    <col min="5" max="5" width="14.5703125" customWidth="1"/>
    <col min="6" max="6" width="13.5703125" customWidth="1"/>
    <col min="7" max="7" width="31.42578125" customWidth="1"/>
    <col min="8" max="8" width="0" hidden="1" customWidth="1"/>
    <col min="9" max="9" width="7.28515625" hidden="1"/>
  </cols>
  <sheetData>
    <row r="2" spans="1:11" s="11" customFormat="1">
      <c r="A2" s="13"/>
      <c r="B2" s="13"/>
      <c r="C2" s="13"/>
      <c r="D2" s="13"/>
      <c r="E2" s="13"/>
      <c r="F2" s="13"/>
    </row>
    <row r="3" spans="1:11">
      <c r="A3" s="13"/>
      <c r="B3" s="13"/>
      <c r="C3" s="13"/>
      <c r="D3" s="13"/>
      <c r="E3" s="13"/>
      <c r="F3" s="13"/>
      <c r="G3" s="11"/>
      <c r="H3" s="11"/>
      <c r="I3" s="11"/>
    </row>
    <row r="4" spans="1:11">
      <c r="A4" s="13"/>
      <c r="B4" s="13"/>
      <c r="C4" s="13"/>
      <c r="D4" s="13"/>
      <c r="E4" s="14"/>
      <c r="F4" s="14"/>
      <c r="G4" s="12"/>
      <c r="H4" s="12"/>
      <c r="I4" s="12"/>
      <c r="J4" s="12"/>
      <c r="K4" s="12"/>
    </row>
    <row r="5" spans="1:11">
      <c r="A5" s="13"/>
      <c r="B5" s="13"/>
      <c r="C5" s="13"/>
      <c r="D5" s="13"/>
      <c r="E5" s="14"/>
      <c r="F5" s="14"/>
      <c r="G5" s="12"/>
      <c r="H5" s="12"/>
      <c r="I5" s="12"/>
      <c r="J5" s="12"/>
      <c r="K5" s="12"/>
    </row>
    <row r="6" spans="1:11">
      <c r="A6" s="13"/>
      <c r="B6" s="13"/>
      <c r="C6" s="13"/>
      <c r="D6" s="13"/>
      <c r="E6" s="14"/>
      <c r="F6" s="14"/>
      <c r="G6" s="12"/>
      <c r="H6" s="12"/>
      <c r="I6" s="12"/>
      <c r="J6" s="12"/>
      <c r="K6" s="12"/>
    </row>
    <row r="7" spans="1:11">
      <c r="A7" s="13"/>
      <c r="B7" s="13"/>
      <c r="C7" s="13"/>
      <c r="D7" s="13"/>
      <c r="E7" s="14"/>
      <c r="F7" s="14"/>
      <c r="G7" s="12"/>
      <c r="H7" s="12"/>
      <c r="I7" s="12"/>
      <c r="J7" s="12"/>
      <c r="K7" s="12"/>
    </row>
    <row r="8" spans="1:11" ht="10.5" customHeight="1">
      <c r="A8" s="13"/>
      <c r="B8" s="13"/>
      <c r="C8" s="13"/>
      <c r="D8" s="14"/>
      <c r="E8" s="14"/>
      <c r="F8" s="14"/>
      <c r="G8" s="12"/>
      <c r="H8" s="12"/>
      <c r="I8" s="12"/>
      <c r="J8" s="12"/>
      <c r="K8" s="12"/>
    </row>
    <row r="9" spans="1:11" s="11" customFormat="1">
      <c r="D9" s="12"/>
      <c r="E9" s="12"/>
      <c r="F9" s="12"/>
      <c r="G9" s="12"/>
      <c r="H9" s="12"/>
      <c r="I9" s="12"/>
      <c r="J9" s="12"/>
      <c r="K9" s="12"/>
    </row>
    <row r="11" spans="1:11" ht="26.25">
      <c r="C11" s="42" t="s">
        <v>0</v>
      </c>
      <c r="D11" s="36"/>
      <c r="E11" s="37"/>
    </row>
    <row r="12" spans="1:11" ht="21">
      <c r="C12" s="49" t="s">
        <v>1</v>
      </c>
      <c r="D12" s="32"/>
      <c r="E12" s="38">
        <v>5000</v>
      </c>
    </row>
    <row r="13" spans="1:11" ht="21">
      <c r="C13" s="50" t="s">
        <v>2</v>
      </c>
      <c r="D13" s="31"/>
      <c r="E13" s="39">
        <v>0.01</v>
      </c>
    </row>
    <row r="14" spans="1:11" ht="20.25">
      <c r="C14" s="51" t="s">
        <v>3</v>
      </c>
      <c r="D14" s="40"/>
      <c r="E14" s="41" cm="1">
        <f t="array" ref="E14:E15">E12:E13*30%</f>
        <v>1500</v>
      </c>
    </row>
    <row r="15" spans="1:11">
      <c r="D15" s="3"/>
      <c r="E15" s="3">
        <v>3.0000000000000001E-3</v>
      </c>
    </row>
    <row r="16" spans="1:11" s="1" customFormat="1" ht="26.25" customHeight="1">
      <c r="C16" s="26" t="s">
        <v>4</v>
      </c>
      <c r="D16" s="27"/>
      <c r="E16" s="15"/>
      <c r="H16" s="10"/>
    </row>
    <row r="17" spans="1:11" ht="21">
      <c r="C17" s="46" t="s">
        <v>5</v>
      </c>
      <c r="D17" s="29"/>
      <c r="E17" s="16">
        <v>500</v>
      </c>
    </row>
    <row r="18" spans="1:11" ht="15" customHeight="1">
      <c r="C18" s="47" t="s">
        <v>6</v>
      </c>
      <c r="D18" s="43"/>
      <c r="E18" s="17">
        <v>5</v>
      </c>
    </row>
    <row r="19" spans="1:11" ht="19.5" customHeight="1">
      <c r="C19" s="48" t="s">
        <v>7</v>
      </c>
      <c r="D19" s="28"/>
      <c r="E19" s="18">
        <v>1.0789999999999999E-2</v>
      </c>
    </row>
    <row r="20" spans="1:11" ht="15" customHeight="1">
      <c r="C20" s="44" t="s">
        <v>8</v>
      </c>
      <c r="D20" s="30"/>
      <c r="E20" s="33">
        <f>FV(E19,E18*12,E17*-1)</f>
        <v>41888.456999243819</v>
      </c>
      <c r="G20" s="3"/>
    </row>
    <row r="21" spans="1:11" ht="15" customHeight="1">
      <c r="C21" s="45" t="s">
        <v>9</v>
      </c>
      <c r="D21" s="34"/>
      <c r="E21" s="35">
        <f>E20*1%</f>
        <v>418.88456999243817</v>
      </c>
    </row>
    <row r="22" spans="1:11">
      <c r="C22" s="2"/>
    </row>
    <row r="23" spans="1:11" ht="18.75">
      <c r="C23" s="5" t="s">
        <v>10</v>
      </c>
      <c r="D23" s="19"/>
      <c r="E23" s="6" t="s">
        <v>11</v>
      </c>
    </row>
    <row r="24" spans="1:11" ht="18.75">
      <c r="A24" s="3"/>
      <c r="B24" s="3">
        <v>2</v>
      </c>
      <c r="C24" s="20" t="s">
        <v>12</v>
      </c>
      <c r="D24" s="23">
        <f>FV($E$19,$B24*12,$E$17)*-1</f>
        <v>13613.813648822608</v>
      </c>
      <c r="E24" s="7">
        <f>D24*1%</f>
        <v>136.13813648822608</v>
      </c>
      <c r="K24" s="4"/>
    </row>
    <row r="25" spans="1:11" ht="18.75">
      <c r="A25" s="3"/>
      <c r="B25" s="3">
        <v>5</v>
      </c>
      <c r="C25" s="21" t="s">
        <v>13</v>
      </c>
      <c r="D25" s="24">
        <f>FV($E$19,$B25*12,$E$17)*-1</f>
        <v>41888.456999243819</v>
      </c>
      <c r="E25" s="8">
        <f>D25*1%</f>
        <v>418.88456999243817</v>
      </c>
    </row>
    <row r="26" spans="1:11" ht="18.75">
      <c r="A26" s="3"/>
      <c r="B26" s="3">
        <v>10</v>
      </c>
      <c r="C26" s="21" t="s">
        <v>14</v>
      </c>
      <c r="D26" s="24">
        <f>FV($E$19,$B26*12,$E$17)*-1</f>
        <v>121642.1062650861</v>
      </c>
      <c r="E26" s="8">
        <f t="shared" ref="E26" si="0">D26*1%</f>
        <v>1216.4210626508609</v>
      </c>
    </row>
    <row r="27" spans="1:11" ht="18.75">
      <c r="A27" s="3"/>
      <c r="B27" s="3">
        <v>20</v>
      </c>
      <c r="C27" s="21" t="s">
        <v>15</v>
      </c>
      <c r="D27" s="24">
        <f>FV($E$19,$B27*12,$E$17)*-1</f>
        <v>562599.20004854025</v>
      </c>
      <c r="E27" s="8">
        <f>D27*E13</f>
        <v>5625.992000485403</v>
      </c>
    </row>
    <row r="28" spans="1:11" ht="18.75">
      <c r="A28" s="3"/>
      <c r="B28" s="3">
        <v>30</v>
      </c>
      <c r="C28" s="22" t="s">
        <v>16</v>
      </c>
      <c r="D28" s="25">
        <f>FV($E$19,$B28*12,$E$17)*-1</f>
        <v>2161084.8275023573</v>
      </c>
      <c r="E28" s="9">
        <f>D28*1%</f>
        <v>21610.848275023574</v>
      </c>
    </row>
    <row r="30" spans="1:11">
      <c r="C30" s="53" t="s">
        <v>17</v>
      </c>
      <c r="D30" s="54"/>
      <c r="E30" s="55" t="s">
        <v>18</v>
      </c>
    </row>
    <row r="31" spans="1:11">
      <c r="C31" s="56" t="s">
        <v>19</v>
      </c>
      <c r="D31" s="57"/>
      <c r="E31" s="58">
        <v>500</v>
      </c>
    </row>
    <row r="33" spans="3:7">
      <c r="C33" s="59" t="s">
        <v>20</v>
      </c>
      <c r="D33" s="60" t="s">
        <v>21</v>
      </c>
      <c r="E33" s="61" t="s">
        <v>22</v>
      </c>
    </row>
    <row r="34" spans="3:7" ht="29.25">
      <c r="C34" s="62" t="s">
        <v>23</v>
      </c>
      <c r="D34" s="77">
        <f>VLOOKUP($E$30&amp;"-"&amp;C34,Planilha2!$B:$E,4,FALSE)</f>
        <v>0.1</v>
      </c>
      <c r="E34" s="63">
        <f>D34*$E$31</f>
        <v>50</v>
      </c>
    </row>
    <row r="35" spans="3:7">
      <c r="C35" s="62" t="s">
        <v>24</v>
      </c>
      <c r="D35" s="77">
        <f>VLOOKUP($E$30&amp;"-"&amp;C35,Planilha2!$B:$E,4,FALSE)</f>
        <v>0.1</v>
      </c>
      <c r="E35" s="63">
        <f t="shared" ref="E35:E39" si="1">D35*$E$31</f>
        <v>50</v>
      </c>
    </row>
    <row r="36" spans="3:7">
      <c r="C36" s="62" t="s">
        <v>25</v>
      </c>
      <c r="D36" s="77">
        <f>VLOOKUP($E$30&amp;"-"&amp;C36,Planilha2!$B:$E,4,FALSE)</f>
        <v>0.5</v>
      </c>
      <c r="E36" s="63">
        <f t="shared" si="1"/>
        <v>250</v>
      </c>
    </row>
    <row r="37" spans="3:7">
      <c r="C37" s="62" t="s">
        <v>26</v>
      </c>
      <c r="D37" s="77">
        <f>VLOOKUP($E$30&amp;"-"&amp;C37,Planilha2!$B:$E,4,FALSE)</f>
        <v>0.1</v>
      </c>
      <c r="E37" s="63">
        <f t="shared" si="1"/>
        <v>50</v>
      </c>
    </row>
    <row r="38" spans="3:7">
      <c r="C38" s="62" t="s">
        <v>27</v>
      </c>
      <c r="D38" s="77">
        <f>VLOOKUP($E$30&amp;"-"&amp;C38,Planilha2!$B:$E,4,FALSE)</f>
        <v>0.25</v>
      </c>
      <c r="E38" s="63">
        <f t="shared" si="1"/>
        <v>125</v>
      </c>
    </row>
    <row r="39" spans="3:7">
      <c r="C39" s="64" t="s">
        <v>28</v>
      </c>
      <c r="D39" s="77">
        <f>VLOOKUP($E$30&amp;"-"&amp;C39,Planilha2!$B:$E,4,FALSE)</f>
        <v>0</v>
      </c>
      <c r="E39" s="65">
        <f t="shared" si="1"/>
        <v>0</v>
      </c>
    </row>
    <row r="40" spans="3:7">
      <c r="C40" s="66"/>
      <c r="D40" s="67"/>
      <c r="E40" s="68">
        <f>SUM(E34:E39)</f>
        <v>525</v>
      </c>
      <c r="G40" t="s">
        <v>29</v>
      </c>
    </row>
  </sheetData>
  <mergeCells count="2">
    <mergeCell ref="C31:D31"/>
    <mergeCell ref="C30:D30"/>
  </mergeCells>
  <dataValidations count="1">
    <dataValidation type="list" allowBlank="1" showInputMessage="1" showErrorMessage="1" sqref="E30" xr:uid="{D7965DA1-3D7C-4AE6-A507-D9C9F8DE7AB7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2198-3036-4122-959A-4E7F4AB3EB8E}">
  <dimension ref="B2:K24"/>
  <sheetViews>
    <sheetView tabSelected="1" topLeftCell="A7" workbookViewId="0">
      <selection activeCell="E24" sqref="E24"/>
    </sheetView>
  </sheetViews>
  <sheetFormatPr defaultRowHeight="15"/>
  <cols>
    <col min="2" max="2" width="36.140625" customWidth="1"/>
    <col min="3" max="3" width="20.140625" customWidth="1"/>
    <col min="4" max="4" width="41.28515625" customWidth="1"/>
    <col min="5" max="5" width="9.5703125" bestFit="1" customWidth="1"/>
    <col min="10" max="10" width="18" bestFit="1" customWidth="1"/>
    <col min="11" max="11" width="16.140625" bestFit="1" customWidth="1"/>
  </cols>
  <sheetData>
    <row r="2" spans="2:11">
      <c r="B2" s="72" t="s">
        <v>30</v>
      </c>
      <c r="C2" s="73" t="s">
        <v>17</v>
      </c>
      <c r="D2" s="73" t="s">
        <v>31</v>
      </c>
      <c r="E2" s="76" t="s">
        <v>32</v>
      </c>
    </row>
    <row r="3" spans="2:11">
      <c r="B3" s="74" t="str">
        <f>C3&amp;"-"&amp;D3</f>
        <v>CONSERVADOR-PAPEL</v>
      </c>
      <c r="C3" s="75" t="s">
        <v>29</v>
      </c>
      <c r="D3" s="75" t="s">
        <v>23</v>
      </c>
      <c r="E3" s="74">
        <v>0.3</v>
      </c>
    </row>
    <row r="4" spans="2:11">
      <c r="B4" s="69" t="str">
        <f t="shared" ref="B4:B8" si="0">C4&amp;"-"&amp;D4</f>
        <v>CONSERVADOR-TIJOLO</v>
      </c>
      <c r="C4" s="70" t="s">
        <v>29</v>
      </c>
      <c r="D4" s="70" t="s">
        <v>24</v>
      </c>
      <c r="E4" s="69">
        <v>0.5</v>
      </c>
    </row>
    <row r="5" spans="2:11">
      <c r="B5" s="69" t="str">
        <f t="shared" si="0"/>
        <v>CONSERVADOR-HÍBRIDO</v>
      </c>
      <c r="C5" s="70" t="s">
        <v>29</v>
      </c>
      <c r="D5" s="70" t="s">
        <v>25</v>
      </c>
      <c r="E5" s="69">
        <v>0.1</v>
      </c>
    </row>
    <row r="6" spans="2:11">
      <c r="B6" s="69" t="str">
        <f t="shared" si="0"/>
        <v>CONSERVADOR-FOFs</v>
      </c>
      <c r="C6" s="70" t="s">
        <v>29</v>
      </c>
      <c r="D6" s="70" t="s">
        <v>26</v>
      </c>
      <c r="E6" s="69">
        <v>0.1</v>
      </c>
      <c r="J6" s="75" t="s">
        <v>33</v>
      </c>
      <c r="K6" s="52">
        <f>VLOOKUP(J6,$B:$E,4,FALSE)</f>
        <v>0.32</v>
      </c>
    </row>
    <row r="7" spans="2:11">
      <c r="B7" s="69" t="str">
        <f t="shared" si="0"/>
        <v>CONSERVADOR-DESENVOLVIMENTO</v>
      </c>
      <c r="C7" s="70" t="s">
        <v>29</v>
      </c>
      <c r="D7" s="70" t="s">
        <v>27</v>
      </c>
      <c r="E7" s="69">
        <v>0</v>
      </c>
    </row>
    <row r="8" spans="2:11">
      <c r="B8" s="69" t="str">
        <f t="shared" si="0"/>
        <v>CONSERVADOR-HOTELARIAS</v>
      </c>
      <c r="C8" s="70" t="s">
        <v>29</v>
      </c>
      <c r="D8" s="71" t="s">
        <v>28</v>
      </c>
      <c r="E8" s="69">
        <v>0</v>
      </c>
    </row>
    <row r="10" spans="2:11">
      <c r="B10" s="72" t="s">
        <v>30</v>
      </c>
      <c r="C10" s="73" t="s">
        <v>17</v>
      </c>
      <c r="D10" s="73" t="s">
        <v>31</v>
      </c>
      <c r="E10" s="76" t="s">
        <v>32</v>
      </c>
    </row>
    <row r="11" spans="2:11">
      <c r="B11" s="75" t="str">
        <f>C11&amp;"-"&amp;D11</f>
        <v>MODERADO-TIJOLO</v>
      </c>
      <c r="C11" s="75" t="s">
        <v>34</v>
      </c>
      <c r="D11" s="75" t="s">
        <v>24</v>
      </c>
      <c r="E11" s="74">
        <v>0.32</v>
      </c>
    </row>
    <row r="12" spans="2:11">
      <c r="B12" s="70" t="str">
        <f t="shared" ref="B12:B16" si="1">C12&amp;"-"&amp;D12</f>
        <v>MODERADO-HÍBRIDO</v>
      </c>
      <c r="C12" s="70" t="s">
        <v>34</v>
      </c>
      <c r="D12" s="70" t="s">
        <v>25</v>
      </c>
      <c r="E12" s="69">
        <v>0.4</v>
      </c>
    </row>
    <row r="13" spans="2:11">
      <c r="B13" s="70" t="str">
        <f t="shared" si="1"/>
        <v>MODERADO-FOFs</v>
      </c>
      <c r="C13" s="70" t="s">
        <v>34</v>
      </c>
      <c r="D13" s="70" t="s">
        <v>26</v>
      </c>
      <c r="E13" s="69">
        <v>0.08</v>
      </c>
    </row>
    <row r="14" spans="2:11">
      <c r="B14" s="70" t="str">
        <f t="shared" si="1"/>
        <v>MODERADO-DESENVOLVIMENTO</v>
      </c>
      <c r="C14" s="70" t="s">
        <v>34</v>
      </c>
      <c r="D14" s="70" t="s">
        <v>27</v>
      </c>
      <c r="E14" s="69">
        <v>0.1</v>
      </c>
    </row>
    <row r="15" spans="2:11">
      <c r="B15" s="70" t="str">
        <f t="shared" si="1"/>
        <v>MODERADO-HOTELARIAS</v>
      </c>
      <c r="C15" s="70" t="s">
        <v>34</v>
      </c>
      <c r="D15" s="71" t="s">
        <v>28</v>
      </c>
      <c r="E15" s="69">
        <v>0</v>
      </c>
    </row>
    <row r="16" spans="2:11">
      <c r="B16" s="70" t="str">
        <f t="shared" si="1"/>
        <v>MODERADO-PAPEL</v>
      </c>
      <c r="C16" s="70" t="s">
        <v>34</v>
      </c>
      <c r="D16" s="70" t="s">
        <v>23</v>
      </c>
      <c r="E16" s="69">
        <v>0.1</v>
      </c>
    </row>
    <row r="18" spans="2:5">
      <c r="B18" s="72" t="s">
        <v>30</v>
      </c>
      <c r="C18" s="73" t="s">
        <v>17</v>
      </c>
      <c r="D18" s="73" t="s">
        <v>31</v>
      </c>
      <c r="E18" s="76" t="s">
        <v>32</v>
      </c>
    </row>
    <row r="19" spans="2:5">
      <c r="B19" s="75" t="str">
        <f>C19&amp;"-"&amp;D19</f>
        <v>AGRESSIVO-TIJOLO</v>
      </c>
      <c r="C19" s="75" t="s">
        <v>35</v>
      </c>
      <c r="D19" s="75" t="s">
        <v>24</v>
      </c>
      <c r="E19" s="74">
        <v>0.1</v>
      </c>
    </row>
    <row r="20" spans="2:5">
      <c r="B20" s="70" t="str">
        <f t="shared" ref="B20:B24" si="2">C20&amp;"-"&amp;D20</f>
        <v>AGRESSIVO-HÍBRIDO</v>
      </c>
      <c r="C20" s="70" t="s">
        <v>35</v>
      </c>
      <c r="D20" s="70" t="s">
        <v>25</v>
      </c>
      <c r="E20" s="69">
        <v>0.5</v>
      </c>
    </row>
    <row r="21" spans="2:5">
      <c r="B21" s="70" t="str">
        <f t="shared" si="2"/>
        <v>AGRESSIVO-FOFs</v>
      </c>
      <c r="C21" s="70" t="s">
        <v>35</v>
      </c>
      <c r="D21" s="70" t="s">
        <v>26</v>
      </c>
      <c r="E21" s="69">
        <v>0.1</v>
      </c>
    </row>
    <row r="22" spans="2:5">
      <c r="B22" s="70" t="str">
        <f t="shared" si="2"/>
        <v>AGRESSIVO-DESENVOLVIMENTO</v>
      </c>
      <c r="C22" s="70" t="s">
        <v>35</v>
      </c>
      <c r="D22" s="70" t="s">
        <v>27</v>
      </c>
      <c r="E22" s="69">
        <v>0.25</v>
      </c>
    </row>
    <row r="23" spans="2:5">
      <c r="B23" s="70" t="str">
        <f t="shared" si="2"/>
        <v>AGRESSIVO-HOTELARIAS</v>
      </c>
      <c r="C23" s="70" t="s">
        <v>35</v>
      </c>
      <c r="D23" s="71" t="s">
        <v>28</v>
      </c>
      <c r="E23" s="69">
        <v>0</v>
      </c>
    </row>
    <row r="24" spans="2:5">
      <c r="B24" s="70" t="str">
        <f t="shared" si="2"/>
        <v>AGRESSIVO-PAPEL</v>
      </c>
      <c r="C24" s="70" t="s">
        <v>35</v>
      </c>
      <c r="D24" s="70" t="s">
        <v>23</v>
      </c>
      <c r="E24" s="6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2025-06-04T20:59:48Z</dcterms:created>
  <dcterms:modified xsi:type="dcterms:W3CDTF">2025-06-05T16:02:22Z</dcterms:modified>
  <cp:category/>
  <cp:contentStatus/>
</cp:coreProperties>
</file>