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penninoa/Documents/VT/Data/MyData/Resins/"/>
    </mc:Choice>
  </mc:AlternateContent>
  <xr:revisionPtr revIDLastSave="0" documentId="13_ncr:1_{0C43F6D4-558C-9549-A9A0-C58DD403B26E}" xr6:coauthVersionLast="36" xr6:coauthVersionMax="36" xr10:uidLastSave="{00000000-0000-0000-0000-000000000000}"/>
  <bookViews>
    <workbookView xWindow="29320" yWindow="-2480" windowWidth="23040" windowHeight="14940" xr2:uid="{00000000-000D-0000-FFFF-FFFF00000000}"/>
  </bookViews>
  <sheets>
    <sheet name="E1 Samples" sheetId="1" r:id="rId1"/>
    <sheet name="Resin Blanks E1" sheetId="2" r:id="rId2"/>
    <sheet name="E2 Sampl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O2" i="3"/>
  <c r="N2" i="3"/>
  <c r="J2" i="2"/>
  <c r="L2" i="1"/>
  <c r="F36" i="1" l="1"/>
  <c r="E36" i="1"/>
  <c r="E35" i="1"/>
  <c r="E34" i="1"/>
  <c r="E33" i="1"/>
  <c r="E32" i="1"/>
  <c r="E31" i="1"/>
  <c r="E30" i="1"/>
  <c r="E29" i="1"/>
  <c r="E28" i="1"/>
  <c r="O3" i="1"/>
  <c r="O4" i="1"/>
  <c r="O5" i="1"/>
  <c r="C28" i="1" s="1"/>
  <c r="O6" i="1"/>
  <c r="O7" i="1"/>
  <c r="O8" i="1"/>
  <c r="C31" i="1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C30" i="1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L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C29" i="1" l="1"/>
  <c r="C32" i="1"/>
  <c r="F32" i="1" s="1"/>
  <c r="C34" i="1"/>
  <c r="C33" i="1"/>
  <c r="F33" i="1" s="1"/>
  <c r="F30" i="1"/>
  <c r="F29" i="1"/>
  <c r="F31" i="1"/>
  <c r="F34" i="1"/>
  <c r="F35" i="1"/>
  <c r="F28" i="1"/>
  <c r="J4" i="2" l="1"/>
  <c r="L3" i="2"/>
  <c r="J3" i="2"/>
  <c r="L2" i="2"/>
  <c r="L6" i="2" s="1"/>
  <c r="J6" i="2"/>
  <c r="H3" i="3" l="1"/>
  <c r="O3" i="3" s="1"/>
  <c r="H4" i="3"/>
  <c r="O4" i="3" s="1"/>
  <c r="H5" i="3"/>
  <c r="O5" i="3" s="1"/>
  <c r="H6" i="3"/>
  <c r="O6" i="3" s="1"/>
  <c r="H7" i="3"/>
  <c r="O7" i="3" s="1"/>
  <c r="H8" i="3"/>
  <c r="O8" i="3" s="1"/>
  <c r="H9" i="3"/>
  <c r="O9" i="3" s="1"/>
  <c r="H10" i="3"/>
  <c r="O10" i="3" s="1"/>
  <c r="H11" i="3"/>
  <c r="O11" i="3" s="1"/>
  <c r="H12" i="3"/>
  <c r="O12" i="3" s="1"/>
  <c r="H13" i="3"/>
  <c r="O13" i="3" s="1"/>
  <c r="H14" i="3"/>
  <c r="H15" i="3"/>
  <c r="H16" i="3"/>
  <c r="O16" i="3" s="1"/>
  <c r="H17" i="3"/>
  <c r="O17" i="3" s="1"/>
  <c r="H18" i="3"/>
  <c r="O18" i="3" s="1"/>
  <c r="H19" i="3"/>
  <c r="H20" i="3"/>
  <c r="O20" i="3" s="1"/>
  <c r="H21" i="3"/>
  <c r="O21" i="3" s="1"/>
  <c r="H22" i="3"/>
  <c r="O22" i="3" s="1"/>
  <c r="O14" i="3"/>
  <c r="O15" i="3"/>
  <c r="O19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  <author>Stephanie Duston</author>
  </authors>
  <commentList>
    <comment ref="C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  <comment ref="I1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Measurement from TOC
</t>
        </r>
      </text>
    </comment>
    <comment ref="J1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Dilution factor - 1M KCl samples diluted for analysis on TOC
</t>
        </r>
      </text>
    </comment>
    <comment ref="K1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Stephanie Duston: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Pulled from avg of Blank analysis (mg/L)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Doughty</author>
  </authors>
  <commentList>
    <comment ref="C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Lee Doughty: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S1 - Douglas Fir High
</t>
        </r>
        <r>
          <rPr>
            <sz val="9"/>
            <color rgb="FF000000"/>
            <rFont val="Tahoma"/>
            <family val="2"/>
          </rPr>
          <t xml:space="preserve">S2 - Poplar High
</t>
        </r>
        <r>
          <rPr>
            <sz val="9"/>
            <color rgb="FF000000"/>
            <rFont val="Tahoma"/>
            <family val="2"/>
          </rPr>
          <t xml:space="preserve">S3 - Douglas Fir Low
</t>
        </r>
        <r>
          <rPr>
            <sz val="9"/>
            <color rgb="FF000000"/>
            <rFont val="Tahoma"/>
            <family val="2"/>
          </rPr>
          <t xml:space="preserve">S4 - Poplar Low
</t>
        </r>
        <r>
          <rPr>
            <sz val="9"/>
            <color rgb="FF000000"/>
            <rFont val="Tahoma"/>
            <family val="2"/>
          </rPr>
          <t>B - 0.01M KCl</t>
        </r>
      </text>
    </comment>
  </commentList>
</comments>
</file>

<file path=xl/sharedStrings.xml><?xml version="1.0" encoding="utf-8"?>
<sst xmlns="http://schemas.openxmlformats.org/spreadsheetml/2006/main" count="111" uniqueCount="94">
  <si>
    <t>Sample #</t>
  </si>
  <si>
    <t>Source</t>
  </si>
  <si>
    <t>Resin</t>
  </si>
  <si>
    <t>Rep</t>
  </si>
  <si>
    <t>Initial Bottle Mass (g)</t>
  </si>
  <si>
    <t>Resin Mass (g)</t>
  </si>
  <si>
    <t>Bottle final mass (g)</t>
  </si>
  <si>
    <t>1M KCl volume (L)</t>
  </si>
  <si>
    <t>DOC DF</t>
  </si>
  <si>
    <t>E1 mg C extracted</t>
  </si>
  <si>
    <t>post-sorption C mass (mg)</t>
  </si>
  <si>
    <t>corrected mass C (mg)</t>
  </si>
  <si>
    <t>S5128</t>
  </si>
  <si>
    <t>Pre-Treatment</t>
  </si>
  <si>
    <t>Resin mass (g)</t>
  </si>
  <si>
    <t>KCl volume (L)</t>
  </si>
  <si>
    <t>2M NaCl</t>
  </si>
  <si>
    <t>Leftover E1 volume (L)</t>
  </si>
  <si>
    <t>E1 Concentration DOC (mg/L)</t>
  </si>
  <si>
    <t xml:space="preserve"> E2 1M KCl TOC
DOC (mg/L)</t>
  </si>
  <si>
    <t>mg C extracted</t>
  </si>
  <si>
    <t>Subcatchment</t>
  </si>
  <si>
    <t>Well ID</t>
  </si>
  <si>
    <t xml:space="preserve"> E1 1M KCl
DOC (mg/L)</t>
  </si>
  <si>
    <t>DOC Dilution Factor</t>
  </si>
  <si>
    <t>42.4 R1</t>
  </si>
  <si>
    <t>42.4 R2</t>
  </si>
  <si>
    <t>42.4 R3</t>
  </si>
  <si>
    <t>42.2 R1</t>
  </si>
  <si>
    <t>42.2 R2</t>
  </si>
  <si>
    <t>42.2 R3</t>
  </si>
  <si>
    <t>52.2 R1</t>
  </si>
  <si>
    <t>52.2 R2</t>
  </si>
  <si>
    <t>52.2 R3</t>
  </si>
  <si>
    <t>B R1</t>
  </si>
  <si>
    <t>B R2</t>
  </si>
  <si>
    <t>B R3</t>
  </si>
  <si>
    <t>52.3 R1</t>
  </si>
  <si>
    <t>52.3 R2</t>
  </si>
  <si>
    <t>52.3 R3</t>
  </si>
  <si>
    <t>52.4 R1</t>
  </si>
  <si>
    <t>52.4 R2</t>
  </si>
  <si>
    <t>52.4 R3</t>
  </si>
  <si>
    <t>86.2 R1</t>
  </si>
  <si>
    <t>86.2 R2</t>
  </si>
  <si>
    <t>86.2 R3</t>
  </si>
  <si>
    <t>52.3 R1E2</t>
  </si>
  <si>
    <t>52.3 R2E2</t>
  </si>
  <si>
    <t>52.3 R3E2</t>
  </si>
  <si>
    <t>42.4 R1E2</t>
  </si>
  <si>
    <t>42.4 R2E2</t>
  </si>
  <si>
    <t>42.4 R3E2</t>
  </si>
  <si>
    <t>42.2 R1E2</t>
  </si>
  <si>
    <t>42.2 R2E2</t>
  </si>
  <si>
    <t>42.2 R3E2</t>
  </si>
  <si>
    <t>52.2 R1E2</t>
  </si>
  <si>
    <t>52.2 R2E2</t>
  </si>
  <si>
    <t>52.2 R3E2</t>
  </si>
  <si>
    <t>52.4 R1E2</t>
  </si>
  <si>
    <t>52.4 R2E2</t>
  </si>
  <si>
    <t>52.4 R3E2</t>
  </si>
  <si>
    <t>86.2 R1E2</t>
  </si>
  <si>
    <t>86.2 R2E2</t>
  </si>
  <si>
    <t>86.2 R3E2</t>
  </si>
  <si>
    <t>1 M KCl</t>
  </si>
  <si>
    <t>42.3 R1E2</t>
  </si>
  <si>
    <t>42.3 R2E2</t>
  </si>
  <si>
    <t>42.3 R3E2</t>
  </si>
  <si>
    <t>42.3 R1</t>
  </si>
  <si>
    <t>42.3 R2</t>
  </si>
  <si>
    <t>42.3 R3</t>
  </si>
  <si>
    <t>Dilution</t>
  </si>
  <si>
    <t>E1 Blank DOC (mg/ L )</t>
  </si>
  <si>
    <t>E1 (mg)</t>
  </si>
  <si>
    <t>E2 (mg)</t>
  </si>
  <si>
    <t>E1 DOC Blank
mg</t>
  </si>
  <si>
    <t>E2 DOC Blank
 (mg )</t>
  </si>
  <si>
    <t>corrected E1 
mass C (mg)</t>
  </si>
  <si>
    <t>corrected E12
mass C (mg)</t>
  </si>
  <si>
    <t>Total mass C (mg)</t>
  </si>
  <si>
    <t>Avg Total mass C (mg)</t>
  </si>
  <si>
    <t>Total resin weight</t>
  </si>
  <si>
    <t>Mult Factor</t>
  </si>
  <si>
    <t>Total C Whole Resin</t>
  </si>
  <si>
    <t>42_2</t>
  </si>
  <si>
    <t>42_3</t>
  </si>
  <si>
    <t>42_4</t>
  </si>
  <si>
    <t>52_2</t>
  </si>
  <si>
    <t>52_3</t>
  </si>
  <si>
    <t>52_4</t>
  </si>
  <si>
    <t>86_2</t>
  </si>
  <si>
    <t>86_3</t>
  </si>
  <si>
    <t>86_4</t>
  </si>
  <si>
    <t>DID NOT HAVE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</si>
</sst>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AC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164" fontId="0" fillId="0" borderId="0" xfId="0" applyNumberFormat="1" applyFont="1"/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6" fillId="0" borderId="0" xfId="0" applyFont="1"/>
    <xf numFmtId="0" fontId="2" fillId="4" borderId="0" xfId="0" applyFont="1" applyFill="1" applyAlignment="1">
      <alignment vertical="center" wrapText="1"/>
    </xf>
    <xf numFmtId="2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 applyProtection="1">
      <protection locked="0"/>
    </xf>
    <xf numFmtId="164" fontId="0" fillId="0" borderId="0" xfId="0" applyNumberFormat="1" applyFont="1" applyFill="1"/>
    <xf numFmtId="164" fontId="0" fillId="0" borderId="0" xfId="0" applyNumberFormat="1" applyFont="1" applyFill="1" applyAlignment="1" applyProtection="1">
      <protection locked="0"/>
    </xf>
    <xf numFmtId="0" fontId="1" fillId="0" borderId="0" xfId="0" applyFont="1"/>
    <xf numFmtId="164" fontId="0" fillId="0" borderId="0" xfId="0" applyNumberFormat="1" applyFill="1"/>
    <xf numFmtId="0" fontId="0" fillId="0" borderId="0" xfId="0" applyFill="1"/>
    <xf numFmtId="2" fontId="0" fillId="0" borderId="0" xfId="0" applyNumberFormat="1"/>
    <xf numFmtId="165" fontId="0" fillId="0" borderId="0" xfId="0" applyNumberFormat="1"/>
    <xf numFmtId="0" fontId="0" fillId="7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8" borderId="0" xfId="0" applyFill="1"/>
    <xf numFmtId="165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9" borderId="0" xfId="0" applyFont="1" applyFill="1"/>
    <xf numFmtId="0" fontId="0" fillId="9" borderId="0" xfId="0" applyFill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CACD"/>
      <color rgb="FFF5853F"/>
      <color rgb="FF7C3626"/>
      <color rgb="FF2D080A"/>
      <color rgb="FF494947"/>
      <color rgb="FF44CCFF"/>
      <color rgb="FF35FF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26" zoomScale="226" zoomScaleNormal="226" workbookViewId="0">
      <selection activeCell="G32" sqref="G32"/>
    </sheetView>
  </sheetViews>
  <sheetFormatPr baseColWidth="10" defaultColWidth="8.83203125" defaultRowHeight="15" x14ac:dyDescent="0.2"/>
  <cols>
    <col min="1" max="2" width="9" customWidth="1"/>
    <col min="3" max="3" width="10.5" customWidth="1"/>
    <col min="4" max="4" width="6.5" customWidth="1"/>
    <col min="5" max="5" width="11.83203125" customWidth="1"/>
    <col min="6" max="6" width="11" customWidth="1"/>
    <col min="7" max="8" width="12" customWidth="1"/>
    <col min="9" max="9" width="13" customWidth="1"/>
    <col min="10" max="10" width="8.5" customWidth="1"/>
    <col min="11" max="11" width="14.5" customWidth="1"/>
    <col min="12" max="13" width="11.6640625" customWidth="1"/>
    <col min="14" max="14" width="12.5" customWidth="1"/>
  </cols>
  <sheetData>
    <row r="1" spans="1:15" s="6" customFormat="1" ht="48" x14ac:dyDescent="0.2">
      <c r="A1" s="1" t="s">
        <v>0</v>
      </c>
      <c r="B1" s="1" t="s">
        <v>21</v>
      </c>
      <c r="C1" s="2" t="s">
        <v>22</v>
      </c>
      <c r="D1" s="2" t="s">
        <v>3</v>
      </c>
      <c r="E1" s="3" t="s">
        <v>4</v>
      </c>
      <c r="F1" s="3" t="s">
        <v>5</v>
      </c>
      <c r="G1" s="4" t="s">
        <v>6</v>
      </c>
      <c r="H1" s="15" t="s">
        <v>7</v>
      </c>
      <c r="I1" s="5" t="s">
        <v>23</v>
      </c>
      <c r="J1" s="5" t="s">
        <v>24</v>
      </c>
      <c r="K1" s="16" t="s">
        <v>75</v>
      </c>
      <c r="L1" s="19" t="s">
        <v>9</v>
      </c>
      <c r="M1" s="21" t="s">
        <v>77</v>
      </c>
      <c r="N1" s="21" t="s">
        <v>78</v>
      </c>
      <c r="O1" s="33" t="s">
        <v>79</v>
      </c>
    </row>
    <row r="2" spans="1:15" s="35" customFormat="1" x14ac:dyDescent="0.2">
      <c r="A2" s="35" t="s">
        <v>25</v>
      </c>
      <c r="B2" s="35">
        <v>42</v>
      </c>
      <c r="C2" s="35">
        <v>4</v>
      </c>
      <c r="D2" s="35">
        <v>1</v>
      </c>
      <c r="E2" s="35">
        <v>57.83</v>
      </c>
      <c r="F2" s="35">
        <v>20.02</v>
      </c>
      <c r="G2" s="35">
        <f>E2+F2</f>
        <v>77.849999999999994</v>
      </c>
      <c r="H2" s="36">
        <v>0.24675</v>
      </c>
      <c r="I2" s="36">
        <v>1.2587211999999999</v>
      </c>
      <c r="J2" s="35">
        <v>4</v>
      </c>
      <c r="K2" s="37">
        <v>0.46692355199999996</v>
      </c>
      <c r="L2" s="38">
        <f>I2*J2*H2</f>
        <v>1.2423578243999998</v>
      </c>
      <c r="M2" s="38">
        <f>L2-K2</f>
        <v>0.77543427239999985</v>
      </c>
      <c r="N2" s="36">
        <v>1.8292447023659997</v>
      </c>
      <c r="O2" s="38">
        <f>M2+N2</f>
        <v>2.6046789747659993</v>
      </c>
    </row>
    <row r="3" spans="1:15" s="35" customFormat="1" x14ac:dyDescent="0.2">
      <c r="A3" s="35" t="s">
        <v>26</v>
      </c>
      <c r="B3" s="35">
        <v>42</v>
      </c>
      <c r="C3" s="35">
        <v>4</v>
      </c>
      <c r="D3" s="35">
        <v>2</v>
      </c>
      <c r="E3" s="35">
        <v>58.36</v>
      </c>
      <c r="F3" s="35">
        <v>20.05</v>
      </c>
      <c r="G3" s="35">
        <f t="shared" ref="G3:G22" si="0">E3+F3</f>
        <v>78.41</v>
      </c>
      <c r="H3" s="36">
        <v>0.24612000000000001</v>
      </c>
      <c r="I3" s="36">
        <v>1.3109208999999997</v>
      </c>
      <c r="J3" s="35">
        <v>4</v>
      </c>
      <c r="K3" s="37">
        <v>0.46692355199999996</v>
      </c>
      <c r="L3" s="38">
        <f>I3*J3*H3</f>
        <v>1.2905754076319997</v>
      </c>
      <c r="M3" s="38">
        <f t="shared" ref="M3:M22" si="1">L3-K3</f>
        <v>0.82365185563199983</v>
      </c>
      <c r="N3" s="36">
        <v>1.9479002452280001</v>
      </c>
      <c r="O3" s="38">
        <f t="shared" ref="O3:O22" si="2">M3+N3</f>
        <v>2.7715521008600001</v>
      </c>
    </row>
    <row r="4" spans="1:15" s="35" customFormat="1" x14ac:dyDescent="0.2">
      <c r="A4" s="35" t="s">
        <v>27</v>
      </c>
      <c r="B4" s="35">
        <v>42</v>
      </c>
      <c r="C4" s="35">
        <v>4</v>
      </c>
      <c r="D4" s="35">
        <v>3</v>
      </c>
      <c r="E4" s="35">
        <v>58.91</v>
      </c>
      <c r="F4" s="35">
        <v>20.04</v>
      </c>
      <c r="G4" s="35">
        <f t="shared" si="0"/>
        <v>78.949999999999989</v>
      </c>
      <c r="H4" s="36">
        <v>0.24111000000000002</v>
      </c>
      <c r="I4" s="36">
        <v>1.2406111</v>
      </c>
      <c r="J4" s="35">
        <v>4</v>
      </c>
      <c r="K4" s="37">
        <v>0.46692355199999996</v>
      </c>
      <c r="L4" s="38">
        <f t="shared" ref="L4:L22" si="3">I4*J4*H4</f>
        <v>1.1964949692840001</v>
      </c>
      <c r="M4" s="38">
        <f t="shared" si="1"/>
        <v>0.72957141728400021</v>
      </c>
      <c r="N4" s="36">
        <v>1.7315576285100001</v>
      </c>
      <c r="O4" s="38">
        <f t="shared" si="2"/>
        <v>2.4611290457940003</v>
      </c>
    </row>
    <row r="5" spans="1:15" x14ac:dyDescent="0.2">
      <c r="A5" t="s">
        <v>28</v>
      </c>
      <c r="B5">
        <v>42</v>
      </c>
      <c r="C5">
        <v>2</v>
      </c>
      <c r="D5">
        <v>1</v>
      </c>
      <c r="E5">
        <v>57.58</v>
      </c>
      <c r="F5">
        <v>19.97</v>
      </c>
      <c r="G5">
        <f t="shared" si="0"/>
        <v>77.55</v>
      </c>
      <c r="H5" s="32">
        <v>0.24711000000000002</v>
      </c>
      <c r="I5" s="32">
        <v>9.8056231</v>
      </c>
      <c r="J5">
        <v>4</v>
      </c>
      <c r="K5" s="31">
        <v>0.46692355199999996</v>
      </c>
      <c r="L5" s="7">
        <f t="shared" si="3"/>
        <v>9.6922700969640001</v>
      </c>
      <c r="M5" s="7">
        <f t="shared" si="1"/>
        <v>9.2253465449639993</v>
      </c>
      <c r="N5" s="32">
        <v>15.793200869399996</v>
      </c>
      <c r="O5" s="7">
        <f t="shared" si="2"/>
        <v>25.018547414363994</v>
      </c>
    </row>
    <row r="6" spans="1:15" x14ac:dyDescent="0.2">
      <c r="A6" t="s">
        <v>29</v>
      </c>
      <c r="B6">
        <v>42</v>
      </c>
      <c r="C6">
        <v>2</v>
      </c>
      <c r="D6">
        <v>2</v>
      </c>
      <c r="E6">
        <v>57.86</v>
      </c>
      <c r="F6">
        <v>20.010000000000002</v>
      </c>
      <c r="G6">
        <f t="shared" si="0"/>
        <v>77.87</v>
      </c>
      <c r="H6" s="32">
        <v>0.24731</v>
      </c>
      <c r="I6" s="32">
        <v>9.9611568999999989</v>
      </c>
      <c r="J6">
        <v>4</v>
      </c>
      <c r="K6" s="31">
        <v>0.46692355199999996</v>
      </c>
      <c r="L6" s="7">
        <f t="shared" si="3"/>
        <v>9.8539748517559982</v>
      </c>
      <c r="M6" s="7">
        <f t="shared" si="1"/>
        <v>9.3870512997559974</v>
      </c>
      <c r="N6" s="32">
        <v>8.3716688335960008</v>
      </c>
      <c r="O6" s="7">
        <f t="shared" si="2"/>
        <v>17.758720133352</v>
      </c>
    </row>
    <row r="7" spans="1:15" x14ac:dyDescent="0.2">
      <c r="A7" t="s">
        <v>30</v>
      </c>
      <c r="B7">
        <v>42</v>
      </c>
      <c r="C7">
        <v>2</v>
      </c>
      <c r="D7">
        <v>3</v>
      </c>
      <c r="E7">
        <v>58.6</v>
      </c>
      <c r="F7">
        <v>20.07</v>
      </c>
      <c r="G7">
        <f t="shared" si="0"/>
        <v>78.67</v>
      </c>
      <c r="H7" s="32">
        <v>0.24371000000000001</v>
      </c>
      <c r="I7" s="32">
        <v>8.9885380000000001</v>
      </c>
      <c r="J7">
        <v>4</v>
      </c>
      <c r="K7" s="31">
        <v>0.46692355199999996</v>
      </c>
      <c r="L7" s="7">
        <f t="shared" si="3"/>
        <v>8.7623863839200009</v>
      </c>
      <c r="M7" s="7">
        <f t="shared" si="1"/>
        <v>8.2954628319200001</v>
      </c>
      <c r="N7" s="32">
        <v>18.880801914999999</v>
      </c>
      <c r="O7" s="7">
        <f t="shared" si="2"/>
        <v>27.176264746919998</v>
      </c>
    </row>
    <row r="8" spans="1:15" s="35" customFormat="1" x14ac:dyDescent="0.2">
      <c r="A8" s="35" t="s">
        <v>31</v>
      </c>
      <c r="B8" s="35">
        <v>52</v>
      </c>
      <c r="C8" s="35">
        <v>2</v>
      </c>
      <c r="D8" s="35">
        <v>1</v>
      </c>
      <c r="E8" s="35">
        <v>57.78</v>
      </c>
      <c r="F8" s="35">
        <v>20.03</v>
      </c>
      <c r="G8" s="35">
        <f t="shared" si="0"/>
        <v>77.81</v>
      </c>
      <c r="H8" s="36">
        <v>0.24592</v>
      </c>
      <c r="I8" s="36">
        <v>72.480418</v>
      </c>
      <c r="J8" s="35">
        <v>4</v>
      </c>
      <c r="K8" s="37">
        <v>0.46692355199999996</v>
      </c>
      <c r="L8" s="38">
        <f t="shared" si="3"/>
        <v>71.297537578239996</v>
      </c>
      <c r="M8" s="38">
        <f t="shared" si="1"/>
        <v>70.830614026239999</v>
      </c>
      <c r="N8" s="36">
        <v>0.21790419334479996</v>
      </c>
      <c r="O8" s="38">
        <f t="shared" si="2"/>
        <v>71.048518219584793</v>
      </c>
    </row>
    <row r="9" spans="1:15" s="35" customFormat="1" x14ac:dyDescent="0.2">
      <c r="A9" s="35" t="s">
        <v>32</v>
      </c>
      <c r="B9" s="35">
        <v>52</v>
      </c>
      <c r="C9" s="35">
        <v>2</v>
      </c>
      <c r="D9" s="35">
        <v>2</v>
      </c>
      <c r="E9" s="35">
        <v>57.91</v>
      </c>
      <c r="F9" s="35">
        <v>19.91</v>
      </c>
      <c r="G9" s="35">
        <f t="shared" si="0"/>
        <v>77.819999999999993</v>
      </c>
      <c r="H9" s="36">
        <v>0.25025999999999998</v>
      </c>
      <c r="I9" s="36">
        <v>84.497001999999995</v>
      </c>
      <c r="J9" s="35">
        <v>4</v>
      </c>
      <c r="K9" s="37">
        <v>0.46692355199999996</v>
      </c>
      <c r="L9" s="38">
        <f t="shared" si="3"/>
        <v>84.584878882079991</v>
      </c>
      <c r="M9" s="38">
        <f t="shared" si="1"/>
        <v>84.117955330079994</v>
      </c>
      <c r="N9" s="36">
        <v>0.1301922876774001</v>
      </c>
      <c r="O9" s="38">
        <f t="shared" si="2"/>
        <v>84.248147617757397</v>
      </c>
    </row>
    <row r="10" spans="1:15" s="35" customFormat="1" x14ac:dyDescent="0.2">
      <c r="A10" s="35" t="s">
        <v>33</v>
      </c>
      <c r="B10" s="35">
        <v>52</v>
      </c>
      <c r="C10" s="35">
        <v>2</v>
      </c>
      <c r="D10" s="35">
        <v>3</v>
      </c>
      <c r="E10" s="35">
        <v>58.92</v>
      </c>
      <c r="F10" s="35">
        <v>19.940000000000001</v>
      </c>
      <c r="G10" s="35">
        <f t="shared" si="0"/>
        <v>78.86</v>
      </c>
      <c r="H10" s="36">
        <v>0.24806999999999998</v>
      </c>
      <c r="I10" s="36">
        <v>82.941663999999989</v>
      </c>
      <c r="J10" s="35">
        <v>4</v>
      </c>
      <c r="K10" s="37">
        <v>0.46692355199999996</v>
      </c>
      <c r="L10" s="38">
        <f t="shared" si="3"/>
        <v>82.30135435391999</v>
      </c>
      <c r="M10" s="38">
        <f t="shared" si="1"/>
        <v>81.834430801919993</v>
      </c>
      <c r="N10" s="36">
        <v>0.167993650001</v>
      </c>
      <c r="O10" s="38">
        <f t="shared" si="2"/>
        <v>82.002424451920987</v>
      </c>
    </row>
    <row r="11" spans="1:15" x14ac:dyDescent="0.2">
      <c r="A11" t="s">
        <v>68</v>
      </c>
      <c r="B11">
        <v>42</v>
      </c>
      <c r="C11">
        <v>3</v>
      </c>
      <c r="D11">
        <v>1</v>
      </c>
      <c r="E11">
        <v>58.74</v>
      </c>
      <c r="F11">
        <v>19.95</v>
      </c>
      <c r="G11">
        <f t="shared" si="0"/>
        <v>78.69</v>
      </c>
      <c r="H11" s="32">
        <v>0.24336000000000002</v>
      </c>
      <c r="I11" s="32">
        <v>4.9308102999999992</v>
      </c>
      <c r="J11">
        <v>4</v>
      </c>
      <c r="K11" s="31">
        <v>0.46692355199999996</v>
      </c>
      <c r="L11" s="7">
        <f t="shared" si="3"/>
        <v>4.7998479784320001</v>
      </c>
      <c r="M11" s="7">
        <f t="shared" si="1"/>
        <v>4.3329244264320002</v>
      </c>
      <c r="N11" s="32">
        <v>2.2386388122569998</v>
      </c>
      <c r="O11" s="7">
        <f t="shared" si="2"/>
        <v>6.5715632386890004</v>
      </c>
    </row>
    <row r="12" spans="1:15" x14ac:dyDescent="0.2">
      <c r="A12" t="s">
        <v>69</v>
      </c>
      <c r="B12">
        <v>42</v>
      </c>
      <c r="C12">
        <v>3</v>
      </c>
      <c r="D12">
        <v>2</v>
      </c>
      <c r="E12">
        <v>57.84</v>
      </c>
      <c r="F12">
        <v>19.940000000000001</v>
      </c>
      <c r="G12">
        <f t="shared" si="0"/>
        <v>77.78</v>
      </c>
      <c r="H12" s="32">
        <v>0.24193000000000001</v>
      </c>
      <c r="I12" s="32">
        <v>5.4197829999999998</v>
      </c>
      <c r="J12">
        <v>4</v>
      </c>
      <c r="K12" s="31">
        <v>0.46692355199999996</v>
      </c>
      <c r="L12" s="7">
        <f t="shared" si="3"/>
        <v>5.2448324047600003</v>
      </c>
      <c r="M12" s="7">
        <f t="shared" si="1"/>
        <v>4.7779088527600004</v>
      </c>
      <c r="N12" s="32">
        <v>2.3876482278139997</v>
      </c>
      <c r="O12" s="7">
        <f t="shared" si="2"/>
        <v>7.1655570805740005</v>
      </c>
    </row>
    <row r="13" spans="1:15" x14ac:dyDescent="0.2">
      <c r="A13" t="s">
        <v>70</v>
      </c>
      <c r="B13">
        <v>42</v>
      </c>
      <c r="C13">
        <v>3</v>
      </c>
      <c r="D13">
        <v>3</v>
      </c>
      <c r="E13">
        <v>48.62</v>
      </c>
      <c r="F13">
        <v>20.05</v>
      </c>
      <c r="G13">
        <f t="shared" si="0"/>
        <v>68.67</v>
      </c>
      <c r="H13" s="32">
        <v>0.24376</v>
      </c>
      <c r="I13" s="32">
        <v>5.6253858999999995</v>
      </c>
      <c r="J13">
        <v>4</v>
      </c>
      <c r="K13" s="31">
        <v>0.46692355199999996</v>
      </c>
      <c r="L13" s="7">
        <f t="shared" si="3"/>
        <v>5.4849762679359992</v>
      </c>
      <c r="M13" s="7">
        <f t="shared" si="1"/>
        <v>5.0180527159359993</v>
      </c>
      <c r="N13" s="32">
        <v>1.8231338738039999</v>
      </c>
      <c r="O13" s="7">
        <f t="shared" si="2"/>
        <v>6.8411865897399995</v>
      </c>
    </row>
    <row r="14" spans="1:15" s="35" customFormat="1" x14ac:dyDescent="0.2">
      <c r="A14" s="35" t="s">
        <v>37</v>
      </c>
      <c r="B14" s="35">
        <v>52</v>
      </c>
      <c r="C14" s="35">
        <v>3</v>
      </c>
      <c r="D14" s="35">
        <v>1</v>
      </c>
      <c r="E14" s="35">
        <v>57.53</v>
      </c>
      <c r="F14" s="35">
        <v>19.91</v>
      </c>
      <c r="G14" s="35">
        <f t="shared" si="0"/>
        <v>77.44</v>
      </c>
      <c r="H14" s="36">
        <v>0.24505000000000002</v>
      </c>
      <c r="I14" s="36">
        <v>28.419609999999995</v>
      </c>
      <c r="J14" s="35">
        <v>4</v>
      </c>
      <c r="K14" s="37">
        <v>0.46692355199999996</v>
      </c>
      <c r="L14" s="38">
        <f t="shared" si="3"/>
        <v>27.856901721999996</v>
      </c>
      <c r="M14" s="38">
        <f t="shared" si="1"/>
        <v>27.389978169999996</v>
      </c>
      <c r="N14" s="36">
        <v>35.722649980580002</v>
      </c>
      <c r="O14" s="38">
        <f t="shared" si="2"/>
        <v>63.112628150579994</v>
      </c>
    </row>
    <row r="15" spans="1:15" s="35" customFormat="1" x14ac:dyDescent="0.2">
      <c r="A15" s="35" t="s">
        <v>38</v>
      </c>
      <c r="B15" s="35">
        <v>52</v>
      </c>
      <c r="C15" s="35">
        <v>3</v>
      </c>
      <c r="D15" s="35">
        <v>2</v>
      </c>
      <c r="E15" s="35">
        <v>58.67</v>
      </c>
      <c r="F15" s="35">
        <v>20.010000000000002</v>
      </c>
      <c r="G15" s="35">
        <f t="shared" si="0"/>
        <v>78.680000000000007</v>
      </c>
      <c r="H15" s="36">
        <v>0.24284</v>
      </c>
      <c r="I15" s="36">
        <v>29.058789999999998</v>
      </c>
      <c r="J15" s="35">
        <v>4</v>
      </c>
      <c r="K15" s="37">
        <v>0.46692355199999996</v>
      </c>
      <c r="L15" s="38">
        <f t="shared" si="3"/>
        <v>28.226546254399999</v>
      </c>
      <c r="M15" s="38">
        <f t="shared" si="1"/>
        <v>27.759622702399998</v>
      </c>
      <c r="N15" s="36">
        <v>41.091472436020005</v>
      </c>
      <c r="O15" s="38">
        <f t="shared" si="2"/>
        <v>68.851095138420007</v>
      </c>
    </row>
    <row r="16" spans="1:15" s="35" customFormat="1" x14ac:dyDescent="0.2">
      <c r="A16" s="35" t="s">
        <v>39</v>
      </c>
      <c r="B16" s="35">
        <v>52</v>
      </c>
      <c r="C16" s="35">
        <v>3</v>
      </c>
      <c r="D16" s="35">
        <v>3</v>
      </c>
      <c r="E16" s="35">
        <v>57.65</v>
      </c>
      <c r="F16" s="35">
        <v>20.09</v>
      </c>
      <c r="G16" s="35">
        <f t="shared" si="0"/>
        <v>77.739999999999995</v>
      </c>
      <c r="H16" s="36">
        <v>0.24218999999999999</v>
      </c>
      <c r="I16" s="36">
        <v>30.060171999999994</v>
      </c>
      <c r="J16" s="35">
        <v>4</v>
      </c>
      <c r="K16" s="37">
        <v>0.46692355199999996</v>
      </c>
      <c r="L16" s="38">
        <f t="shared" si="3"/>
        <v>29.121092226719995</v>
      </c>
      <c r="M16" s="38">
        <f t="shared" si="1"/>
        <v>28.654168674719994</v>
      </c>
      <c r="N16" s="36">
        <v>40.311011255719997</v>
      </c>
      <c r="O16" s="38">
        <f t="shared" si="2"/>
        <v>68.965179930439987</v>
      </c>
    </row>
    <row r="17" spans="1:15" x14ac:dyDescent="0.2">
      <c r="A17" t="s">
        <v>40</v>
      </c>
      <c r="B17">
        <v>52</v>
      </c>
      <c r="C17">
        <v>4</v>
      </c>
      <c r="D17">
        <v>1</v>
      </c>
      <c r="E17">
        <v>57.8</v>
      </c>
      <c r="F17">
        <v>19.96</v>
      </c>
      <c r="G17">
        <f t="shared" si="0"/>
        <v>77.759999999999991</v>
      </c>
      <c r="H17" s="32">
        <v>0.24637000000000001</v>
      </c>
      <c r="I17" s="32">
        <v>3.4361944000000002</v>
      </c>
      <c r="J17">
        <v>4</v>
      </c>
      <c r="K17" s="31">
        <v>0.46692355199999996</v>
      </c>
      <c r="L17" s="7">
        <f t="shared" si="3"/>
        <v>3.3863008573120004</v>
      </c>
      <c r="M17" s="7">
        <f t="shared" si="1"/>
        <v>2.9193773053120005</v>
      </c>
      <c r="N17" s="32">
        <v>0.71962864701600004</v>
      </c>
      <c r="O17" s="7">
        <f t="shared" si="2"/>
        <v>3.6390059523280005</v>
      </c>
    </row>
    <row r="18" spans="1:15" x14ac:dyDescent="0.2">
      <c r="A18" t="s">
        <v>41</v>
      </c>
      <c r="B18">
        <v>52</v>
      </c>
      <c r="C18">
        <v>4</v>
      </c>
      <c r="D18">
        <v>2</v>
      </c>
      <c r="E18">
        <v>58.28</v>
      </c>
      <c r="F18">
        <v>20.02</v>
      </c>
      <c r="G18">
        <f t="shared" si="0"/>
        <v>78.3</v>
      </c>
      <c r="H18" s="32">
        <v>0.24415000000000001</v>
      </c>
      <c r="I18" s="32">
        <v>3.0196621000000001</v>
      </c>
      <c r="J18">
        <v>4</v>
      </c>
      <c r="K18" s="31">
        <v>0.46692355199999996</v>
      </c>
      <c r="L18" s="7">
        <f t="shared" si="3"/>
        <v>2.9490020068600002</v>
      </c>
      <c r="M18" s="7">
        <f t="shared" si="1"/>
        <v>2.4820784548600003</v>
      </c>
      <c r="N18" s="32">
        <v>0.67672623962299994</v>
      </c>
      <c r="O18" s="7">
        <f t="shared" si="2"/>
        <v>3.1588046944830004</v>
      </c>
    </row>
    <row r="19" spans="1:15" x14ac:dyDescent="0.2">
      <c r="A19" t="s">
        <v>42</v>
      </c>
      <c r="B19">
        <v>52</v>
      </c>
      <c r="C19">
        <v>4</v>
      </c>
      <c r="D19">
        <v>3</v>
      </c>
      <c r="E19">
        <v>57.76</v>
      </c>
      <c r="F19">
        <v>20.079999999999998</v>
      </c>
      <c r="G19">
        <f t="shared" si="0"/>
        <v>77.84</v>
      </c>
      <c r="H19" s="32">
        <v>0.24649000000000001</v>
      </c>
      <c r="I19" s="32">
        <v>2.8332345999999999</v>
      </c>
      <c r="J19">
        <v>4</v>
      </c>
      <c r="K19" s="31">
        <v>0.46692355199999996</v>
      </c>
      <c r="L19" s="7">
        <f t="shared" si="3"/>
        <v>2.7934559862160002</v>
      </c>
      <c r="M19" s="7">
        <f t="shared" si="1"/>
        <v>2.3265324342160003</v>
      </c>
      <c r="N19" s="32">
        <v>0.61358127512759997</v>
      </c>
      <c r="O19" s="7">
        <f t="shared" si="2"/>
        <v>2.9401137093436001</v>
      </c>
    </row>
    <row r="20" spans="1:15" s="35" customFormat="1" x14ac:dyDescent="0.2">
      <c r="A20" s="35" t="s">
        <v>43</v>
      </c>
      <c r="B20" s="35">
        <v>86</v>
      </c>
      <c r="C20" s="35">
        <v>2</v>
      </c>
      <c r="D20" s="35">
        <v>1</v>
      </c>
      <c r="E20" s="35">
        <v>58.27</v>
      </c>
      <c r="F20" s="35">
        <v>19.95</v>
      </c>
      <c r="G20" s="35">
        <f t="shared" si="0"/>
        <v>78.22</v>
      </c>
      <c r="H20" s="36">
        <v>0.24484999999999998</v>
      </c>
      <c r="I20" s="36">
        <v>4.4429028999999991</v>
      </c>
      <c r="J20" s="35">
        <v>4</v>
      </c>
      <c r="K20" s="37">
        <v>0.46692355199999996</v>
      </c>
      <c r="L20" s="38">
        <f t="shared" si="3"/>
        <v>4.3513791002599991</v>
      </c>
      <c r="M20" s="38">
        <f t="shared" si="1"/>
        <v>3.8844555482599992</v>
      </c>
      <c r="N20" s="36">
        <v>1.1454744311049998</v>
      </c>
      <c r="O20" s="38">
        <f t="shared" si="2"/>
        <v>5.029929979364999</v>
      </c>
    </row>
    <row r="21" spans="1:15" s="35" customFormat="1" x14ac:dyDescent="0.2">
      <c r="A21" s="35" t="s">
        <v>44</v>
      </c>
      <c r="B21" s="35">
        <v>86</v>
      </c>
      <c r="C21" s="35">
        <v>2</v>
      </c>
      <c r="D21" s="35">
        <v>2</v>
      </c>
      <c r="E21" s="35">
        <v>58.02</v>
      </c>
      <c r="F21" s="35">
        <v>20.079999999999998</v>
      </c>
      <c r="G21" s="35">
        <f t="shared" si="0"/>
        <v>78.099999999999994</v>
      </c>
      <c r="H21" s="36">
        <v>0.24668000000000001</v>
      </c>
      <c r="I21" s="36">
        <v>4.6698117999999988</v>
      </c>
      <c r="J21" s="35">
        <v>4</v>
      </c>
      <c r="K21" s="37">
        <v>0.46692355199999996</v>
      </c>
      <c r="L21" s="38">
        <f t="shared" si="3"/>
        <v>4.6077966992959993</v>
      </c>
      <c r="M21" s="38">
        <f t="shared" si="1"/>
        <v>4.1408731472959994</v>
      </c>
      <c r="N21" s="36">
        <v>1.0960477169460001</v>
      </c>
      <c r="O21" s="38">
        <f t="shared" si="2"/>
        <v>5.2369208642419993</v>
      </c>
    </row>
    <row r="22" spans="1:15" s="35" customFormat="1" x14ac:dyDescent="0.2">
      <c r="A22" s="35" t="s">
        <v>45</v>
      </c>
      <c r="B22" s="35">
        <v>86</v>
      </c>
      <c r="C22" s="35">
        <v>2</v>
      </c>
      <c r="D22" s="35">
        <v>3</v>
      </c>
      <c r="E22" s="35">
        <v>57.87</v>
      </c>
      <c r="F22" s="35">
        <v>19.97</v>
      </c>
      <c r="G22" s="35">
        <f t="shared" si="0"/>
        <v>77.84</v>
      </c>
      <c r="H22" s="36">
        <v>0.24793000000000001</v>
      </c>
      <c r="I22" s="36">
        <v>5.0490585999999986</v>
      </c>
      <c r="J22" s="35">
        <v>4</v>
      </c>
      <c r="K22" s="37">
        <v>0.46692355199999996</v>
      </c>
      <c r="L22" s="38">
        <f t="shared" si="3"/>
        <v>5.0072523947919985</v>
      </c>
      <c r="M22" s="38">
        <f t="shared" si="1"/>
        <v>4.5403288427919986</v>
      </c>
      <c r="N22" s="36">
        <v>4.4289526782379998</v>
      </c>
      <c r="O22" s="38">
        <f t="shared" si="2"/>
        <v>8.9692815210299983</v>
      </c>
    </row>
    <row r="23" spans="1:15" x14ac:dyDescent="0.2">
      <c r="A23">
        <v>86.3</v>
      </c>
    </row>
    <row r="24" spans="1:15" s="35" customFormat="1" x14ac:dyDescent="0.2">
      <c r="A24" s="35">
        <v>86.4</v>
      </c>
    </row>
    <row r="27" spans="1:15" ht="48" x14ac:dyDescent="0.2">
      <c r="C27" s="33" t="s">
        <v>80</v>
      </c>
      <c r="D27" s="34" t="s">
        <v>81</v>
      </c>
      <c r="E27" s="34" t="s">
        <v>82</v>
      </c>
      <c r="F27" s="33" t="s">
        <v>83</v>
      </c>
    </row>
    <row r="28" spans="1:15" x14ac:dyDescent="0.2">
      <c r="B28" s="30" t="s">
        <v>84</v>
      </c>
      <c r="C28" s="7">
        <f>AVERAGE(O5:O7)</f>
        <v>23.317844098211996</v>
      </c>
      <c r="D28" s="30">
        <v>77.39</v>
      </c>
      <c r="E28" s="30">
        <f t="shared" ref="E28:E36" si="4">D28/20</f>
        <v>3.8694999999999999</v>
      </c>
      <c r="F28" s="24">
        <f>C28*E28</f>
        <v>90.228397738031319</v>
      </c>
    </row>
    <row r="29" spans="1:15" x14ac:dyDescent="0.2">
      <c r="B29" s="30" t="s">
        <v>85</v>
      </c>
      <c r="C29" s="7">
        <f>AVERAGE(O11:O13)</f>
        <v>6.8594356363343332</v>
      </c>
      <c r="D29" s="30">
        <v>81.36</v>
      </c>
      <c r="E29" s="30">
        <f t="shared" si="4"/>
        <v>4.0679999999999996</v>
      </c>
      <c r="F29" s="24">
        <f t="shared" ref="F29:F36" si="5">C29*E29</f>
        <v>27.904184168608065</v>
      </c>
    </row>
    <row r="30" spans="1:15" x14ac:dyDescent="0.2">
      <c r="B30" s="30" t="s">
        <v>86</v>
      </c>
      <c r="C30" s="7">
        <f>AVERAGE(O2:O4)</f>
        <v>2.6124533738066664</v>
      </c>
      <c r="D30" s="30">
        <v>80.3</v>
      </c>
      <c r="E30" s="30">
        <f t="shared" si="4"/>
        <v>4.0149999999999997</v>
      </c>
      <c r="F30" s="24">
        <f t="shared" si="5"/>
        <v>10.489000295833765</v>
      </c>
    </row>
    <row r="31" spans="1:15" x14ac:dyDescent="0.2">
      <c r="B31" s="30" t="s">
        <v>87</v>
      </c>
      <c r="C31" s="7">
        <f>AVERAGE(O8:O10)</f>
        <v>79.099696763087721</v>
      </c>
      <c r="D31" s="30">
        <v>88.83</v>
      </c>
      <c r="E31" s="30">
        <f t="shared" si="4"/>
        <v>4.4414999999999996</v>
      </c>
      <c r="F31" s="24">
        <f t="shared" si="5"/>
        <v>351.32130317325408</v>
      </c>
    </row>
    <row r="32" spans="1:15" x14ac:dyDescent="0.2">
      <c r="B32" s="30" t="s">
        <v>88</v>
      </c>
      <c r="C32" s="7">
        <f>AVERAGE(O14:O16)</f>
        <v>66.976301073146658</v>
      </c>
      <c r="D32" s="30">
        <v>79.38</v>
      </c>
      <c r="E32" s="30">
        <f t="shared" si="4"/>
        <v>3.9689999999999999</v>
      </c>
      <c r="F32" s="24">
        <f t="shared" si="5"/>
        <v>265.82893895931909</v>
      </c>
    </row>
    <row r="33" spans="2:8" x14ac:dyDescent="0.2">
      <c r="B33" s="30" t="s">
        <v>89</v>
      </c>
      <c r="C33" s="7">
        <f>AVERAGE(O17:O19)</f>
        <v>3.2459747853848668</v>
      </c>
      <c r="D33" s="30">
        <v>79.510000000000005</v>
      </c>
      <c r="E33" s="30">
        <f t="shared" si="4"/>
        <v>3.9755000000000003</v>
      </c>
      <c r="F33" s="24">
        <f t="shared" si="5"/>
        <v>12.904372759297539</v>
      </c>
    </row>
    <row r="34" spans="2:8" x14ac:dyDescent="0.2">
      <c r="B34" s="30" t="s">
        <v>90</v>
      </c>
      <c r="C34" s="7">
        <f>AVERAGE(O20:O22)</f>
        <v>6.4120441215456658</v>
      </c>
      <c r="D34" s="30">
        <v>82.81</v>
      </c>
      <c r="E34" s="30">
        <f t="shared" si="4"/>
        <v>4.1405000000000003</v>
      </c>
      <c r="F34" s="24">
        <f t="shared" si="5"/>
        <v>26.549068685259833</v>
      </c>
    </row>
    <row r="35" spans="2:8" x14ac:dyDescent="0.2">
      <c r="B35" s="30" t="s">
        <v>91</v>
      </c>
      <c r="C35" s="7"/>
      <c r="D35" s="30"/>
      <c r="E35" s="30">
        <f t="shared" si="4"/>
        <v>0</v>
      </c>
      <c r="F35" s="24">
        <f t="shared" si="5"/>
        <v>0</v>
      </c>
      <c r="G35" s="39" t="s">
        <v>93</v>
      </c>
      <c r="H35" s="40"/>
    </row>
    <row r="36" spans="2:8" x14ac:dyDescent="0.2">
      <c r="B36" s="30" t="s">
        <v>92</v>
      </c>
      <c r="C36" s="7"/>
      <c r="D36" s="30"/>
      <c r="E36" s="30">
        <f t="shared" si="4"/>
        <v>0</v>
      </c>
      <c r="F36" s="24">
        <f t="shared" si="5"/>
        <v>0</v>
      </c>
    </row>
  </sheetData>
  <conditionalFormatting sqref="K1">
    <cfRule type="cellIs" dxfId="3" priority="1" operator="lessThan">
      <formula>0</formula>
    </cfRule>
  </conditionalFormatting>
  <conditionalFormatting sqref="I1:J1"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3.1640625" customWidth="1"/>
    <col min="2" max="2" width="14.5" customWidth="1"/>
    <col min="3" max="3" width="14.1640625" bestFit="1" customWidth="1"/>
    <col min="4" max="4" width="7" bestFit="1" customWidth="1"/>
    <col min="5" max="5" width="5.6640625" customWidth="1"/>
    <col min="6" max="6" width="13.6640625" bestFit="1" customWidth="1"/>
    <col min="7" max="7" width="14.33203125" customWidth="1"/>
    <col min="8" max="8" width="12.5" bestFit="1" customWidth="1"/>
    <col min="9" max="9" width="13.83203125" customWidth="1"/>
    <col min="10" max="10" width="11.33203125" customWidth="1"/>
    <col min="11" max="11" width="12.33203125" bestFit="1" customWidth="1"/>
  </cols>
  <sheetData>
    <row r="1" spans="1:13" ht="32" x14ac:dyDescent="0.2">
      <c r="A1" s="8" t="s">
        <v>0</v>
      </c>
      <c r="B1" s="8" t="s">
        <v>1</v>
      </c>
      <c r="C1" s="8" t="s">
        <v>13</v>
      </c>
      <c r="D1" s="9" t="s">
        <v>2</v>
      </c>
      <c r="E1" s="9" t="s">
        <v>3</v>
      </c>
      <c r="F1" s="9" t="s">
        <v>14</v>
      </c>
      <c r="G1" s="9" t="s">
        <v>15</v>
      </c>
      <c r="H1" s="9" t="s">
        <v>71</v>
      </c>
      <c r="I1" s="17" t="s">
        <v>72</v>
      </c>
      <c r="J1" s="17" t="s">
        <v>73</v>
      </c>
      <c r="K1" s="17" t="s">
        <v>72</v>
      </c>
      <c r="L1" s="23" t="s">
        <v>74</v>
      </c>
    </row>
    <row r="2" spans="1:13" x14ac:dyDescent="0.2">
      <c r="A2" s="10" t="s">
        <v>34</v>
      </c>
      <c r="B2" s="10" t="s">
        <v>64</v>
      </c>
      <c r="C2" s="11" t="s">
        <v>16</v>
      </c>
      <c r="D2" s="11" t="s">
        <v>12</v>
      </c>
      <c r="E2" s="11">
        <v>1</v>
      </c>
      <c r="F2" s="12">
        <v>20</v>
      </c>
      <c r="G2" s="13">
        <v>0.24</v>
      </c>
      <c r="H2" s="13">
        <v>4</v>
      </c>
      <c r="I2" s="24">
        <v>0.56201499999999993</v>
      </c>
      <c r="J2" s="24">
        <f>I2*H2*G2</f>
        <v>0.53953439999999997</v>
      </c>
      <c r="K2" s="25">
        <v>0.36046023999999999</v>
      </c>
      <c r="L2" s="25">
        <f>K2*G2*H2</f>
        <v>0.34604183039999997</v>
      </c>
    </row>
    <row r="3" spans="1:13" x14ac:dyDescent="0.2">
      <c r="A3" s="10" t="s">
        <v>35</v>
      </c>
      <c r="B3" s="10" t="s">
        <v>64</v>
      </c>
      <c r="C3" s="11" t="s">
        <v>16</v>
      </c>
      <c r="D3" s="11" t="s">
        <v>12</v>
      </c>
      <c r="E3" s="11">
        <v>2</v>
      </c>
      <c r="F3" s="12">
        <v>20</v>
      </c>
      <c r="G3" s="13">
        <v>0.24</v>
      </c>
      <c r="H3" s="13">
        <v>4</v>
      </c>
      <c r="I3" s="24">
        <v>0.48541993</v>
      </c>
      <c r="J3" s="24">
        <f>I3*H3*G3</f>
        <v>0.4660031328</v>
      </c>
      <c r="K3" s="25">
        <v>0.34469379999999994</v>
      </c>
      <c r="L3" s="25">
        <f t="shared" ref="L3" si="0">K3*G3*H3</f>
        <v>0.33090604799999995</v>
      </c>
    </row>
    <row r="4" spans="1:13" x14ac:dyDescent="0.2">
      <c r="A4" s="10" t="s">
        <v>36</v>
      </c>
      <c r="B4" s="10" t="s">
        <v>64</v>
      </c>
      <c r="C4" s="11" t="s">
        <v>16</v>
      </c>
      <c r="D4" s="11" t="s">
        <v>12</v>
      </c>
      <c r="E4" s="11">
        <v>3</v>
      </c>
      <c r="F4" s="12">
        <v>20</v>
      </c>
      <c r="G4" s="13">
        <v>0.24</v>
      </c>
      <c r="H4" s="13">
        <v>4</v>
      </c>
      <c r="I4" s="24">
        <v>0.41170116999999995</v>
      </c>
      <c r="J4" s="24">
        <f t="shared" ref="J4" si="1">I4*H4*G4</f>
        <v>0.39523312319999993</v>
      </c>
      <c r="K4" s="25">
        <v>0.34480032999999999</v>
      </c>
      <c r="L4" s="25">
        <f>K4*G4*H4</f>
        <v>0.33100831679999998</v>
      </c>
    </row>
    <row r="5" spans="1:13" x14ac:dyDescent="0.2">
      <c r="A5" s="10"/>
      <c r="B5" s="10"/>
      <c r="C5" s="11"/>
      <c r="D5" s="11"/>
      <c r="E5" s="11"/>
      <c r="F5" s="12"/>
      <c r="G5" s="13"/>
      <c r="H5" s="13"/>
      <c r="I5" s="26"/>
      <c r="J5" s="26"/>
      <c r="K5" s="27"/>
      <c r="L5" s="27"/>
      <c r="M5" s="28"/>
    </row>
    <row r="6" spans="1:13" x14ac:dyDescent="0.2">
      <c r="A6" s="10"/>
      <c r="B6" s="10"/>
      <c r="C6" s="11"/>
      <c r="D6" s="11"/>
      <c r="E6" s="11"/>
      <c r="F6" s="12"/>
      <c r="G6" s="13"/>
      <c r="H6" s="13"/>
      <c r="I6" s="26"/>
      <c r="J6" s="26">
        <f>AVERAGE(J2:J4)</f>
        <v>0.46692355199999996</v>
      </c>
      <c r="K6" s="27"/>
      <c r="L6" s="27">
        <f>AVERAGE(L2:L4)</f>
        <v>0.33598539839999991</v>
      </c>
      <c r="M6" s="29"/>
    </row>
    <row r="7" spans="1:13" x14ac:dyDescent="0.2">
      <c r="A7" s="10"/>
      <c r="B7" s="10"/>
      <c r="C7" s="11"/>
      <c r="D7" s="11"/>
      <c r="E7" s="11"/>
      <c r="F7" s="12"/>
      <c r="G7" s="13"/>
      <c r="H7" s="13"/>
      <c r="I7" s="26"/>
      <c r="J7" s="26"/>
      <c r="K7" s="27"/>
      <c r="L7" s="27"/>
    </row>
    <row r="8" spans="1:13" x14ac:dyDescent="0.2">
      <c r="A8" s="10"/>
      <c r="B8" s="10"/>
      <c r="C8" s="11"/>
      <c r="D8" s="11"/>
      <c r="E8" s="11"/>
      <c r="F8" s="12"/>
      <c r="G8" s="13"/>
      <c r="H8" s="7"/>
      <c r="I8" s="14"/>
      <c r="J8" s="13"/>
      <c r="K8" s="13"/>
    </row>
    <row r="9" spans="1:13" x14ac:dyDescent="0.2">
      <c r="A9" s="10"/>
      <c r="B9" s="10"/>
      <c r="C9" s="11"/>
      <c r="D9" s="11"/>
      <c r="E9" s="11"/>
      <c r="F9" s="12"/>
      <c r="G9" s="13"/>
      <c r="H9" s="7"/>
      <c r="I9" s="14"/>
      <c r="J9" s="13"/>
      <c r="K9" s="13"/>
    </row>
    <row r="10" spans="1:13" x14ac:dyDescent="0.2">
      <c r="A10" s="10"/>
      <c r="B10" s="10"/>
      <c r="C10" s="11"/>
      <c r="D10" s="11"/>
      <c r="E10" s="11"/>
      <c r="F10" s="12"/>
      <c r="G10" s="13"/>
      <c r="H10" s="7"/>
      <c r="I10" s="14"/>
      <c r="J10" s="13"/>
      <c r="K10" s="13"/>
    </row>
    <row r="11" spans="1:13" x14ac:dyDescent="0.2">
      <c r="A11" s="10"/>
      <c r="B11" s="10"/>
      <c r="C11" s="11"/>
      <c r="D11" s="11"/>
      <c r="E11" s="11"/>
      <c r="F11" s="12"/>
      <c r="G11" s="13"/>
      <c r="H11" s="7"/>
      <c r="I11" s="14"/>
      <c r="J11" s="13"/>
      <c r="K11" s="13"/>
    </row>
    <row r="12" spans="1:13" x14ac:dyDescent="0.2">
      <c r="A12" s="10"/>
      <c r="B12" s="10"/>
      <c r="C12" s="11"/>
      <c r="D12" s="10"/>
      <c r="E12" s="11"/>
      <c r="F12" s="12"/>
      <c r="G12" s="13"/>
      <c r="H12" s="7"/>
      <c r="I12" s="14"/>
      <c r="J12" s="13"/>
      <c r="K12" s="13"/>
    </row>
    <row r="13" spans="1:13" x14ac:dyDescent="0.2">
      <c r="A13" s="10"/>
      <c r="B13" s="10"/>
      <c r="C13" s="11"/>
      <c r="D13" s="10"/>
      <c r="E13" s="11"/>
      <c r="F13" s="12"/>
      <c r="G13" s="13"/>
      <c r="H13" s="7"/>
      <c r="I13" s="14"/>
      <c r="J13" s="13"/>
      <c r="K13" s="13"/>
    </row>
    <row r="14" spans="1:13" x14ac:dyDescent="0.2">
      <c r="A14" s="10"/>
      <c r="B14" s="10"/>
      <c r="C14" s="11"/>
      <c r="D14" s="10"/>
      <c r="E14" s="11"/>
      <c r="F14" s="12"/>
      <c r="G14" s="13"/>
      <c r="H14" s="7"/>
      <c r="I14" s="14"/>
      <c r="J14" s="13"/>
      <c r="K14" s="13"/>
    </row>
    <row r="15" spans="1:13" x14ac:dyDescent="0.2">
      <c r="A15" s="10"/>
      <c r="B15" s="10"/>
      <c r="C15" s="11"/>
      <c r="D15" s="10"/>
      <c r="E15" s="11"/>
      <c r="F15" s="12"/>
      <c r="G15" s="13"/>
      <c r="H15" s="7"/>
      <c r="I15" s="14"/>
      <c r="J15" s="13"/>
      <c r="K15" s="13"/>
    </row>
    <row r="16" spans="1:13" x14ac:dyDescent="0.2">
      <c r="A16" s="10"/>
      <c r="B16" s="10"/>
      <c r="C16" s="11"/>
      <c r="D16" s="10"/>
      <c r="E16" s="11"/>
      <c r="F16" s="12"/>
      <c r="G16" s="13"/>
      <c r="H16" s="7"/>
      <c r="I16" s="14"/>
      <c r="J16" s="13"/>
      <c r="K16" s="13"/>
    </row>
    <row r="17" spans="1:11" x14ac:dyDescent="0.2">
      <c r="A17" s="10"/>
      <c r="B17" s="10"/>
      <c r="C17" s="11"/>
      <c r="D17" s="10"/>
      <c r="E17" s="11"/>
      <c r="F17" s="12"/>
      <c r="G17" s="13"/>
      <c r="H17" s="7"/>
      <c r="I17" s="14"/>
      <c r="J17" s="13"/>
      <c r="K17" s="13"/>
    </row>
    <row r="18" spans="1:11" x14ac:dyDescent="0.2">
      <c r="A18" s="10"/>
      <c r="B18" s="10"/>
      <c r="C18" s="11"/>
      <c r="D18" s="10"/>
      <c r="E18" s="11"/>
      <c r="F18" s="12"/>
      <c r="G18" s="13"/>
      <c r="H18" s="7"/>
      <c r="I18" s="14"/>
      <c r="J18" s="13"/>
      <c r="K18" s="13"/>
    </row>
    <row r="19" spans="1:11" x14ac:dyDescent="0.2">
      <c r="A19" s="10"/>
      <c r="B19" s="10"/>
      <c r="C19" s="11"/>
      <c r="D19" s="10"/>
      <c r="E19" s="11"/>
      <c r="F19" s="12"/>
      <c r="G19" s="13"/>
      <c r="H19" s="7"/>
      <c r="I19" s="14"/>
      <c r="J19" s="13"/>
      <c r="K19" s="13"/>
    </row>
    <row r="20" spans="1:11" x14ac:dyDescent="0.2">
      <c r="A20" s="10"/>
      <c r="B20" s="10"/>
      <c r="C20" s="11"/>
      <c r="D20" s="10"/>
      <c r="E20" s="11"/>
      <c r="F20" s="12"/>
      <c r="G20" s="13"/>
      <c r="H20" s="7"/>
      <c r="I20" s="14"/>
      <c r="J20" s="13"/>
      <c r="K20" s="13"/>
    </row>
    <row r="21" spans="1:11" x14ac:dyDescent="0.2">
      <c r="A21" s="10"/>
      <c r="B21" s="10"/>
      <c r="C21" s="11"/>
      <c r="D21" s="10"/>
      <c r="E21" s="11"/>
      <c r="F21" s="12"/>
      <c r="G21" s="13"/>
      <c r="H21" s="7"/>
      <c r="I21" s="14"/>
      <c r="J21" s="13"/>
      <c r="K21" s="13"/>
    </row>
    <row r="22" spans="1:11" x14ac:dyDescent="0.2">
      <c r="A22" s="10"/>
      <c r="B22" s="10"/>
      <c r="C22" s="11"/>
      <c r="D22" s="10"/>
      <c r="E22" s="11"/>
      <c r="F22" s="12"/>
      <c r="G22" s="13"/>
      <c r="H22" s="7"/>
      <c r="I22" s="14"/>
      <c r="J22" s="13"/>
      <c r="K22" s="13"/>
    </row>
    <row r="23" spans="1:11" x14ac:dyDescent="0.2">
      <c r="A23" s="10"/>
      <c r="B23" s="10"/>
      <c r="C23" s="11"/>
      <c r="D23" s="10"/>
      <c r="E23" s="11"/>
      <c r="F23" s="12"/>
      <c r="G23" s="13"/>
      <c r="H23" s="7"/>
      <c r="I23" s="14"/>
      <c r="J23" s="13"/>
      <c r="K23" s="13"/>
    </row>
    <row r="24" spans="1:11" x14ac:dyDescent="0.2">
      <c r="A24" s="10"/>
      <c r="B24" s="10"/>
      <c r="C24" s="11"/>
      <c r="D24" s="10"/>
      <c r="E24" s="11"/>
      <c r="F24" s="12"/>
      <c r="G24" s="13"/>
      <c r="H24" s="7"/>
      <c r="I24" s="14"/>
      <c r="J24" s="13"/>
      <c r="K24" s="13"/>
    </row>
    <row r="25" spans="1:11" x14ac:dyDescent="0.2">
      <c r="A25" s="10"/>
      <c r="B25" s="10"/>
      <c r="C25" s="11"/>
      <c r="D25" s="10"/>
      <c r="E25" s="11"/>
      <c r="F25" s="12"/>
      <c r="G25" s="13"/>
      <c r="H25" s="7"/>
      <c r="I25" s="14"/>
      <c r="J25" s="13"/>
      <c r="K25" s="13"/>
    </row>
    <row r="26" spans="1:11" x14ac:dyDescent="0.2">
      <c r="A26" s="10"/>
      <c r="B26" s="10"/>
      <c r="C26" s="11"/>
      <c r="D26" s="10"/>
      <c r="E26" s="11"/>
      <c r="F26" s="12"/>
      <c r="G26" s="13"/>
      <c r="H26" s="7"/>
      <c r="I26" s="14"/>
      <c r="J26" s="13"/>
      <c r="K2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3"/>
  <sheetViews>
    <sheetView zoomScaleNormal="100" workbookViewId="0">
      <selection activeCell="P2" sqref="P2:P22"/>
    </sheetView>
  </sheetViews>
  <sheetFormatPr baseColWidth="10" defaultColWidth="8.83203125" defaultRowHeight="15" x14ac:dyDescent="0.2"/>
  <cols>
    <col min="1" max="2" width="9" customWidth="1"/>
    <col min="3" max="4" width="10.5" customWidth="1"/>
    <col min="5" max="5" width="11.83203125" customWidth="1"/>
    <col min="6" max="6" width="11" customWidth="1"/>
    <col min="7" max="7" width="13.33203125" customWidth="1"/>
    <col min="8" max="8" width="11" customWidth="1"/>
    <col min="9" max="9" width="14.33203125" customWidth="1"/>
    <col min="10" max="10" width="12" customWidth="1"/>
    <col min="11" max="11" width="16.5" customWidth="1"/>
    <col min="12" max="12" width="6.33203125" customWidth="1"/>
    <col min="13" max="13" width="14.5" customWidth="1"/>
    <col min="14" max="14" width="11.6640625" customWidth="1"/>
    <col min="15" max="15" width="11" customWidth="1"/>
    <col min="16" max="16" width="11.6640625" customWidth="1"/>
  </cols>
  <sheetData>
    <row r="1" spans="1:16" ht="48" x14ac:dyDescent="0.2">
      <c r="A1" s="1" t="s">
        <v>0</v>
      </c>
      <c r="B1" s="1" t="s">
        <v>21</v>
      </c>
      <c r="C1" s="2" t="s">
        <v>22</v>
      </c>
      <c r="D1" s="2" t="s">
        <v>3</v>
      </c>
      <c r="E1" s="3" t="s">
        <v>4</v>
      </c>
      <c r="F1" s="3" t="s">
        <v>5</v>
      </c>
      <c r="G1" s="4" t="s">
        <v>6</v>
      </c>
      <c r="H1" s="18" t="s">
        <v>17</v>
      </c>
      <c r="I1" s="18" t="s">
        <v>18</v>
      </c>
      <c r="J1" s="15" t="s">
        <v>7</v>
      </c>
      <c r="K1" s="5" t="s">
        <v>19</v>
      </c>
      <c r="L1" s="5" t="s">
        <v>8</v>
      </c>
      <c r="M1" s="16" t="s">
        <v>76</v>
      </c>
      <c r="N1" s="19" t="s">
        <v>20</v>
      </c>
      <c r="O1" s="20" t="s">
        <v>10</v>
      </c>
      <c r="P1" s="21" t="s">
        <v>11</v>
      </c>
    </row>
    <row r="2" spans="1:16" x14ac:dyDescent="0.2">
      <c r="A2" t="s">
        <v>65</v>
      </c>
      <c r="B2">
        <v>42</v>
      </c>
      <c r="C2">
        <v>1</v>
      </c>
      <c r="D2">
        <v>1</v>
      </c>
      <c r="E2">
        <v>58.74</v>
      </c>
      <c r="F2">
        <v>19.95</v>
      </c>
      <c r="G2">
        <v>83.15</v>
      </c>
      <c r="H2">
        <f>(G2-E2-F2)/1000</f>
        <v>4.4600000000000048E-3</v>
      </c>
      <c r="I2" s="7">
        <v>4.9308102999999992</v>
      </c>
      <c r="J2">
        <v>0.24493999999999999</v>
      </c>
      <c r="K2">
        <v>2.2324053999999998</v>
      </c>
      <c r="L2">
        <v>4</v>
      </c>
      <c r="M2" s="7">
        <v>0.33598539839999991</v>
      </c>
      <c r="N2" s="7">
        <f>J2*K2*L2</f>
        <v>2.1872215147039995</v>
      </c>
      <c r="O2" s="7">
        <f>I2*H2</f>
        <v>2.1991413938000019E-2</v>
      </c>
      <c r="P2" s="7">
        <f>N2-M2-O2</f>
        <v>1.8292447023659997</v>
      </c>
    </row>
    <row r="3" spans="1:16" x14ac:dyDescent="0.2">
      <c r="A3" t="s">
        <v>66</v>
      </c>
      <c r="B3">
        <v>42</v>
      </c>
      <c r="C3">
        <v>1</v>
      </c>
      <c r="D3">
        <v>2</v>
      </c>
      <c r="E3">
        <v>57.84</v>
      </c>
      <c r="F3">
        <v>19.940000000000001</v>
      </c>
      <c r="G3">
        <v>84</v>
      </c>
      <c r="H3">
        <f t="shared" ref="H3:H22" si="0">(G3-E3-F3)/1000</f>
        <v>6.2199999999999955E-3</v>
      </c>
      <c r="I3" s="7">
        <v>5.4197829999999998</v>
      </c>
      <c r="J3">
        <v>0.24437999999999999</v>
      </c>
      <c r="K3">
        <v>2.3708944000000001</v>
      </c>
      <c r="L3">
        <v>4</v>
      </c>
      <c r="M3" s="7">
        <v>0.33598539839999991</v>
      </c>
      <c r="N3" s="7">
        <f t="shared" ref="N3:N22" si="1">J3*K3*L3</f>
        <v>2.3175966938879999</v>
      </c>
      <c r="O3" s="7">
        <f t="shared" ref="O3:O22" si="2">I3*H3</f>
        <v>3.3711050259999972E-2</v>
      </c>
      <c r="P3" s="7">
        <f t="shared" ref="P3:P22" si="3">N3-M3-O3</f>
        <v>1.9479002452280001</v>
      </c>
    </row>
    <row r="4" spans="1:16" x14ac:dyDescent="0.2">
      <c r="A4" t="s">
        <v>67</v>
      </c>
      <c r="B4">
        <v>42</v>
      </c>
      <c r="C4">
        <v>1</v>
      </c>
      <c r="D4">
        <v>3</v>
      </c>
      <c r="E4">
        <v>48.62</v>
      </c>
      <c r="F4">
        <v>15.02</v>
      </c>
      <c r="G4" s="22">
        <v>73.540000000000006</v>
      </c>
      <c r="H4">
        <f t="shared" si="0"/>
        <v>9.9000000000000095E-3</v>
      </c>
      <c r="I4" s="7">
        <v>5.6253858999999995</v>
      </c>
      <c r="J4">
        <v>0.18629999999999999</v>
      </c>
      <c r="K4">
        <v>2.8492141000000002</v>
      </c>
      <c r="L4">
        <v>4</v>
      </c>
      <c r="M4" s="7">
        <v>0.33598539839999991</v>
      </c>
      <c r="N4" s="7">
        <f t="shared" si="1"/>
        <v>2.1232343473199999</v>
      </c>
      <c r="O4" s="7">
        <f t="shared" si="2"/>
        <v>5.569132041000005E-2</v>
      </c>
      <c r="P4" s="7">
        <f t="shared" si="3"/>
        <v>1.7315576285100001</v>
      </c>
    </row>
    <row r="5" spans="1:16" x14ac:dyDescent="0.2">
      <c r="A5" t="s">
        <v>46</v>
      </c>
      <c r="B5">
        <v>52</v>
      </c>
      <c r="C5">
        <v>3</v>
      </c>
      <c r="D5">
        <v>1</v>
      </c>
      <c r="E5">
        <v>57.53</v>
      </c>
      <c r="F5">
        <v>19.91</v>
      </c>
      <c r="G5">
        <v>82.66</v>
      </c>
      <c r="H5">
        <f t="shared" si="0"/>
        <v>5.2199999999999955E-3</v>
      </c>
      <c r="I5" s="7">
        <v>28.419609999999995</v>
      </c>
      <c r="J5">
        <v>0.24149999999999999</v>
      </c>
      <c r="K5">
        <v>16.850451999999997</v>
      </c>
      <c r="L5">
        <v>4</v>
      </c>
      <c r="M5" s="7">
        <v>0.33598539839999991</v>
      </c>
      <c r="N5" s="7">
        <f t="shared" si="1"/>
        <v>16.277536631999997</v>
      </c>
      <c r="O5" s="7">
        <f t="shared" si="2"/>
        <v>0.14835036419999983</v>
      </c>
      <c r="P5" s="7">
        <f t="shared" si="3"/>
        <v>15.793200869399996</v>
      </c>
    </row>
    <row r="6" spans="1:16" x14ac:dyDescent="0.2">
      <c r="A6" t="s">
        <v>47</v>
      </c>
      <c r="B6">
        <v>52</v>
      </c>
      <c r="C6">
        <v>3</v>
      </c>
      <c r="D6">
        <v>2</v>
      </c>
      <c r="E6">
        <v>58.67</v>
      </c>
      <c r="F6">
        <v>20.010000000000002</v>
      </c>
      <c r="G6">
        <v>86.82</v>
      </c>
      <c r="H6">
        <f t="shared" si="0"/>
        <v>8.1399999999999893E-3</v>
      </c>
      <c r="I6" s="7">
        <v>29.058789999999998</v>
      </c>
      <c r="J6">
        <v>0.24617</v>
      </c>
      <c r="K6">
        <v>9.0833496999999994</v>
      </c>
      <c r="L6">
        <v>4</v>
      </c>
      <c r="M6" s="7">
        <v>0.33598539839999991</v>
      </c>
      <c r="N6" s="7">
        <f t="shared" si="1"/>
        <v>8.9441927825959997</v>
      </c>
      <c r="O6" s="7">
        <f t="shared" si="2"/>
        <v>0.23653855059999968</v>
      </c>
      <c r="P6" s="7">
        <f t="shared" si="3"/>
        <v>8.3716688335960008</v>
      </c>
    </row>
    <row r="7" spans="1:16" x14ac:dyDescent="0.2">
      <c r="A7" t="s">
        <v>48</v>
      </c>
      <c r="B7">
        <v>52</v>
      </c>
      <c r="C7">
        <v>3</v>
      </c>
      <c r="D7">
        <v>3</v>
      </c>
      <c r="E7">
        <v>57.65</v>
      </c>
      <c r="F7">
        <v>10</v>
      </c>
      <c r="G7" s="22">
        <v>71.819999999999993</v>
      </c>
      <c r="H7">
        <f t="shared" si="0"/>
        <v>4.1699999999999949E-3</v>
      </c>
      <c r="I7" s="7">
        <v>30.060171999999994</v>
      </c>
      <c r="J7">
        <v>0.24393999999999999</v>
      </c>
      <c r="K7">
        <v>19.822638999999995</v>
      </c>
      <c r="L7">
        <v>4</v>
      </c>
      <c r="M7" s="7">
        <v>0.33598539839999991</v>
      </c>
      <c r="N7" s="7">
        <f t="shared" si="1"/>
        <v>19.342138230639996</v>
      </c>
      <c r="O7" s="7">
        <f t="shared" si="2"/>
        <v>0.12535091723999983</v>
      </c>
      <c r="P7" s="7">
        <f t="shared" si="3"/>
        <v>18.880801914999999</v>
      </c>
    </row>
    <row r="8" spans="1:16" x14ac:dyDescent="0.2">
      <c r="A8" t="s">
        <v>49</v>
      </c>
      <c r="B8">
        <v>42</v>
      </c>
      <c r="C8">
        <v>4</v>
      </c>
      <c r="D8">
        <v>1</v>
      </c>
      <c r="E8">
        <v>57.83</v>
      </c>
      <c r="F8">
        <v>20.02</v>
      </c>
      <c r="G8">
        <v>88.335999999999999</v>
      </c>
      <c r="H8">
        <f t="shared" si="0"/>
        <v>1.0486000000000001E-2</v>
      </c>
      <c r="I8" s="7">
        <v>1.2587211999999999</v>
      </c>
      <c r="J8">
        <v>0.24379999999999999</v>
      </c>
      <c r="K8">
        <v>0.58150998999999992</v>
      </c>
      <c r="L8">
        <v>4</v>
      </c>
      <c r="M8" s="7">
        <v>0.33598539839999991</v>
      </c>
      <c r="N8" s="7">
        <f t="shared" si="1"/>
        <v>0.56708854224799987</v>
      </c>
      <c r="O8" s="7">
        <f t="shared" si="2"/>
        <v>1.31989505032E-2</v>
      </c>
      <c r="P8" s="7">
        <f t="shared" si="3"/>
        <v>0.21790419334479996</v>
      </c>
    </row>
    <row r="9" spans="1:16" x14ac:dyDescent="0.2">
      <c r="A9" t="s">
        <v>50</v>
      </c>
      <c r="B9">
        <v>42</v>
      </c>
      <c r="C9">
        <v>4</v>
      </c>
      <c r="D9">
        <v>2</v>
      </c>
      <c r="E9">
        <v>58.36</v>
      </c>
      <c r="F9">
        <v>20.05</v>
      </c>
      <c r="G9">
        <v>84.46</v>
      </c>
      <c r="H9">
        <f t="shared" si="0"/>
        <v>6.0499999999999938E-3</v>
      </c>
      <c r="I9" s="7">
        <v>1.3109208999999997</v>
      </c>
      <c r="J9">
        <v>0.24562999999999999</v>
      </c>
      <c r="K9">
        <v>0.48254362000000001</v>
      </c>
      <c r="L9">
        <v>4</v>
      </c>
      <c r="M9" s="7">
        <v>0.33598539839999991</v>
      </c>
      <c r="N9" s="7">
        <f t="shared" si="1"/>
        <v>0.4741087575224</v>
      </c>
      <c r="O9" s="7">
        <f t="shared" si="2"/>
        <v>7.9310714449999896E-3</v>
      </c>
      <c r="P9" s="7">
        <f t="shared" si="3"/>
        <v>0.1301922876774001</v>
      </c>
    </row>
    <row r="10" spans="1:16" ht="15.5" customHeight="1" x14ac:dyDescent="0.2">
      <c r="A10" t="s">
        <v>51</v>
      </c>
      <c r="B10">
        <v>42</v>
      </c>
      <c r="C10">
        <v>4</v>
      </c>
      <c r="D10">
        <v>3</v>
      </c>
      <c r="E10">
        <v>58.91</v>
      </c>
      <c r="F10">
        <v>20.04</v>
      </c>
      <c r="G10">
        <v>82.92</v>
      </c>
      <c r="H10">
        <f t="shared" si="0"/>
        <v>3.9700000000000056E-3</v>
      </c>
      <c r="I10" s="7">
        <v>1.2406111</v>
      </c>
      <c r="J10">
        <v>0.24329999999999999</v>
      </c>
      <c r="K10">
        <v>0.5229184899999999</v>
      </c>
      <c r="L10">
        <v>4</v>
      </c>
      <c r="M10" s="7">
        <v>0.33598539839999991</v>
      </c>
      <c r="N10" s="7">
        <f t="shared" si="1"/>
        <v>0.50890427446799991</v>
      </c>
      <c r="O10" s="7">
        <f t="shared" si="2"/>
        <v>4.9252260670000067E-3</v>
      </c>
      <c r="P10" s="7">
        <f t="shared" si="3"/>
        <v>0.167993650001</v>
      </c>
    </row>
    <row r="11" spans="1:16" x14ac:dyDescent="0.2">
      <c r="A11" t="s">
        <v>52</v>
      </c>
      <c r="B11">
        <v>42</v>
      </c>
      <c r="C11">
        <v>2</v>
      </c>
      <c r="D11">
        <v>1</v>
      </c>
      <c r="E11">
        <v>57.58</v>
      </c>
      <c r="F11">
        <v>19.97</v>
      </c>
      <c r="G11">
        <v>85.16</v>
      </c>
      <c r="H11">
        <f t="shared" si="0"/>
        <v>7.6099999999999996E-3</v>
      </c>
      <c r="I11" s="7">
        <v>9.8056231</v>
      </c>
      <c r="J11">
        <v>0.24232999999999999</v>
      </c>
      <c r="K11">
        <v>2.7330964</v>
      </c>
      <c r="L11">
        <v>4</v>
      </c>
      <c r="M11" s="7">
        <v>0.33598539839999991</v>
      </c>
      <c r="N11" s="7">
        <f t="shared" si="1"/>
        <v>2.6492450024479997</v>
      </c>
      <c r="O11" s="7">
        <f t="shared" si="2"/>
        <v>7.4620791790999993E-2</v>
      </c>
      <c r="P11" s="7">
        <f t="shared" si="3"/>
        <v>2.2386388122569998</v>
      </c>
    </row>
    <row r="12" spans="1:16" x14ac:dyDescent="0.2">
      <c r="A12" t="s">
        <v>53</v>
      </c>
      <c r="B12">
        <v>42</v>
      </c>
      <c r="C12">
        <v>2</v>
      </c>
      <c r="D12">
        <v>2</v>
      </c>
      <c r="E12">
        <v>57.86</v>
      </c>
      <c r="F12">
        <v>20.010000000000002</v>
      </c>
      <c r="G12">
        <v>85.61</v>
      </c>
      <c r="H12">
        <f t="shared" si="0"/>
        <v>7.7399999999999986E-3</v>
      </c>
      <c r="I12" s="7">
        <v>9.9611568999999989</v>
      </c>
      <c r="J12">
        <v>0.24593000000000001</v>
      </c>
      <c r="K12">
        <v>2.8470834999999997</v>
      </c>
      <c r="L12">
        <v>4</v>
      </c>
      <c r="M12" s="7">
        <v>0.33598539839999991</v>
      </c>
      <c r="N12" s="7">
        <f t="shared" si="1"/>
        <v>2.8007329806199999</v>
      </c>
      <c r="O12" s="7">
        <f t="shared" si="2"/>
        <v>7.7099354405999979E-2</v>
      </c>
      <c r="P12" s="7">
        <f t="shared" si="3"/>
        <v>2.3876482278139997</v>
      </c>
    </row>
    <row r="13" spans="1:16" x14ac:dyDescent="0.2">
      <c r="A13" t="s">
        <v>54</v>
      </c>
      <c r="B13">
        <v>42</v>
      </c>
      <c r="C13">
        <v>2</v>
      </c>
      <c r="D13">
        <v>3</v>
      </c>
      <c r="E13">
        <v>58.6</v>
      </c>
      <c r="F13">
        <v>20.07</v>
      </c>
      <c r="G13">
        <v>84.52</v>
      </c>
      <c r="H13">
        <f t="shared" si="0"/>
        <v>5.8499999999999941E-3</v>
      </c>
      <c r="I13" s="7">
        <v>8.9885380000000001</v>
      </c>
      <c r="J13">
        <v>0.24534</v>
      </c>
      <c r="K13">
        <v>2.2537113999999998</v>
      </c>
      <c r="L13">
        <v>4</v>
      </c>
      <c r="M13" s="7">
        <v>0.33598539839999991</v>
      </c>
      <c r="N13" s="7">
        <f t="shared" si="1"/>
        <v>2.2117022195039997</v>
      </c>
      <c r="O13" s="7">
        <f t="shared" si="2"/>
        <v>5.2582947299999946E-2</v>
      </c>
      <c r="P13" s="7">
        <f t="shared" si="3"/>
        <v>1.8231338738039999</v>
      </c>
    </row>
    <row r="14" spans="1:16" x14ac:dyDescent="0.2">
      <c r="A14" t="s">
        <v>55</v>
      </c>
      <c r="B14">
        <v>52</v>
      </c>
      <c r="C14">
        <v>2</v>
      </c>
      <c r="D14">
        <v>1</v>
      </c>
      <c r="E14">
        <v>57.78</v>
      </c>
      <c r="F14">
        <v>20.03</v>
      </c>
      <c r="G14">
        <v>83.74</v>
      </c>
      <c r="H14">
        <f t="shared" si="0"/>
        <v>5.9299999999999926E-3</v>
      </c>
      <c r="I14" s="7">
        <v>72.480418</v>
      </c>
      <c r="J14">
        <v>0.24349000000000001</v>
      </c>
      <c r="K14">
        <v>37.464006999999995</v>
      </c>
      <c r="L14">
        <v>4</v>
      </c>
      <c r="M14" s="7">
        <v>0.33598539839999991</v>
      </c>
      <c r="N14" s="7">
        <f t="shared" si="1"/>
        <v>36.488444257719998</v>
      </c>
      <c r="O14" s="7">
        <f t="shared" si="2"/>
        <v>0.42980887873999946</v>
      </c>
      <c r="P14" s="7">
        <f t="shared" si="3"/>
        <v>35.722649980580002</v>
      </c>
    </row>
    <row r="15" spans="1:16" x14ac:dyDescent="0.2">
      <c r="A15" t="s">
        <v>56</v>
      </c>
      <c r="B15">
        <v>52</v>
      </c>
      <c r="C15">
        <v>2</v>
      </c>
      <c r="D15">
        <v>2</v>
      </c>
      <c r="E15">
        <v>57.91</v>
      </c>
      <c r="F15">
        <v>19.91</v>
      </c>
      <c r="G15">
        <v>82.61</v>
      </c>
      <c r="H15">
        <f t="shared" si="0"/>
        <v>4.7900000000000026E-3</v>
      </c>
      <c r="I15" s="7">
        <v>84.497001999999995</v>
      </c>
      <c r="J15">
        <v>0.24495</v>
      </c>
      <c r="K15">
        <v>42.694630000000004</v>
      </c>
      <c r="L15">
        <v>4</v>
      </c>
      <c r="M15" s="7">
        <v>0.33598539839999991</v>
      </c>
      <c r="N15" s="7">
        <f t="shared" si="1"/>
        <v>41.832198474000002</v>
      </c>
      <c r="O15" s="7">
        <f t="shared" si="2"/>
        <v>0.40474063958000017</v>
      </c>
      <c r="P15" s="7">
        <f t="shared" si="3"/>
        <v>41.091472436020005</v>
      </c>
    </row>
    <row r="16" spans="1:16" x14ac:dyDescent="0.2">
      <c r="A16" t="s">
        <v>57</v>
      </c>
      <c r="B16">
        <v>52</v>
      </c>
      <c r="C16">
        <v>2</v>
      </c>
      <c r="D16">
        <v>3</v>
      </c>
      <c r="E16">
        <v>58.92</v>
      </c>
      <c r="F16">
        <v>19.940000000000001</v>
      </c>
      <c r="G16">
        <v>81.58</v>
      </c>
      <c r="H16">
        <f t="shared" si="0"/>
        <v>2.7199999999999954E-3</v>
      </c>
      <c r="I16" s="7">
        <v>82.941663999999989</v>
      </c>
      <c r="J16">
        <v>0.24576999999999999</v>
      </c>
      <c r="K16">
        <v>41.576064999999993</v>
      </c>
      <c r="L16">
        <v>4</v>
      </c>
      <c r="M16" s="7">
        <v>0.33598539839999991</v>
      </c>
      <c r="N16" s="7">
        <f t="shared" si="1"/>
        <v>40.872597980199991</v>
      </c>
      <c r="O16" s="7">
        <f t="shared" si="2"/>
        <v>0.22560132607999958</v>
      </c>
      <c r="P16" s="7">
        <f t="shared" si="3"/>
        <v>40.311011255719997</v>
      </c>
    </row>
    <row r="17" spans="1:16" x14ac:dyDescent="0.2">
      <c r="A17" t="s">
        <v>58</v>
      </c>
      <c r="B17">
        <v>52</v>
      </c>
      <c r="C17">
        <v>4</v>
      </c>
      <c r="D17">
        <v>1</v>
      </c>
      <c r="E17">
        <v>58.28</v>
      </c>
      <c r="F17">
        <v>19.96</v>
      </c>
      <c r="G17">
        <v>90.49</v>
      </c>
      <c r="H17">
        <f t="shared" si="0"/>
        <v>1.2249999999999994E-2</v>
      </c>
      <c r="I17" s="7">
        <v>3.4361944000000002</v>
      </c>
      <c r="J17">
        <v>0.24543999999999999</v>
      </c>
      <c r="K17">
        <v>1.1181015999999999</v>
      </c>
      <c r="L17">
        <v>4</v>
      </c>
      <c r="M17" s="7">
        <v>0.33598539839999991</v>
      </c>
      <c r="N17" s="7">
        <f t="shared" si="1"/>
        <v>1.0977074268159999</v>
      </c>
      <c r="O17" s="7">
        <f t="shared" si="2"/>
        <v>4.2093381399999984E-2</v>
      </c>
      <c r="P17" s="7">
        <f t="shared" si="3"/>
        <v>0.71962864701600004</v>
      </c>
    </row>
    <row r="18" spans="1:16" x14ac:dyDescent="0.2">
      <c r="A18" t="s">
        <v>59</v>
      </c>
      <c r="B18">
        <v>52</v>
      </c>
      <c r="C18">
        <v>4</v>
      </c>
      <c r="D18">
        <v>2</v>
      </c>
      <c r="E18">
        <v>57.76</v>
      </c>
      <c r="F18">
        <v>20.02</v>
      </c>
      <c r="G18">
        <v>87.03</v>
      </c>
      <c r="H18">
        <f t="shared" si="0"/>
        <v>9.250000000000003E-3</v>
      </c>
      <c r="I18" s="7">
        <v>3.0196621000000001</v>
      </c>
      <c r="J18">
        <v>0.24432000000000001</v>
      </c>
      <c r="K18">
        <v>1.0648365999999998</v>
      </c>
      <c r="L18">
        <v>4</v>
      </c>
      <c r="M18" s="7">
        <v>0.33598539839999991</v>
      </c>
      <c r="N18" s="7">
        <f t="shared" si="1"/>
        <v>1.0406435124479998</v>
      </c>
      <c r="O18" s="7">
        <f t="shared" si="2"/>
        <v>2.793187442500001E-2</v>
      </c>
      <c r="P18" s="7">
        <f t="shared" si="3"/>
        <v>0.67672623962299994</v>
      </c>
    </row>
    <row r="19" spans="1:16" x14ac:dyDescent="0.2">
      <c r="A19" t="s">
        <v>60</v>
      </c>
      <c r="B19">
        <v>52</v>
      </c>
      <c r="C19">
        <v>4</v>
      </c>
      <c r="D19">
        <v>3</v>
      </c>
      <c r="E19">
        <v>58.27</v>
      </c>
      <c r="F19">
        <v>20.079999999999998</v>
      </c>
      <c r="G19">
        <v>90.1</v>
      </c>
      <c r="H19">
        <f t="shared" si="0"/>
        <v>1.1749999999999993E-2</v>
      </c>
      <c r="I19" s="7">
        <v>2.8332345999999999</v>
      </c>
      <c r="J19">
        <v>0.24617</v>
      </c>
      <c r="K19">
        <v>0.99814881999999994</v>
      </c>
      <c r="L19">
        <v>4</v>
      </c>
      <c r="M19" s="7">
        <v>0.33598539839999991</v>
      </c>
      <c r="N19" s="7">
        <f t="shared" si="1"/>
        <v>0.98285718007759992</v>
      </c>
      <c r="O19" s="7">
        <f t="shared" si="2"/>
        <v>3.3290506549999981E-2</v>
      </c>
      <c r="P19" s="7">
        <f t="shared" si="3"/>
        <v>0.61358127512759997</v>
      </c>
    </row>
    <row r="20" spans="1:16" x14ac:dyDescent="0.2">
      <c r="A20" t="s">
        <v>61</v>
      </c>
      <c r="B20">
        <v>86</v>
      </c>
      <c r="C20">
        <v>2</v>
      </c>
      <c r="D20">
        <v>1</v>
      </c>
      <c r="E20">
        <v>58.27</v>
      </c>
      <c r="F20">
        <v>19.95</v>
      </c>
      <c r="G20">
        <v>86.09</v>
      </c>
      <c r="H20">
        <f t="shared" si="0"/>
        <v>7.8700000000000003E-3</v>
      </c>
      <c r="I20" s="7">
        <v>4.4429028999999991</v>
      </c>
      <c r="J20">
        <v>0.24823999999999999</v>
      </c>
      <c r="K20">
        <v>1.5271767999999999</v>
      </c>
      <c r="L20">
        <v>4</v>
      </c>
      <c r="M20" s="7">
        <v>0.33598539839999991</v>
      </c>
      <c r="N20" s="7">
        <f t="shared" si="1"/>
        <v>1.5164254753279998</v>
      </c>
      <c r="O20" s="7">
        <f t="shared" si="2"/>
        <v>3.4965645822999991E-2</v>
      </c>
      <c r="P20" s="7">
        <f t="shared" si="3"/>
        <v>1.1454744311049998</v>
      </c>
    </row>
    <row r="21" spans="1:16" x14ac:dyDescent="0.2">
      <c r="A21" t="s">
        <v>62</v>
      </c>
      <c r="B21">
        <v>86</v>
      </c>
      <c r="C21">
        <v>2</v>
      </c>
      <c r="D21">
        <v>2</v>
      </c>
      <c r="E21">
        <v>58.02</v>
      </c>
      <c r="F21">
        <v>20.079999999999998</v>
      </c>
      <c r="G21">
        <v>88.37</v>
      </c>
      <c r="H21">
        <f t="shared" si="0"/>
        <v>1.0270000000000003E-2</v>
      </c>
      <c r="I21" s="7">
        <v>4.6698117999999988</v>
      </c>
      <c r="J21">
        <v>0.24553</v>
      </c>
      <c r="K21">
        <v>1.5069360999999999</v>
      </c>
      <c r="L21">
        <v>4</v>
      </c>
      <c r="M21" s="7">
        <v>0.33598539839999991</v>
      </c>
      <c r="N21" s="7">
        <f t="shared" si="1"/>
        <v>1.4799920825319999</v>
      </c>
      <c r="O21" s="7">
        <f t="shared" si="2"/>
        <v>4.7958967186000005E-2</v>
      </c>
      <c r="P21" s="7">
        <f t="shared" si="3"/>
        <v>1.0960477169460001</v>
      </c>
    </row>
    <row r="22" spans="1:16" x14ac:dyDescent="0.2">
      <c r="A22" t="s">
        <v>63</v>
      </c>
      <c r="B22">
        <v>86</v>
      </c>
      <c r="C22">
        <v>2</v>
      </c>
      <c r="D22">
        <v>3</v>
      </c>
      <c r="E22">
        <v>57.87</v>
      </c>
      <c r="F22">
        <v>19.97</v>
      </c>
      <c r="G22">
        <v>86.35</v>
      </c>
      <c r="H22">
        <f t="shared" si="0"/>
        <v>8.5099999999999985E-3</v>
      </c>
      <c r="I22" s="7">
        <v>5.0490585999999986</v>
      </c>
      <c r="J22">
        <v>0.24697</v>
      </c>
      <c r="K22">
        <v>4.8668922999999999</v>
      </c>
      <c r="L22">
        <v>4</v>
      </c>
      <c r="M22" s="7">
        <v>0.33598539839999991</v>
      </c>
      <c r="N22" s="7">
        <f t="shared" si="1"/>
        <v>4.8079055653239999</v>
      </c>
      <c r="O22" s="7">
        <f t="shared" si="2"/>
        <v>4.2967488685999977E-2</v>
      </c>
      <c r="P22" s="7">
        <f t="shared" si="3"/>
        <v>4.4289526782379998</v>
      </c>
    </row>
    <row r="23" spans="1:16" x14ac:dyDescent="0.2">
      <c r="M23" s="7"/>
      <c r="N23" s="7"/>
      <c r="O23" s="7"/>
      <c r="P23" s="7"/>
    </row>
    <row r="24" spans="1:16" x14ac:dyDescent="0.2">
      <c r="M24" s="7"/>
      <c r="N24" s="7"/>
      <c r="O24" s="7"/>
      <c r="P24" s="7"/>
    </row>
    <row r="25" spans="1:16" x14ac:dyDescent="0.2">
      <c r="M25" s="7"/>
      <c r="N25" s="7"/>
      <c r="O25" s="7"/>
      <c r="P25" s="7"/>
    </row>
    <row r="26" spans="1:16" x14ac:dyDescent="0.2">
      <c r="M26" s="7"/>
      <c r="N26" s="7"/>
      <c r="O26" s="7"/>
      <c r="P26" s="7"/>
    </row>
    <row r="27" spans="1:16" x14ac:dyDescent="0.2">
      <c r="M27" s="7"/>
      <c r="N27" s="7"/>
      <c r="O27" s="7"/>
      <c r="P27" s="7"/>
    </row>
    <row r="28" spans="1:16" x14ac:dyDescent="0.2">
      <c r="M28" s="7"/>
      <c r="N28" s="7"/>
      <c r="O28" s="7"/>
      <c r="P28" s="7"/>
    </row>
    <row r="29" spans="1:16" x14ac:dyDescent="0.2">
      <c r="M29" s="7"/>
      <c r="N29" s="7"/>
      <c r="O29" s="7"/>
      <c r="P29" s="7"/>
    </row>
    <row r="30" spans="1:16" x14ac:dyDescent="0.2">
      <c r="M30" s="7"/>
      <c r="N30" s="7"/>
      <c r="O30" s="7"/>
      <c r="P30" s="7"/>
    </row>
    <row r="31" spans="1:16" x14ac:dyDescent="0.2">
      <c r="M31" s="7"/>
      <c r="N31" s="7"/>
      <c r="O31" s="7"/>
      <c r="P31" s="7"/>
    </row>
    <row r="32" spans="1:16" x14ac:dyDescent="0.2">
      <c r="M32" s="7"/>
      <c r="N32" s="7"/>
      <c r="O32" s="7"/>
      <c r="P32" s="7"/>
    </row>
    <row r="33" spans="13:16" x14ac:dyDescent="0.2">
      <c r="M33" s="7"/>
      <c r="N33" s="7"/>
      <c r="O33" s="7"/>
      <c r="P33" s="7"/>
    </row>
    <row r="34" spans="13:16" x14ac:dyDescent="0.2">
      <c r="M34" s="7"/>
      <c r="N34" s="7"/>
      <c r="O34" s="7"/>
      <c r="P34" s="7"/>
    </row>
    <row r="35" spans="13:16" x14ac:dyDescent="0.2">
      <c r="M35" s="7"/>
      <c r="N35" s="7"/>
      <c r="O35" s="7"/>
      <c r="P35" s="7"/>
    </row>
    <row r="36" spans="13:16" x14ac:dyDescent="0.2">
      <c r="M36" s="7"/>
      <c r="N36" s="7"/>
      <c r="O36" s="7"/>
      <c r="P36" s="7"/>
    </row>
    <row r="37" spans="13:16" x14ac:dyDescent="0.2">
      <c r="M37" s="7"/>
      <c r="N37" s="7"/>
      <c r="O37" s="7"/>
      <c r="P37" s="7"/>
    </row>
    <row r="38" spans="13:16" x14ac:dyDescent="0.2">
      <c r="M38" s="7"/>
      <c r="N38" s="7"/>
      <c r="O38" s="7"/>
      <c r="P38" s="7"/>
    </row>
    <row r="39" spans="13:16" x14ac:dyDescent="0.2">
      <c r="M39" s="7"/>
      <c r="N39" s="7"/>
      <c r="O39" s="7"/>
      <c r="P39" s="7"/>
    </row>
    <row r="40" spans="13:16" x14ac:dyDescent="0.2">
      <c r="M40" s="7"/>
      <c r="N40" s="7"/>
      <c r="O40" s="7"/>
      <c r="P40" s="7"/>
    </row>
    <row r="41" spans="13:16" x14ac:dyDescent="0.2">
      <c r="M41" s="7"/>
      <c r="N41" s="7"/>
      <c r="O41" s="7"/>
      <c r="P41" s="7"/>
    </row>
    <row r="42" spans="13:16" x14ac:dyDescent="0.2">
      <c r="M42" s="7"/>
      <c r="N42" s="7"/>
      <c r="O42" s="7"/>
      <c r="P42" s="7"/>
    </row>
    <row r="43" spans="13:16" x14ac:dyDescent="0.2">
      <c r="M43" s="7"/>
      <c r="N43" s="7"/>
      <c r="O43" s="7"/>
      <c r="P43" s="7"/>
    </row>
    <row r="44" spans="13:16" x14ac:dyDescent="0.2">
      <c r="M44" s="7"/>
      <c r="N44" s="7"/>
      <c r="O44" s="7"/>
      <c r="P44" s="7"/>
    </row>
    <row r="45" spans="13:16" x14ac:dyDescent="0.2">
      <c r="M45" s="7"/>
      <c r="N45" s="7"/>
      <c r="O45" s="7"/>
      <c r="P45" s="7"/>
    </row>
    <row r="46" spans="13:16" x14ac:dyDescent="0.2">
      <c r="M46" s="7"/>
      <c r="N46" s="7"/>
      <c r="O46" s="7"/>
      <c r="P46" s="7"/>
    </row>
    <row r="47" spans="13:16" x14ac:dyDescent="0.2">
      <c r="M47" s="7"/>
      <c r="N47" s="7"/>
      <c r="O47" s="7"/>
      <c r="P47" s="7"/>
    </row>
    <row r="48" spans="13:16" x14ac:dyDescent="0.2">
      <c r="M48" s="7"/>
      <c r="N48" s="7"/>
      <c r="O48" s="7"/>
      <c r="P48" s="7"/>
    </row>
    <row r="49" spans="13:16" x14ac:dyDescent="0.2">
      <c r="M49" s="7"/>
      <c r="N49" s="7"/>
      <c r="O49" s="7"/>
      <c r="P49" s="7"/>
    </row>
    <row r="50" spans="13:16" x14ac:dyDescent="0.2">
      <c r="M50" s="7"/>
      <c r="N50" s="7"/>
      <c r="O50" s="7"/>
      <c r="P50" s="7"/>
    </row>
    <row r="51" spans="13:16" x14ac:dyDescent="0.2">
      <c r="M51" s="7"/>
      <c r="N51" s="7"/>
      <c r="O51" s="7"/>
      <c r="P51" s="7"/>
    </row>
    <row r="52" spans="13:16" x14ac:dyDescent="0.2">
      <c r="M52" s="7"/>
      <c r="N52" s="7"/>
      <c r="O52" s="7"/>
      <c r="P52" s="7"/>
    </row>
    <row r="53" spans="13:16" x14ac:dyDescent="0.2">
      <c r="M53" s="7"/>
      <c r="N53" s="7"/>
      <c r="O53" s="7"/>
      <c r="P53" s="7"/>
    </row>
    <row r="54" spans="13:16" x14ac:dyDescent="0.2">
      <c r="M54" s="7"/>
      <c r="N54" s="7"/>
      <c r="O54" s="7"/>
      <c r="P54" s="7"/>
    </row>
    <row r="55" spans="13:16" x14ac:dyDescent="0.2">
      <c r="M55" s="7"/>
      <c r="N55" s="7"/>
      <c r="O55" s="7"/>
      <c r="P55" s="7"/>
    </row>
    <row r="56" spans="13:16" x14ac:dyDescent="0.2">
      <c r="M56" s="7"/>
      <c r="N56" s="7"/>
      <c r="O56" s="7"/>
      <c r="P56" s="7"/>
    </row>
    <row r="57" spans="13:16" x14ac:dyDescent="0.2">
      <c r="M57" s="7"/>
      <c r="N57" s="7"/>
      <c r="O57" s="7"/>
      <c r="P57" s="7"/>
    </row>
    <row r="58" spans="13:16" x14ac:dyDescent="0.2">
      <c r="M58" s="7"/>
      <c r="N58" s="7"/>
      <c r="O58" s="7"/>
      <c r="P58" s="7"/>
    </row>
    <row r="59" spans="13:16" x14ac:dyDescent="0.2">
      <c r="M59" s="7"/>
      <c r="N59" s="7"/>
      <c r="O59" s="7"/>
      <c r="P59" s="7"/>
    </row>
    <row r="60" spans="13:16" x14ac:dyDescent="0.2">
      <c r="M60" s="7"/>
      <c r="N60" s="7"/>
      <c r="O60" s="7"/>
      <c r="P60" s="7"/>
    </row>
    <row r="61" spans="13:16" x14ac:dyDescent="0.2">
      <c r="M61" s="7"/>
      <c r="N61" s="7"/>
      <c r="O61" s="7"/>
      <c r="P61" s="7"/>
    </row>
    <row r="62" spans="13:16" x14ac:dyDescent="0.2">
      <c r="M62" s="7"/>
      <c r="N62" s="7"/>
      <c r="O62" s="7"/>
      <c r="P62" s="7"/>
    </row>
    <row r="63" spans="13:16" x14ac:dyDescent="0.2">
      <c r="M63" s="7"/>
      <c r="N63" s="7"/>
      <c r="O63" s="7"/>
      <c r="P63" s="7"/>
    </row>
    <row r="64" spans="13:16" x14ac:dyDescent="0.2">
      <c r="M64" s="7"/>
      <c r="N64" s="7"/>
      <c r="O64" s="7"/>
      <c r="P64" s="7"/>
    </row>
    <row r="65" spans="13:16" x14ac:dyDescent="0.2">
      <c r="M65" s="7"/>
      <c r="N65" s="7"/>
      <c r="O65" s="7"/>
      <c r="P65" s="7"/>
    </row>
    <row r="66" spans="13:16" x14ac:dyDescent="0.2">
      <c r="M66" s="7"/>
      <c r="N66" s="7"/>
      <c r="O66" s="7"/>
      <c r="P66" s="7"/>
    </row>
    <row r="67" spans="13:16" x14ac:dyDescent="0.2">
      <c r="M67" s="7"/>
      <c r="N67" s="7"/>
      <c r="O67" s="7"/>
      <c r="P67" s="7"/>
    </row>
    <row r="68" spans="13:16" x14ac:dyDescent="0.2">
      <c r="M68" s="7"/>
      <c r="N68" s="7"/>
      <c r="O68" s="7"/>
      <c r="P68" s="7"/>
    </row>
    <row r="69" spans="13:16" x14ac:dyDescent="0.2">
      <c r="M69" s="7"/>
      <c r="N69" s="7"/>
      <c r="O69" s="7"/>
      <c r="P69" s="7"/>
    </row>
    <row r="70" spans="13:16" x14ac:dyDescent="0.2">
      <c r="M70" s="7"/>
      <c r="N70" s="7"/>
      <c r="O70" s="7"/>
      <c r="P70" s="7"/>
    </row>
    <row r="71" spans="13:16" x14ac:dyDescent="0.2">
      <c r="M71" s="7"/>
      <c r="N71" s="7"/>
      <c r="O71" s="7"/>
      <c r="P71" s="7"/>
    </row>
    <row r="72" spans="13:16" x14ac:dyDescent="0.2">
      <c r="M72" s="7"/>
      <c r="N72" s="7"/>
      <c r="O72" s="7"/>
      <c r="P72" s="7"/>
    </row>
    <row r="73" spans="13:16" x14ac:dyDescent="0.2">
      <c r="M73" s="7"/>
      <c r="N73" s="7"/>
      <c r="O73" s="7"/>
      <c r="P73" s="7"/>
    </row>
    <row r="74" spans="13:16" x14ac:dyDescent="0.2">
      <c r="M74" s="7"/>
      <c r="N74" s="7"/>
      <c r="O74" s="7"/>
      <c r="P74" s="7"/>
    </row>
    <row r="75" spans="13:16" x14ac:dyDescent="0.2">
      <c r="M75" s="7"/>
      <c r="N75" s="7"/>
      <c r="O75" s="7"/>
      <c r="P75" s="7"/>
    </row>
    <row r="76" spans="13:16" x14ac:dyDescent="0.2">
      <c r="M76" s="7"/>
      <c r="N76" s="7"/>
      <c r="O76" s="7"/>
      <c r="P76" s="7"/>
    </row>
    <row r="77" spans="13:16" x14ac:dyDescent="0.2">
      <c r="M77" s="7"/>
      <c r="N77" s="7"/>
      <c r="O77" s="7"/>
      <c r="P77" s="7"/>
    </row>
    <row r="78" spans="13:16" x14ac:dyDescent="0.2">
      <c r="M78" s="7"/>
      <c r="N78" s="7"/>
      <c r="O78" s="7"/>
      <c r="P78" s="7"/>
    </row>
    <row r="79" spans="13:16" x14ac:dyDescent="0.2">
      <c r="M79" s="7"/>
      <c r="N79" s="7"/>
      <c r="O79" s="7"/>
      <c r="P79" s="7"/>
    </row>
    <row r="80" spans="13:16" x14ac:dyDescent="0.2">
      <c r="M80" s="7"/>
      <c r="N80" s="7"/>
      <c r="O80" s="7"/>
      <c r="P80" s="7"/>
    </row>
    <row r="81" spans="13:16" x14ac:dyDescent="0.2">
      <c r="M81" s="7"/>
      <c r="N81" s="7"/>
      <c r="O81" s="7"/>
      <c r="P81" s="7"/>
    </row>
    <row r="82" spans="13:16" x14ac:dyDescent="0.2">
      <c r="M82" s="7"/>
      <c r="N82" s="7"/>
      <c r="O82" s="7"/>
      <c r="P82" s="7"/>
    </row>
    <row r="83" spans="13:16" x14ac:dyDescent="0.2">
      <c r="M83" s="7"/>
      <c r="N83" s="7"/>
      <c r="O83" s="7"/>
      <c r="P83" s="7"/>
    </row>
  </sheetData>
  <conditionalFormatting sqref="M1">
    <cfRule type="cellIs" dxfId="1" priority="1" operator="lessThan">
      <formula>0</formula>
    </cfRule>
  </conditionalFormatting>
  <conditionalFormatting sqref="K1:L1">
    <cfRule type="cellIs" dxfId="0" priority="2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E1 Samples</vt:lpstr>
      <vt:lpstr>Resin Blanks E1</vt:lpstr>
      <vt:lpstr>E2 Samples</vt:lpstr>
    </vt:vector>
  </TitlesOfParts>
  <Company>Virginia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Duston</dc:creator>
  <cp:lastModifiedBy>Amanda Pennino</cp:lastModifiedBy>
  <dcterms:created xsi:type="dcterms:W3CDTF">2019-10-28T18:04:58Z</dcterms:created>
  <dcterms:modified xsi:type="dcterms:W3CDTF">2021-03-27T18:35:04Z</dcterms:modified>
</cp:coreProperties>
</file>