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89F04BA1-3DEE-E444-960D-BD77EE7BEBBE}" xr6:coauthVersionLast="36" xr6:coauthVersionMax="36" xr10:uidLastSave="{00000000-0000-0000-0000-000000000000}"/>
  <bookViews>
    <workbookView xWindow="29180" yWindow="-1860" windowWidth="25420" windowHeight="16480" xr2:uid="{00000000-000D-0000-FFFF-FFFF00000000}"/>
  </bookViews>
  <sheets>
    <sheet name="E1 Samples" sheetId="1" r:id="rId1"/>
    <sheet name="Resin Blanks " sheetId="2" r:id="rId2"/>
    <sheet name="E2 Samp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O2" i="3"/>
  <c r="M2" i="1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" i="3"/>
  <c r="L3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J2" i="2"/>
  <c r="L6" i="2" l="1"/>
  <c r="L4" i="2"/>
  <c r="L2" i="2"/>
  <c r="J3" i="2"/>
  <c r="J4" i="2" l="1"/>
  <c r="J6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N3" i="3" l="1"/>
  <c r="P2" i="1"/>
  <c r="E31" i="1" l="1"/>
  <c r="E30" i="1"/>
  <c r="H3" i="3"/>
  <c r="O3" i="3" s="1"/>
  <c r="H4" i="3"/>
  <c r="H5" i="3"/>
  <c r="H6" i="3"/>
  <c r="H7" i="3"/>
  <c r="H9" i="3"/>
  <c r="H13" i="3"/>
  <c r="H14" i="3"/>
  <c r="H15" i="3"/>
  <c r="H17" i="3"/>
  <c r="H18" i="3"/>
  <c r="H19" i="3"/>
  <c r="H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M3" i="1" l="1"/>
  <c r="M19" i="1" l="1"/>
  <c r="M18" i="1"/>
  <c r="M17" i="1"/>
  <c r="M16" i="1"/>
  <c r="E24" i="1"/>
  <c r="E25" i="1"/>
  <c r="E26" i="1"/>
  <c r="E27" i="1"/>
  <c r="E28" i="1"/>
  <c r="E29" i="1"/>
  <c r="E23" i="1"/>
  <c r="P19" i="1" l="1"/>
  <c r="P16" i="1"/>
  <c r="P18" i="1"/>
  <c r="P17" i="1"/>
  <c r="C31" i="1" l="1"/>
  <c r="F31" i="1" s="1"/>
  <c r="C30" i="1"/>
  <c r="F30" i="1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M4" i="1" l="1"/>
  <c r="M5" i="1"/>
  <c r="M6" i="1"/>
  <c r="M7" i="1"/>
  <c r="M8" i="1"/>
  <c r="M9" i="1"/>
  <c r="M10" i="1"/>
  <c r="M11" i="1"/>
  <c r="M12" i="1"/>
  <c r="M13" i="1"/>
  <c r="M14" i="1"/>
  <c r="M15" i="1"/>
  <c r="P13" i="1" l="1"/>
  <c r="P10" i="1"/>
  <c r="P11" i="1"/>
  <c r="P4" i="1"/>
  <c r="P14" i="1"/>
  <c r="P9" i="1"/>
  <c r="P6" i="1"/>
  <c r="P15" i="1"/>
  <c r="P3" i="1"/>
  <c r="C23" i="1" s="1"/>
  <c r="F23" i="1" s="1"/>
  <c r="P5" i="1"/>
  <c r="P8" i="1"/>
  <c r="P12" i="1"/>
  <c r="P7" i="1"/>
  <c r="C24" i="1" l="1"/>
  <c r="C25" i="1"/>
  <c r="F25" i="1" s="1"/>
  <c r="C29" i="1"/>
  <c r="C28" i="1"/>
  <c r="F28" i="1" s="1"/>
  <c r="C26" i="1"/>
  <c r="F26" i="1" s="1"/>
  <c r="C27" i="1"/>
  <c r="F27" i="1" s="1"/>
  <c r="F24" i="1"/>
  <c r="F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  <author>Stephanie Duston</author>
  </authors>
  <commentList>
    <comment ref="D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  <comment ref="J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Measurement from TOC
</t>
        </r>
      </text>
    </comment>
    <comment ref="K1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Dilution factor - 1M KCl samples diluted for analysis on TOC
</t>
        </r>
      </text>
    </comment>
    <comment ref="L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Stephanie Duston:</t>
        </r>
        <r>
          <rPr>
            <sz val="9"/>
            <color indexed="81"/>
            <rFont val="Tahoma"/>
            <family val="2"/>
          </rPr>
          <t xml:space="preserve">
Pulled from avg of Blank analysis (mg/L)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</commentList>
</comments>
</file>

<file path=xl/sharedStrings.xml><?xml version="1.0" encoding="utf-8"?>
<sst xmlns="http://schemas.openxmlformats.org/spreadsheetml/2006/main" count="104" uniqueCount="69">
  <si>
    <t>Sample #</t>
  </si>
  <si>
    <t>Source</t>
  </si>
  <si>
    <t>Resin</t>
  </si>
  <si>
    <t>Rep</t>
  </si>
  <si>
    <t>Initial Bottle Mass (g)</t>
  </si>
  <si>
    <t>Resin Mass (g)</t>
  </si>
  <si>
    <t>Bottle final mass (g)</t>
  </si>
  <si>
    <t>1M KCl volume (L)</t>
  </si>
  <si>
    <t>DOC DF</t>
  </si>
  <si>
    <t>E1 DOC Blank
 (mg/ g resin)</t>
  </si>
  <si>
    <t>E1 mg C extracted</t>
  </si>
  <si>
    <t>post-sorption C mass (mg)</t>
  </si>
  <si>
    <t>corrected mass C (mg)</t>
  </si>
  <si>
    <t>S5128</t>
  </si>
  <si>
    <t>Pre-Treatment</t>
  </si>
  <si>
    <t>Resin mass (g)</t>
  </si>
  <si>
    <t>KCl volume (L)</t>
  </si>
  <si>
    <t>2M NaCl</t>
  </si>
  <si>
    <t>Leftover E1 volume (L)</t>
  </si>
  <si>
    <t>E1 Concentration DOC (mg/L)</t>
  </si>
  <si>
    <t xml:space="preserve"> E2 1M KCl TOC
DOC (mg/L)</t>
  </si>
  <si>
    <t>mg C extracted</t>
  </si>
  <si>
    <t>Subcatchment</t>
  </si>
  <si>
    <t>Well ID</t>
  </si>
  <si>
    <t xml:space="preserve"> E1 1M KCl
DOC (mg/L)</t>
  </si>
  <si>
    <t>DOC Dilution Factor</t>
  </si>
  <si>
    <t>42.4 R1</t>
  </si>
  <si>
    <t>42.4 R2</t>
  </si>
  <si>
    <t>42.2 R1</t>
  </si>
  <si>
    <t>42.2 R2</t>
  </si>
  <si>
    <t>B R1</t>
  </si>
  <si>
    <t>B R2</t>
  </si>
  <si>
    <t>B R3</t>
  </si>
  <si>
    <t>1 M KCl</t>
  </si>
  <si>
    <t>42.3 R1</t>
  </si>
  <si>
    <t>42.3 R2</t>
  </si>
  <si>
    <t>E1 Corrected mass C (mg)</t>
  </si>
  <si>
    <t>E2 Corrected mass C (mg)</t>
  </si>
  <si>
    <t>Total mass C (mg)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</si>
  <si>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</si>
  <si>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</si>
  <si>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</si>
  <si>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</si>
  <si>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</si>
  <si>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</si>
  <si>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</si>
  <si>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</si>
  <si>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</si>
  <si>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Avg Total mass C (mg)</t>
  </si>
  <si>
    <t>Total resin weight</t>
  </si>
  <si>
    <t>Mult Factor</t>
  </si>
  <si>
    <t>Total C Whole Resin</t>
  </si>
  <si>
    <t>52_2 R1</t>
  </si>
  <si>
    <t>52_2 R2</t>
  </si>
  <si>
    <t>52_3 R1</t>
  </si>
  <si>
    <t>52_3 R2</t>
  </si>
  <si>
    <t>52_4 R1</t>
  </si>
  <si>
    <t>52_4 R2</t>
  </si>
  <si>
    <t>86_2 R1</t>
  </si>
  <si>
    <t>86_2 R2</t>
  </si>
  <si>
    <t>86_3 R1</t>
  </si>
  <si>
    <t>86_3 R2</t>
  </si>
  <si>
    <t>86_4 R1</t>
  </si>
  <si>
    <t>86_4 R2</t>
  </si>
  <si>
    <t>E2 DOC Blank
 (mg/ L )</t>
  </si>
  <si>
    <t>Dilution</t>
  </si>
  <si>
    <t>E1 Blank DOC (mg/ L )</t>
  </si>
  <si>
    <t>E1 (mg)</t>
  </si>
  <si>
    <t>E2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</si>
</sst>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164" fontId="0" fillId="0" borderId="0" xfId="0" applyNumberFormat="1" applyFont="1"/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Fill="1"/>
    <xf numFmtId="165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0" fillId="8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0" fontId="0" fillId="9" borderId="0" xfId="0" applyFill="1"/>
    <xf numFmtId="165" fontId="0" fillId="9" borderId="0" xfId="0" applyNumberFormat="1" applyFill="1" applyAlignment="1">
      <alignment horizontal="center"/>
    </xf>
    <xf numFmtId="164" fontId="8" fillId="9" borderId="0" xfId="0" applyNumberFormat="1" applyFont="1" applyFill="1" applyProtection="1">
      <protection locked="0"/>
    </xf>
    <xf numFmtId="2" fontId="0" fillId="9" borderId="0" xfId="0" applyNumberFormat="1" applyFill="1" applyAlignment="1">
      <alignment horizontal="center"/>
    </xf>
    <xf numFmtId="164" fontId="0" fillId="9" borderId="0" xfId="0" applyNumberFormat="1" applyFill="1"/>
    <xf numFmtId="0" fontId="0" fillId="9" borderId="0" xfId="0" applyFont="1" applyFill="1"/>
    <xf numFmtId="0" fontId="2" fillId="4" borderId="0" xfId="0" applyFont="1" applyFill="1" applyAlignment="1">
      <alignment vertical="center" wrapText="1"/>
    </xf>
    <xf numFmtId="2" fontId="0" fillId="0" borderId="0" xfId="0" applyNumberFormat="1" applyFont="1" applyFill="1" applyAlignment="1" applyProtection="1">
      <protection locked="0"/>
    </xf>
    <xf numFmtId="164" fontId="0" fillId="0" borderId="0" xfId="0" applyNumberFormat="1" applyFont="1" applyFill="1"/>
    <xf numFmtId="164" fontId="0" fillId="0" borderId="0" xfId="0" applyNumberFormat="1" applyFont="1" applyFill="1" applyAlignment="1" applyProtection="1">
      <protection locked="0"/>
    </xf>
    <xf numFmtId="0" fontId="1" fillId="0" borderId="0" xfId="0" applyFont="1"/>
    <xf numFmtId="166" fontId="0" fillId="9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5853F"/>
      <color rgb="FF7C3626"/>
      <color rgb="FF2D080A"/>
      <color rgb="FF494947"/>
      <color rgb="FF44CCFF"/>
      <color rgb="FF35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16" zoomScale="249" zoomScaleNormal="249" workbookViewId="0">
      <selection activeCell="O26" sqref="O26"/>
    </sheetView>
  </sheetViews>
  <sheetFormatPr baseColWidth="10" defaultColWidth="8.83203125" defaultRowHeight="15" x14ac:dyDescent="0.2"/>
  <cols>
    <col min="2" max="3" width="9" customWidth="1"/>
    <col min="4" max="4" width="10.5" customWidth="1"/>
    <col min="5" max="5" width="6.5" customWidth="1"/>
    <col min="6" max="6" width="11.83203125" customWidth="1"/>
    <col min="7" max="7" width="11" customWidth="1"/>
    <col min="8" max="9" width="12" customWidth="1"/>
    <col min="10" max="10" width="13" style="32" customWidth="1"/>
    <col min="11" max="11" width="8.5" customWidth="1"/>
    <col min="12" max="12" width="14.5" customWidth="1"/>
    <col min="13" max="14" width="11.6640625" customWidth="1"/>
    <col min="15" max="15" width="16.83203125" customWidth="1"/>
  </cols>
  <sheetData>
    <row r="1" spans="1:17" s="6" customFormat="1" ht="48" x14ac:dyDescent="0.2">
      <c r="B1" s="1" t="s">
        <v>0</v>
      </c>
      <c r="C1" s="1" t="s">
        <v>22</v>
      </c>
      <c r="D1" s="2" t="s">
        <v>23</v>
      </c>
      <c r="E1" s="2" t="s">
        <v>3</v>
      </c>
      <c r="F1" s="3" t="s">
        <v>4</v>
      </c>
      <c r="G1" s="3" t="s">
        <v>5</v>
      </c>
      <c r="H1" s="4" t="s">
        <v>6</v>
      </c>
      <c r="I1" s="15" t="s">
        <v>7</v>
      </c>
      <c r="J1" s="30" t="s">
        <v>24</v>
      </c>
      <c r="K1" s="5" t="s">
        <v>25</v>
      </c>
      <c r="L1" s="16" t="s">
        <v>9</v>
      </c>
      <c r="M1" s="19" t="s">
        <v>10</v>
      </c>
      <c r="N1" s="21" t="s">
        <v>36</v>
      </c>
      <c r="O1" s="21" t="s">
        <v>37</v>
      </c>
      <c r="P1" s="23" t="s">
        <v>38</v>
      </c>
      <c r="Q1" s="22"/>
    </row>
    <row r="2" spans="1:17" s="24" customFormat="1" x14ac:dyDescent="0.2">
      <c r="A2" s="24">
        <v>49</v>
      </c>
      <c r="B2" s="24" t="s">
        <v>28</v>
      </c>
      <c r="C2" s="24">
        <v>42</v>
      </c>
      <c r="E2" s="24">
        <v>1</v>
      </c>
      <c r="F2" s="24">
        <f>H2-G2</f>
        <v>59.480000000000004</v>
      </c>
      <c r="G2" s="24">
        <v>20</v>
      </c>
      <c r="H2" s="24">
        <v>79.48</v>
      </c>
      <c r="I2" s="24">
        <v>0.24</v>
      </c>
      <c r="J2" s="31">
        <v>60.721882000000001</v>
      </c>
      <c r="K2" s="24">
        <v>4</v>
      </c>
      <c r="L2" s="48">
        <v>0.7135999999999999</v>
      </c>
      <c r="M2" s="48">
        <f>J2*K2*I2</f>
        <v>58.293006720000001</v>
      </c>
      <c r="N2" s="48">
        <f>M2-L2</f>
        <v>57.579406720000001</v>
      </c>
      <c r="O2" s="49">
        <v>42.090604753939999</v>
      </c>
      <c r="P2" s="48">
        <f>SUM(N2:O2)</f>
        <v>99.670011473940008</v>
      </c>
    </row>
    <row r="3" spans="1:17" s="24" customFormat="1" x14ac:dyDescent="0.2">
      <c r="A3" s="24">
        <v>51</v>
      </c>
      <c r="B3" s="24" t="s">
        <v>29</v>
      </c>
      <c r="C3" s="24">
        <v>42</v>
      </c>
      <c r="E3" s="24">
        <v>2</v>
      </c>
      <c r="F3" s="24">
        <f t="shared" ref="F3:F19" si="0">H3-G3</f>
        <v>59.480000000000004</v>
      </c>
      <c r="G3" s="24">
        <v>20</v>
      </c>
      <c r="H3" s="24">
        <v>79.48</v>
      </c>
      <c r="I3" s="24">
        <v>0.24</v>
      </c>
      <c r="J3" s="31">
        <v>62.883040999999999</v>
      </c>
      <c r="K3" s="24">
        <v>4</v>
      </c>
      <c r="L3" s="48">
        <v>0.7135999999999999</v>
      </c>
      <c r="M3" s="48">
        <f>J3*K3*I3</f>
        <v>60.367719359999995</v>
      </c>
      <c r="N3" s="48">
        <f t="shared" ref="N3:N19" si="1">M3-L3</f>
        <v>59.654119359999996</v>
      </c>
      <c r="O3" s="49">
        <v>37.712270555609997</v>
      </c>
      <c r="P3" s="48">
        <f t="shared" ref="P3:P15" si="2">SUM(N3:O3)</f>
        <v>97.36638991561</v>
      </c>
    </row>
    <row r="4" spans="1:17" s="25" customFormat="1" x14ac:dyDescent="0.2">
      <c r="A4" s="25">
        <v>53</v>
      </c>
      <c r="B4" s="25" t="s">
        <v>34</v>
      </c>
      <c r="C4" s="25">
        <v>42</v>
      </c>
      <c r="E4" s="25">
        <v>1</v>
      </c>
      <c r="F4" s="25">
        <f t="shared" si="0"/>
        <v>60.45</v>
      </c>
      <c r="G4" s="25">
        <v>20</v>
      </c>
      <c r="H4" s="25">
        <v>80.45</v>
      </c>
      <c r="I4" s="25">
        <v>0.24</v>
      </c>
      <c r="J4" s="33">
        <v>38.142171000000005</v>
      </c>
      <c r="K4" s="25">
        <v>4</v>
      </c>
      <c r="L4" s="50">
        <v>0.7135999999999999</v>
      </c>
      <c r="M4" s="50">
        <f t="shared" ref="M4:M19" si="3">J4*K4*I4</f>
        <v>36.616484160000006</v>
      </c>
      <c r="N4" s="48">
        <f t="shared" si="1"/>
        <v>35.902884160000006</v>
      </c>
      <c r="O4" s="49">
        <v>12.072685386480002</v>
      </c>
      <c r="P4" s="50">
        <f t="shared" si="2"/>
        <v>47.97556954648001</v>
      </c>
    </row>
    <row r="5" spans="1:17" s="25" customFormat="1" x14ac:dyDescent="0.2">
      <c r="A5" s="25">
        <v>55</v>
      </c>
      <c r="B5" s="25" t="s">
        <v>35</v>
      </c>
      <c r="C5" s="25">
        <v>42</v>
      </c>
      <c r="E5" s="25">
        <v>2</v>
      </c>
      <c r="F5" s="25">
        <f t="shared" si="0"/>
        <v>61.790000000000006</v>
      </c>
      <c r="G5" s="25">
        <v>20</v>
      </c>
      <c r="H5" s="25">
        <v>81.790000000000006</v>
      </c>
      <c r="I5" s="25">
        <v>0.24</v>
      </c>
      <c r="J5" s="33">
        <v>35.472504000000001</v>
      </c>
      <c r="K5" s="25">
        <v>4</v>
      </c>
      <c r="L5" s="50">
        <v>0.7135999999999999</v>
      </c>
      <c r="M5" s="50">
        <f t="shared" si="3"/>
        <v>34.053603840000001</v>
      </c>
      <c r="N5" s="48">
        <f t="shared" si="1"/>
        <v>33.340003840000001</v>
      </c>
      <c r="O5" s="49">
        <v>11.956033409520002</v>
      </c>
      <c r="P5" s="50">
        <f t="shared" si="2"/>
        <v>45.296037249520005</v>
      </c>
    </row>
    <row r="6" spans="1:17" s="24" customFormat="1" x14ac:dyDescent="0.2">
      <c r="A6" s="24">
        <v>57</v>
      </c>
      <c r="B6" s="24" t="s">
        <v>26</v>
      </c>
      <c r="C6" s="24">
        <v>42</v>
      </c>
      <c r="E6" s="24">
        <v>1</v>
      </c>
      <c r="F6" s="24">
        <f t="shared" si="0"/>
        <v>62.66</v>
      </c>
      <c r="G6" s="24">
        <v>20</v>
      </c>
      <c r="H6" s="24">
        <v>82.66</v>
      </c>
      <c r="I6" s="24">
        <v>0.24</v>
      </c>
      <c r="J6" s="31">
        <v>7.9038827999999999</v>
      </c>
      <c r="K6" s="24">
        <v>4</v>
      </c>
      <c r="L6" s="48">
        <v>0.7135999999999999</v>
      </c>
      <c r="M6" s="48">
        <f t="shared" si="3"/>
        <v>7.5877274879999996</v>
      </c>
      <c r="N6" s="48">
        <f t="shared" si="1"/>
        <v>6.8741274880000001</v>
      </c>
      <c r="O6" s="49">
        <v>1.999497223908</v>
      </c>
      <c r="P6" s="48">
        <f t="shared" si="2"/>
        <v>8.8736247119080005</v>
      </c>
    </row>
    <row r="7" spans="1:17" s="24" customFormat="1" x14ac:dyDescent="0.2">
      <c r="A7" s="24">
        <v>59</v>
      </c>
      <c r="B7" s="24" t="s">
        <v>27</v>
      </c>
      <c r="C7" s="24">
        <v>42</v>
      </c>
      <c r="E7" s="24">
        <v>2</v>
      </c>
      <c r="F7" s="24">
        <f t="shared" si="0"/>
        <v>59.459999999999994</v>
      </c>
      <c r="G7" s="24">
        <v>20</v>
      </c>
      <c r="H7" s="24">
        <v>79.459999999999994</v>
      </c>
      <c r="I7" s="24">
        <v>0.24</v>
      </c>
      <c r="J7" s="31">
        <v>8.1852260000000001</v>
      </c>
      <c r="K7" s="24">
        <v>4</v>
      </c>
      <c r="L7" s="48">
        <v>0.7135999999999999</v>
      </c>
      <c r="M7" s="48">
        <f t="shared" si="3"/>
        <v>7.8578169600000001</v>
      </c>
      <c r="N7" s="48">
        <f t="shared" si="1"/>
        <v>7.1442169600000005</v>
      </c>
      <c r="O7" s="49">
        <v>2.01317913298</v>
      </c>
      <c r="P7" s="48">
        <f t="shared" si="2"/>
        <v>9.1573960929800009</v>
      </c>
    </row>
    <row r="8" spans="1:17" s="25" customFormat="1" x14ac:dyDescent="0.2">
      <c r="A8" s="25">
        <v>61</v>
      </c>
      <c r="B8" s="25" t="s">
        <v>52</v>
      </c>
      <c r="C8" s="25">
        <v>52</v>
      </c>
      <c r="E8" s="25">
        <v>1</v>
      </c>
      <c r="F8" s="25">
        <f t="shared" si="0"/>
        <v>62.290000000000006</v>
      </c>
      <c r="G8" s="25">
        <v>20</v>
      </c>
      <c r="H8" s="25">
        <v>82.29</v>
      </c>
      <c r="I8" s="25">
        <v>0.24</v>
      </c>
      <c r="J8" s="33">
        <v>51.723551999999998</v>
      </c>
      <c r="K8" s="25">
        <v>8</v>
      </c>
      <c r="L8" s="50">
        <v>0.7135999999999999</v>
      </c>
      <c r="M8" s="50">
        <f t="shared" si="3"/>
        <v>99.309219839999997</v>
      </c>
      <c r="N8" s="48">
        <f t="shared" si="1"/>
        <v>98.595619839999998</v>
      </c>
      <c r="O8" s="49">
        <v>54.99626688</v>
      </c>
      <c r="P8" s="50">
        <f t="shared" si="2"/>
        <v>153.59188671999999</v>
      </c>
    </row>
    <row r="9" spans="1:17" s="25" customFormat="1" x14ac:dyDescent="0.2">
      <c r="A9" s="25">
        <v>63</v>
      </c>
      <c r="B9" s="25" t="s">
        <v>53</v>
      </c>
      <c r="C9" s="25">
        <v>52</v>
      </c>
      <c r="E9" s="25">
        <v>2</v>
      </c>
      <c r="F9" s="25">
        <f t="shared" si="0"/>
        <v>59.510000000000005</v>
      </c>
      <c r="G9" s="25">
        <v>20</v>
      </c>
      <c r="H9" s="25">
        <v>79.510000000000005</v>
      </c>
      <c r="I9" s="25">
        <v>0.24</v>
      </c>
      <c r="J9" s="33">
        <v>79.373440000000002</v>
      </c>
      <c r="K9" s="25">
        <v>8</v>
      </c>
      <c r="L9" s="50">
        <v>0.7135999999999999</v>
      </c>
      <c r="M9" s="50">
        <f t="shared" si="3"/>
        <v>152.39700479999999</v>
      </c>
      <c r="N9" s="48">
        <f t="shared" si="1"/>
        <v>151.68340479999998</v>
      </c>
      <c r="O9" s="49">
        <v>51.144323385599996</v>
      </c>
      <c r="P9" s="50">
        <f t="shared" si="2"/>
        <v>202.82772818559997</v>
      </c>
    </row>
    <row r="10" spans="1:17" s="24" customFormat="1" x14ac:dyDescent="0.2">
      <c r="A10" s="24">
        <v>65</v>
      </c>
      <c r="B10" s="24" t="s">
        <v>54</v>
      </c>
      <c r="C10" s="24">
        <v>52</v>
      </c>
      <c r="E10" s="24">
        <v>1</v>
      </c>
      <c r="F10" s="24">
        <f t="shared" si="0"/>
        <v>59.83</v>
      </c>
      <c r="G10" s="24">
        <v>20</v>
      </c>
      <c r="H10" s="24">
        <v>79.83</v>
      </c>
      <c r="I10" s="24">
        <v>0.24</v>
      </c>
      <c r="J10" s="31">
        <v>63.870719999999999</v>
      </c>
      <c r="K10" s="24">
        <v>4</v>
      </c>
      <c r="L10" s="48">
        <v>0.7135999999999999</v>
      </c>
      <c r="M10" s="48">
        <f t="shared" si="3"/>
        <v>61.315891199999996</v>
      </c>
      <c r="N10" s="48">
        <f t="shared" si="1"/>
        <v>60.602291199999996</v>
      </c>
      <c r="O10" s="49">
        <v>27.37333344</v>
      </c>
      <c r="P10" s="48">
        <f t="shared" si="2"/>
        <v>87.975624639999992</v>
      </c>
    </row>
    <row r="11" spans="1:17" s="24" customFormat="1" x14ac:dyDescent="0.2">
      <c r="A11" s="24">
        <v>67</v>
      </c>
      <c r="B11" s="24" t="s">
        <v>55</v>
      </c>
      <c r="C11" s="24">
        <v>52</v>
      </c>
      <c r="E11" s="24">
        <v>2</v>
      </c>
      <c r="F11" s="24">
        <f t="shared" si="0"/>
        <v>62.34</v>
      </c>
      <c r="G11" s="24">
        <v>20</v>
      </c>
      <c r="H11" s="24">
        <v>82.34</v>
      </c>
      <c r="I11" s="24">
        <v>0.24</v>
      </c>
      <c r="J11" s="31">
        <v>63.870719999999999</v>
      </c>
      <c r="K11" s="24">
        <v>4</v>
      </c>
      <c r="L11" s="48">
        <v>0.7135999999999999</v>
      </c>
      <c r="M11" s="48">
        <f t="shared" si="3"/>
        <v>61.315891199999996</v>
      </c>
      <c r="N11" s="48">
        <f t="shared" si="1"/>
        <v>60.602291199999996</v>
      </c>
      <c r="O11" s="49">
        <v>25.467601919999996</v>
      </c>
      <c r="P11" s="48">
        <f t="shared" si="2"/>
        <v>86.069893119999989</v>
      </c>
    </row>
    <row r="12" spans="1:17" s="25" customFormat="1" x14ac:dyDescent="0.2">
      <c r="A12" s="25">
        <v>69</v>
      </c>
      <c r="B12" s="25" t="s">
        <v>56</v>
      </c>
      <c r="C12" s="25">
        <v>52</v>
      </c>
      <c r="E12" s="25">
        <v>1</v>
      </c>
      <c r="F12" s="25">
        <f t="shared" si="0"/>
        <v>59.45</v>
      </c>
      <c r="G12" s="25">
        <v>20</v>
      </c>
      <c r="H12" s="25">
        <v>79.45</v>
      </c>
      <c r="I12" s="25">
        <v>0.24</v>
      </c>
      <c r="J12" s="33">
        <v>5.4276900000000001</v>
      </c>
      <c r="K12" s="25">
        <v>4</v>
      </c>
      <c r="L12" s="50">
        <v>0.7135999999999999</v>
      </c>
      <c r="M12" s="50">
        <f t="shared" si="3"/>
        <v>5.2105823999999998</v>
      </c>
      <c r="N12" s="48">
        <f t="shared" si="1"/>
        <v>4.4969824000000003</v>
      </c>
      <c r="O12" s="49">
        <v>1.0294813439999999</v>
      </c>
      <c r="P12" s="50">
        <f t="shared" si="2"/>
        <v>5.526463744</v>
      </c>
    </row>
    <row r="13" spans="1:17" s="25" customFormat="1" x14ac:dyDescent="0.2">
      <c r="A13" s="25">
        <v>71</v>
      </c>
      <c r="B13" s="25" t="s">
        <v>57</v>
      </c>
      <c r="C13" s="25">
        <v>52</v>
      </c>
      <c r="E13" s="25">
        <v>2</v>
      </c>
      <c r="F13" s="25">
        <f t="shared" si="0"/>
        <v>59.480000000000004</v>
      </c>
      <c r="G13" s="25">
        <v>20</v>
      </c>
      <c r="H13" s="25">
        <v>79.48</v>
      </c>
      <c r="I13" s="25">
        <v>0.24</v>
      </c>
      <c r="J13" s="33">
        <v>15.726527999999998</v>
      </c>
      <c r="K13" s="25">
        <v>4</v>
      </c>
      <c r="L13" s="50">
        <v>0.7135999999999999</v>
      </c>
      <c r="M13" s="50">
        <f t="shared" si="3"/>
        <v>15.097466879999997</v>
      </c>
      <c r="N13" s="48">
        <f t="shared" si="1"/>
        <v>14.383866879999998</v>
      </c>
      <c r="O13" s="49">
        <v>1.2438169516799999</v>
      </c>
      <c r="P13" s="50">
        <f t="shared" si="2"/>
        <v>15.627683831679997</v>
      </c>
    </row>
    <row r="14" spans="1:17" s="24" customFormat="1" x14ac:dyDescent="0.2">
      <c r="A14" s="24">
        <v>73</v>
      </c>
      <c r="B14" s="24" t="s">
        <v>58</v>
      </c>
      <c r="C14" s="24">
        <v>86</v>
      </c>
      <c r="E14" s="24">
        <v>1</v>
      </c>
      <c r="F14" s="24">
        <f t="shared" si="0"/>
        <v>59.42</v>
      </c>
      <c r="G14" s="24">
        <v>20</v>
      </c>
      <c r="H14" s="24">
        <v>79.42</v>
      </c>
      <c r="I14" s="24">
        <v>0.24</v>
      </c>
      <c r="J14" s="31">
        <v>9.233276</v>
      </c>
      <c r="K14" s="24">
        <v>4</v>
      </c>
      <c r="L14" s="48">
        <v>0.7135999999999999</v>
      </c>
      <c r="M14" s="48">
        <f t="shared" si="3"/>
        <v>8.8639449599999995</v>
      </c>
      <c r="N14" s="48">
        <f t="shared" si="1"/>
        <v>8.15034496</v>
      </c>
      <c r="O14" s="49">
        <v>2.1429457378799994</v>
      </c>
      <c r="P14" s="48">
        <f>SUM(N14:O14)</f>
        <v>10.29329069788</v>
      </c>
    </row>
    <row r="15" spans="1:17" s="24" customFormat="1" x14ac:dyDescent="0.2">
      <c r="A15" s="24">
        <v>75</v>
      </c>
      <c r="B15" s="24" t="s">
        <v>59</v>
      </c>
      <c r="C15" s="24">
        <v>86</v>
      </c>
      <c r="E15" s="24">
        <v>2</v>
      </c>
      <c r="F15" s="24">
        <f t="shared" si="0"/>
        <v>58.709999999999994</v>
      </c>
      <c r="G15" s="24">
        <v>20</v>
      </c>
      <c r="H15" s="24">
        <v>78.709999999999994</v>
      </c>
      <c r="I15" s="24">
        <v>0.24</v>
      </c>
      <c r="J15" s="31">
        <v>9.5407039999999999</v>
      </c>
      <c r="K15" s="24">
        <v>4</v>
      </c>
      <c r="L15" s="48">
        <v>0.7135999999999999</v>
      </c>
      <c r="M15" s="48">
        <f t="shared" si="3"/>
        <v>9.1590758399999999</v>
      </c>
      <c r="N15" s="48">
        <f t="shared" si="1"/>
        <v>8.4454758400000003</v>
      </c>
      <c r="O15" s="49">
        <v>2.1568806335999993</v>
      </c>
      <c r="P15" s="48">
        <f t="shared" si="2"/>
        <v>10.6023564736</v>
      </c>
    </row>
    <row r="16" spans="1:17" s="25" customFormat="1" x14ac:dyDescent="0.2">
      <c r="A16" s="25">
        <v>77</v>
      </c>
      <c r="B16" s="25" t="s">
        <v>60</v>
      </c>
      <c r="C16" s="25">
        <v>86</v>
      </c>
      <c r="E16" s="25">
        <v>1</v>
      </c>
      <c r="F16" s="25">
        <f t="shared" si="0"/>
        <v>62.489999999999995</v>
      </c>
      <c r="G16" s="25">
        <v>20</v>
      </c>
      <c r="H16" s="25">
        <v>82.49</v>
      </c>
      <c r="I16" s="25">
        <v>0.24</v>
      </c>
      <c r="J16" s="33">
        <v>34.357697999999999</v>
      </c>
      <c r="K16" s="25">
        <v>4</v>
      </c>
      <c r="L16" s="50">
        <v>0.7135999999999999</v>
      </c>
      <c r="M16" s="50">
        <f t="shared" si="3"/>
        <v>32.98339008</v>
      </c>
      <c r="N16" s="48">
        <f t="shared" si="1"/>
        <v>32.26979008</v>
      </c>
      <c r="O16" s="49">
        <v>18.917095679999999</v>
      </c>
      <c r="P16" s="50">
        <f>N16+O16</f>
        <v>51.186885759999996</v>
      </c>
    </row>
    <row r="17" spans="1:19" s="25" customFormat="1" x14ac:dyDescent="0.2">
      <c r="A17" s="25">
        <v>79</v>
      </c>
      <c r="B17" s="25" t="s">
        <v>61</v>
      </c>
      <c r="C17" s="25">
        <v>86</v>
      </c>
      <c r="E17" s="25">
        <v>2</v>
      </c>
      <c r="F17" s="25">
        <f t="shared" si="0"/>
        <v>59.510000000000005</v>
      </c>
      <c r="G17" s="25">
        <v>20</v>
      </c>
      <c r="H17" s="25">
        <v>79.510000000000005</v>
      </c>
      <c r="I17" s="25">
        <v>0.24</v>
      </c>
      <c r="J17" s="33">
        <v>36.440624999999997</v>
      </c>
      <c r="K17" s="25">
        <v>4</v>
      </c>
      <c r="L17" s="50">
        <v>0.7135999999999999</v>
      </c>
      <c r="M17" s="50">
        <f t="shared" si="3"/>
        <v>34.982999999999997</v>
      </c>
      <c r="N17" s="48">
        <f t="shared" si="1"/>
        <v>34.269399999999997</v>
      </c>
      <c r="O17" s="49">
        <v>22.038328320000002</v>
      </c>
      <c r="P17" s="50">
        <f t="shared" ref="P17:P19" si="4">N17+O17</f>
        <v>56.307728319999995</v>
      </c>
    </row>
    <row r="18" spans="1:19" s="24" customFormat="1" x14ac:dyDescent="0.2">
      <c r="A18" s="24">
        <v>81</v>
      </c>
      <c r="B18" s="24" t="s">
        <v>62</v>
      </c>
      <c r="C18" s="24">
        <v>86</v>
      </c>
      <c r="E18" s="24">
        <v>1</v>
      </c>
      <c r="F18" s="24">
        <f t="shared" si="0"/>
        <v>59.709999999999994</v>
      </c>
      <c r="G18" s="24">
        <v>20</v>
      </c>
      <c r="H18" s="24">
        <v>79.709999999999994</v>
      </c>
      <c r="I18" s="24">
        <v>0.24</v>
      </c>
      <c r="J18" s="31">
        <v>64.633481999999987</v>
      </c>
      <c r="K18" s="24">
        <v>4</v>
      </c>
      <c r="L18" s="48">
        <v>0.7135999999999999</v>
      </c>
      <c r="M18" s="48">
        <f t="shared" si="3"/>
        <v>62.048142719999987</v>
      </c>
      <c r="N18" s="48">
        <f t="shared" si="1"/>
        <v>61.334542719999988</v>
      </c>
      <c r="O18" s="49">
        <v>22.052078528399996</v>
      </c>
      <c r="P18" s="48">
        <f t="shared" si="4"/>
        <v>83.38662124839999</v>
      </c>
    </row>
    <row r="19" spans="1:19" s="24" customFormat="1" x14ac:dyDescent="0.2">
      <c r="A19" s="24">
        <v>83</v>
      </c>
      <c r="B19" s="24" t="s">
        <v>63</v>
      </c>
      <c r="C19" s="24">
        <v>86</v>
      </c>
      <c r="E19" s="24">
        <v>2</v>
      </c>
      <c r="F19" s="24">
        <f t="shared" si="0"/>
        <v>60.06</v>
      </c>
      <c r="G19" s="24">
        <v>20</v>
      </c>
      <c r="H19" s="24">
        <v>80.06</v>
      </c>
      <c r="I19" s="24">
        <v>0.24</v>
      </c>
      <c r="J19" s="31">
        <v>70.148837999999998</v>
      </c>
      <c r="K19" s="24">
        <v>4</v>
      </c>
      <c r="L19" s="48">
        <v>0.7135999999999999</v>
      </c>
      <c r="M19" s="48">
        <f t="shared" si="3"/>
        <v>67.342884479999995</v>
      </c>
      <c r="N19" s="48">
        <f t="shared" si="1"/>
        <v>66.629284479999995</v>
      </c>
      <c r="O19" s="49">
        <v>18.841149076500002</v>
      </c>
      <c r="P19" s="48">
        <f t="shared" si="4"/>
        <v>85.470433556499998</v>
      </c>
    </row>
    <row r="20" spans="1:19" s="25" customFormat="1" x14ac:dyDescent="0.2">
      <c r="J20" s="33"/>
      <c r="M20" s="29"/>
      <c r="N20" s="29"/>
      <c r="P20" s="29"/>
    </row>
    <row r="22" spans="1:19" ht="46" customHeight="1" x14ac:dyDescent="0.2">
      <c r="C22" s="23" t="s">
        <v>48</v>
      </c>
      <c r="D22" s="26" t="s">
        <v>49</v>
      </c>
      <c r="E22" s="26" t="s">
        <v>50</v>
      </c>
      <c r="F22" s="23" t="s">
        <v>51</v>
      </c>
      <c r="G22" s="28"/>
    </row>
    <row r="23" spans="1:19" x14ac:dyDescent="0.2">
      <c r="B23" s="25" t="s">
        <v>39</v>
      </c>
      <c r="C23" s="7">
        <f>AVERAGE(P2:P3)</f>
        <v>98.518200694775004</v>
      </c>
      <c r="D23" s="25">
        <v>76.72</v>
      </c>
      <c r="E23" s="25">
        <f t="shared" ref="E23:E31" si="5">D23/20</f>
        <v>3.8359999999999999</v>
      </c>
      <c r="F23" s="27">
        <f>C23*E23</f>
        <v>377.9158178651569</v>
      </c>
      <c r="G23" s="25"/>
      <c r="H23" s="25"/>
      <c r="I23" s="25"/>
      <c r="J23" s="33"/>
      <c r="K23" s="25"/>
      <c r="L23" s="25"/>
      <c r="M23" s="25"/>
      <c r="N23" s="25"/>
      <c r="O23" s="25"/>
      <c r="P23" s="25"/>
      <c r="Q23" s="25"/>
      <c r="R23" s="25"/>
      <c r="S23" s="25"/>
    </row>
    <row r="24" spans="1:19" x14ac:dyDescent="0.2">
      <c r="B24" s="25" t="s">
        <v>40</v>
      </c>
      <c r="C24" s="7">
        <f>AVERAGE(P4:P5)</f>
        <v>46.635803398000007</v>
      </c>
      <c r="D24" s="25">
        <v>73.44</v>
      </c>
      <c r="E24" s="25">
        <f t="shared" si="5"/>
        <v>3.6719999999999997</v>
      </c>
      <c r="F24" s="27">
        <f t="shared" ref="F24:F31" si="6">C24*E24</f>
        <v>171.246670077456</v>
      </c>
      <c r="G24" s="25"/>
      <c r="H24" s="25"/>
      <c r="I24" s="25"/>
      <c r="J24" s="33"/>
      <c r="K24" s="25"/>
      <c r="L24" s="25"/>
      <c r="M24" s="25"/>
      <c r="N24" s="25"/>
      <c r="O24" s="25"/>
      <c r="P24" s="25"/>
      <c r="Q24" s="25"/>
      <c r="R24" s="25"/>
      <c r="S24" s="25"/>
    </row>
    <row r="25" spans="1:19" x14ac:dyDescent="0.2">
      <c r="B25" s="25" t="s">
        <v>41</v>
      </c>
      <c r="C25" s="7">
        <f>AVERAGE(P6:P7)</f>
        <v>9.0155104024440007</v>
      </c>
      <c r="D25" s="25">
        <v>72.349999999999994</v>
      </c>
      <c r="E25" s="25">
        <f t="shared" si="5"/>
        <v>3.6174999999999997</v>
      </c>
      <c r="F25" s="27">
        <f t="shared" si="6"/>
        <v>32.61360888084117</v>
      </c>
      <c r="G25" s="25"/>
      <c r="H25" s="25"/>
      <c r="I25" s="25"/>
      <c r="J25" s="33"/>
      <c r="K25" s="25"/>
      <c r="L25" s="25"/>
      <c r="M25" s="25"/>
      <c r="N25" s="25"/>
      <c r="O25" s="25"/>
      <c r="P25" s="25"/>
      <c r="Q25" s="25"/>
      <c r="R25" s="25"/>
      <c r="S25" s="25"/>
    </row>
    <row r="26" spans="1:19" x14ac:dyDescent="0.2">
      <c r="B26" s="25" t="s">
        <v>42</v>
      </c>
      <c r="C26" s="7">
        <f>AVERAGE(P8:P9)</f>
        <v>178.20980745279996</v>
      </c>
      <c r="D26" s="25">
        <v>85.92</v>
      </c>
      <c r="E26" s="25">
        <f t="shared" si="5"/>
        <v>4.2960000000000003</v>
      </c>
      <c r="F26" s="27">
        <f t="shared" si="6"/>
        <v>765.58933281722864</v>
      </c>
      <c r="G26" s="25"/>
      <c r="H26" s="25"/>
      <c r="I26" s="25"/>
      <c r="J26" s="33"/>
      <c r="K26" s="25"/>
      <c r="L26" s="25"/>
      <c r="M26" s="25"/>
      <c r="N26" s="25"/>
      <c r="O26" s="25"/>
      <c r="P26" s="25"/>
      <c r="Q26" s="25"/>
      <c r="R26" s="25"/>
      <c r="S26" s="25"/>
    </row>
    <row r="27" spans="1:19" x14ac:dyDescent="0.2">
      <c r="B27" s="25" t="s">
        <v>43</v>
      </c>
      <c r="C27" s="7">
        <f>AVERAGE(P10:P11)</f>
        <v>87.022758879999998</v>
      </c>
      <c r="D27" s="25">
        <v>88.5</v>
      </c>
      <c r="E27" s="25">
        <f t="shared" si="5"/>
        <v>4.4249999999999998</v>
      </c>
      <c r="F27" s="27">
        <f t="shared" si="6"/>
        <v>385.07570804399995</v>
      </c>
      <c r="G27" s="25"/>
      <c r="H27" s="25"/>
      <c r="I27" s="25"/>
      <c r="J27" s="33"/>
      <c r="K27" s="25"/>
      <c r="L27" s="25"/>
      <c r="M27" s="25"/>
      <c r="N27" s="25"/>
      <c r="O27" s="25"/>
      <c r="P27" s="25"/>
      <c r="Q27" s="25"/>
      <c r="R27" s="25"/>
      <c r="S27" s="25"/>
    </row>
    <row r="28" spans="1:19" x14ac:dyDescent="0.2">
      <c r="B28" s="25" t="s">
        <v>44</v>
      </c>
      <c r="C28" s="7">
        <f>AVERAGE(P12:P13)</f>
        <v>10.577073787839998</v>
      </c>
      <c r="D28" s="25">
        <v>85.11</v>
      </c>
      <c r="E28" s="25">
        <f t="shared" si="5"/>
        <v>4.2554999999999996</v>
      </c>
      <c r="F28" s="27">
        <f t="shared" si="6"/>
        <v>45.010737504153106</v>
      </c>
      <c r="G28" s="25"/>
      <c r="H28" s="25"/>
      <c r="I28" s="25"/>
      <c r="J28" s="33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2">
      <c r="B29" s="25" t="s">
        <v>45</v>
      </c>
      <c r="C29" s="7">
        <f>AVERAGE(P14:P15)</f>
        <v>10.44782358574</v>
      </c>
      <c r="D29" s="25">
        <v>74.34</v>
      </c>
      <c r="E29" s="25">
        <f t="shared" si="5"/>
        <v>3.7170000000000001</v>
      </c>
      <c r="F29" s="27">
        <f t="shared" si="6"/>
        <v>38.834560268195581</v>
      </c>
      <c r="G29" s="25"/>
      <c r="H29" s="25"/>
      <c r="I29" s="25"/>
      <c r="J29" s="33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2">
      <c r="B30" s="25" t="s">
        <v>46</v>
      </c>
      <c r="C30" s="7">
        <f>AVERAGE(P16:P17)</f>
        <v>53.747307039999995</v>
      </c>
      <c r="D30" s="25">
        <v>88.21</v>
      </c>
      <c r="E30" s="25">
        <f t="shared" si="5"/>
        <v>4.4104999999999999</v>
      </c>
      <c r="F30" s="27">
        <f t="shared" si="6"/>
        <v>237.05249769991997</v>
      </c>
      <c r="G30" s="25"/>
      <c r="H30" s="25"/>
      <c r="I30" s="25"/>
      <c r="J30" s="33"/>
      <c r="K30" s="25"/>
      <c r="L30" s="25"/>
      <c r="M30" s="25"/>
      <c r="N30" s="25"/>
      <c r="O30" s="25"/>
      <c r="P30" s="25"/>
      <c r="Q30" s="25"/>
      <c r="R30" s="25"/>
      <c r="S30" s="25"/>
    </row>
    <row r="31" spans="1:19" x14ac:dyDescent="0.2">
      <c r="B31" s="25" t="s">
        <v>47</v>
      </c>
      <c r="C31" s="7">
        <f>AVERAGE(P18:P19)</f>
        <v>84.428527402449987</v>
      </c>
      <c r="D31" s="25">
        <v>70.459999999999994</v>
      </c>
      <c r="E31" s="25">
        <f t="shared" si="5"/>
        <v>3.5229999999999997</v>
      </c>
      <c r="F31" s="27">
        <f t="shared" si="6"/>
        <v>297.44170203883129</v>
      </c>
      <c r="G31" s="25"/>
      <c r="H31" s="25"/>
      <c r="I31" s="25"/>
      <c r="J31" s="33"/>
      <c r="K31" s="25"/>
      <c r="L31" s="25"/>
      <c r="M31" s="25"/>
      <c r="N31" s="25"/>
      <c r="O31" s="25"/>
      <c r="P31" s="25"/>
      <c r="Q31" s="25"/>
      <c r="R31" s="25"/>
      <c r="S31" s="25"/>
    </row>
  </sheetData>
  <conditionalFormatting sqref="L1">
    <cfRule type="cellIs" dxfId="3" priority="1" operator="lessThan">
      <formula>0</formula>
    </cfRule>
  </conditionalFormatting>
  <conditionalFormatting sqref="J1:K1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L6" sqref="L6"/>
    </sheetView>
  </sheetViews>
  <sheetFormatPr baseColWidth="10" defaultColWidth="8.83203125" defaultRowHeight="15" x14ac:dyDescent="0.2"/>
  <cols>
    <col min="1" max="1" width="13.1640625" customWidth="1"/>
    <col min="2" max="2" width="14.5" customWidth="1"/>
    <col min="3" max="3" width="14.1640625" bestFit="1" customWidth="1"/>
    <col min="4" max="4" width="7" bestFit="1" customWidth="1"/>
    <col min="5" max="5" width="5.6640625" customWidth="1"/>
    <col min="6" max="6" width="13.6640625" bestFit="1" customWidth="1"/>
    <col min="7" max="7" width="14.33203125" customWidth="1"/>
    <col min="8" max="8" width="12.5" bestFit="1" customWidth="1"/>
    <col min="9" max="9" width="13.83203125" customWidth="1"/>
    <col min="10" max="10" width="11.33203125" customWidth="1"/>
    <col min="11" max="11" width="12.33203125" bestFit="1" customWidth="1"/>
  </cols>
  <sheetData>
    <row r="1" spans="1:13" ht="32" x14ac:dyDescent="0.2">
      <c r="A1" s="8" t="s">
        <v>0</v>
      </c>
      <c r="B1" s="8" t="s">
        <v>1</v>
      </c>
      <c r="C1" s="8" t="s">
        <v>14</v>
      </c>
      <c r="D1" s="9" t="s">
        <v>2</v>
      </c>
      <c r="E1" s="9" t="s">
        <v>3</v>
      </c>
      <c r="F1" s="9" t="s">
        <v>15</v>
      </c>
      <c r="G1" s="9" t="s">
        <v>16</v>
      </c>
      <c r="H1" s="9" t="s">
        <v>65</v>
      </c>
      <c r="I1" s="17" t="s">
        <v>66</v>
      </c>
      <c r="J1" s="17" t="s">
        <v>67</v>
      </c>
      <c r="K1" s="17" t="s">
        <v>66</v>
      </c>
      <c r="L1" s="42" t="s">
        <v>68</v>
      </c>
    </row>
    <row r="2" spans="1:13" x14ac:dyDescent="0.2">
      <c r="A2" s="10" t="s">
        <v>30</v>
      </c>
      <c r="B2" s="10" t="s">
        <v>33</v>
      </c>
      <c r="C2" s="11" t="s">
        <v>17</v>
      </c>
      <c r="D2" s="11" t="s">
        <v>13</v>
      </c>
      <c r="E2" s="11">
        <v>1</v>
      </c>
      <c r="F2" s="12">
        <v>20</v>
      </c>
      <c r="G2" s="13">
        <v>0.24</v>
      </c>
      <c r="H2" s="13">
        <v>4</v>
      </c>
      <c r="I2" s="27">
        <v>0.78</v>
      </c>
      <c r="J2" s="27">
        <f>I2*H2*G2</f>
        <v>0.74880000000000002</v>
      </c>
      <c r="K2" s="43">
        <v>0.24</v>
      </c>
      <c r="L2" s="43">
        <f>K2*G2*H2</f>
        <v>0.23039999999999999</v>
      </c>
    </row>
    <row r="3" spans="1:13" x14ac:dyDescent="0.2">
      <c r="A3" s="10" t="s">
        <v>31</v>
      </c>
      <c r="B3" s="10" t="s">
        <v>33</v>
      </c>
      <c r="C3" s="11" t="s">
        <v>17</v>
      </c>
      <c r="D3" s="11" t="s">
        <v>13</v>
      </c>
      <c r="E3" s="11">
        <v>2</v>
      </c>
      <c r="F3" s="12">
        <v>20</v>
      </c>
      <c r="G3" s="13">
        <v>0.24</v>
      </c>
      <c r="H3" s="13">
        <v>4</v>
      </c>
      <c r="I3" s="27">
        <v>0.7</v>
      </c>
      <c r="J3" s="27">
        <f>I3*H3*G3</f>
        <v>0.67199999999999993</v>
      </c>
      <c r="K3" s="43">
        <v>0.26</v>
      </c>
      <c r="L3" s="43">
        <f>K3*G3*H3</f>
        <v>0.24959999999999999</v>
      </c>
    </row>
    <row r="4" spans="1:13" x14ac:dyDescent="0.2">
      <c r="A4" s="10" t="s">
        <v>32</v>
      </c>
      <c r="B4" s="10" t="s">
        <v>33</v>
      </c>
      <c r="C4" s="11" t="s">
        <v>17</v>
      </c>
      <c r="D4" s="11" t="s">
        <v>13</v>
      </c>
      <c r="E4" s="11">
        <v>3</v>
      </c>
      <c r="F4" s="12">
        <v>20</v>
      </c>
      <c r="G4" s="13">
        <v>0.24</v>
      </c>
      <c r="H4" s="13">
        <v>4</v>
      </c>
      <c r="I4" s="27">
        <v>0.75</v>
      </c>
      <c r="J4" s="27">
        <f t="shared" ref="J4" si="0">I4*H4*G4</f>
        <v>0.72</v>
      </c>
      <c r="K4" s="43">
        <v>0.28000000000000003</v>
      </c>
      <c r="L4" s="43">
        <f t="shared" ref="L4" si="1">K4*G4*H4</f>
        <v>0.26880000000000004</v>
      </c>
    </row>
    <row r="5" spans="1:13" x14ac:dyDescent="0.2">
      <c r="A5" s="10"/>
      <c r="B5" s="10"/>
      <c r="C5" s="11"/>
      <c r="D5" s="11"/>
      <c r="E5" s="11"/>
      <c r="F5" s="12"/>
      <c r="G5" s="13"/>
      <c r="H5" s="13"/>
      <c r="I5" s="44"/>
      <c r="J5" s="44"/>
      <c r="K5" s="45"/>
      <c r="L5" s="45"/>
      <c r="M5" s="46"/>
    </row>
    <row r="6" spans="1:13" x14ac:dyDescent="0.2">
      <c r="A6" s="10"/>
      <c r="B6" s="10"/>
      <c r="C6" s="11"/>
      <c r="D6" s="11"/>
      <c r="E6" s="11"/>
      <c r="F6" s="12"/>
      <c r="G6" s="13"/>
      <c r="H6" s="13"/>
      <c r="I6" s="44"/>
      <c r="J6" s="44">
        <f>AVERAGE(J2:J4)</f>
        <v>0.7135999999999999</v>
      </c>
      <c r="K6" s="45"/>
      <c r="L6" s="45">
        <f>AVERAGE(L2:L4)</f>
        <v>0.24960000000000002</v>
      </c>
      <c r="M6" s="29"/>
    </row>
    <row r="7" spans="1:13" x14ac:dyDescent="0.2">
      <c r="A7" s="10"/>
      <c r="B7" s="10"/>
      <c r="C7" s="11"/>
      <c r="D7" s="11"/>
      <c r="E7" s="11"/>
      <c r="F7" s="12"/>
      <c r="G7" s="13"/>
      <c r="H7" s="13"/>
      <c r="I7" s="44"/>
      <c r="J7" s="44"/>
      <c r="K7" s="45"/>
      <c r="L7" s="45"/>
    </row>
    <row r="8" spans="1:13" x14ac:dyDescent="0.2">
      <c r="A8" s="10"/>
      <c r="B8" s="10"/>
      <c r="C8" s="11"/>
      <c r="D8" s="11"/>
      <c r="E8" s="11"/>
      <c r="F8" s="12"/>
      <c r="G8" s="13"/>
      <c r="H8" s="7"/>
      <c r="I8" s="14"/>
      <c r="J8" s="13"/>
      <c r="K8" s="13"/>
    </row>
    <row r="9" spans="1:13" x14ac:dyDescent="0.2">
      <c r="A9" s="10"/>
      <c r="B9" s="10"/>
      <c r="C9" s="11"/>
      <c r="D9" s="11"/>
      <c r="E9" s="11"/>
      <c r="F9" s="12"/>
      <c r="G9" s="13"/>
      <c r="H9" s="7"/>
      <c r="I9" s="14"/>
      <c r="J9" s="13"/>
      <c r="K9" s="13"/>
    </row>
    <row r="10" spans="1:13" x14ac:dyDescent="0.2">
      <c r="A10" s="10"/>
      <c r="B10" s="10"/>
      <c r="C10" s="11"/>
      <c r="D10" s="11"/>
      <c r="E10" s="11"/>
      <c r="F10" s="12"/>
      <c r="G10" s="13"/>
      <c r="H10" s="7"/>
      <c r="I10" s="14"/>
      <c r="J10" s="13"/>
      <c r="K10" s="13"/>
    </row>
    <row r="11" spans="1:13" x14ac:dyDescent="0.2">
      <c r="A11" s="10"/>
      <c r="B11" s="10"/>
      <c r="C11" s="11"/>
      <c r="D11" s="11"/>
      <c r="E11" s="11"/>
      <c r="F11" s="12"/>
      <c r="G11" s="13"/>
      <c r="H11" s="7"/>
      <c r="I11" s="14"/>
      <c r="J11" s="13"/>
      <c r="K11" s="13"/>
    </row>
    <row r="12" spans="1:13" x14ac:dyDescent="0.2">
      <c r="A12" s="10"/>
      <c r="B12" s="10"/>
      <c r="C12" s="11"/>
      <c r="D12" s="10"/>
      <c r="E12" s="11"/>
      <c r="F12" s="12"/>
      <c r="G12" s="13"/>
      <c r="H12" s="7"/>
      <c r="I12" s="14"/>
      <c r="J12" s="13"/>
      <c r="K12" s="13"/>
    </row>
    <row r="13" spans="1:13" x14ac:dyDescent="0.2">
      <c r="A13" s="10"/>
      <c r="B13" s="10"/>
      <c r="C13" s="11"/>
      <c r="D13" s="10"/>
      <c r="E13" s="11"/>
      <c r="F13" s="12"/>
      <c r="G13" s="13"/>
      <c r="H13" s="7"/>
      <c r="I13" s="14"/>
      <c r="J13" s="13"/>
      <c r="K13" s="13"/>
    </row>
    <row r="14" spans="1:13" x14ac:dyDescent="0.2">
      <c r="A14" s="10"/>
      <c r="B14" s="10"/>
      <c r="C14" s="11"/>
      <c r="D14" s="10"/>
      <c r="E14" s="11"/>
      <c r="F14" s="12"/>
      <c r="G14" s="13"/>
      <c r="H14" s="7"/>
      <c r="I14" s="14"/>
      <c r="J14" s="13"/>
      <c r="K14" s="13"/>
    </row>
    <row r="15" spans="1:13" x14ac:dyDescent="0.2">
      <c r="A15" s="10"/>
      <c r="B15" s="10"/>
      <c r="C15" s="11"/>
      <c r="D15" s="10"/>
      <c r="E15" s="11"/>
      <c r="F15" s="12"/>
      <c r="G15" s="13"/>
      <c r="H15" s="7"/>
      <c r="I15" s="14"/>
      <c r="J15" s="13"/>
      <c r="K15" s="13"/>
    </row>
    <row r="16" spans="1:13" x14ac:dyDescent="0.2">
      <c r="A16" s="10"/>
      <c r="B16" s="10"/>
      <c r="C16" s="11"/>
      <c r="D16" s="10"/>
      <c r="E16" s="11"/>
      <c r="F16" s="12"/>
      <c r="G16" s="13"/>
      <c r="H16" s="7"/>
      <c r="I16" s="14"/>
      <c r="J16" s="13"/>
      <c r="K16" s="13"/>
    </row>
    <row r="17" spans="1:11" x14ac:dyDescent="0.2">
      <c r="A17" s="10"/>
      <c r="B17" s="10"/>
      <c r="C17" s="11"/>
      <c r="D17" s="10"/>
      <c r="E17" s="11"/>
      <c r="F17" s="12"/>
      <c r="G17" s="13"/>
      <c r="H17" s="7"/>
      <c r="I17" s="14"/>
      <c r="J17" s="13"/>
      <c r="K17" s="13"/>
    </row>
    <row r="18" spans="1:11" x14ac:dyDescent="0.2">
      <c r="A18" s="10"/>
      <c r="B18" s="10"/>
      <c r="C18" s="11"/>
      <c r="D18" s="10"/>
      <c r="E18" s="11"/>
      <c r="F18" s="12"/>
      <c r="G18" s="13"/>
      <c r="H18" s="7"/>
      <c r="I18" s="14"/>
      <c r="J18" s="13"/>
      <c r="K18" s="13"/>
    </row>
    <row r="19" spans="1:11" x14ac:dyDescent="0.2">
      <c r="A19" s="10"/>
      <c r="B19" s="10"/>
      <c r="C19" s="11"/>
      <c r="D19" s="10"/>
      <c r="E19" s="11"/>
      <c r="F19" s="12"/>
      <c r="G19" s="13"/>
      <c r="H19" s="7"/>
      <c r="I19" s="14"/>
      <c r="J19" s="13"/>
      <c r="K19" s="13"/>
    </row>
    <row r="20" spans="1:11" x14ac:dyDescent="0.2">
      <c r="A20" s="10"/>
      <c r="B20" s="10"/>
      <c r="C20" s="11"/>
      <c r="D20" s="10"/>
      <c r="E20" s="11"/>
      <c r="F20" s="12"/>
      <c r="G20" s="13"/>
      <c r="H20" s="7"/>
      <c r="I20" s="14"/>
      <c r="J20" s="13"/>
      <c r="K20" s="13"/>
    </row>
    <row r="21" spans="1:11" x14ac:dyDescent="0.2">
      <c r="A21" s="10"/>
      <c r="B21" s="10"/>
      <c r="C21" s="11"/>
      <c r="D21" s="10"/>
      <c r="E21" s="11"/>
      <c r="F21" s="12"/>
      <c r="G21" s="13"/>
      <c r="H21" s="7"/>
      <c r="I21" s="14"/>
      <c r="J21" s="13"/>
      <c r="K21" s="13"/>
    </row>
    <row r="22" spans="1:11" x14ac:dyDescent="0.2">
      <c r="A22" s="10"/>
      <c r="B22" s="10"/>
      <c r="C22" s="11"/>
      <c r="D22" s="10"/>
      <c r="E22" s="11"/>
      <c r="F22" s="12"/>
      <c r="G22" s="13"/>
      <c r="H22" s="7"/>
      <c r="I22" s="14"/>
      <c r="J22" s="13"/>
      <c r="K22" s="13"/>
    </row>
    <row r="23" spans="1:11" x14ac:dyDescent="0.2">
      <c r="A23" s="10"/>
      <c r="B23" s="10"/>
      <c r="C23" s="11"/>
      <c r="D23" s="10"/>
      <c r="E23" s="11"/>
      <c r="F23" s="12"/>
      <c r="G23" s="13"/>
      <c r="H23" s="7"/>
      <c r="I23" s="14"/>
      <c r="J23" s="13"/>
      <c r="K23" s="13"/>
    </row>
    <row r="24" spans="1:11" x14ac:dyDescent="0.2">
      <c r="A24" s="10"/>
      <c r="B24" s="10"/>
      <c r="C24" s="11"/>
      <c r="D24" s="10"/>
      <c r="E24" s="11"/>
      <c r="F24" s="12"/>
      <c r="G24" s="13"/>
      <c r="H24" s="7"/>
      <c r="I24" s="14"/>
      <c r="J24" s="13"/>
      <c r="K24" s="13"/>
    </row>
    <row r="25" spans="1:11" x14ac:dyDescent="0.2">
      <c r="A25" s="10"/>
      <c r="B25" s="10"/>
      <c r="C25" s="11"/>
      <c r="D25" s="10"/>
      <c r="E25" s="11"/>
      <c r="F25" s="12"/>
      <c r="G25" s="13"/>
      <c r="H25" s="7"/>
      <c r="I25" s="14"/>
      <c r="J25" s="13"/>
      <c r="K25" s="13"/>
    </row>
    <row r="26" spans="1:11" x14ac:dyDescent="0.2">
      <c r="A26" s="10"/>
      <c r="B26" s="10"/>
      <c r="C26" s="11"/>
      <c r="D26" s="10"/>
      <c r="E26" s="11"/>
      <c r="F26" s="12"/>
      <c r="G26" s="13"/>
      <c r="H26" s="7"/>
      <c r="I26" s="14"/>
      <c r="J26" s="13"/>
      <c r="K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9"/>
  <sheetViews>
    <sheetView zoomScaleNormal="100" workbookViewId="0">
      <selection activeCell="N3" sqref="N3"/>
    </sheetView>
  </sheetViews>
  <sheetFormatPr baseColWidth="10" defaultColWidth="8.83203125" defaultRowHeight="15" x14ac:dyDescent="0.2"/>
  <cols>
    <col min="1" max="2" width="9" customWidth="1"/>
    <col min="3" max="4" width="10.5" customWidth="1"/>
    <col min="5" max="5" width="11.83203125" customWidth="1"/>
    <col min="6" max="6" width="11" customWidth="1"/>
    <col min="7" max="7" width="13.33203125" customWidth="1"/>
    <col min="8" max="8" width="11" customWidth="1"/>
    <col min="9" max="9" width="14.33203125" customWidth="1"/>
    <col min="10" max="10" width="12" customWidth="1"/>
    <col min="11" max="11" width="16.5" style="34" customWidth="1"/>
    <col min="12" max="12" width="6.33203125" customWidth="1"/>
    <col min="13" max="13" width="14.5" customWidth="1"/>
    <col min="14" max="14" width="11.6640625" customWidth="1"/>
    <col min="15" max="15" width="11" customWidth="1"/>
    <col min="16" max="16" width="15.6640625" customWidth="1"/>
  </cols>
  <sheetData>
    <row r="1" spans="1:16" ht="48" x14ac:dyDescent="0.2">
      <c r="A1" s="1" t="s">
        <v>0</v>
      </c>
      <c r="B1" s="1" t="s">
        <v>22</v>
      </c>
      <c r="C1" s="2" t="s">
        <v>23</v>
      </c>
      <c r="D1" s="2" t="s">
        <v>3</v>
      </c>
      <c r="E1" s="3" t="s">
        <v>4</v>
      </c>
      <c r="F1" s="3" t="s">
        <v>5</v>
      </c>
      <c r="G1" s="4" t="s">
        <v>6</v>
      </c>
      <c r="H1" s="18" t="s">
        <v>18</v>
      </c>
      <c r="I1" s="18" t="s">
        <v>19</v>
      </c>
      <c r="J1" s="15" t="s">
        <v>7</v>
      </c>
      <c r="K1" s="5" t="s">
        <v>20</v>
      </c>
      <c r="L1" s="5" t="s">
        <v>8</v>
      </c>
      <c r="M1" s="16" t="s">
        <v>64</v>
      </c>
      <c r="N1" s="19" t="s">
        <v>21</v>
      </c>
      <c r="O1" s="20" t="s">
        <v>11</v>
      </c>
      <c r="P1" s="21" t="s">
        <v>12</v>
      </c>
    </row>
    <row r="2" spans="1:16" s="36" customFormat="1" x14ac:dyDescent="0.2">
      <c r="A2" s="36" t="s">
        <v>28</v>
      </c>
      <c r="B2" s="36">
        <v>42</v>
      </c>
      <c r="D2" s="36">
        <v>1</v>
      </c>
      <c r="E2" s="36">
        <v>79.48</v>
      </c>
      <c r="F2" s="36">
        <v>20</v>
      </c>
      <c r="G2" s="36">
        <v>82.31</v>
      </c>
      <c r="H2" s="36">
        <f>(G2-E2)/1000</f>
        <v>2.8299999999999983E-3</v>
      </c>
      <c r="I2" s="31">
        <v>60.721882000000001</v>
      </c>
      <c r="J2" s="36">
        <v>0.24</v>
      </c>
      <c r="K2" s="37">
        <v>44.283383000000001</v>
      </c>
      <c r="L2" s="36">
        <v>4</v>
      </c>
      <c r="M2" s="38">
        <v>0.24960000000000002</v>
      </c>
      <c r="N2" s="39">
        <f>J2*K2*L2</f>
        <v>42.512047680000002</v>
      </c>
      <c r="O2" s="40">
        <f>I2*H2</f>
        <v>0.1718429260599999</v>
      </c>
      <c r="P2" s="47">
        <f>N2-M2-O2</f>
        <v>42.090604753939999</v>
      </c>
    </row>
    <row r="3" spans="1:16" s="36" customFormat="1" x14ac:dyDescent="0.2">
      <c r="A3" s="36" t="s">
        <v>29</v>
      </c>
      <c r="B3" s="36">
        <v>42</v>
      </c>
      <c r="D3" s="36">
        <v>2</v>
      </c>
      <c r="E3" s="36">
        <v>79.48</v>
      </c>
      <c r="F3" s="36">
        <v>20</v>
      </c>
      <c r="G3" s="36">
        <v>82.27</v>
      </c>
      <c r="H3" s="36">
        <f t="shared" ref="H3:H19" si="0">(G3-E3)/1000</f>
        <v>2.7899999999999921E-3</v>
      </c>
      <c r="I3" s="31">
        <v>62.883040999999999</v>
      </c>
      <c r="J3" s="36">
        <v>0.24</v>
      </c>
      <c r="K3" s="37">
        <v>39.726368999999998</v>
      </c>
      <c r="L3" s="36">
        <v>4</v>
      </c>
      <c r="M3" s="38">
        <v>0.24960000000000002</v>
      </c>
      <c r="N3" s="39">
        <f>J3*K3*L3</f>
        <v>38.137314239999995</v>
      </c>
      <c r="O3" s="40">
        <f>I3*H3</f>
        <v>0.17544368438999949</v>
      </c>
      <c r="P3" s="47">
        <f t="shared" ref="P3:P19" si="1">N3-M3-O3</f>
        <v>37.712270555609997</v>
      </c>
    </row>
    <row r="4" spans="1:16" x14ac:dyDescent="0.2">
      <c r="A4" s="25" t="s">
        <v>34</v>
      </c>
      <c r="B4" s="25">
        <v>42</v>
      </c>
      <c r="C4" s="25"/>
      <c r="D4" s="25">
        <v>1</v>
      </c>
      <c r="E4" s="25">
        <v>80.45</v>
      </c>
      <c r="F4">
        <v>20</v>
      </c>
      <c r="G4" s="35">
        <v>83.57</v>
      </c>
      <c r="H4">
        <f t="shared" si="0"/>
        <v>3.1199999999999904E-3</v>
      </c>
      <c r="I4" s="33">
        <v>38.142171000000005</v>
      </c>
      <c r="J4">
        <v>0.24</v>
      </c>
      <c r="K4" s="33">
        <v>12.959676</v>
      </c>
      <c r="L4">
        <v>4</v>
      </c>
      <c r="M4" s="38">
        <v>0.24960000000000002</v>
      </c>
      <c r="N4" s="27">
        <f t="shared" ref="N4:N19" si="2">J4*K4*L4</f>
        <v>12.44128896</v>
      </c>
      <c r="O4" s="7">
        <f t="shared" ref="O4:O19" si="3">I4*H4</f>
        <v>0.11900357351999964</v>
      </c>
      <c r="P4" s="47">
        <f t="shared" si="1"/>
        <v>12.072685386480002</v>
      </c>
    </row>
    <row r="5" spans="1:16" x14ac:dyDescent="0.2">
      <c r="A5" s="25" t="s">
        <v>35</v>
      </c>
      <c r="B5" s="25">
        <v>42</v>
      </c>
      <c r="C5" s="25"/>
      <c r="D5" s="25">
        <v>2</v>
      </c>
      <c r="E5" s="25">
        <v>81.790000000000006</v>
      </c>
      <c r="F5">
        <v>20</v>
      </c>
      <c r="G5" s="35">
        <v>85.66</v>
      </c>
      <c r="H5">
        <f t="shared" si="0"/>
        <v>3.8699999999999902E-3</v>
      </c>
      <c r="I5" s="33">
        <v>35.472504000000001</v>
      </c>
      <c r="J5">
        <v>0.24</v>
      </c>
      <c r="K5" s="33">
        <v>12.857200000000001</v>
      </c>
      <c r="L5">
        <v>4</v>
      </c>
      <c r="M5" s="38">
        <v>0.24960000000000002</v>
      </c>
      <c r="N5" s="27">
        <f t="shared" si="2"/>
        <v>12.342912</v>
      </c>
      <c r="O5" s="7">
        <f t="shared" si="3"/>
        <v>0.13727859047999966</v>
      </c>
      <c r="P5" s="47">
        <f t="shared" si="1"/>
        <v>11.956033409520002</v>
      </c>
    </row>
    <row r="6" spans="1:16" s="36" customFormat="1" x14ac:dyDescent="0.2">
      <c r="A6" s="36" t="s">
        <v>26</v>
      </c>
      <c r="B6" s="36">
        <v>42</v>
      </c>
      <c r="D6" s="36">
        <v>1</v>
      </c>
      <c r="E6" s="36">
        <v>82.66</v>
      </c>
      <c r="F6" s="36">
        <v>20</v>
      </c>
      <c r="G6" s="41">
        <v>86.55</v>
      </c>
      <c r="H6" s="36">
        <f t="shared" si="0"/>
        <v>3.8900000000000007E-3</v>
      </c>
      <c r="I6" s="31">
        <v>7.9038827999999999</v>
      </c>
      <c r="J6" s="36">
        <v>0.24</v>
      </c>
      <c r="K6" s="37">
        <v>2.3748368000000002</v>
      </c>
      <c r="L6" s="36">
        <v>4</v>
      </c>
      <c r="M6" s="38">
        <v>0.24960000000000002</v>
      </c>
      <c r="N6" s="39">
        <f t="shared" si="2"/>
        <v>2.2798433280000001</v>
      </c>
      <c r="O6" s="40">
        <f t="shared" si="3"/>
        <v>3.0746104092000005E-2</v>
      </c>
      <c r="P6" s="47">
        <f t="shared" si="1"/>
        <v>1.999497223908</v>
      </c>
    </row>
    <row r="7" spans="1:16" s="36" customFormat="1" x14ac:dyDescent="0.2">
      <c r="A7" s="36" t="s">
        <v>27</v>
      </c>
      <c r="B7" s="36">
        <v>42</v>
      </c>
      <c r="D7" s="36">
        <v>2</v>
      </c>
      <c r="E7" s="36">
        <v>79.459999999999994</v>
      </c>
      <c r="F7" s="36">
        <v>20</v>
      </c>
      <c r="G7" s="41">
        <v>83.73</v>
      </c>
      <c r="H7" s="36">
        <f t="shared" si="0"/>
        <v>4.2700000000000099E-3</v>
      </c>
      <c r="I7" s="31">
        <v>8.1852260000000001</v>
      </c>
      <c r="J7" s="36">
        <v>0.24</v>
      </c>
      <c r="K7" s="37">
        <v>2.3934688</v>
      </c>
      <c r="L7" s="36">
        <v>4</v>
      </c>
      <c r="M7" s="38">
        <v>0.24960000000000002</v>
      </c>
      <c r="N7" s="39">
        <f t="shared" si="2"/>
        <v>2.297730048</v>
      </c>
      <c r="O7" s="40">
        <f t="shared" si="3"/>
        <v>3.4950915020000084E-2</v>
      </c>
      <c r="P7" s="47">
        <f t="shared" si="1"/>
        <v>2.01317913298</v>
      </c>
    </row>
    <row r="8" spans="1:16" x14ac:dyDescent="0.2">
      <c r="A8" s="25" t="s">
        <v>52</v>
      </c>
      <c r="B8" s="25">
        <v>52</v>
      </c>
      <c r="C8" s="25"/>
      <c r="D8" s="25">
        <v>1</v>
      </c>
      <c r="E8" s="25">
        <v>82.29</v>
      </c>
      <c r="F8">
        <v>20</v>
      </c>
      <c r="G8" s="35">
        <v>82.12</v>
      </c>
      <c r="H8">
        <v>0</v>
      </c>
      <c r="I8" s="33">
        <v>51.723551999999998</v>
      </c>
      <c r="J8">
        <v>0.24</v>
      </c>
      <c r="K8" s="33">
        <v>28.773889</v>
      </c>
      <c r="L8">
        <v>8</v>
      </c>
      <c r="M8" s="38">
        <v>0.24960000000000002</v>
      </c>
      <c r="N8" s="27">
        <f t="shared" si="2"/>
        <v>55.245866880000001</v>
      </c>
      <c r="O8" s="7">
        <f t="shared" si="3"/>
        <v>0</v>
      </c>
      <c r="P8" s="47">
        <f t="shared" si="1"/>
        <v>54.99626688</v>
      </c>
    </row>
    <row r="9" spans="1:16" x14ac:dyDescent="0.2">
      <c r="A9" s="25" t="s">
        <v>53</v>
      </c>
      <c r="B9" s="25">
        <v>52</v>
      </c>
      <c r="C9" s="25"/>
      <c r="D9" s="25">
        <v>2</v>
      </c>
      <c r="E9" s="25">
        <v>79.510000000000005</v>
      </c>
      <c r="F9">
        <v>20</v>
      </c>
      <c r="G9" s="35">
        <v>80.02</v>
      </c>
      <c r="H9">
        <f t="shared" si="0"/>
        <v>5.0999999999999093E-4</v>
      </c>
      <c r="I9" s="33">
        <v>79.373440000000002</v>
      </c>
      <c r="J9">
        <v>0.24</v>
      </c>
      <c r="K9" s="33">
        <v>26.788751999999999</v>
      </c>
      <c r="L9">
        <v>8</v>
      </c>
      <c r="M9" s="38">
        <v>0.24960000000000002</v>
      </c>
      <c r="N9" s="27">
        <f t="shared" si="2"/>
        <v>51.434403839999995</v>
      </c>
      <c r="O9" s="7">
        <f t="shared" si="3"/>
        <v>4.0480454399999283E-2</v>
      </c>
      <c r="P9" s="47">
        <f t="shared" si="1"/>
        <v>51.144323385599996</v>
      </c>
    </row>
    <row r="10" spans="1:16" s="36" customFormat="1" ht="15.5" customHeight="1" x14ac:dyDescent="0.2">
      <c r="A10" s="36" t="s">
        <v>54</v>
      </c>
      <c r="B10" s="36">
        <v>52</v>
      </c>
      <c r="D10" s="36">
        <v>1</v>
      </c>
      <c r="E10" s="36">
        <v>79.83</v>
      </c>
      <c r="F10" s="36">
        <v>20</v>
      </c>
      <c r="G10" s="41">
        <v>79.44</v>
      </c>
      <c r="H10" s="36">
        <v>0</v>
      </c>
      <c r="I10" s="31">
        <v>63.870719999999999</v>
      </c>
      <c r="J10" s="36">
        <v>0.24</v>
      </c>
      <c r="K10" s="37">
        <v>28.773889</v>
      </c>
      <c r="L10" s="36">
        <v>4</v>
      </c>
      <c r="M10" s="38">
        <v>0.24960000000000002</v>
      </c>
      <c r="N10" s="39">
        <f t="shared" si="2"/>
        <v>27.622933440000001</v>
      </c>
      <c r="O10" s="40">
        <f t="shared" si="3"/>
        <v>0</v>
      </c>
      <c r="P10" s="47">
        <f t="shared" si="1"/>
        <v>27.37333344</v>
      </c>
    </row>
    <row r="11" spans="1:16" s="36" customFormat="1" x14ac:dyDescent="0.2">
      <c r="A11" s="36" t="s">
        <v>55</v>
      </c>
      <c r="B11" s="36">
        <v>52</v>
      </c>
      <c r="D11" s="36">
        <v>2</v>
      </c>
      <c r="E11" s="36">
        <v>82.34</v>
      </c>
      <c r="F11" s="36">
        <v>20</v>
      </c>
      <c r="G11" s="41">
        <v>81.430000000000007</v>
      </c>
      <c r="H11" s="36">
        <v>0</v>
      </c>
      <c r="I11" s="31">
        <v>63.870719999999999</v>
      </c>
      <c r="J11" s="36">
        <v>0.24</v>
      </c>
      <c r="K11" s="37">
        <v>26.788751999999999</v>
      </c>
      <c r="L11" s="36">
        <v>4</v>
      </c>
      <c r="M11" s="38">
        <v>0.24960000000000002</v>
      </c>
      <c r="N11" s="39">
        <f t="shared" si="2"/>
        <v>25.717201919999997</v>
      </c>
      <c r="O11" s="40">
        <f t="shared" si="3"/>
        <v>0</v>
      </c>
      <c r="P11" s="47">
        <f t="shared" si="1"/>
        <v>25.467601919999996</v>
      </c>
    </row>
    <row r="12" spans="1:16" x14ac:dyDescent="0.2">
      <c r="A12" s="25" t="s">
        <v>56</v>
      </c>
      <c r="B12" s="25">
        <v>52</v>
      </c>
      <c r="C12" s="25"/>
      <c r="D12" s="25">
        <v>1</v>
      </c>
      <c r="E12" s="25">
        <v>79.45</v>
      </c>
      <c r="F12">
        <v>20</v>
      </c>
      <c r="G12" s="35">
        <v>78.489999999999995</v>
      </c>
      <c r="H12">
        <v>0</v>
      </c>
      <c r="I12" s="33">
        <v>5.4276900000000001</v>
      </c>
      <c r="J12">
        <v>0.24</v>
      </c>
      <c r="K12" s="33">
        <v>1.3323764</v>
      </c>
      <c r="L12">
        <v>4</v>
      </c>
      <c r="M12" s="38">
        <v>0.24960000000000002</v>
      </c>
      <c r="N12" s="27">
        <f t="shared" si="2"/>
        <v>1.279081344</v>
      </c>
      <c r="O12" s="7">
        <f t="shared" si="3"/>
        <v>0</v>
      </c>
      <c r="P12" s="47">
        <f t="shared" si="1"/>
        <v>1.0294813439999999</v>
      </c>
    </row>
    <row r="13" spans="1:16" x14ac:dyDescent="0.2">
      <c r="A13" s="25" t="s">
        <v>57</v>
      </c>
      <c r="B13" s="25">
        <v>52</v>
      </c>
      <c r="C13" s="25"/>
      <c r="D13" s="25">
        <v>2</v>
      </c>
      <c r="E13" s="25">
        <v>79.48</v>
      </c>
      <c r="F13">
        <v>20</v>
      </c>
      <c r="G13" s="35">
        <v>79.67</v>
      </c>
      <c r="H13">
        <f t="shared" si="0"/>
        <v>1.8999999999999773E-4</v>
      </c>
      <c r="I13" s="33">
        <v>15.726527999999998</v>
      </c>
      <c r="J13">
        <v>0.24</v>
      </c>
      <c r="K13" s="33">
        <v>1.5587552</v>
      </c>
      <c r="L13">
        <v>4</v>
      </c>
      <c r="M13" s="38">
        <v>0.24960000000000002</v>
      </c>
      <c r="N13" s="27">
        <f t="shared" si="2"/>
        <v>1.496404992</v>
      </c>
      <c r="O13" s="7">
        <f t="shared" si="3"/>
        <v>2.988040319999964E-3</v>
      </c>
      <c r="P13" s="47">
        <f t="shared" si="1"/>
        <v>1.2438169516799999</v>
      </c>
    </row>
    <row r="14" spans="1:16" s="36" customFormat="1" x14ac:dyDescent="0.2">
      <c r="A14" s="36" t="s">
        <v>58</v>
      </c>
      <c r="B14" s="36">
        <v>86</v>
      </c>
      <c r="D14" s="36">
        <v>1</v>
      </c>
      <c r="E14" s="36">
        <v>79.42</v>
      </c>
      <c r="F14" s="36">
        <v>20</v>
      </c>
      <c r="G14" s="36">
        <v>80.290000000000006</v>
      </c>
      <c r="H14" s="36">
        <f t="shared" si="0"/>
        <v>8.7000000000000456E-4</v>
      </c>
      <c r="I14" s="31">
        <v>9.233276</v>
      </c>
      <c r="J14" s="36">
        <v>0.24</v>
      </c>
      <c r="K14" s="37">
        <v>2.5006027999999998</v>
      </c>
      <c r="L14" s="36">
        <v>4</v>
      </c>
      <c r="M14" s="38">
        <v>0.24960000000000002</v>
      </c>
      <c r="N14" s="39">
        <f t="shared" si="2"/>
        <v>2.4005786879999995</v>
      </c>
      <c r="O14" s="40">
        <f t="shared" si="3"/>
        <v>8.0329501200000417E-3</v>
      </c>
      <c r="P14" s="47">
        <f t="shared" si="1"/>
        <v>2.1429457378799994</v>
      </c>
    </row>
    <row r="15" spans="1:16" s="36" customFormat="1" x14ac:dyDescent="0.2">
      <c r="A15" s="36" t="s">
        <v>59</v>
      </c>
      <c r="B15" s="36">
        <v>86</v>
      </c>
      <c r="D15" s="36">
        <v>2</v>
      </c>
      <c r="E15" s="36">
        <v>78.709999999999994</v>
      </c>
      <c r="F15" s="36">
        <v>20</v>
      </c>
      <c r="G15" s="36">
        <v>79.31</v>
      </c>
      <c r="H15" s="36">
        <f t="shared" si="0"/>
        <v>6.0000000000000851E-4</v>
      </c>
      <c r="I15" s="31">
        <v>9.5407039999999999</v>
      </c>
      <c r="J15" s="36">
        <v>0.24</v>
      </c>
      <c r="K15" s="37">
        <v>2.5127135999999997</v>
      </c>
      <c r="L15" s="36">
        <v>4</v>
      </c>
      <c r="M15" s="38">
        <v>0.24960000000000002</v>
      </c>
      <c r="N15" s="39">
        <f t="shared" si="2"/>
        <v>2.4122050559999995</v>
      </c>
      <c r="O15" s="40">
        <f t="shared" si="3"/>
        <v>5.7244224000000815E-3</v>
      </c>
      <c r="P15" s="47">
        <f t="shared" si="1"/>
        <v>2.1568806335999993</v>
      </c>
    </row>
    <row r="16" spans="1:16" x14ac:dyDescent="0.2">
      <c r="A16" s="25" t="s">
        <v>60</v>
      </c>
      <c r="B16" s="25">
        <v>86</v>
      </c>
      <c r="C16" s="25"/>
      <c r="D16" s="25">
        <v>1</v>
      </c>
      <c r="E16" s="25">
        <v>82.49</v>
      </c>
      <c r="F16">
        <v>20</v>
      </c>
      <c r="G16">
        <v>82.47</v>
      </c>
      <c r="H16">
        <v>0</v>
      </c>
      <c r="I16" s="33">
        <v>34.357697999999999</v>
      </c>
      <c r="J16">
        <v>0.24</v>
      </c>
      <c r="K16" s="33">
        <v>19.965308</v>
      </c>
      <c r="L16">
        <v>4</v>
      </c>
      <c r="M16" s="38">
        <v>0.24960000000000002</v>
      </c>
      <c r="N16" s="27">
        <f t="shared" si="2"/>
        <v>19.16669568</v>
      </c>
      <c r="O16" s="7">
        <f t="shared" si="3"/>
        <v>0</v>
      </c>
      <c r="P16" s="47">
        <f t="shared" si="1"/>
        <v>18.917095679999999</v>
      </c>
    </row>
    <row r="17" spans="1:16" x14ac:dyDescent="0.2">
      <c r="A17" s="25" t="s">
        <v>61</v>
      </c>
      <c r="B17" s="25">
        <v>86</v>
      </c>
      <c r="C17" s="25"/>
      <c r="D17" s="25">
        <v>2</v>
      </c>
      <c r="E17" s="25">
        <v>79.510000000000005</v>
      </c>
      <c r="F17">
        <v>20</v>
      </c>
      <c r="G17">
        <v>79.510000000000005</v>
      </c>
      <c r="H17">
        <f t="shared" si="0"/>
        <v>0</v>
      </c>
      <c r="I17" s="33">
        <v>36.440624999999997</v>
      </c>
      <c r="J17">
        <v>0.24</v>
      </c>
      <c r="K17" s="33">
        <v>23.216592000000002</v>
      </c>
      <c r="L17">
        <v>4</v>
      </c>
      <c r="M17" s="38">
        <v>0.24960000000000002</v>
      </c>
      <c r="N17" s="27">
        <f t="shared" si="2"/>
        <v>22.287928320000002</v>
      </c>
      <c r="O17" s="7">
        <f t="shared" si="3"/>
        <v>0</v>
      </c>
      <c r="P17" s="47">
        <f t="shared" si="1"/>
        <v>22.038328320000002</v>
      </c>
    </row>
    <row r="18" spans="1:16" s="36" customFormat="1" x14ac:dyDescent="0.2">
      <c r="A18" s="36" t="s">
        <v>62</v>
      </c>
      <c r="B18" s="36">
        <v>86</v>
      </c>
      <c r="D18" s="36">
        <v>1</v>
      </c>
      <c r="E18" s="36">
        <v>79.709999999999994</v>
      </c>
      <c r="F18" s="36">
        <v>20</v>
      </c>
      <c r="G18" s="36">
        <v>83.51</v>
      </c>
      <c r="H18" s="36">
        <f t="shared" si="0"/>
        <v>3.8000000000000113E-3</v>
      </c>
      <c r="I18" s="31">
        <v>64.633481999999987</v>
      </c>
      <c r="J18" s="36">
        <v>0.24</v>
      </c>
      <c r="K18" s="37">
        <v>23.486756</v>
      </c>
      <c r="L18" s="36">
        <v>4</v>
      </c>
      <c r="M18" s="38">
        <v>0.24960000000000002</v>
      </c>
      <c r="N18" s="39">
        <f t="shared" si="2"/>
        <v>22.547285759999998</v>
      </c>
      <c r="O18" s="40">
        <f t="shared" si="3"/>
        <v>0.24560723160000067</v>
      </c>
      <c r="P18" s="47">
        <f t="shared" si="1"/>
        <v>22.052078528399996</v>
      </c>
    </row>
    <row r="19" spans="1:16" s="36" customFormat="1" x14ac:dyDescent="0.2">
      <c r="A19" s="36" t="s">
        <v>63</v>
      </c>
      <c r="B19" s="36">
        <v>86</v>
      </c>
      <c r="D19" s="36">
        <v>2</v>
      </c>
      <c r="E19" s="36">
        <v>80.06</v>
      </c>
      <c r="F19" s="36">
        <v>20</v>
      </c>
      <c r="G19" s="36">
        <v>83.31</v>
      </c>
      <c r="H19" s="36">
        <f t="shared" si="0"/>
        <v>3.2499999999999999E-3</v>
      </c>
      <c r="I19" s="31">
        <v>70.148837999999998</v>
      </c>
      <c r="J19" s="36">
        <v>0.24</v>
      </c>
      <c r="K19" s="37">
        <v>20.123680000000004</v>
      </c>
      <c r="L19" s="36">
        <v>4</v>
      </c>
      <c r="M19" s="38">
        <v>0.24960000000000002</v>
      </c>
      <c r="N19" s="39">
        <f t="shared" si="2"/>
        <v>19.318732800000003</v>
      </c>
      <c r="O19" s="40">
        <f t="shared" si="3"/>
        <v>0.22798372349999999</v>
      </c>
      <c r="P19" s="47">
        <f t="shared" si="1"/>
        <v>18.841149076500002</v>
      </c>
    </row>
    <row r="20" spans="1:16" x14ac:dyDescent="0.2">
      <c r="M20" s="7"/>
      <c r="N20" s="7"/>
      <c r="O20" s="7"/>
      <c r="P20" s="7"/>
    </row>
    <row r="21" spans="1:16" x14ac:dyDescent="0.2">
      <c r="M21" s="7"/>
      <c r="N21" s="7"/>
      <c r="O21" s="7"/>
      <c r="P21" s="7"/>
    </row>
    <row r="22" spans="1:16" x14ac:dyDescent="0.2">
      <c r="M22" s="7"/>
      <c r="N22" s="7"/>
      <c r="O22" s="7"/>
      <c r="P22" s="7"/>
    </row>
    <row r="23" spans="1:16" x14ac:dyDescent="0.2">
      <c r="M23" s="7"/>
      <c r="N23" s="7"/>
      <c r="O23" s="7"/>
      <c r="P23" s="7"/>
    </row>
    <row r="24" spans="1:16" x14ac:dyDescent="0.2">
      <c r="M24" s="7"/>
      <c r="N24" s="7"/>
      <c r="O24" s="7"/>
      <c r="P24" s="7"/>
    </row>
    <row r="25" spans="1:16" x14ac:dyDescent="0.2">
      <c r="M25" s="7"/>
      <c r="N25" s="7"/>
      <c r="O25" s="7"/>
      <c r="P25" s="7"/>
    </row>
    <row r="26" spans="1:16" x14ac:dyDescent="0.2">
      <c r="M26" s="7"/>
      <c r="N26" s="7"/>
      <c r="O26" s="7"/>
      <c r="P26" s="7"/>
    </row>
    <row r="27" spans="1:16" x14ac:dyDescent="0.2">
      <c r="M27" s="7"/>
      <c r="N27" s="7"/>
      <c r="O27" s="7"/>
      <c r="P27" s="7"/>
    </row>
    <row r="28" spans="1:16" x14ac:dyDescent="0.2">
      <c r="M28" s="7"/>
      <c r="N28" s="7"/>
      <c r="O28" s="7"/>
      <c r="P28" s="7"/>
    </row>
    <row r="29" spans="1:16" x14ac:dyDescent="0.2">
      <c r="M29" s="7"/>
      <c r="N29" s="7"/>
      <c r="O29" s="7"/>
      <c r="P29" s="7"/>
    </row>
    <row r="30" spans="1:16" x14ac:dyDescent="0.2">
      <c r="M30" s="7"/>
      <c r="N30" s="7"/>
      <c r="O30" s="7"/>
      <c r="P30" s="7"/>
    </row>
    <row r="31" spans="1:16" x14ac:dyDescent="0.2">
      <c r="M31" s="7"/>
      <c r="N31" s="7"/>
      <c r="O31" s="7"/>
      <c r="P31" s="7"/>
    </row>
    <row r="32" spans="1:16" x14ac:dyDescent="0.2">
      <c r="M32" s="7"/>
      <c r="N32" s="7"/>
      <c r="O32" s="7"/>
      <c r="P32" s="7"/>
    </row>
    <row r="33" spans="13:16" x14ac:dyDescent="0.2">
      <c r="M33" s="7"/>
      <c r="N33" s="7"/>
      <c r="O33" s="7"/>
      <c r="P33" s="7"/>
    </row>
    <row r="34" spans="13:16" x14ac:dyDescent="0.2">
      <c r="M34" s="7"/>
      <c r="N34" s="7"/>
      <c r="O34" s="7"/>
      <c r="P34" s="7"/>
    </row>
    <row r="35" spans="13:16" x14ac:dyDescent="0.2">
      <c r="M35" s="7"/>
      <c r="N35" s="7"/>
      <c r="O35" s="7"/>
      <c r="P35" s="7"/>
    </row>
    <row r="36" spans="13:16" x14ac:dyDescent="0.2">
      <c r="M36" s="7"/>
      <c r="N36" s="7"/>
      <c r="O36" s="7"/>
      <c r="P36" s="7"/>
    </row>
    <row r="37" spans="13:16" x14ac:dyDescent="0.2">
      <c r="M37" s="7"/>
      <c r="N37" s="7"/>
      <c r="O37" s="7"/>
      <c r="P37" s="7"/>
    </row>
    <row r="38" spans="13:16" x14ac:dyDescent="0.2">
      <c r="M38" s="7"/>
      <c r="N38" s="7"/>
      <c r="O38" s="7"/>
      <c r="P38" s="7"/>
    </row>
    <row r="39" spans="13:16" x14ac:dyDescent="0.2">
      <c r="M39" s="7"/>
      <c r="N39" s="7"/>
      <c r="O39" s="7"/>
      <c r="P39" s="7"/>
    </row>
    <row r="40" spans="13:16" x14ac:dyDescent="0.2">
      <c r="M40" s="7"/>
      <c r="N40" s="7"/>
      <c r="O40" s="7"/>
      <c r="P40" s="7"/>
    </row>
    <row r="41" spans="13:16" x14ac:dyDescent="0.2">
      <c r="M41" s="7"/>
      <c r="N41" s="7"/>
      <c r="O41" s="7"/>
      <c r="P41" s="7"/>
    </row>
    <row r="42" spans="13:16" x14ac:dyDescent="0.2">
      <c r="M42" s="7"/>
      <c r="N42" s="7"/>
      <c r="O42" s="7"/>
      <c r="P42" s="7"/>
    </row>
    <row r="43" spans="13:16" x14ac:dyDescent="0.2">
      <c r="M43" s="7"/>
      <c r="N43" s="7"/>
      <c r="O43" s="7"/>
      <c r="P43" s="7"/>
    </row>
    <row r="44" spans="13:16" x14ac:dyDescent="0.2">
      <c r="M44" s="7"/>
      <c r="N44" s="7"/>
      <c r="O44" s="7"/>
      <c r="P44" s="7"/>
    </row>
    <row r="45" spans="13:16" x14ac:dyDescent="0.2">
      <c r="M45" s="7"/>
      <c r="N45" s="7"/>
      <c r="O45" s="7"/>
      <c r="P45" s="7"/>
    </row>
    <row r="46" spans="13:16" x14ac:dyDescent="0.2">
      <c r="M46" s="7"/>
      <c r="N46" s="7"/>
      <c r="O46" s="7"/>
      <c r="P46" s="7"/>
    </row>
    <row r="47" spans="13:16" x14ac:dyDescent="0.2">
      <c r="M47" s="7"/>
      <c r="N47" s="7"/>
      <c r="O47" s="7"/>
      <c r="P47" s="7"/>
    </row>
    <row r="48" spans="13:16" x14ac:dyDescent="0.2">
      <c r="M48" s="7"/>
      <c r="N48" s="7"/>
      <c r="O48" s="7"/>
      <c r="P48" s="7"/>
    </row>
    <row r="49" spans="13:16" x14ac:dyDescent="0.2">
      <c r="M49" s="7"/>
      <c r="N49" s="7"/>
      <c r="O49" s="7"/>
      <c r="P49" s="7"/>
    </row>
    <row r="50" spans="13:16" x14ac:dyDescent="0.2">
      <c r="M50" s="7"/>
      <c r="N50" s="7"/>
      <c r="O50" s="7"/>
      <c r="P50" s="7"/>
    </row>
    <row r="51" spans="13:16" x14ac:dyDescent="0.2">
      <c r="M51" s="7"/>
      <c r="N51" s="7"/>
      <c r="O51" s="7"/>
      <c r="P51" s="7"/>
    </row>
    <row r="52" spans="13:16" x14ac:dyDescent="0.2">
      <c r="M52" s="7"/>
      <c r="N52" s="7"/>
      <c r="O52" s="7"/>
      <c r="P52" s="7"/>
    </row>
    <row r="53" spans="13:16" x14ac:dyDescent="0.2">
      <c r="M53" s="7"/>
      <c r="N53" s="7"/>
      <c r="O53" s="7"/>
      <c r="P53" s="7"/>
    </row>
    <row r="54" spans="13:16" x14ac:dyDescent="0.2">
      <c r="M54" s="7"/>
      <c r="N54" s="7"/>
      <c r="O54" s="7"/>
      <c r="P54" s="7"/>
    </row>
    <row r="55" spans="13:16" x14ac:dyDescent="0.2">
      <c r="M55" s="7"/>
      <c r="N55" s="7"/>
      <c r="O55" s="7"/>
      <c r="P55" s="7"/>
    </row>
    <row r="56" spans="13:16" x14ac:dyDescent="0.2">
      <c r="M56" s="7"/>
      <c r="N56" s="7"/>
      <c r="O56" s="7"/>
      <c r="P56" s="7"/>
    </row>
    <row r="57" spans="13:16" x14ac:dyDescent="0.2">
      <c r="M57" s="7"/>
      <c r="N57" s="7"/>
      <c r="O57" s="7"/>
      <c r="P57" s="7"/>
    </row>
    <row r="58" spans="13:16" x14ac:dyDescent="0.2">
      <c r="M58" s="7"/>
      <c r="N58" s="7"/>
      <c r="O58" s="7"/>
      <c r="P58" s="7"/>
    </row>
    <row r="59" spans="13:16" x14ac:dyDescent="0.2">
      <c r="M59" s="7"/>
      <c r="N59" s="7"/>
      <c r="O59" s="7"/>
      <c r="P59" s="7"/>
    </row>
    <row r="60" spans="13:16" x14ac:dyDescent="0.2">
      <c r="M60" s="7"/>
      <c r="N60" s="7"/>
      <c r="O60" s="7"/>
      <c r="P60" s="7"/>
    </row>
    <row r="61" spans="13:16" x14ac:dyDescent="0.2">
      <c r="M61" s="7"/>
      <c r="N61" s="7"/>
      <c r="O61" s="7"/>
      <c r="P61" s="7"/>
    </row>
    <row r="62" spans="13:16" x14ac:dyDescent="0.2">
      <c r="M62" s="7"/>
      <c r="N62" s="7"/>
      <c r="O62" s="7"/>
      <c r="P62" s="7"/>
    </row>
    <row r="63" spans="13:16" x14ac:dyDescent="0.2">
      <c r="M63" s="7"/>
      <c r="N63" s="7"/>
      <c r="O63" s="7"/>
      <c r="P63" s="7"/>
    </row>
    <row r="64" spans="13:16" x14ac:dyDescent="0.2">
      <c r="M64" s="7"/>
      <c r="N64" s="7"/>
      <c r="O64" s="7"/>
      <c r="P64" s="7"/>
    </row>
    <row r="65" spans="13:16" x14ac:dyDescent="0.2">
      <c r="M65" s="7"/>
      <c r="N65" s="7"/>
      <c r="O65" s="7"/>
      <c r="P65" s="7"/>
    </row>
    <row r="66" spans="13:16" x14ac:dyDescent="0.2">
      <c r="M66" s="7"/>
      <c r="N66" s="7"/>
      <c r="O66" s="7"/>
      <c r="P66" s="7"/>
    </row>
    <row r="67" spans="13:16" x14ac:dyDescent="0.2">
      <c r="M67" s="7"/>
      <c r="N67" s="7"/>
      <c r="O67" s="7"/>
      <c r="P67" s="7"/>
    </row>
    <row r="68" spans="13:16" x14ac:dyDescent="0.2">
      <c r="M68" s="7"/>
      <c r="N68" s="7"/>
      <c r="O68" s="7"/>
      <c r="P68" s="7"/>
    </row>
    <row r="69" spans="13:16" x14ac:dyDescent="0.2">
      <c r="M69" s="7"/>
      <c r="N69" s="7"/>
      <c r="O69" s="7"/>
      <c r="P69" s="7"/>
    </row>
    <row r="70" spans="13:16" x14ac:dyDescent="0.2">
      <c r="M70" s="7"/>
      <c r="N70" s="7"/>
      <c r="O70" s="7"/>
      <c r="P70" s="7"/>
    </row>
    <row r="71" spans="13:16" x14ac:dyDescent="0.2">
      <c r="M71" s="7"/>
      <c r="N71" s="7"/>
      <c r="O71" s="7"/>
      <c r="P71" s="7"/>
    </row>
    <row r="72" spans="13:16" x14ac:dyDescent="0.2">
      <c r="M72" s="7"/>
      <c r="N72" s="7"/>
      <c r="O72" s="7"/>
      <c r="P72" s="7"/>
    </row>
    <row r="73" spans="13:16" x14ac:dyDescent="0.2">
      <c r="M73" s="7"/>
      <c r="N73" s="7"/>
      <c r="O73" s="7"/>
      <c r="P73" s="7"/>
    </row>
    <row r="74" spans="13:16" x14ac:dyDescent="0.2">
      <c r="M74" s="7"/>
      <c r="N74" s="7"/>
      <c r="O74" s="7"/>
      <c r="P74" s="7"/>
    </row>
    <row r="75" spans="13:16" x14ac:dyDescent="0.2">
      <c r="M75" s="7"/>
      <c r="N75" s="7"/>
      <c r="O75" s="7"/>
      <c r="P75" s="7"/>
    </row>
    <row r="76" spans="13:16" x14ac:dyDescent="0.2">
      <c r="M76" s="7"/>
      <c r="N76" s="7"/>
      <c r="O76" s="7"/>
      <c r="P76" s="7"/>
    </row>
    <row r="77" spans="13:16" x14ac:dyDescent="0.2">
      <c r="M77" s="7"/>
      <c r="N77" s="7"/>
      <c r="O77" s="7"/>
      <c r="P77" s="7"/>
    </row>
    <row r="78" spans="13:16" x14ac:dyDescent="0.2">
      <c r="M78" s="7"/>
      <c r="N78" s="7"/>
      <c r="O78" s="7"/>
      <c r="P78" s="7"/>
    </row>
    <row r="79" spans="13:16" x14ac:dyDescent="0.2">
      <c r="M79" s="7"/>
      <c r="N79" s="7"/>
      <c r="O79" s="7"/>
      <c r="P79" s="7"/>
    </row>
  </sheetData>
  <conditionalFormatting sqref="M1">
    <cfRule type="cellIs" dxfId="1" priority="1" operator="lessThan">
      <formula>0</formula>
    </cfRule>
  </conditionalFormatting>
  <conditionalFormatting sqref="K1:L1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 Samples</vt:lpstr>
      <vt:lpstr>Resin Blanks </vt:lpstr>
      <vt:lpstr>E2 Samples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Duston</dc:creator>
  <cp:lastModifiedBy>Amanda Pennino</cp:lastModifiedBy>
  <dcterms:created xsi:type="dcterms:W3CDTF">2019-10-28T18:04:58Z</dcterms:created>
  <dcterms:modified xsi:type="dcterms:W3CDTF">2021-03-27T18:36:08Z</dcterms:modified>
</cp:coreProperties>
</file>