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ninoa/Documents/VT/Data/MyData/Resins/NPOC/"/>
    </mc:Choice>
  </mc:AlternateContent>
  <xr:revisionPtr revIDLastSave="0" documentId="8_{2E040520-D950-384F-91E0-0BFC71CE327D}" xr6:coauthVersionLast="36" xr6:coauthVersionMax="36" xr10:uidLastSave="{00000000-0000-0000-0000-000000000000}"/>
  <bookViews>
    <workbookView xWindow="0" yWindow="460" windowWidth="28800" windowHeight="12220" xr2:uid="{00000000-000D-0000-FFFF-FFFF00000000}"/>
  </bookViews>
  <sheets>
    <sheet name="021820 Salts raw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AE58" i="1" l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U75" i="1"/>
  <c r="T75" i="1"/>
  <c r="U74" i="1"/>
  <c r="T74" i="1"/>
  <c r="U69" i="1"/>
  <c r="T69" i="1"/>
  <c r="U68" i="1"/>
  <c r="T68" i="1"/>
  <c r="U63" i="1"/>
  <c r="T63" i="1"/>
  <c r="U62" i="1"/>
  <c r="T62" i="1"/>
  <c r="U53" i="1"/>
  <c r="T53" i="1"/>
  <c r="U52" i="1"/>
  <c r="T52" i="1"/>
  <c r="U43" i="1"/>
  <c r="T43" i="1"/>
  <c r="U42" i="1"/>
  <c r="T42" i="1"/>
  <c r="U33" i="1"/>
  <c r="T33" i="1"/>
  <c r="U32" i="1"/>
  <c r="T32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N63" i="1"/>
  <c r="M63" i="1"/>
  <c r="N62" i="1"/>
  <c r="M62" i="1"/>
  <c r="N53" i="1"/>
  <c r="M53" i="1"/>
  <c r="N52" i="1"/>
  <c r="M52" i="1"/>
  <c r="N43" i="1"/>
  <c r="N42" i="1"/>
  <c r="M43" i="1"/>
  <c r="M42" i="1"/>
  <c r="N33" i="1"/>
  <c r="N32" i="1"/>
  <c r="M33" i="1"/>
  <c r="M32" i="1"/>
</calcChain>
</file>

<file path=xl/sharedStrings.xml><?xml version="1.0" encoding="utf-8"?>
<sst xmlns="http://schemas.openxmlformats.org/spreadsheetml/2006/main" count="137" uniqueCount="30">
  <si>
    <t>Sample ID</t>
  </si>
  <si>
    <t>Vial</t>
  </si>
  <si>
    <t>DI</t>
  </si>
  <si>
    <t>7  2</t>
  </si>
  <si>
    <t>15  4</t>
  </si>
  <si>
    <t>30  5</t>
  </si>
  <si>
    <t>7   2</t>
  </si>
  <si>
    <t>15   4</t>
  </si>
  <si>
    <t>di</t>
  </si>
  <si>
    <t xml:space="preserve"> 7  2</t>
  </si>
  <si>
    <t>61 redo</t>
  </si>
  <si>
    <t>62 redo</t>
  </si>
  <si>
    <t>63 redo</t>
  </si>
  <si>
    <t>64 redo</t>
  </si>
  <si>
    <t>Shimadzu TOC-L Analyzer</t>
  </si>
  <si>
    <t>Samples analyzed: 02/18/2020 - 02/21/2020</t>
  </si>
  <si>
    <t>NPOC</t>
  </si>
  <si>
    <t>TN</t>
  </si>
  <si>
    <t>Mean:</t>
  </si>
  <si>
    <t>SD:</t>
  </si>
  <si>
    <t>Measured</t>
  </si>
  <si>
    <t>Actual</t>
  </si>
  <si>
    <t>Corrected</t>
  </si>
  <si>
    <t>High</t>
  </si>
  <si>
    <t xml:space="preserve">NPOC </t>
  </si>
  <si>
    <t>Cal curve</t>
  </si>
  <si>
    <t>(ppm)</t>
  </si>
  <si>
    <t>(&gt;30 ppm)</t>
  </si>
  <si>
    <t>Standard Cal curve</t>
  </si>
  <si>
    <t>High NPOC Cal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</si>
</sst>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'021820 Salts raw'!$J$4:$M$4</c:f>
              <c:numCache>
                <c:formatCode>General</c:formatCode>
                <c:ptCount val="4"/>
                <c:pt idx="0">
                  <c:v>0.53480000000000005</c:v>
                </c:pt>
                <c:pt idx="1">
                  <c:v>7.7442857142857138</c:v>
                </c:pt>
                <c:pt idx="2">
                  <c:v>16.224285714285713</c:v>
                </c:pt>
                <c:pt idx="3">
                  <c:v>32.431428571428569</c:v>
                </c:pt>
              </c:numCache>
            </c:numRef>
          </c:xVal>
          <c:yVal>
            <c:numRef>
              <c:f>'021820 Salts raw'!$J$5:$M$5</c:f>
              <c:numCache>
                <c:formatCode>General</c:formatCode>
                <c:ptCount val="4"/>
                <c:pt idx="0">
                  <c:v>0.3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1-4C2C-8E1E-825BC7D52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178384"/>
        <c:axId val="533176416"/>
      </c:scatterChart>
      <c:valAx>
        <c:axId val="53317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76416"/>
        <c:crosses val="autoZero"/>
        <c:crossBetween val="midCat"/>
      </c:valAx>
      <c:valAx>
        <c:axId val="5331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17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</a:t>
            </a:r>
          </a:p>
        </c:rich>
      </c:tx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56036745406824E-2"/>
          <c:y val="7.2210557013706614E-2"/>
          <c:w val="0.89205796150481187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'021820 Salts raw'!$J$8:$M$8</c:f>
              <c:numCache>
                <c:formatCode>General</c:formatCode>
                <c:ptCount val="4"/>
                <c:pt idx="0">
                  <c:v>1.3612857142857145E-2</c:v>
                </c:pt>
                <c:pt idx="1">
                  <c:v>1.7531428571428573</c:v>
                </c:pt>
                <c:pt idx="2">
                  <c:v>3.5017142857142858</c:v>
                </c:pt>
                <c:pt idx="3">
                  <c:v>4.1788571428571428</c:v>
                </c:pt>
              </c:numCache>
            </c:numRef>
          </c:xVal>
          <c:yVal>
            <c:numRef>
              <c:f>'021820 Salts raw'!$J$9:$M$9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A-4658-BEBF-F25620348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43824"/>
        <c:axId val="463146120"/>
      </c:scatterChart>
      <c:valAx>
        <c:axId val="46314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46120"/>
        <c:crosses val="autoZero"/>
        <c:crossBetween val="midCat"/>
      </c:valAx>
      <c:valAx>
        <c:axId val="4631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4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NPOC high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'[1]021820 Salts high raw'!$K$7:$P$7</c:f>
              <c:numCache>
                <c:formatCode>General</c:formatCode>
                <c:ptCount val="6"/>
                <c:pt idx="0">
                  <c:v>0.46121428571428569</c:v>
                </c:pt>
                <c:pt idx="1">
                  <c:v>6.6787142857142863</c:v>
                </c:pt>
                <c:pt idx="2">
                  <c:v>13.994285714285713</c:v>
                </c:pt>
                <c:pt idx="3">
                  <c:v>27.96857142857143</c:v>
                </c:pt>
                <c:pt idx="4">
                  <c:v>67.373333333333335</c:v>
                </c:pt>
                <c:pt idx="5">
                  <c:v>87.306666666666658</c:v>
                </c:pt>
              </c:numCache>
            </c:numRef>
          </c:xVal>
          <c:yVal>
            <c:numRef>
              <c:f>'[1]021820 Salts high raw'!$K$8:$P$8</c:f>
              <c:numCache>
                <c:formatCode>General</c:formatCode>
                <c:ptCount val="6"/>
                <c:pt idx="0">
                  <c:v>0.3</c:v>
                </c:pt>
                <c:pt idx="1">
                  <c:v>7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54-4A3F-A296-4F5444C66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65032"/>
        <c:axId val="536663064"/>
      </c:scatterChart>
      <c:valAx>
        <c:axId val="53666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3064"/>
        <c:crosses val="autoZero"/>
        <c:crossBetween val="midCat"/>
      </c:valAx>
      <c:valAx>
        <c:axId val="53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19</xdr:row>
      <xdr:rowOff>47625</xdr:rowOff>
    </xdr:from>
    <xdr:to>
      <xdr:col>14</xdr:col>
      <xdr:colOff>447675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A83FB-ECC7-4DCD-A86A-B2B600802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385762</xdr:colOff>
      <xdr:row>34</xdr:row>
      <xdr:rowOff>104775</xdr:rowOff>
    </xdr:from>
    <xdr:to>
      <xdr:col>14</xdr:col>
      <xdr:colOff>547687</xdr:colOff>
      <xdr:row>48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BCD802-41A9-4C06-B3EF-78AED160F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19</xdr:row>
      <xdr:rowOff>76200</xdr:rowOff>
    </xdr:from>
    <xdr:to>
      <xdr:col>24</xdr:col>
      <xdr:colOff>323850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1A71A9-47B0-41C2-B9E6-4CA2F0892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avid%20Mitchem%20All%20Files/Data%20Folders/Brian%20Strahm/Amanda/TOC/021820%20Salts%20high%20ra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1820 Salts high raw"/>
    </sheetNames>
    <sheetDataSet>
      <sheetData sheetId="0">
        <row r="7">
          <cell r="K7">
            <v>0.46121428571428569</v>
          </cell>
          <cell r="L7">
            <v>6.6787142857142863</v>
          </cell>
          <cell r="M7">
            <v>13.994285714285713</v>
          </cell>
          <cell r="N7">
            <v>27.96857142857143</v>
          </cell>
          <cell r="O7">
            <v>67.373333333333335</v>
          </cell>
          <cell r="P7">
            <v>87.306666666666658</v>
          </cell>
        </row>
        <row r="8">
          <cell r="K8">
            <v>0.3</v>
          </cell>
          <cell r="L8">
            <v>7</v>
          </cell>
          <cell r="M8">
            <v>15</v>
          </cell>
          <cell r="N8">
            <v>30</v>
          </cell>
          <cell r="O8">
            <v>60</v>
          </cell>
          <cell r="P8">
            <v>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5"/>
  <sheetViews>
    <sheetView tabSelected="1" workbookViewId="0">
      <selection activeCell="AE17" sqref="AE17"/>
    </sheetView>
  </sheetViews>
  <sheetFormatPr baseColWidth="10" defaultColWidth="8.83203125" defaultRowHeight="15" x14ac:dyDescent="0.2"/>
  <cols>
    <col min="2" max="2" width="11.33203125" customWidth="1"/>
    <col min="3" max="3" width="13.33203125" bestFit="1" customWidth="1"/>
    <col min="4" max="4" width="10.5" bestFit="1" customWidth="1"/>
    <col min="5" max="7" width="10.5" customWidth="1"/>
    <col min="9" max="9" width="11.33203125" customWidth="1"/>
  </cols>
  <sheetData>
    <row r="1" spans="1:31" x14ac:dyDescent="0.2">
      <c r="A1" s="2" t="s">
        <v>14</v>
      </c>
    </row>
    <row r="2" spans="1:31" x14ac:dyDescent="0.2">
      <c r="A2" s="2" t="s">
        <v>15</v>
      </c>
      <c r="I2" s="2" t="s">
        <v>28</v>
      </c>
      <c r="R2" s="2" t="s">
        <v>29</v>
      </c>
    </row>
    <row r="3" spans="1:31" x14ac:dyDescent="0.2">
      <c r="I3" s="2" t="s">
        <v>16</v>
      </c>
      <c r="R3" s="2" t="s">
        <v>16</v>
      </c>
    </row>
    <row r="4" spans="1:31" x14ac:dyDescent="0.2">
      <c r="I4" t="s">
        <v>20</v>
      </c>
      <c r="J4">
        <v>0.53480000000000005</v>
      </c>
      <c r="K4">
        <v>7.7442857142857138</v>
      </c>
      <c r="L4">
        <v>16.224285714285713</v>
      </c>
      <c r="M4">
        <v>32.431428571428569</v>
      </c>
      <c r="R4" t="s">
        <v>20</v>
      </c>
      <c r="S4">
        <v>0.46121428571428569</v>
      </c>
      <c r="T4">
        <v>6.6787142857142863</v>
      </c>
      <c r="U4">
        <v>13.994285714285713</v>
      </c>
      <c r="V4">
        <v>27.96857142857143</v>
      </c>
      <c r="W4">
        <v>67.373333333333335</v>
      </c>
      <c r="X4">
        <v>87.306666666666658</v>
      </c>
    </row>
    <row r="5" spans="1:31" x14ac:dyDescent="0.2">
      <c r="B5" s="1"/>
      <c r="I5" t="s">
        <v>21</v>
      </c>
      <c r="J5">
        <v>0.3</v>
      </c>
      <c r="K5">
        <v>7</v>
      </c>
      <c r="L5">
        <v>15</v>
      </c>
      <c r="M5">
        <v>30</v>
      </c>
      <c r="R5" t="s">
        <v>21</v>
      </c>
      <c r="S5">
        <v>0.3</v>
      </c>
      <c r="T5">
        <v>7</v>
      </c>
      <c r="U5">
        <v>15</v>
      </c>
      <c r="V5">
        <v>30</v>
      </c>
      <c r="W5">
        <v>60</v>
      </c>
      <c r="X5">
        <v>90</v>
      </c>
    </row>
    <row r="7" spans="1:31" x14ac:dyDescent="0.2">
      <c r="G7" s="5" t="s">
        <v>23</v>
      </c>
      <c r="I7" s="2" t="s">
        <v>17</v>
      </c>
    </row>
    <row r="8" spans="1:31" x14ac:dyDescent="0.2">
      <c r="E8" s="3"/>
      <c r="F8" s="3"/>
      <c r="G8" s="5" t="s">
        <v>24</v>
      </c>
      <c r="I8" t="s">
        <v>20</v>
      </c>
      <c r="J8">
        <v>1.3612857142857145E-2</v>
      </c>
      <c r="K8">
        <v>1.7531428571428573</v>
      </c>
      <c r="L8">
        <v>3.5017142857142858</v>
      </c>
      <c r="M8">
        <v>4.1788571428571428</v>
      </c>
    </row>
    <row r="9" spans="1:31" x14ac:dyDescent="0.2">
      <c r="E9" s="5" t="s">
        <v>22</v>
      </c>
      <c r="F9" s="5" t="s">
        <v>22</v>
      </c>
      <c r="G9" s="5" t="s">
        <v>25</v>
      </c>
      <c r="I9" t="s">
        <v>21</v>
      </c>
      <c r="J9">
        <v>0</v>
      </c>
      <c r="K9">
        <v>2</v>
      </c>
      <c r="L9">
        <v>4</v>
      </c>
      <c r="M9">
        <v>5</v>
      </c>
    </row>
    <row r="10" spans="1:31" x14ac:dyDescent="0.2">
      <c r="E10" s="5" t="s">
        <v>16</v>
      </c>
      <c r="F10" s="5" t="s">
        <v>17</v>
      </c>
      <c r="G10" s="5" t="s">
        <v>27</v>
      </c>
      <c r="AA10" s="2" t="s">
        <v>29</v>
      </c>
    </row>
    <row r="11" spans="1:31" x14ac:dyDescent="0.2">
      <c r="A11" s="2" t="s">
        <v>1</v>
      </c>
      <c r="B11" s="2" t="s">
        <v>0</v>
      </c>
      <c r="C11" s="5" t="s">
        <v>16</v>
      </c>
      <c r="D11" s="5" t="s">
        <v>17</v>
      </c>
      <c r="E11" s="5" t="s">
        <v>26</v>
      </c>
      <c r="F11" s="5" t="s">
        <v>26</v>
      </c>
      <c r="G11" s="5" t="s">
        <v>26</v>
      </c>
      <c r="AE11" s="2" t="s">
        <v>22</v>
      </c>
    </row>
    <row r="12" spans="1:31" x14ac:dyDescent="0.2">
      <c r="A12">
        <v>5</v>
      </c>
      <c r="B12">
        <v>43</v>
      </c>
      <c r="C12" s="4">
        <v>1.04</v>
      </c>
      <c r="D12" s="4">
        <v>0.18</v>
      </c>
      <c r="E12" s="4">
        <f>(0.9316*C12)-0.1852</f>
        <v>0.78366400000000003</v>
      </c>
      <c r="F12" s="4">
        <f>(1.1852*D12)-0.0492</f>
        <v>0.164136</v>
      </c>
      <c r="AA12" s="5" t="s">
        <v>1</v>
      </c>
      <c r="AB12" s="5" t="s">
        <v>0</v>
      </c>
      <c r="AC12" s="5" t="s">
        <v>16</v>
      </c>
      <c r="AD12" s="5" t="s">
        <v>17</v>
      </c>
      <c r="AE12" s="5" t="s">
        <v>16</v>
      </c>
    </row>
    <row r="13" spans="1:31" x14ac:dyDescent="0.2">
      <c r="A13">
        <v>7</v>
      </c>
      <c r="B13">
        <v>44</v>
      </c>
      <c r="C13" s="4">
        <v>0.46029999999999999</v>
      </c>
      <c r="D13" s="4">
        <v>4.0329999999999998E-2</v>
      </c>
      <c r="E13" s="4">
        <f t="shared" ref="E13:E57" si="0">(0.9316*C13)-0.1852</f>
        <v>0.24361547999999997</v>
      </c>
      <c r="F13" s="4">
        <f t="shared" ref="F13:F57" si="1">(1.1852*D13)-0.0492</f>
        <v>-1.400884000000005E-3</v>
      </c>
      <c r="G13" s="3"/>
      <c r="AA13">
        <v>5</v>
      </c>
      <c r="AB13">
        <v>43</v>
      </c>
      <c r="AC13">
        <v>0.89729999999999999</v>
      </c>
      <c r="AD13">
        <v>0.18</v>
      </c>
      <c r="AE13">
        <f>(0.9779*AC13) +0.5028</f>
        <v>1.3802696700000001</v>
      </c>
    </row>
    <row r="14" spans="1:31" x14ac:dyDescent="0.2">
      <c r="A14">
        <v>8</v>
      </c>
      <c r="B14">
        <v>45</v>
      </c>
      <c r="C14" s="4">
        <v>0.94840000000000002</v>
      </c>
      <c r="D14" s="4">
        <v>0.16569999999999999</v>
      </c>
      <c r="E14" s="4">
        <f t="shared" si="0"/>
        <v>0.69832943999999997</v>
      </c>
      <c r="F14" s="4">
        <f t="shared" si="1"/>
        <v>0.14718764000000001</v>
      </c>
      <c r="AA14">
        <v>7</v>
      </c>
      <c r="AB14">
        <v>44</v>
      </c>
      <c r="AC14">
        <v>0.39689999999999998</v>
      </c>
      <c r="AD14">
        <v>4.0329999999999998E-2</v>
      </c>
      <c r="AE14">
        <f t="shared" ref="AE14:AE58" si="2">(0.9779*AC14) +0.5028</f>
        <v>0.89092850999999995</v>
      </c>
    </row>
    <row r="15" spans="1:31" x14ac:dyDescent="0.2">
      <c r="A15">
        <v>9</v>
      </c>
      <c r="B15">
        <v>46</v>
      </c>
      <c r="C15" s="4">
        <v>0.4758</v>
      </c>
      <c r="D15" s="4">
        <v>2.5669999999999998E-2</v>
      </c>
      <c r="E15" s="4">
        <f t="shared" si="0"/>
        <v>0.25805528</v>
      </c>
      <c r="F15" s="4">
        <f t="shared" si="1"/>
        <v>-1.8775916E-2</v>
      </c>
      <c r="AA15">
        <v>8</v>
      </c>
      <c r="AB15">
        <v>45</v>
      </c>
      <c r="AC15">
        <v>0.81789999999999996</v>
      </c>
      <c r="AD15">
        <v>0.16569999999999999</v>
      </c>
      <c r="AE15">
        <f t="shared" si="2"/>
        <v>1.30262441</v>
      </c>
    </row>
    <row r="16" spans="1:31" x14ac:dyDescent="0.2">
      <c r="A16">
        <v>10</v>
      </c>
      <c r="B16">
        <v>47</v>
      </c>
      <c r="C16" s="4">
        <v>1.0009999999999999</v>
      </c>
      <c r="D16" s="4">
        <v>0.1744</v>
      </c>
      <c r="E16" s="4">
        <f t="shared" si="0"/>
        <v>0.74733159999999987</v>
      </c>
      <c r="F16" s="4">
        <f t="shared" si="1"/>
        <v>0.15749888000000001</v>
      </c>
      <c r="AA16">
        <v>9</v>
      </c>
      <c r="AB16">
        <v>46</v>
      </c>
      <c r="AC16">
        <v>0.4103</v>
      </c>
      <c r="AD16">
        <v>2.5669999999999998E-2</v>
      </c>
      <c r="AE16">
        <f t="shared" si="2"/>
        <v>0.90403237000000003</v>
      </c>
    </row>
    <row r="17" spans="1:31" x14ac:dyDescent="0.2">
      <c r="A17">
        <v>11</v>
      </c>
      <c r="B17">
        <v>48</v>
      </c>
      <c r="C17" s="4">
        <v>0.50339999999999996</v>
      </c>
      <c r="D17" s="4">
        <v>3.0700000000000002E-2</v>
      </c>
      <c r="E17" s="4">
        <f t="shared" si="0"/>
        <v>0.28376743999999998</v>
      </c>
      <c r="F17" s="4">
        <f t="shared" si="1"/>
        <v>-1.2814359999999997E-2</v>
      </c>
      <c r="M17" s="5" t="s">
        <v>16</v>
      </c>
      <c r="N17" s="5" t="s">
        <v>17</v>
      </c>
      <c r="T17" s="5" t="s">
        <v>16</v>
      </c>
      <c r="U17" s="5" t="s">
        <v>17</v>
      </c>
      <c r="AA17">
        <v>10</v>
      </c>
      <c r="AB17">
        <v>47</v>
      </c>
      <c r="AC17">
        <v>0.86309999999999998</v>
      </c>
      <c r="AD17">
        <v>0.1744</v>
      </c>
      <c r="AE17">
        <f t="shared" si="2"/>
        <v>1.3468254900000001</v>
      </c>
    </row>
    <row r="18" spans="1:31" x14ac:dyDescent="0.2">
      <c r="A18">
        <v>13</v>
      </c>
      <c r="B18">
        <v>49</v>
      </c>
      <c r="C18" s="6">
        <v>71.41</v>
      </c>
      <c r="D18" s="4">
        <v>1.367</v>
      </c>
      <c r="E18" s="4">
        <f t="shared" si="0"/>
        <v>66.340356</v>
      </c>
      <c r="F18" s="4">
        <f t="shared" si="1"/>
        <v>1.5709684000000002</v>
      </c>
      <c r="G18">
        <v>60.721882000000001</v>
      </c>
      <c r="K18">
        <v>1</v>
      </c>
      <c r="L18" t="s">
        <v>2</v>
      </c>
      <c r="M18">
        <v>0.39650000000000002</v>
      </c>
      <c r="N18">
        <v>2.8800000000000002E-3</v>
      </c>
      <c r="R18">
        <v>1</v>
      </c>
      <c r="S18" t="s">
        <v>2</v>
      </c>
      <c r="T18">
        <v>0.34189999999999998</v>
      </c>
      <c r="U18">
        <v>2.8800000000000002E-3</v>
      </c>
      <c r="AA18">
        <v>11</v>
      </c>
      <c r="AB18">
        <v>48</v>
      </c>
      <c r="AC18">
        <v>0.43409999999999999</v>
      </c>
      <c r="AD18">
        <v>3.0700000000000002E-2</v>
      </c>
      <c r="AE18">
        <f t="shared" si="2"/>
        <v>0.92730639000000004</v>
      </c>
    </row>
    <row r="19" spans="1:31" x14ac:dyDescent="0.2">
      <c r="A19">
        <v>14</v>
      </c>
      <c r="B19">
        <v>50</v>
      </c>
      <c r="C19" s="6">
        <v>51.92</v>
      </c>
      <c r="D19" s="4">
        <v>0.83230000000000004</v>
      </c>
      <c r="E19" s="4">
        <f t="shared" si="0"/>
        <v>48.183472000000002</v>
      </c>
      <c r="F19" s="4">
        <f t="shared" si="1"/>
        <v>0.93724196000000004</v>
      </c>
      <c r="G19">
        <v>44.283383000000001</v>
      </c>
      <c r="K19">
        <v>6</v>
      </c>
      <c r="L19" t="s">
        <v>2</v>
      </c>
      <c r="M19">
        <v>0.34279999999999999</v>
      </c>
      <c r="N19">
        <v>4.0400000000000002E-3</v>
      </c>
      <c r="R19">
        <v>6</v>
      </c>
      <c r="S19" t="s">
        <v>2</v>
      </c>
      <c r="T19">
        <v>0.29559999999999997</v>
      </c>
      <c r="U19">
        <v>4.0400000000000002E-3</v>
      </c>
      <c r="AA19">
        <v>13</v>
      </c>
      <c r="AB19">
        <v>49</v>
      </c>
      <c r="AC19">
        <v>61.58</v>
      </c>
      <c r="AD19">
        <v>1.367</v>
      </c>
      <c r="AE19">
        <f t="shared" si="2"/>
        <v>60.721882000000001</v>
      </c>
    </row>
    <row r="20" spans="1:31" x14ac:dyDescent="0.2">
      <c r="A20">
        <v>19</v>
      </c>
      <c r="B20">
        <v>51</v>
      </c>
      <c r="C20" s="6">
        <v>73.97</v>
      </c>
      <c r="D20" s="4">
        <v>1.47</v>
      </c>
      <c r="E20" s="4">
        <f t="shared" si="0"/>
        <v>68.725251999999998</v>
      </c>
      <c r="F20" s="4">
        <f t="shared" si="1"/>
        <v>1.693044</v>
      </c>
      <c r="G20">
        <v>62.883040999999999</v>
      </c>
      <c r="K20">
        <v>12</v>
      </c>
      <c r="L20" t="s">
        <v>2</v>
      </c>
      <c r="M20">
        <v>0.35489999999999999</v>
      </c>
      <c r="N20">
        <v>1.6900000000000001E-3</v>
      </c>
      <c r="R20">
        <v>12</v>
      </c>
      <c r="S20" t="s">
        <v>2</v>
      </c>
      <c r="T20">
        <v>0.30609999999999998</v>
      </c>
      <c r="U20">
        <v>1.6900000000000001E-3</v>
      </c>
      <c r="AA20">
        <v>14</v>
      </c>
      <c r="AB20">
        <v>50</v>
      </c>
      <c r="AC20">
        <v>44.77</v>
      </c>
      <c r="AD20">
        <v>0.83230000000000004</v>
      </c>
      <c r="AE20">
        <f t="shared" si="2"/>
        <v>44.283383000000001</v>
      </c>
    </row>
    <row r="21" spans="1:31" x14ac:dyDescent="0.2">
      <c r="A21">
        <v>20</v>
      </c>
      <c r="B21">
        <v>52</v>
      </c>
      <c r="C21" s="6">
        <v>46.51</v>
      </c>
      <c r="D21" s="4">
        <v>0.7964</v>
      </c>
      <c r="E21" s="4">
        <f t="shared" si="0"/>
        <v>43.143515999999998</v>
      </c>
      <c r="F21" s="4">
        <f t="shared" si="1"/>
        <v>0.89469328000000004</v>
      </c>
      <c r="G21">
        <v>39.726368999999998</v>
      </c>
      <c r="K21">
        <v>18</v>
      </c>
      <c r="L21" t="s">
        <v>2</v>
      </c>
      <c r="M21">
        <v>0.64839999999999998</v>
      </c>
      <c r="N21">
        <v>3.4770000000000002E-2</v>
      </c>
      <c r="R21">
        <v>18</v>
      </c>
      <c r="S21" t="s">
        <v>2</v>
      </c>
      <c r="T21">
        <v>0.55920000000000003</v>
      </c>
      <c r="U21">
        <v>3.4770000000000002E-2</v>
      </c>
      <c r="AA21">
        <v>19</v>
      </c>
      <c r="AB21">
        <v>51</v>
      </c>
      <c r="AC21">
        <v>63.79</v>
      </c>
      <c r="AD21">
        <v>1.47</v>
      </c>
      <c r="AE21">
        <f t="shared" si="2"/>
        <v>62.883040999999999</v>
      </c>
    </row>
    <row r="22" spans="1:31" x14ac:dyDescent="0.2">
      <c r="A22">
        <v>21</v>
      </c>
      <c r="B22">
        <v>53</v>
      </c>
      <c r="C22" s="6">
        <v>44.64</v>
      </c>
      <c r="D22" s="4">
        <v>1.768</v>
      </c>
      <c r="E22" s="4">
        <f t="shared" si="0"/>
        <v>41.401423999999999</v>
      </c>
      <c r="F22" s="4">
        <f t="shared" si="1"/>
        <v>2.0462336000000003</v>
      </c>
      <c r="G22">
        <v>38.142171000000005</v>
      </c>
      <c r="K22">
        <v>24</v>
      </c>
      <c r="L22" t="s">
        <v>2</v>
      </c>
      <c r="M22">
        <v>0.50060000000000004</v>
      </c>
      <c r="N22">
        <v>1.3780000000000001E-2</v>
      </c>
      <c r="R22">
        <v>24</v>
      </c>
      <c r="S22" t="s">
        <v>2</v>
      </c>
      <c r="T22">
        <v>0.43169999999999997</v>
      </c>
      <c r="U22">
        <v>1.3780000000000001E-2</v>
      </c>
      <c r="AA22">
        <v>20</v>
      </c>
      <c r="AB22">
        <v>52</v>
      </c>
      <c r="AC22">
        <v>40.11</v>
      </c>
      <c r="AD22">
        <v>0.7964</v>
      </c>
      <c r="AE22">
        <f t="shared" si="2"/>
        <v>39.726368999999998</v>
      </c>
    </row>
    <row r="23" spans="1:31" x14ac:dyDescent="0.2">
      <c r="A23">
        <v>22</v>
      </c>
      <c r="B23">
        <v>54</v>
      </c>
      <c r="C23" s="4">
        <v>14.11</v>
      </c>
      <c r="D23" s="4">
        <v>0.48170000000000002</v>
      </c>
      <c r="E23" s="4">
        <f t="shared" si="0"/>
        <v>12.959676</v>
      </c>
      <c r="F23" s="4">
        <f t="shared" si="1"/>
        <v>0.52171084000000001</v>
      </c>
      <c r="K23">
        <v>30</v>
      </c>
      <c r="L23" t="s">
        <v>2</v>
      </c>
      <c r="M23">
        <v>0.51459999999999995</v>
      </c>
      <c r="N23">
        <v>1.925E-2</v>
      </c>
      <c r="R23">
        <v>30</v>
      </c>
      <c r="S23" t="s">
        <v>2</v>
      </c>
      <c r="T23">
        <v>0.44379999999999997</v>
      </c>
      <c r="U23">
        <v>1.925E-2</v>
      </c>
      <c r="AA23">
        <v>21</v>
      </c>
      <c r="AB23">
        <v>53</v>
      </c>
      <c r="AC23">
        <v>38.49</v>
      </c>
      <c r="AD23">
        <v>1.768</v>
      </c>
      <c r="AE23">
        <f t="shared" si="2"/>
        <v>38.142171000000005</v>
      </c>
    </row>
    <row r="24" spans="1:31" x14ac:dyDescent="0.2">
      <c r="A24">
        <v>23</v>
      </c>
      <c r="B24">
        <v>55</v>
      </c>
      <c r="C24" s="6">
        <v>41.47</v>
      </c>
      <c r="D24" s="4">
        <v>1.718</v>
      </c>
      <c r="E24" s="4">
        <f t="shared" si="0"/>
        <v>38.448251999999997</v>
      </c>
      <c r="F24" s="4">
        <f t="shared" si="1"/>
        <v>1.9869736000000002</v>
      </c>
      <c r="G24">
        <v>35.472504000000001</v>
      </c>
      <c r="K24">
        <v>36</v>
      </c>
      <c r="L24" t="s">
        <v>2</v>
      </c>
      <c r="M24">
        <v>0.77100000000000002</v>
      </c>
      <c r="N24">
        <v>6.43E-3</v>
      </c>
      <c r="R24">
        <v>36</v>
      </c>
      <c r="S24" t="s">
        <v>2</v>
      </c>
      <c r="T24">
        <v>0.66490000000000005</v>
      </c>
      <c r="U24">
        <v>6.43E-3</v>
      </c>
      <c r="AA24">
        <v>22</v>
      </c>
      <c r="AB24">
        <v>54</v>
      </c>
      <c r="AC24">
        <v>12.17</v>
      </c>
      <c r="AD24">
        <v>0.48170000000000002</v>
      </c>
      <c r="AE24">
        <f t="shared" si="2"/>
        <v>12.403843</v>
      </c>
    </row>
    <row r="25" spans="1:31" x14ac:dyDescent="0.2">
      <c r="A25">
        <v>25</v>
      </c>
      <c r="B25">
        <v>56</v>
      </c>
      <c r="C25" s="4">
        <v>14</v>
      </c>
      <c r="D25" s="4">
        <v>0.49170000000000003</v>
      </c>
      <c r="E25" s="4">
        <f t="shared" si="0"/>
        <v>12.857200000000001</v>
      </c>
      <c r="F25" s="4">
        <f t="shared" si="1"/>
        <v>0.53356283999999998</v>
      </c>
      <c r="K25">
        <v>42</v>
      </c>
      <c r="L25" t="s">
        <v>2</v>
      </c>
      <c r="M25">
        <v>0.78369999999999995</v>
      </c>
      <c r="N25">
        <v>4.0620000000000003E-2</v>
      </c>
      <c r="R25">
        <v>42</v>
      </c>
      <c r="S25" t="s">
        <v>2</v>
      </c>
      <c r="T25">
        <v>0.67589999999999995</v>
      </c>
      <c r="U25">
        <v>4.0620000000000003E-2</v>
      </c>
      <c r="AA25">
        <v>23</v>
      </c>
      <c r="AB25">
        <v>55</v>
      </c>
      <c r="AC25">
        <v>35.76</v>
      </c>
      <c r="AD25">
        <v>1.718</v>
      </c>
      <c r="AE25">
        <f t="shared" si="2"/>
        <v>35.472504000000001</v>
      </c>
    </row>
    <row r="26" spans="1:31" x14ac:dyDescent="0.2">
      <c r="A26">
        <v>26</v>
      </c>
      <c r="B26">
        <v>57</v>
      </c>
      <c r="C26" s="4">
        <v>8.6829999999999998</v>
      </c>
      <c r="D26" s="4">
        <v>0.56589999999999996</v>
      </c>
      <c r="E26" s="4">
        <f t="shared" si="0"/>
        <v>7.9038827999999999</v>
      </c>
      <c r="F26" s="4">
        <f t="shared" si="1"/>
        <v>0.62150467999999992</v>
      </c>
      <c r="K26">
        <v>48</v>
      </c>
      <c r="L26" t="s">
        <v>2</v>
      </c>
      <c r="M26">
        <v>0.62</v>
      </c>
      <c r="N26">
        <v>9.9100000000000004E-3</v>
      </c>
      <c r="R26">
        <v>48</v>
      </c>
      <c r="S26" t="s">
        <v>2</v>
      </c>
      <c r="T26">
        <v>0.53469999999999995</v>
      </c>
      <c r="U26">
        <v>9.9100000000000004E-3</v>
      </c>
      <c r="AA26">
        <v>25</v>
      </c>
      <c r="AB26">
        <v>56</v>
      </c>
      <c r="AC26">
        <v>12.07</v>
      </c>
      <c r="AD26">
        <v>0.49170000000000003</v>
      </c>
      <c r="AE26">
        <f t="shared" si="2"/>
        <v>12.306053</v>
      </c>
    </row>
    <row r="27" spans="1:31" x14ac:dyDescent="0.2">
      <c r="A27">
        <v>27</v>
      </c>
      <c r="B27">
        <v>58</v>
      </c>
      <c r="C27" s="4">
        <v>2.7480000000000002</v>
      </c>
      <c r="D27" s="4">
        <v>0.12470000000000001</v>
      </c>
      <c r="E27" s="4">
        <f t="shared" si="0"/>
        <v>2.3748368000000002</v>
      </c>
      <c r="F27" s="4">
        <f t="shared" si="1"/>
        <v>9.8594440000000005E-2</v>
      </c>
      <c r="K27">
        <v>54</v>
      </c>
      <c r="L27" t="s">
        <v>2</v>
      </c>
      <c r="M27">
        <v>0.4728</v>
      </c>
      <c r="N27">
        <v>1.061E-2</v>
      </c>
      <c r="R27">
        <v>54</v>
      </c>
      <c r="S27" t="s">
        <v>2</v>
      </c>
      <c r="T27">
        <v>0.4078</v>
      </c>
      <c r="U27">
        <v>1.061E-2</v>
      </c>
      <c r="AA27">
        <v>26</v>
      </c>
      <c r="AB27">
        <v>57</v>
      </c>
      <c r="AC27">
        <v>7.4880000000000004</v>
      </c>
      <c r="AD27">
        <v>0.56589999999999996</v>
      </c>
      <c r="AE27">
        <f t="shared" si="2"/>
        <v>7.8253152000000004</v>
      </c>
    </row>
    <row r="28" spans="1:31" x14ac:dyDescent="0.2">
      <c r="A28">
        <v>32</v>
      </c>
      <c r="B28">
        <v>59</v>
      </c>
      <c r="C28" s="4">
        <v>8.9849999999999994</v>
      </c>
      <c r="D28" s="4">
        <v>0.55989999999999995</v>
      </c>
      <c r="E28" s="4">
        <f t="shared" si="0"/>
        <v>8.1852260000000001</v>
      </c>
      <c r="F28" s="4">
        <f t="shared" si="1"/>
        <v>0.61439347999999994</v>
      </c>
      <c r="K28">
        <v>60</v>
      </c>
      <c r="L28" t="s">
        <v>2</v>
      </c>
      <c r="M28">
        <v>0.66149999999999998</v>
      </c>
      <c r="N28">
        <v>2.085E-2</v>
      </c>
      <c r="R28">
        <v>60</v>
      </c>
      <c r="S28" t="s">
        <v>2</v>
      </c>
      <c r="T28">
        <v>0.57050000000000001</v>
      </c>
      <c r="U28">
        <v>2.085E-2</v>
      </c>
      <c r="AA28">
        <v>27</v>
      </c>
      <c r="AB28">
        <v>58</v>
      </c>
      <c r="AC28">
        <v>2.37</v>
      </c>
      <c r="AD28">
        <v>0.12470000000000001</v>
      </c>
      <c r="AE28">
        <f t="shared" si="2"/>
        <v>2.8204230000000003</v>
      </c>
    </row>
    <row r="29" spans="1:31" x14ac:dyDescent="0.2">
      <c r="A29">
        <v>33</v>
      </c>
      <c r="B29">
        <v>60</v>
      </c>
      <c r="C29" s="4">
        <v>2.7679999999999998</v>
      </c>
      <c r="D29" s="4">
        <v>0.1318</v>
      </c>
      <c r="E29" s="4">
        <f t="shared" si="0"/>
        <v>2.3934688</v>
      </c>
      <c r="F29" s="4">
        <f t="shared" si="1"/>
        <v>0.10700936</v>
      </c>
      <c r="K29">
        <v>66</v>
      </c>
      <c r="L29" t="s">
        <v>2</v>
      </c>
      <c r="M29">
        <v>0.68889999999999996</v>
      </c>
      <c r="N29">
        <v>8.8000000000000003E-4</v>
      </c>
      <c r="R29">
        <v>66</v>
      </c>
      <c r="S29" t="s">
        <v>2</v>
      </c>
      <c r="T29">
        <v>0.59409999999999996</v>
      </c>
      <c r="U29">
        <v>8.8000000000000003E-4</v>
      </c>
      <c r="AA29">
        <v>32</v>
      </c>
      <c r="AB29">
        <v>59</v>
      </c>
      <c r="AC29">
        <v>7.7489999999999997</v>
      </c>
      <c r="AD29">
        <v>0.55989999999999995</v>
      </c>
      <c r="AE29">
        <f t="shared" si="2"/>
        <v>8.0805471000000004</v>
      </c>
    </row>
    <row r="30" spans="1:31" x14ac:dyDescent="0.2">
      <c r="A30">
        <v>34</v>
      </c>
      <c r="B30">
        <v>61</v>
      </c>
      <c r="C30" s="6">
        <v>292.8</v>
      </c>
      <c r="D30" s="6">
        <v>18.7</v>
      </c>
      <c r="E30" s="4">
        <f t="shared" si="0"/>
        <v>272.58728000000002</v>
      </c>
      <c r="F30" s="4">
        <f t="shared" si="1"/>
        <v>22.114039999999999</v>
      </c>
      <c r="G30" s="2">
        <v>247.42255</v>
      </c>
      <c r="K30">
        <v>1</v>
      </c>
      <c r="L30" t="s">
        <v>8</v>
      </c>
      <c r="M30">
        <v>0.42330000000000001</v>
      </c>
      <c r="N30">
        <v>5.5999999999999999E-3</v>
      </c>
      <c r="R30">
        <v>1</v>
      </c>
      <c r="S30" t="s">
        <v>8</v>
      </c>
      <c r="T30">
        <v>0.36499999999999999</v>
      </c>
      <c r="U30">
        <v>5.5999999999999999E-3</v>
      </c>
      <c r="AA30">
        <v>33</v>
      </c>
      <c r="AB30">
        <v>60</v>
      </c>
      <c r="AC30">
        <v>2.387</v>
      </c>
      <c r="AD30">
        <v>0.1318</v>
      </c>
      <c r="AE30">
        <f t="shared" si="2"/>
        <v>2.8370473</v>
      </c>
    </row>
    <row r="31" spans="1:31" x14ac:dyDescent="0.2">
      <c r="A31">
        <v>35</v>
      </c>
      <c r="B31">
        <v>62</v>
      </c>
      <c r="C31" s="6">
        <v>109</v>
      </c>
      <c r="D31" s="4">
        <v>4.3330000000000002</v>
      </c>
      <c r="E31" s="4">
        <f t="shared" si="0"/>
        <v>101.3592</v>
      </c>
      <c r="F31" s="4">
        <f t="shared" si="1"/>
        <v>5.0862716000000008</v>
      </c>
      <c r="G31">
        <v>92.415620999999987</v>
      </c>
      <c r="K31">
        <v>2</v>
      </c>
      <c r="L31" t="s">
        <v>8</v>
      </c>
      <c r="M31">
        <v>0.30819999999999997</v>
      </c>
      <c r="N31">
        <v>1.9269999999999999E-2</v>
      </c>
      <c r="R31">
        <v>2</v>
      </c>
      <c r="S31" t="s">
        <v>8</v>
      </c>
      <c r="T31">
        <v>0.26579999999999998</v>
      </c>
      <c r="U31">
        <v>1.9269999999999999E-2</v>
      </c>
      <c r="AA31">
        <v>34</v>
      </c>
      <c r="AB31">
        <v>61</v>
      </c>
      <c r="AC31">
        <v>252.5</v>
      </c>
      <c r="AD31">
        <v>18.7</v>
      </c>
      <c r="AE31">
        <f t="shared" si="2"/>
        <v>247.42255</v>
      </c>
    </row>
    <row r="32" spans="1:31" x14ac:dyDescent="0.2">
      <c r="A32">
        <v>37</v>
      </c>
      <c r="B32">
        <v>63</v>
      </c>
      <c r="C32" s="6">
        <v>272.60000000000002</v>
      </c>
      <c r="D32" s="6">
        <v>19.12</v>
      </c>
      <c r="E32" s="4">
        <f t="shared" si="0"/>
        <v>253.76896000000002</v>
      </c>
      <c r="F32" s="4">
        <f t="shared" si="1"/>
        <v>22.611824000000002</v>
      </c>
      <c r="G32" s="2">
        <v>230.40709000000001</v>
      </c>
      <c r="L32" s="2" t="s">
        <v>18</v>
      </c>
      <c r="M32">
        <f>AVERAGE(M18:M31)</f>
        <v>0.53480000000000005</v>
      </c>
      <c r="N32">
        <f>AVERAGE(N18:N31)</f>
        <v>1.3612857142857145E-2</v>
      </c>
      <c r="S32" s="2" t="s">
        <v>18</v>
      </c>
      <c r="T32">
        <f>AVERAGE(T18:T31)</f>
        <v>0.46121428571428569</v>
      </c>
      <c r="U32">
        <f>AVERAGE(U18:U31)</f>
        <v>1.3612857142857145E-2</v>
      </c>
      <c r="AA32">
        <v>35</v>
      </c>
      <c r="AB32">
        <v>62</v>
      </c>
      <c r="AC32">
        <v>93.99</v>
      </c>
      <c r="AD32">
        <v>4.3330000000000002</v>
      </c>
      <c r="AE32">
        <f t="shared" si="2"/>
        <v>92.415620999999987</v>
      </c>
    </row>
    <row r="33" spans="1:31" x14ac:dyDescent="0.2">
      <c r="A33">
        <v>38</v>
      </c>
      <c r="B33">
        <v>64</v>
      </c>
      <c r="C33" s="6">
        <v>90.51</v>
      </c>
      <c r="D33" s="4">
        <v>3.6779999999999999</v>
      </c>
      <c r="E33" s="4">
        <f t="shared" si="0"/>
        <v>84.133916000000013</v>
      </c>
      <c r="F33" s="4">
        <f t="shared" si="1"/>
        <v>4.3099656</v>
      </c>
      <c r="G33">
        <v>76.827894999999984</v>
      </c>
      <c r="L33" s="2" t="s">
        <v>19</v>
      </c>
      <c r="M33">
        <f>STDEV(M18:M31)</f>
        <v>0.16059067412332659</v>
      </c>
      <c r="N33">
        <f>STDEV(N18:N31)</f>
        <v>1.2224933178091046E-2</v>
      </c>
      <c r="S33" s="2" t="s">
        <v>19</v>
      </c>
      <c r="T33">
        <f>STDEV(T18:T31)</f>
        <v>0.1385021402619572</v>
      </c>
      <c r="U33">
        <f>STDEV(U18:U31)</f>
        <v>1.2224933178091046E-2</v>
      </c>
      <c r="AA33">
        <v>37</v>
      </c>
      <c r="AB33">
        <v>63</v>
      </c>
      <c r="AC33">
        <v>235.1</v>
      </c>
      <c r="AD33">
        <v>19.12</v>
      </c>
      <c r="AE33">
        <f t="shared" si="2"/>
        <v>230.40709000000001</v>
      </c>
    </row>
    <row r="34" spans="1:31" x14ac:dyDescent="0.2">
      <c r="A34">
        <v>39</v>
      </c>
      <c r="B34">
        <v>65</v>
      </c>
      <c r="C34" s="6">
        <v>75.14</v>
      </c>
      <c r="D34" s="4">
        <v>2.6659999999999999</v>
      </c>
      <c r="E34" s="4">
        <f t="shared" si="0"/>
        <v>69.815224000000001</v>
      </c>
      <c r="F34" s="4">
        <f t="shared" si="1"/>
        <v>3.1105432</v>
      </c>
      <c r="G34">
        <v>63.870719999999999</v>
      </c>
      <c r="AA34">
        <v>38</v>
      </c>
      <c r="AB34">
        <v>64</v>
      </c>
      <c r="AC34">
        <v>78.05</v>
      </c>
      <c r="AD34">
        <v>3.6779999999999999</v>
      </c>
      <c r="AE34">
        <f t="shared" si="2"/>
        <v>76.827894999999984</v>
      </c>
    </row>
    <row r="35" spans="1:31" x14ac:dyDescent="0.2">
      <c r="A35">
        <v>40</v>
      </c>
      <c r="B35">
        <v>66</v>
      </c>
      <c r="C35" s="6">
        <v>33.520000000000003</v>
      </c>
      <c r="D35" s="4">
        <v>0.81369999999999998</v>
      </c>
      <c r="E35" s="4">
        <f t="shared" si="0"/>
        <v>31.042032000000003</v>
      </c>
      <c r="F35" s="4">
        <f t="shared" si="1"/>
        <v>0.91519724000000002</v>
      </c>
      <c r="G35">
        <v>28.773889</v>
      </c>
      <c r="K35">
        <v>4</v>
      </c>
      <c r="L35" t="s">
        <v>9</v>
      </c>
      <c r="M35">
        <v>7.6269999999999998</v>
      </c>
      <c r="N35">
        <v>1.7849999999999999</v>
      </c>
      <c r="R35">
        <v>4</v>
      </c>
      <c r="S35" t="s">
        <v>9</v>
      </c>
      <c r="T35">
        <v>6.5780000000000003</v>
      </c>
      <c r="U35">
        <v>1.7849999999999999</v>
      </c>
      <c r="AA35">
        <v>39</v>
      </c>
      <c r="AB35">
        <v>65</v>
      </c>
      <c r="AC35">
        <v>64.8</v>
      </c>
      <c r="AD35">
        <v>2.6659999999999999</v>
      </c>
      <c r="AE35">
        <f t="shared" si="2"/>
        <v>63.870719999999999</v>
      </c>
    </row>
    <row r="36" spans="1:31" x14ac:dyDescent="0.2">
      <c r="A36">
        <v>41</v>
      </c>
      <c r="B36">
        <v>67</v>
      </c>
      <c r="C36" s="6">
        <v>75.14</v>
      </c>
      <c r="D36" s="4">
        <v>2.73</v>
      </c>
      <c r="E36" s="4">
        <f t="shared" si="0"/>
        <v>69.815224000000001</v>
      </c>
      <c r="F36" s="4">
        <f t="shared" si="1"/>
        <v>3.1863960000000002</v>
      </c>
      <c r="G36">
        <v>63.870719999999999</v>
      </c>
      <c r="K36">
        <v>15</v>
      </c>
      <c r="L36" t="s">
        <v>6</v>
      </c>
      <c r="M36">
        <v>8.1750000000000007</v>
      </c>
      <c r="N36">
        <v>1.7050000000000001</v>
      </c>
      <c r="R36">
        <v>15</v>
      </c>
      <c r="S36" t="s">
        <v>6</v>
      </c>
      <c r="T36">
        <v>7.05</v>
      </c>
      <c r="U36">
        <v>1.7050000000000001</v>
      </c>
      <c r="AA36">
        <v>40</v>
      </c>
      <c r="AB36">
        <v>66</v>
      </c>
      <c r="AC36">
        <v>28.91</v>
      </c>
      <c r="AD36">
        <v>0.81369999999999998</v>
      </c>
      <c r="AE36">
        <f t="shared" si="2"/>
        <v>28.773889</v>
      </c>
    </row>
    <row r="37" spans="1:31" x14ac:dyDescent="0.2">
      <c r="A37">
        <v>46</v>
      </c>
      <c r="B37">
        <v>68</v>
      </c>
      <c r="C37" s="6">
        <v>31.17</v>
      </c>
      <c r="D37" s="4">
        <v>0.75929999999999997</v>
      </c>
      <c r="E37" s="4">
        <f t="shared" si="0"/>
        <v>28.852772000000002</v>
      </c>
      <c r="F37" s="4">
        <f t="shared" si="1"/>
        <v>0.85072236000000001</v>
      </c>
      <c r="G37">
        <v>26.788751999999999</v>
      </c>
      <c r="K37">
        <v>2</v>
      </c>
      <c r="L37" t="s">
        <v>3</v>
      </c>
      <c r="M37">
        <v>7.6660000000000004</v>
      </c>
      <c r="N37">
        <v>1.8</v>
      </c>
      <c r="R37">
        <v>2</v>
      </c>
      <c r="S37" t="s">
        <v>3</v>
      </c>
      <c r="T37">
        <v>6.6109999999999998</v>
      </c>
      <c r="U37">
        <v>1.8</v>
      </c>
      <c r="AA37">
        <v>41</v>
      </c>
      <c r="AB37">
        <v>67</v>
      </c>
      <c r="AC37">
        <v>64.8</v>
      </c>
      <c r="AD37">
        <v>2.73</v>
      </c>
      <c r="AE37">
        <f t="shared" si="2"/>
        <v>63.870719999999999</v>
      </c>
    </row>
    <row r="38" spans="1:31" x14ac:dyDescent="0.2">
      <c r="A38">
        <v>47</v>
      </c>
      <c r="B38">
        <v>69</v>
      </c>
      <c r="C38" s="4">
        <v>6.0250000000000004</v>
      </c>
      <c r="D38" s="4">
        <v>0.42580000000000001</v>
      </c>
      <c r="E38" s="4">
        <f t="shared" si="0"/>
        <v>5.4276900000000001</v>
      </c>
      <c r="F38" s="4">
        <f t="shared" si="1"/>
        <v>0.45545816000000006</v>
      </c>
      <c r="K38">
        <v>28</v>
      </c>
      <c r="L38" t="s">
        <v>3</v>
      </c>
      <c r="M38">
        <v>7.5949999999999998</v>
      </c>
      <c r="N38">
        <v>1.7609999999999999</v>
      </c>
      <c r="R38">
        <v>28</v>
      </c>
      <c r="S38" t="s">
        <v>3</v>
      </c>
      <c r="T38">
        <v>6.55</v>
      </c>
      <c r="U38">
        <v>1.7609999999999999</v>
      </c>
      <c r="AA38">
        <v>46</v>
      </c>
      <c r="AB38">
        <v>68</v>
      </c>
      <c r="AC38">
        <v>26.88</v>
      </c>
      <c r="AD38">
        <v>0.75929999999999997</v>
      </c>
      <c r="AE38">
        <f t="shared" si="2"/>
        <v>26.788751999999999</v>
      </c>
    </row>
    <row r="39" spans="1:31" x14ac:dyDescent="0.2">
      <c r="A39">
        <v>49</v>
      </c>
      <c r="B39">
        <v>70</v>
      </c>
      <c r="C39" s="4">
        <v>1.629</v>
      </c>
      <c r="D39" s="4">
        <v>7.6590000000000005E-2</v>
      </c>
      <c r="E39" s="4">
        <f t="shared" si="0"/>
        <v>1.3323764</v>
      </c>
      <c r="F39" s="4">
        <f t="shared" si="1"/>
        <v>4.157446800000001E-2</v>
      </c>
      <c r="K39">
        <v>43</v>
      </c>
      <c r="L39" t="s">
        <v>3</v>
      </c>
      <c r="M39">
        <v>7.8869999999999996</v>
      </c>
      <c r="N39">
        <v>1.746</v>
      </c>
      <c r="R39">
        <v>43</v>
      </c>
      <c r="S39" t="s">
        <v>3</v>
      </c>
      <c r="T39">
        <v>6.8019999999999996</v>
      </c>
      <c r="U39">
        <v>1.746</v>
      </c>
      <c r="AA39">
        <v>47</v>
      </c>
      <c r="AB39">
        <v>69</v>
      </c>
      <c r="AC39">
        <v>5.1959999999999997</v>
      </c>
      <c r="AD39">
        <v>0.42580000000000001</v>
      </c>
      <c r="AE39">
        <f t="shared" si="2"/>
        <v>5.5839683999999989</v>
      </c>
    </row>
    <row r="40" spans="1:31" x14ac:dyDescent="0.2">
      <c r="A40">
        <v>50</v>
      </c>
      <c r="B40">
        <v>71</v>
      </c>
      <c r="C40" s="4">
        <v>17.079999999999998</v>
      </c>
      <c r="D40" s="4">
        <v>0.49909999999999999</v>
      </c>
      <c r="E40" s="4">
        <f t="shared" si="0"/>
        <v>15.726527999999998</v>
      </c>
      <c r="F40" s="4">
        <f t="shared" si="1"/>
        <v>0.54233332000000001</v>
      </c>
      <c r="K40">
        <v>57</v>
      </c>
      <c r="L40" t="s">
        <v>3</v>
      </c>
      <c r="M40">
        <v>7.601</v>
      </c>
      <c r="N40">
        <v>1.669</v>
      </c>
      <c r="R40">
        <v>57</v>
      </c>
      <c r="S40" t="s">
        <v>3</v>
      </c>
      <c r="T40">
        <v>6.5549999999999997</v>
      </c>
      <c r="U40">
        <v>1.669</v>
      </c>
      <c r="AA40">
        <v>49</v>
      </c>
      <c r="AB40">
        <v>70</v>
      </c>
      <c r="AC40">
        <v>1.405</v>
      </c>
      <c r="AD40">
        <v>7.6590000000000005E-2</v>
      </c>
      <c r="AE40">
        <f t="shared" si="2"/>
        <v>1.8767494999999998</v>
      </c>
    </row>
    <row r="41" spans="1:31" x14ac:dyDescent="0.2">
      <c r="A41">
        <v>51</v>
      </c>
      <c r="B41">
        <v>72</v>
      </c>
      <c r="C41" s="4">
        <v>1.8720000000000001</v>
      </c>
      <c r="D41" s="4">
        <v>9.4130000000000005E-2</v>
      </c>
      <c r="E41" s="4">
        <f t="shared" si="0"/>
        <v>1.5587552</v>
      </c>
      <c r="F41" s="4">
        <f t="shared" si="1"/>
        <v>6.2362876000000005E-2</v>
      </c>
      <c r="K41">
        <v>3</v>
      </c>
      <c r="L41" t="s">
        <v>3</v>
      </c>
      <c r="M41">
        <v>7.6589999999999998</v>
      </c>
      <c r="N41">
        <v>1.806</v>
      </c>
      <c r="R41">
        <v>3</v>
      </c>
      <c r="S41" t="s">
        <v>3</v>
      </c>
      <c r="T41">
        <v>6.6050000000000004</v>
      </c>
      <c r="U41">
        <v>1.806</v>
      </c>
      <c r="AA41">
        <v>50</v>
      </c>
      <c r="AB41">
        <v>71</v>
      </c>
      <c r="AC41">
        <v>14.73</v>
      </c>
      <c r="AD41">
        <v>0.49909999999999999</v>
      </c>
      <c r="AE41">
        <f t="shared" si="2"/>
        <v>14.907267000000001</v>
      </c>
    </row>
    <row r="42" spans="1:31" x14ac:dyDescent="0.2">
      <c r="A42">
        <v>52</v>
      </c>
      <c r="B42">
        <v>73</v>
      </c>
      <c r="C42" s="4">
        <v>10.11</v>
      </c>
      <c r="D42" s="4">
        <v>0.16619999999999999</v>
      </c>
      <c r="E42" s="4">
        <f t="shared" si="0"/>
        <v>9.233276</v>
      </c>
      <c r="F42" s="4">
        <f t="shared" si="1"/>
        <v>0.14778024000000001</v>
      </c>
      <c r="L42" s="2" t="s">
        <v>18</v>
      </c>
      <c r="M42">
        <f>AVERAGE(M35:M41)</f>
        <v>7.7442857142857138</v>
      </c>
      <c r="N42">
        <f>AVERAGE(N35:N41)</f>
        <v>1.7531428571428573</v>
      </c>
      <c r="S42" s="2" t="s">
        <v>18</v>
      </c>
      <c r="T42">
        <f>AVERAGE(T35:T41)</f>
        <v>6.6787142857142863</v>
      </c>
      <c r="U42">
        <f>AVERAGE(U35:U41)</f>
        <v>1.7531428571428573</v>
      </c>
      <c r="AA42">
        <v>51</v>
      </c>
      <c r="AB42">
        <v>72</v>
      </c>
      <c r="AC42">
        <v>1.6140000000000001</v>
      </c>
      <c r="AD42">
        <v>9.4130000000000005E-2</v>
      </c>
      <c r="AE42">
        <f t="shared" si="2"/>
        <v>2.0811306000000003</v>
      </c>
    </row>
    <row r="43" spans="1:31" x14ac:dyDescent="0.2">
      <c r="A43">
        <v>53</v>
      </c>
      <c r="B43">
        <v>74</v>
      </c>
      <c r="C43" s="4">
        <v>2.883</v>
      </c>
      <c r="D43" s="4">
        <v>3.9899999999999996E-3</v>
      </c>
      <c r="E43" s="4">
        <f t="shared" si="0"/>
        <v>2.5006027999999998</v>
      </c>
      <c r="F43" s="4">
        <f t="shared" si="1"/>
        <v>-4.4471052000000004E-2</v>
      </c>
      <c r="L43" s="2" t="s">
        <v>19</v>
      </c>
      <c r="M43">
        <f>STDEV(M35:M41)</f>
        <v>0.21442070351353248</v>
      </c>
      <c r="N43">
        <f>STDEV(N35:N41)</f>
        <v>5.085085568414284E-2</v>
      </c>
      <c r="S43" s="2" t="s">
        <v>19</v>
      </c>
      <c r="T43">
        <f>STDEV(T35:T41)</f>
        <v>0.18488168674922367</v>
      </c>
      <c r="U43">
        <f>STDEV(U35:U41)</f>
        <v>5.085085568414284E-2</v>
      </c>
      <c r="AA43">
        <v>52</v>
      </c>
      <c r="AB43">
        <v>73</v>
      </c>
      <c r="AC43">
        <v>8.7159999999999993</v>
      </c>
      <c r="AD43">
        <v>0.16619999999999999</v>
      </c>
      <c r="AE43">
        <f t="shared" si="2"/>
        <v>9.0261764000000007</v>
      </c>
    </row>
    <row r="44" spans="1:31" x14ac:dyDescent="0.2">
      <c r="A44">
        <v>55</v>
      </c>
      <c r="B44">
        <v>75</v>
      </c>
      <c r="C44" s="4">
        <v>10.44</v>
      </c>
      <c r="D44" s="4">
        <v>0.1893</v>
      </c>
      <c r="E44" s="4">
        <f t="shared" si="0"/>
        <v>9.5407039999999999</v>
      </c>
      <c r="F44" s="4">
        <f t="shared" si="1"/>
        <v>0.17515836000000001</v>
      </c>
      <c r="AA44">
        <v>53</v>
      </c>
      <c r="AB44">
        <v>74</v>
      </c>
      <c r="AC44">
        <v>2.4860000000000002</v>
      </c>
      <c r="AD44">
        <v>3.9899999999999996E-3</v>
      </c>
      <c r="AE44">
        <f t="shared" si="2"/>
        <v>2.9338594000000002</v>
      </c>
    </row>
    <row r="45" spans="1:31" x14ac:dyDescent="0.2">
      <c r="A45">
        <v>56</v>
      </c>
      <c r="B45">
        <v>76</v>
      </c>
      <c r="C45" s="4">
        <v>2.8959999999999999</v>
      </c>
      <c r="D45" s="4">
        <v>6.3990000000000005E-2</v>
      </c>
      <c r="E45" s="4">
        <f t="shared" si="0"/>
        <v>2.5127135999999997</v>
      </c>
      <c r="F45" s="4">
        <f t="shared" si="1"/>
        <v>2.6640948000000005E-2</v>
      </c>
      <c r="K45">
        <v>16</v>
      </c>
      <c r="L45" t="s">
        <v>7</v>
      </c>
      <c r="M45">
        <v>16.23</v>
      </c>
      <c r="N45">
        <v>3.5459999999999998</v>
      </c>
      <c r="R45">
        <v>16</v>
      </c>
      <c r="S45" t="s">
        <v>7</v>
      </c>
      <c r="T45">
        <v>14</v>
      </c>
      <c r="U45">
        <v>3.5459999999999998</v>
      </c>
      <c r="AA45">
        <v>55</v>
      </c>
      <c r="AB45">
        <v>75</v>
      </c>
      <c r="AC45">
        <v>8.9990000000000006</v>
      </c>
      <c r="AD45">
        <v>0.1893</v>
      </c>
      <c r="AE45">
        <f t="shared" si="2"/>
        <v>9.3029221000000017</v>
      </c>
    </row>
    <row r="46" spans="1:31" x14ac:dyDescent="0.2">
      <c r="A46">
        <v>61</v>
      </c>
      <c r="B46">
        <v>77</v>
      </c>
      <c r="C46" s="6">
        <v>40.14</v>
      </c>
      <c r="D46" s="4">
        <v>3.7679999999999998</v>
      </c>
      <c r="E46" s="4">
        <f t="shared" si="0"/>
        <v>37.209223999999999</v>
      </c>
      <c r="F46" s="4">
        <f t="shared" si="1"/>
        <v>4.4166335999999999</v>
      </c>
      <c r="G46">
        <v>34.357697999999999</v>
      </c>
      <c r="K46">
        <v>3</v>
      </c>
      <c r="L46" t="s">
        <v>4</v>
      </c>
      <c r="M46">
        <v>16.09</v>
      </c>
      <c r="N46">
        <v>3.5350000000000001</v>
      </c>
      <c r="R46">
        <v>3</v>
      </c>
      <c r="S46" t="s">
        <v>4</v>
      </c>
      <c r="T46">
        <v>13.87</v>
      </c>
      <c r="U46">
        <v>3.5350000000000001</v>
      </c>
      <c r="AA46">
        <v>56</v>
      </c>
      <c r="AB46">
        <v>76</v>
      </c>
      <c r="AC46">
        <v>2.4980000000000002</v>
      </c>
      <c r="AD46">
        <v>6.3990000000000005E-2</v>
      </c>
      <c r="AE46">
        <f t="shared" si="2"/>
        <v>2.9455942000000004</v>
      </c>
    </row>
    <row r="47" spans="1:31" x14ac:dyDescent="0.2">
      <c r="A47">
        <v>62</v>
      </c>
      <c r="B47">
        <v>78</v>
      </c>
      <c r="C47" s="4">
        <v>21.63</v>
      </c>
      <c r="D47" s="4">
        <v>0.84399999999999997</v>
      </c>
      <c r="E47" s="4">
        <f t="shared" si="0"/>
        <v>19.965308</v>
      </c>
      <c r="F47" s="4">
        <f t="shared" si="1"/>
        <v>0.95110879999999998</v>
      </c>
      <c r="K47">
        <v>29</v>
      </c>
      <c r="L47" t="s">
        <v>4</v>
      </c>
      <c r="M47">
        <v>16.23</v>
      </c>
      <c r="N47">
        <v>3.4350000000000001</v>
      </c>
      <c r="R47">
        <v>29</v>
      </c>
      <c r="S47" t="s">
        <v>4</v>
      </c>
      <c r="T47">
        <v>14</v>
      </c>
      <c r="U47">
        <v>3.4350000000000001</v>
      </c>
      <c r="AA47">
        <v>61</v>
      </c>
      <c r="AB47">
        <v>77</v>
      </c>
      <c r="AC47">
        <v>34.619999999999997</v>
      </c>
      <c r="AD47">
        <v>3.7679999999999998</v>
      </c>
      <c r="AE47">
        <f t="shared" si="2"/>
        <v>34.357697999999999</v>
      </c>
    </row>
    <row r="48" spans="1:31" x14ac:dyDescent="0.2">
      <c r="A48">
        <v>63</v>
      </c>
      <c r="B48">
        <v>79</v>
      </c>
      <c r="C48" s="6">
        <v>42.62</v>
      </c>
      <c r="D48" s="4">
        <v>4.0380000000000003</v>
      </c>
      <c r="E48" s="4">
        <f t="shared" si="0"/>
        <v>39.519591999999996</v>
      </c>
      <c r="F48" s="4">
        <f t="shared" si="1"/>
        <v>4.7366376000000008</v>
      </c>
      <c r="G48">
        <v>36.440624999999997</v>
      </c>
      <c r="K48">
        <v>44</v>
      </c>
      <c r="L48" t="s">
        <v>4</v>
      </c>
      <c r="M48">
        <v>16.309999999999999</v>
      </c>
      <c r="N48">
        <v>3.516</v>
      </c>
      <c r="R48">
        <v>44</v>
      </c>
      <c r="S48" t="s">
        <v>4</v>
      </c>
      <c r="T48">
        <v>14.07</v>
      </c>
      <c r="U48">
        <v>3.516</v>
      </c>
      <c r="AA48">
        <v>62</v>
      </c>
      <c r="AB48">
        <v>78</v>
      </c>
      <c r="AC48">
        <v>18.649999999999999</v>
      </c>
      <c r="AD48">
        <v>0.84399999999999997</v>
      </c>
      <c r="AE48">
        <f t="shared" si="2"/>
        <v>18.740634999999997</v>
      </c>
    </row>
    <row r="49" spans="1:31" x14ac:dyDescent="0.2">
      <c r="A49">
        <v>64</v>
      </c>
      <c r="B49">
        <v>80</v>
      </c>
      <c r="C49" s="4">
        <v>25.12</v>
      </c>
      <c r="D49" s="4">
        <v>0.86680000000000001</v>
      </c>
      <c r="E49" s="4">
        <f t="shared" si="0"/>
        <v>23.216592000000002</v>
      </c>
      <c r="F49" s="4">
        <f t="shared" si="1"/>
        <v>0.97813136000000001</v>
      </c>
      <c r="K49">
        <v>58</v>
      </c>
      <c r="L49" t="s">
        <v>4</v>
      </c>
      <c r="M49">
        <v>16.079999999999998</v>
      </c>
      <c r="N49">
        <v>3.3650000000000002</v>
      </c>
      <c r="R49">
        <v>58</v>
      </c>
      <c r="S49" t="s">
        <v>4</v>
      </c>
      <c r="T49">
        <v>13.87</v>
      </c>
      <c r="U49">
        <v>3.3650000000000002</v>
      </c>
      <c r="AA49">
        <v>63</v>
      </c>
      <c r="AB49">
        <v>79</v>
      </c>
      <c r="AC49">
        <v>36.75</v>
      </c>
      <c r="AD49">
        <v>4.0380000000000003</v>
      </c>
      <c r="AE49">
        <f t="shared" si="2"/>
        <v>36.440624999999997</v>
      </c>
    </row>
    <row r="50" spans="1:31" x14ac:dyDescent="0.2">
      <c r="A50">
        <v>65</v>
      </c>
      <c r="B50">
        <v>81</v>
      </c>
      <c r="C50" s="6">
        <v>76.040000000000006</v>
      </c>
      <c r="D50" s="4">
        <v>2.8239999999999998</v>
      </c>
      <c r="E50" s="4">
        <f t="shared" si="0"/>
        <v>70.653664000000006</v>
      </c>
      <c r="F50" s="4">
        <f t="shared" si="1"/>
        <v>3.2978048000000002</v>
      </c>
      <c r="G50">
        <v>64.633481999999987</v>
      </c>
      <c r="K50">
        <v>5</v>
      </c>
      <c r="L50" t="s">
        <v>4</v>
      </c>
      <c r="M50">
        <v>16.38</v>
      </c>
      <c r="N50">
        <v>3.5680000000000001</v>
      </c>
      <c r="R50">
        <v>5</v>
      </c>
      <c r="S50" t="s">
        <v>4</v>
      </c>
      <c r="T50">
        <v>14.13</v>
      </c>
      <c r="U50">
        <v>3.5680000000000001</v>
      </c>
      <c r="AA50">
        <v>64</v>
      </c>
      <c r="AB50">
        <v>80</v>
      </c>
      <c r="AC50">
        <v>21.66</v>
      </c>
      <c r="AD50">
        <v>0.86680000000000001</v>
      </c>
      <c r="AE50">
        <f t="shared" si="2"/>
        <v>21.684114000000001</v>
      </c>
    </row>
    <row r="51" spans="1:31" x14ac:dyDescent="0.2">
      <c r="A51">
        <v>67</v>
      </c>
      <c r="B51">
        <v>82</v>
      </c>
      <c r="C51" s="6">
        <v>35.32</v>
      </c>
      <c r="D51" s="4">
        <v>0.90080000000000005</v>
      </c>
      <c r="E51" s="4">
        <f t="shared" si="0"/>
        <v>32.718911999999996</v>
      </c>
      <c r="F51" s="4">
        <f t="shared" si="1"/>
        <v>1.0184281600000002</v>
      </c>
      <c r="G51">
        <v>30.289634</v>
      </c>
      <c r="K51">
        <v>6</v>
      </c>
      <c r="L51" t="s">
        <v>4</v>
      </c>
      <c r="M51">
        <v>16.25</v>
      </c>
      <c r="N51">
        <v>3.5470000000000002</v>
      </c>
      <c r="R51">
        <v>6</v>
      </c>
      <c r="S51" t="s">
        <v>4</v>
      </c>
      <c r="T51">
        <v>14.02</v>
      </c>
      <c r="U51">
        <v>3.5470000000000002</v>
      </c>
      <c r="AA51">
        <v>65</v>
      </c>
      <c r="AB51">
        <v>81</v>
      </c>
      <c r="AC51">
        <v>65.58</v>
      </c>
      <c r="AD51">
        <v>2.8239999999999998</v>
      </c>
      <c r="AE51">
        <f t="shared" si="2"/>
        <v>64.633481999999987</v>
      </c>
    </row>
    <row r="52" spans="1:31" x14ac:dyDescent="0.2">
      <c r="A52">
        <v>68</v>
      </c>
      <c r="B52">
        <v>83</v>
      </c>
      <c r="C52" s="6">
        <v>82.59</v>
      </c>
      <c r="D52" s="4">
        <v>3.0489999999999999</v>
      </c>
      <c r="E52" s="4">
        <f t="shared" si="0"/>
        <v>76.755644000000004</v>
      </c>
      <c r="F52" s="4">
        <f t="shared" si="1"/>
        <v>3.5644748000000002</v>
      </c>
      <c r="G52">
        <v>70.148837999999998</v>
      </c>
      <c r="L52" s="2" t="s">
        <v>18</v>
      </c>
      <c r="M52">
        <f>AVERAGE(M45:M51)</f>
        <v>16.224285714285713</v>
      </c>
      <c r="N52">
        <f>AVERAGE(N45:N51)</f>
        <v>3.5017142857142858</v>
      </c>
      <c r="S52" s="2" t="s">
        <v>18</v>
      </c>
      <c r="T52">
        <f>AVERAGE(T45:T51)</f>
        <v>13.994285714285713</v>
      </c>
      <c r="U52">
        <f>AVERAGE(U45:U51)</f>
        <v>3.5017142857142858</v>
      </c>
      <c r="AA52">
        <v>67</v>
      </c>
      <c r="AB52">
        <v>82</v>
      </c>
      <c r="AC52">
        <v>30.46</v>
      </c>
      <c r="AD52">
        <v>0.90080000000000005</v>
      </c>
      <c r="AE52">
        <f t="shared" si="2"/>
        <v>30.289634</v>
      </c>
    </row>
    <row r="53" spans="1:31" x14ac:dyDescent="0.2">
      <c r="A53">
        <v>69</v>
      </c>
      <c r="B53">
        <v>84</v>
      </c>
      <c r="C53" s="6">
        <v>37.549999999999997</v>
      </c>
      <c r="D53" s="4">
        <v>0.9819</v>
      </c>
      <c r="E53" s="4">
        <f t="shared" si="0"/>
        <v>34.796379999999992</v>
      </c>
      <c r="F53" s="4">
        <f t="shared" si="1"/>
        <v>1.1145478800000002</v>
      </c>
      <c r="G53">
        <v>32.167202000000003</v>
      </c>
      <c r="L53" s="2" t="s">
        <v>19</v>
      </c>
      <c r="M53">
        <f>STDEV(M45:M51)</f>
        <v>0.10891237194141336</v>
      </c>
      <c r="N53">
        <f>STDEV(N45:N51)</f>
        <v>7.4003860903140858E-2</v>
      </c>
      <c r="S53" s="2" t="s">
        <v>19</v>
      </c>
      <c r="T53">
        <f>STDEV(T45:T51)</f>
        <v>9.641181512261969E-2</v>
      </c>
      <c r="U53">
        <f>STDEV(U45:U51)</f>
        <v>7.4003860903140858E-2</v>
      </c>
      <c r="AA53">
        <v>68</v>
      </c>
      <c r="AB53">
        <v>83</v>
      </c>
      <c r="AC53">
        <v>71.22</v>
      </c>
      <c r="AD53">
        <v>3.0489999999999999</v>
      </c>
      <c r="AE53">
        <f t="shared" si="2"/>
        <v>70.148837999999998</v>
      </c>
    </row>
    <row r="54" spans="1:31" x14ac:dyDescent="0.2">
      <c r="A54">
        <v>1</v>
      </c>
      <c r="B54" t="s">
        <v>10</v>
      </c>
      <c r="C54" s="6">
        <v>55.72</v>
      </c>
      <c r="D54" s="4">
        <v>4.2709999999999999</v>
      </c>
      <c r="E54" s="4">
        <f t="shared" si="0"/>
        <v>51.723551999999998</v>
      </c>
      <c r="F54" s="4">
        <f t="shared" si="1"/>
        <v>5.0127892000000003</v>
      </c>
      <c r="G54">
        <v>47.500674000000004</v>
      </c>
      <c r="AA54">
        <v>69</v>
      </c>
      <c r="AB54">
        <v>84</v>
      </c>
      <c r="AC54">
        <v>32.380000000000003</v>
      </c>
      <c r="AD54">
        <v>0.9819</v>
      </c>
      <c r="AE54">
        <f t="shared" si="2"/>
        <v>32.167202000000003</v>
      </c>
    </row>
    <row r="55" spans="1:31" x14ac:dyDescent="0.2">
      <c r="A55">
        <v>2</v>
      </c>
      <c r="B55" t="s">
        <v>11</v>
      </c>
      <c r="C55" s="4">
        <v>25.41</v>
      </c>
      <c r="D55" s="4">
        <v>0.95860000000000001</v>
      </c>
      <c r="E55" s="4">
        <f t="shared" si="0"/>
        <v>23.486756</v>
      </c>
      <c r="F55" s="4">
        <f t="shared" si="1"/>
        <v>1.0869327200000001</v>
      </c>
      <c r="K55">
        <v>4</v>
      </c>
      <c r="L55" t="s">
        <v>5</v>
      </c>
      <c r="M55">
        <v>33</v>
      </c>
      <c r="N55">
        <v>4.1879999999999997</v>
      </c>
      <c r="R55">
        <v>4</v>
      </c>
      <c r="S55" t="s">
        <v>5</v>
      </c>
      <c r="T55">
        <v>28.46</v>
      </c>
      <c r="U55">
        <v>4.1879999999999997</v>
      </c>
      <c r="AA55">
        <v>1</v>
      </c>
      <c r="AB55" t="s">
        <v>10</v>
      </c>
      <c r="AC55">
        <v>48.06</v>
      </c>
      <c r="AD55">
        <v>4.2709999999999999</v>
      </c>
      <c r="AE55">
        <f t="shared" si="2"/>
        <v>47.500674000000004</v>
      </c>
    </row>
    <row r="56" spans="1:31" x14ac:dyDescent="0.2">
      <c r="A56">
        <v>3</v>
      </c>
      <c r="B56" t="s">
        <v>12</v>
      </c>
      <c r="C56" s="6">
        <v>85.4</v>
      </c>
      <c r="D56" s="7">
        <v>5.4720000000000004</v>
      </c>
      <c r="E56" s="4">
        <f t="shared" si="0"/>
        <v>79.373440000000002</v>
      </c>
      <c r="F56" s="4">
        <f t="shared" si="1"/>
        <v>6.4362144000000008</v>
      </c>
      <c r="G56">
        <v>72.525134999999992</v>
      </c>
      <c r="K56">
        <v>17</v>
      </c>
      <c r="L56" t="s">
        <v>5</v>
      </c>
      <c r="M56">
        <v>32.979999999999997</v>
      </c>
      <c r="N56">
        <v>4.109</v>
      </c>
      <c r="R56">
        <v>17</v>
      </c>
      <c r="S56" t="s">
        <v>5</v>
      </c>
      <c r="T56">
        <v>28.44</v>
      </c>
      <c r="U56">
        <v>4.109</v>
      </c>
      <c r="AA56">
        <v>2</v>
      </c>
      <c r="AB56" t="s">
        <v>11</v>
      </c>
      <c r="AC56">
        <v>21.92</v>
      </c>
      <c r="AD56">
        <v>0.95860000000000001</v>
      </c>
      <c r="AE56">
        <f t="shared" si="2"/>
        <v>21.938368000000001</v>
      </c>
    </row>
    <row r="57" spans="1:31" x14ac:dyDescent="0.2">
      <c r="A57">
        <v>4</v>
      </c>
      <c r="B57" t="s">
        <v>13</v>
      </c>
      <c r="C57" s="4">
        <v>21.8</v>
      </c>
      <c r="D57" s="4">
        <v>0.8619</v>
      </c>
      <c r="E57" s="4">
        <f t="shared" si="0"/>
        <v>20.123680000000004</v>
      </c>
      <c r="F57" s="4">
        <f t="shared" si="1"/>
        <v>0.97232387999999992</v>
      </c>
      <c r="K57">
        <v>31</v>
      </c>
      <c r="L57" t="s">
        <v>5</v>
      </c>
      <c r="M57">
        <v>31.94</v>
      </c>
      <c r="N57">
        <v>4.0259999999999998</v>
      </c>
      <c r="R57">
        <v>31</v>
      </c>
      <c r="S57" t="s">
        <v>5</v>
      </c>
      <c r="T57">
        <v>27.55</v>
      </c>
      <c r="U57">
        <v>4.0259999999999998</v>
      </c>
      <c r="AA57">
        <v>3</v>
      </c>
      <c r="AB57" t="s">
        <v>12</v>
      </c>
      <c r="AC57">
        <v>73.650000000000006</v>
      </c>
      <c r="AD57">
        <v>5.4720000000000004</v>
      </c>
      <c r="AE57">
        <f t="shared" si="2"/>
        <v>72.525134999999992</v>
      </c>
    </row>
    <row r="58" spans="1:31" x14ac:dyDescent="0.2">
      <c r="K58">
        <v>45</v>
      </c>
      <c r="L58" t="s">
        <v>5</v>
      </c>
      <c r="M58">
        <v>32.47</v>
      </c>
      <c r="N58">
        <v>4.0369999999999999</v>
      </c>
      <c r="R58">
        <v>45</v>
      </c>
      <c r="S58" t="s">
        <v>5</v>
      </c>
      <c r="T58">
        <v>28</v>
      </c>
      <c r="U58">
        <v>4.0369999999999999</v>
      </c>
      <c r="AA58">
        <v>4</v>
      </c>
      <c r="AB58" t="s">
        <v>13</v>
      </c>
      <c r="AC58">
        <v>18.8</v>
      </c>
      <c r="AD58">
        <v>0.8619</v>
      </c>
      <c r="AE58">
        <f t="shared" si="2"/>
        <v>18.887320000000003</v>
      </c>
    </row>
    <row r="59" spans="1:31" x14ac:dyDescent="0.2">
      <c r="K59">
        <v>59</v>
      </c>
      <c r="L59" t="s">
        <v>5</v>
      </c>
      <c r="M59">
        <v>31.59</v>
      </c>
      <c r="N59">
        <v>4.2229999999999999</v>
      </c>
      <c r="R59">
        <v>59</v>
      </c>
      <c r="S59" t="s">
        <v>5</v>
      </c>
      <c r="T59">
        <v>27.24</v>
      </c>
      <c r="U59">
        <v>4.2229999999999999</v>
      </c>
    </row>
    <row r="60" spans="1:31" x14ac:dyDescent="0.2">
      <c r="K60">
        <v>7</v>
      </c>
      <c r="L60" t="s">
        <v>5</v>
      </c>
      <c r="M60">
        <v>32.07</v>
      </c>
      <c r="N60">
        <v>4.2969999999999997</v>
      </c>
      <c r="R60">
        <v>7</v>
      </c>
      <c r="S60" t="s">
        <v>5</v>
      </c>
      <c r="T60">
        <v>27.66</v>
      </c>
      <c r="U60">
        <v>4.2969999999999997</v>
      </c>
    </row>
    <row r="61" spans="1:31" x14ac:dyDescent="0.2">
      <c r="K61">
        <v>8</v>
      </c>
      <c r="L61" t="s">
        <v>5</v>
      </c>
      <c r="M61">
        <v>32.97</v>
      </c>
      <c r="N61">
        <v>4.3719999999999999</v>
      </c>
      <c r="R61">
        <v>8</v>
      </c>
      <c r="S61" t="s">
        <v>5</v>
      </c>
      <c r="T61">
        <v>28.43</v>
      </c>
      <c r="U61">
        <v>4.3719999999999999</v>
      </c>
    </row>
    <row r="62" spans="1:31" x14ac:dyDescent="0.2">
      <c r="L62" s="2" t="s">
        <v>18</v>
      </c>
      <c r="M62">
        <f>AVERAGE(M55:M61)</f>
        <v>32.431428571428569</v>
      </c>
      <c r="N62">
        <f>AVERAGE(N55:N61)</f>
        <v>4.1788571428571428</v>
      </c>
      <c r="S62" s="2" t="s">
        <v>18</v>
      </c>
      <c r="T62">
        <f>AVERAGE(T55:T61)</f>
        <v>27.96857142857143</v>
      </c>
      <c r="U62">
        <f>AVERAGE(U55:U61)</f>
        <v>4.1788571428571428</v>
      </c>
    </row>
    <row r="63" spans="1:31" x14ac:dyDescent="0.2">
      <c r="L63" s="2" t="s">
        <v>19</v>
      </c>
      <c r="M63">
        <f>STDEV(M55:M61)</f>
        <v>0.57675611747741184</v>
      </c>
      <c r="N63">
        <f>STDEV(N55:N61)</f>
        <v>0.13016838911121822</v>
      </c>
      <c r="S63" s="2" t="s">
        <v>19</v>
      </c>
      <c r="T63">
        <f>STDEV(T55:T61)</f>
        <v>0.49646848075275929</v>
      </c>
      <c r="U63">
        <f>STDEV(U55:U61)</f>
        <v>0.13016838911121822</v>
      </c>
    </row>
    <row r="65" spans="19:21" x14ac:dyDescent="0.2">
      <c r="S65">
        <v>60</v>
      </c>
      <c r="T65">
        <v>66.67</v>
      </c>
      <c r="U65">
        <v>1.3849999999999999E-2</v>
      </c>
    </row>
    <row r="66" spans="19:21" x14ac:dyDescent="0.2">
      <c r="S66">
        <v>60</v>
      </c>
      <c r="T66">
        <v>67.08</v>
      </c>
      <c r="U66">
        <v>5.11E-2</v>
      </c>
    </row>
    <row r="67" spans="19:21" x14ac:dyDescent="0.2">
      <c r="S67">
        <v>60</v>
      </c>
      <c r="T67">
        <v>68.37</v>
      </c>
      <c r="U67">
        <v>1.8600000000000001E-3</v>
      </c>
    </row>
    <row r="68" spans="19:21" x14ac:dyDescent="0.2">
      <c r="S68" s="2" t="s">
        <v>18</v>
      </c>
      <c r="T68">
        <f>AVERAGE(T65:T67)</f>
        <v>67.373333333333335</v>
      </c>
      <c r="U68">
        <f>AVERAGE(U65:U67)</f>
        <v>2.2269999999999998E-2</v>
      </c>
    </row>
    <row r="69" spans="19:21" x14ac:dyDescent="0.2">
      <c r="S69" s="2" t="s">
        <v>19</v>
      </c>
      <c r="T69">
        <f>STDEV(T65:T67)</f>
        <v>0.88714899162053784</v>
      </c>
      <c r="U69">
        <f>STDEV(U65:U67)</f>
        <v>2.5677163005285462E-2</v>
      </c>
    </row>
    <row r="71" spans="19:21" x14ac:dyDescent="0.2">
      <c r="S71">
        <v>90</v>
      </c>
      <c r="T71">
        <v>87.3</v>
      </c>
      <c r="U71">
        <v>8.9099999999999995E-3</v>
      </c>
    </row>
    <row r="72" spans="19:21" x14ac:dyDescent="0.2">
      <c r="S72">
        <v>90</v>
      </c>
      <c r="T72">
        <v>86.21</v>
      </c>
      <c r="U72">
        <v>7.3600000000000002E-3</v>
      </c>
    </row>
    <row r="73" spans="19:21" x14ac:dyDescent="0.2">
      <c r="S73">
        <v>90</v>
      </c>
      <c r="T73">
        <v>88.41</v>
      </c>
      <c r="U73">
        <v>1.6990000000000002E-2</v>
      </c>
    </row>
    <row r="74" spans="19:21" x14ac:dyDescent="0.2">
      <c r="S74" s="2" t="s">
        <v>18</v>
      </c>
      <c r="T74">
        <f>AVERAGE(T71:T73)</f>
        <v>87.306666666666658</v>
      </c>
      <c r="U74">
        <f>AVERAGE(U71:U73)</f>
        <v>1.1086666666666667E-2</v>
      </c>
    </row>
    <row r="75" spans="19:21" x14ac:dyDescent="0.2">
      <c r="S75" s="2" t="s">
        <v>19</v>
      </c>
      <c r="T75">
        <f>STDEV(T71:T73)</f>
        <v>1.100015151410805</v>
      </c>
      <c r="U75">
        <f>STDEV(U71:U73)</f>
        <v>5.1708445473958517E-3</v>
      </c>
    </row>
  </sheetData>
  <sortState ref="A12:D96">
    <sortCondition ref="A12:A96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021820 Salts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Mitchem, David</dc:creator>
  <cp:lastModifiedBy>Amanda Pennino</cp:lastModifiedBy>
  <dcterms:created xsi:type="dcterms:W3CDTF">2020-03-06T14:15:27Z</dcterms:created>
  <dcterms:modified xsi:type="dcterms:W3CDTF">2021-03-26T17:30:07Z</dcterms:modified>
</cp:coreProperties>
</file>