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ninoa/Documents/VT/Data/MyData/Resins/NPOC/"/>
    </mc:Choice>
  </mc:AlternateContent>
  <xr:revisionPtr revIDLastSave="0" documentId="8_{1072F370-FCA1-9A41-AEC6-179A3502FF14}" xr6:coauthVersionLast="36" xr6:coauthVersionMax="36" xr10:uidLastSave="{00000000-0000-0000-0000-000000000000}"/>
  <bookViews>
    <workbookView xWindow="32380" yWindow="-2520" windowWidth="24720" windowHeight="14440" xr2:uid="{00000000-000D-0000-FFFF-FFFF00000000}"/>
  </bookViews>
  <sheets>
    <sheet name="111820 Amanda Salts low" sheetId="1" r:id="rId1"/>
  </sheets>
  <calcPr calcId="181029"/>
</workbook>
</file>

<file path=xl/calcChain.xml><?xml version="1.0" encoding="utf-8"?>
<calcChain xmlns="http://schemas.openxmlformats.org/spreadsheetml/2006/main">
  <c r="E24" i="1" l="1"/>
  <c r="F102" i="1" l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N105" i="1"/>
  <c r="M105" i="1"/>
  <c r="N104" i="1"/>
  <c r="N107" i="1" s="1"/>
  <c r="M104" i="1"/>
  <c r="M107" i="1" s="1"/>
  <c r="N103" i="1"/>
  <c r="M103" i="1"/>
  <c r="N102" i="1"/>
  <c r="N106" i="1" s="1"/>
  <c r="M102" i="1"/>
  <c r="M106" i="1" s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0" i="1"/>
  <c r="M90" i="1"/>
  <c r="N89" i="1"/>
  <c r="N91" i="1" s="1"/>
  <c r="M89" i="1"/>
  <c r="M91" i="1" s="1"/>
  <c r="N88" i="1"/>
  <c r="M88" i="1"/>
  <c r="N87" i="1"/>
  <c r="M87" i="1"/>
  <c r="N83" i="1"/>
  <c r="M83" i="1"/>
  <c r="N82" i="1"/>
  <c r="N84" i="1" s="1"/>
  <c r="M82" i="1"/>
  <c r="M84" i="1" s="1"/>
  <c r="N81" i="1"/>
  <c r="M81" i="1"/>
  <c r="N80" i="1"/>
  <c r="M80" i="1"/>
  <c r="N76" i="1"/>
  <c r="M76" i="1"/>
  <c r="N75" i="1"/>
  <c r="N77" i="1" s="1"/>
  <c r="M75" i="1"/>
  <c r="M77" i="1" s="1"/>
  <c r="N74" i="1"/>
  <c r="M74" i="1"/>
  <c r="N73" i="1"/>
  <c r="M73" i="1"/>
  <c r="N69" i="1"/>
  <c r="M69" i="1"/>
  <c r="N68" i="1"/>
  <c r="N70" i="1" s="1"/>
  <c r="M68" i="1"/>
  <c r="M70" i="1" s="1"/>
  <c r="N63" i="1"/>
  <c r="N65" i="1" s="1"/>
  <c r="M63" i="1"/>
  <c r="K107" i="1"/>
  <c r="J107" i="1"/>
  <c r="K106" i="1"/>
  <c r="J106" i="1"/>
  <c r="N92" i="1"/>
  <c r="M92" i="1"/>
  <c r="K92" i="1"/>
  <c r="J92" i="1"/>
  <c r="K91" i="1"/>
  <c r="J91" i="1"/>
  <c r="N85" i="1"/>
  <c r="M85" i="1"/>
  <c r="K85" i="1"/>
  <c r="J85" i="1"/>
  <c r="K84" i="1"/>
  <c r="J84" i="1"/>
  <c r="N78" i="1"/>
  <c r="M78" i="1"/>
  <c r="K78" i="1"/>
  <c r="J78" i="1"/>
  <c r="K77" i="1"/>
  <c r="J77" i="1"/>
  <c r="N71" i="1"/>
  <c r="M71" i="1"/>
  <c r="K71" i="1"/>
  <c r="J71" i="1"/>
  <c r="K70" i="1"/>
  <c r="J70" i="1"/>
  <c r="N66" i="1"/>
  <c r="M66" i="1"/>
  <c r="K66" i="1"/>
  <c r="J66" i="1"/>
  <c r="M65" i="1"/>
  <c r="K65" i="1"/>
  <c r="J65" i="1"/>
  <c r="F51" i="1" l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N15" i="1"/>
  <c r="M15" i="1"/>
  <c r="N14" i="1"/>
  <c r="M14" i="1"/>
  <c r="N20" i="1"/>
  <c r="M20" i="1"/>
  <c r="N19" i="1"/>
  <c r="M19" i="1"/>
  <c r="N27" i="1"/>
  <c r="M27" i="1"/>
  <c r="N26" i="1"/>
  <c r="M26" i="1"/>
  <c r="N34" i="1"/>
  <c r="M34" i="1"/>
  <c r="N33" i="1"/>
  <c r="M33" i="1"/>
  <c r="N41" i="1"/>
  <c r="M41" i="1"/>
  <c r="N40" i="1"/>
  <c r="M40" i="1"/>
  <c r="N56" i="1"/>
  <c r="M56" i="1"/>
  <c r="N55" i="1"/>
  <c r="M55" i="1"/>
  <c r="J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39" i="1"/>
  <c r="M39" i="1"/>
  <c r="N38" i="1"/>
  <c r="M38" i="1"/>
  <c r="N37" i="1"/>
  <c r="M37" i="1"/>
  <c r="N36" i="1"/>
  <c r="M36" i="1"/>
  <c r="N32" i="1"/>
  <c r="M32" i="1"/>
  <c r="N31" i="1"/>
  <c r="M31" i="1"/>
  <c r="N30" i="1"/>
  <c r="M30" i="1"/>
  <c r="N29" i="1"/>
  <c r="M29" i="1"/>
  <c r="N25" i="1"/>
  <c r="M25" i="1"/>
  <c r="N24" i="1"/>
  <c r="M24" i="1"/>
  <c r="N23" i="1"/>
  <c r="M23" i="1"/>
  <c r="N22" i="1"/>
  <c r="M22" i="1"/>
  <c r="N18" i="1"/>
  <c r="M18" i="1"/>
  <c r="N17" i="1"/>
  <c r="M17" i="1"/>
  <c r="N13" i="1"/>
  <c r="M13" i="1"/>
  <c r="N12" i="1"/>
  <c r="M12" i="1"/>
  <c r="K56" i="1"/>
  <c r="K55" i="1"/>
  <c r="J56" i="1"/>
  <c r="K41" i="1"/>
  <c r="J41" i="1"/>
  <c r="K40" i="1"/>
  <c r="J40" i="1"/>
  <c r="K34" i="1"/>
  <c r="J34" i="1"/>
  <c r="K33" i="1"/>
  <c r="J33" i="1"/>
  <c r="K27" i="1"/>
  <c r="K26" i="1"/>
  <c r="J27" i="1"/>
  <c r="J26" i="1"/>
  <c r="K20" i="1"/>
  <c r="J20" i="1"/>
  <c r="K19" i="1"/>
  <c r="J19" i="1"/>
  <c r="K15" i="1"/>
  <c r="K14" i="1"/>
  <c r="J15" i="1"/>
  <c r="J14" i="1"/>
</calcChain>
</file>

<file path=xl/sharedStrings.xml><?xml version="1.0" encoding="utf-8"?>
<sst xmlns="http://schemas.openxmlformats.org/spreadsheetml/2006/main" count="178" uniqueCount="26">
  <si>
    <t>Sample Name</t>
  </si>
  <si>
    <t>Result(NPOC)</t>
  </si>
  <si>
    <t>Result(TN)</t>
  </si>
  <si>
    <t>Date / Time</t>
  </si>
  <si>
    <t>DI</t>
  </si>
  <si>
    <t>7  2</t>
  </si>
  <si>
    <t>15  4</t>
  </si>
  <si>
    <t>75 12</t>
  </si>
  <si>
    <t>150 25</t>
  </si>
  <si>
    <t>Shimadzu TOC-L Analyzer</t>
  </si>
  <si>
    <t>Machine value</t>
  </si>
  <si>
    <t>Corrected</t>
  </si>
  <si>
    <t>NPOC</t>
  </si>
  <si>
    <t>TN</t>
  </si>
  <si>
    <t>(ppm)</t>
  </si>
  <si>
    <t>Samples analyzed: 11/18/20 -11/19/20</t>
  </si>
  <si>
    <t>30 5</t>
  </si>
  <si>
    <t>Standard Cal Curve</t>
  </si>
  <si>
    <t>Measured:</t>
  </si>
  <si>
    <t>Actual:</t>
  </si>
  <si>
    <t>Mean:</t>
  </si>
  <si>
    <t>SD:</t>
  </si>
  <si>
    <t>30  5</t>
  </si>
  <si>
    <t>NPOC 30 ppm and TN 5 ppm</t>
  </si>
  <si>
    <t>Standards</t>
  </si>
  <si>
    <t>NPOC 150 ppm and TN 25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</si>
</sst>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16" fillId="0" borderId="0" xfId="0" applyNumberFormat="1" applyFont="1"/>
    <xf numFmtId="2" fontId="16" fillId="0" borderId="0" xfId="0" applyNumberFormat="1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16" fillId="0" borderId="11" xfId="0" applyFont="1" applyBorder="1"/>
    <xf numFmtId="0" fontId="16" fillId="0" borderId="11" xfId="0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0" fontId="0" fillId="33" borderId="0" xfId="0" applyFill="1" applyAlignment="1">
      <alignment horizontal="center"/>
    </xf>
    <xf numFmtId="22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2" fontId="0" fillId="33" borderId="11" xfId="0" applyNumberFormat="1" applyFill="1" applyBorder="1" applyAlignment="1">
      <alignment horizontal="center"/>
    </xf>
    <xf numFmtId="0" fontId="0" fillId="33" borderId="0" xfId="0" applyFill="1"/>
    <xf numFmtId="22" fontId="0" fillId="33" borderId="0" xfId="0" applyNumberFormat="1" applyFill="1"/>
    <xf numFmtId="2" fontId="0" fillId="33" borderId="0" xfId="0" applyNumberFormat="1" applyFill="1"/>
    <xf numFmtId="0" fontId="16" fillId="33" borderId="0" xfId="0" applyFont="1" applyFill="1"/>
    <xf numFmtId="2" fontId="16" fillId="33" borderId="0" xfId="0" applyNumberFormat="1" applyFont="1" applyFill="1"/>
    <xf numFmtId="2" fontId="16" fillId="33" borderId="11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NPOC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'111820 Amanda Salts low'!$I$3:$L$3</c:f>
              <c:numCache>
                <c:formatCode>General</c:formatCode>
                <c:ptCount val="4"/>
                <c:pt idx="0">
                  <c:v>0.57332499999999997</c:v>
                </c:pt>
                <c:pt idx="1">
                  <c:v>8.8872499999999999</c:v>
                </c:pt>
                <c:pt idx="2">
                  <c:v>17.987500000000001</c:v>
                </c:pt>
                <c:pt idx="3">
                  <c:v>34.980000000000004</c:v>
                </c:pt>
              </c:numCache>
            </c:numRef>
          </c:xVal>
          <c:yVal>
            <c:numRef>
              <c:f>'111820 Amanda Salts low'!$I$4:$L$4</c:f>
              <c:numCache>
                <c:formatCode>General</c:formatCode>
                <c:ptCount val="4"/>
                <c:pt idx="0">
                  <c:v>0.3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BF5-B255-914C7D7F6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80040"/>
        <c:axId val="501080368"/>
      </c:scatterChart>
      <c:valAx>
        <c:axId val="50108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80368"/>
        <c:crosses val="autoZero"/>
        <c:crossBetween val="midCat"/>
      </c:valAx>
      <c:valAx>
        <c:axId val="5010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8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'111820 Amanda Salts low'!$I$6:$L$6</c:f>
              <c:numCache>
                <c:formatCode>General</c:formatCode>
                <c:ptCount val="4"/>
                <c:pt idx="0">
                  <c:v>1.8024166666666668E-2</c:v>
                </c:pt>
                <c:pt idx="1">
                  <c:v>1.7297500000000001</c:v>
                </c:pt>
                <c:pt idx="2">
                  <c:v>3.5382499999999997</c:v>
                </c:pt>
                <c:pt idx="3">
                  <c:v>4.1592500000000001</c:v>
                </c:pt>
              </c:numCache>
            </c:numRef>
          </c:xVal>
          <c:yVal>
            <c:numRef>
              <c:f>'111820 Amanda Salts low'!$I$7:$L$7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F-4A8A-8BD2-4B47B7044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51312"/>
        <c:axId val="509152952"/>
      </c:scatterChart>
      <c:valAx>
        <c:axId val="5091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2952"/>
        <c:crosses val="autoZero"/>
        <c:crossBetween val="midCat"/>
      </c:valAx>
      <c:valAx>
        <c:axId val="50915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NPOC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'111820 Amanda Salts low'!$Q$62:$V$62</c:f>
              <c:numCache>
                <c:formatCode>General</c:formatCode>
                <c:ptCount val="6"/>
                <c:pt idx="0" formatCode="0.00">
                  <c:v>0.59537499999999999</c:v>
                </c:pt>
                <c:pt idx="1">
                  <c:v>7.1835000000000004</c:v>
                </c:pt>
                <c:pt idx="2">
                  <c:v>14.54</c:v>
                </c:pt>
                <c:pt idx="3">
                  <c:v>28.275000000000002</c:v>
                </c:pt>
                <c:pt idx="4">
                  <c:v>70.105000000000004</c:v>
                </c:pt>
                <c:pt idx="5">
                  <c:v>144.15</c:v>
                </c:pt>
              </c:numCache>
            </c:numRef>
          </c:xVal>
          <c:yVal>
            <c:numRef>
              <c:f>'111820 Amanda Salts low'!$Q$63:$V$63</c:f>
              <c:numCache>
                <c:formatCode>General</c:formatCode>
                <c:ptCount val="6"/>
                <c:pt idx="0">
                  <c:v>0.3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75</c:v>
                </c:pt>
                <c:pt idx="5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0-4CBD-A35C-250CE0F16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04336"/>
        <c:axId val="438507616"/>
      </c:scatterChart>
      <c:valAx>
        <c:axId val="43850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07616"/>
        <c:crosses val="autoZero"/>
        <c:crossBetween val="midCat"/>
      </c:valAx>
      <c:valAx>
        <c:axId val="438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0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</a:t>
            </a:r>
            <a:r>
              <a:rPr lang="en-US" baseline="0"/>
              <a:t> 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'111820 Amanda Salts low'!$Q$65:$V$65</c:f>
              <c:numCache>
                <c:formatCode>General</c:formatCode>
                <c:ptCount val="6"/>
                <c:pt idx="0">
                  <c:v>1.6920000000000001E-2</c:v>
                </c:pt>
                <c:pt idx="1">
                  <c:v>2.2642500000000001</c:v>
                </c:pt>
                <c:pt idx="2" formatCode="0.00">
                  <c:v>4.6315</c:v>
                </c:pt>
                <c:pt idx="3">
                  <c:v>5.4442500000000003</c:v>
                </c:pt>
                <c:pt idx="4">
                  <c:v>13.074999999999999</c:v>
                </c:pt>
                <c:pt idx="5">
                  <c:v>27.574999999999999</c:v>
                </c:pt>
              </c:numCache>
            </c:numRef>
          </c:xVal>
          <c:yVal>
            <c:numRef>
              <c:f>'111820 Amanda Salts low'!$Q$66:$V$66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12</c:v>
                </c:pt>
                <c:pt idx="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4-464D-BB6E-60AEC8B9E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58912"/>
        <c:axId val="439654976"/>
      </c:scatterChart>
      <c:valAx>
        <c:axId val="43965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54976"/>
        <c:crosses val="autoZero"/>
        <c:crossBetween val="midCat"/>
      </c:valAx>
      <c:valAx>
        <c:axId val="4396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5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576816</xdr:colOff>
      <xdr:row>2</xdr:row>
      <xdr:rowOff>66491</xdr:rowOff>
    </xdr:from>
    <xdr:to>
      <xdr:col>22</xdr:col>
      <xdr:colOff>434827</xdr:colOff>
      <xdr:row>16</xdr:row>
      <xdr:rowOff>144167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3C2B8-0B5D-4A69-AF5E-248524F49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343306</xdr:colOff>
      <xdr:row>18</xdr:row>
      <xdr:rowOff>185294</xdr:rowOff>
    </xdr:from>
    <xdr:to>
      <xdr:col>22</xdr:col>
      <xdr:colOff>186254</xdr:colOff>
      <xdr:row>33</xdr:row>
      <xdr:rowOff>69517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401B05-DA2E-4156-9CFA-19DAEA09B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</xdr:colOff>
      <xdr:row>61</xdr:row>
      <xdr:rowOff>80962</xdr:rowOff>
    </xdr:from>
    <xdr:to>
      <xdr:col>12</xdr:col>
      <xdr:colOff>314325</xdr:colOff>
      <xdr:row>75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5E0711-AE13-4B93-A79D-B63835DDA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90487</xdr:colOff>
      <xdr:row>75</xdr:row>
      <xdr:rowOff>157162</xdr:rowOff>
    </xdr:from>
    <xdr:to>
      <xdr:col>12</xdr:col>
      <xdr:colOff>290512</xdr:colOff>
      <xdr:row>90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171A8F-A9A0-40D7-A71D-9A45D78F4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7"/>
  <sheetViews>
    <sheetView tabSelected="1" topLeftCell="A56" zoomScale="86" zoomScaleNormal="86" workbookViewId="0">
      <selection activeCell="E75" sqref="E75"/>
    </sheetView>
  </sheetViews>
  <sheetFormatPr baseColWidth="10" defaultColWidth="8.83203125" defaultRowHeight="15" x14ac:dyDescent="0.2"/>
  <cols>
    <col min="1" max="1" width="16.1640625" customWidth="1"/>
    <col min="2" max="2" width="15.83203125" bestFit="1" customWidth="1"/>
    <col min="3" max="3" width="15.5" customWidth="1"/>
    <col min="4" max="4" width="14.83203125" customWidth="1"/>
    <col min="5" max="5" width="9.6640625" style="11" bestFit="1" customWidth="1"/>
    <col min="6" max="6" width="9.6640625" bestFit="1" customWidth="1"/>
    <col min="8" max="8" width="13.5" bestFit="1" customWidth="1"/>
    <col min="9" max="9" width="15.83203125" bestFit="1" customWidth="1"/>
    <col min="10" max="11" width="14.1640625" bestFit="1" customWidth="1"/>
    <col min="12" max="12" width="8" bestFit="1" customWidth="1"/>
    <col min="13" max="13" width="13.33203125" bestFit="1" customWidth="1"/>
    <col min="14" max="14" width="10.5" bestFit="1" customWidth="1"/>
    <col min="16" max="16" width="17.83203125" bestFit="1" customWidth="1"/>
    <col min="17" max="17" width="7.6640625" bestFit="1" customWidth="1"/>
  </cols>
  <sheetData>
    <row r="1" spans="1:14" x14ac:dyDescent="0.2">
      <c r="A1" s="2" t="s">
        <v>9</v>
      </c>
      <c r="E1" s="10"/>
      <c r="H1" s="2" t="s">
        <v>17</v>
      </c>
    </row>
    <row r="2" spans="1:14" x14ac:dyDescent="0.2">
      <c r="A2" s="2" t="s">
        <v>15</v>
      </c>
      <c r="H2" s="2" t="s">
        <v>12</v>
      </c>
    </row>
    <row r="3" spans="1:14" x14ac:dyDescent="0.2">
      <c r="A3" s="2"/>
      <c r="H3" t="s">
        <v>18</v>
      </c>
      <c r="I3">
        <v>0.57332499999999997</v>
      </c>
      <c r="J3">
        <v>8.8872499999999999</v>
      </c>
      <c r="K3">
        <v>17.987500000000001</v>
      </c>
      <c r="L3">
        <v>34.980000000000004</v>
      </c>
    </row>
    <row r="4" spans="1:14" x14ac:dyDescent="0.2">
      <c r="A4" s="2"/>
      <c r="H4" t="s">
        <v>19</v>
      </c>
      <c r="I4">
        <v>0.3</v>
      </c>
      <c r="J4">
        <v>7</v>
      </c>
      <c r="K4">
        <v>15</v>
      </c>
      <c r="L4">
        <v>30</v>
      </c>
    </row>
    <row r="5" spans="1:14" x14ac:dyDescent="0.2">
      <c r="A5" s="2"/>
      <c r="H5" s="2" t="s">
        <v>13</v>
      </c>
    </row>
    <row r="6" spans="1:14" x14ac:dyDescent="0.2">
      <c r="A6" s="2" t="s">
        <v>24</v>
      </c>
      <c r="H6" t="s">
        <v>18</v>
      </c>
      <c r="I6">
        <v>1.8024166666666668E-2</v>
      </c>
      <c r="J6">
        <v>1.7297500000000001</v>
      </c>
      <c r="K6">
        <v>3.5382499999999997</v>
      </c>
      <c r="L6">
        <v>4.1592500000000001</v>
      </c>
    </row>
    <row r="7" spans="1:14" x14ac:dyDescent="0.2">
      <c r="A7" s="2" t="s">
        <v>23</v>
      </c>
      <c r="B7" s="2"/>
      <c r="H7" t="s">
        <v>19</v>
      </c>
      <c r="I7">
        <v>0</v>
      </c>
      <c r="J7">
        <v>2</v>
      </c>
      <c r="K7">
        <v>4</v>
      </c>
      <c r="L7">
        <v>5</v>
      </c>
    </row>
    <row r="8" spans="1:14" x14ac:dyDescent="0.2">
      <c r="B8" s="1"/>
      <c r="M8" s="1"/>
    </row>
    <row r="9" spans="1:14" x14ac:dyDescent="0.2">
      <c r="A9" s="3"/>
      <c r="B9" s="3"/>
      <c r="C9" s="3" t="s">
        <v>10</v>
      </c>
      <c r="D9" s="3" t="s">
        <v>10</v>
      </c>
      <c r="E9" s="12" t="s">
        <v>11</v>
      </c>
      <c r="F9" s="3" t="s">
        <v>11</v>
      </c>
      <c r="J9" s="3" t="s">
        <v>10</v>
      </c>
      <c r="K9" s="3" t="s">
        <v>10</v>
      </c>
    </row>
    <row r="10" spans="1:14" x14ac:dyDescent="0.2">
      <c r="A10" s="3"/>
      <c r="B10" s="3"/>
      <c r="C10" s="3" t="s">
        <v>12</v>
      </c>
      <c r="D10" s="3" t="s">
        <v>13</v>
      </c>
      <c r="E10" s="13" t="s">
        <v>12</v>
      </c>
      <c r="F10" s="3" t="s">
        <v>13</v>
      </c>
      <c r="J10" s="3" t="s">
        <v>12</v>
      </c>
      <c r="K10" s="3" t="s">
        <v>13</v>
      </c>
      <c r="M10" s="2" t="s">
        <v>11</v>
      </c>
      <c r="N10" s="2" t="s">
        <v>11</v>
      </c>
    </row>
    <row r="11" spans="1:14" x14ac:dyDescent="0.2">
      <c r="A11" s="3" t="s">
        <v>0</v>
      </c>
      <c r="B11" s="3" t="s">
        <v>3</v>
      </c>
      <c r="C11" s="3" t="s">
        <v>14</v>
      </c>
      <c r="D11" s="3" t="s">
        <v>14</v>
      </c>
      <c r="E11" s="13" t="s">
        <v>14</v>
      </c>
      <c r="F11" s="3" t="s">
        <v>14</v>
      </c>
      <c r="H11" s="3" t="s">
        <v>0</v>
      </c>
      <c r="I11" s="3" t="s">
        <v>3</v>
      </c>
      <c r="J11" s="3" t="s">
        <v>14</v>
      </c>
      <c r="K11" s="3" t="s">
        <v>14</v>
      </c>
      <c r="M11" s="3" t="s">
        <v>1</v>
      </c>
      <c r="N11" s="3" t="s">
        <v>2</v>
      </c>
    </row>
    <row r="12" spans="1:14" x14ac:dyDescent="0.2">
      <c r="A12" s="4">
        <v>53</v>
      </c>
      <c r="B12" s="5">
        <v>44153.55846064815</v>
      </c>
      <c r="C12" s="6">
        <v>10.09</v>
      </c>
      <c r="D12" s="6">
        <v>0.1802</v>
      </c>
      <c r="E12" s="14">
        <f>(0.8669*C12)-0.4548</f>
        <v>8.2922209999999996</v>
      </c>
      <c r="F12" s="6">
        <f>(1.1834*D12)-0.0443</f>
        <v>0.16894867999999999</v>
      </c>
      <c r="H12" t="s">
        <v>8</v>
      </c>
      <c r="I12" s="1">
        <v>44154.484942129631</v>
      </c>
      <c r="J12" s="6">
        <v>179.7</v>
      </c>
      <c r="K12" s="6">
        <v>21.32</v>
      </c>
      <c r="L12" s="7"/>
      <c r="M12" s="6">
        <f>(J12*0.8669)-0.4548</f>
        <v>155.32712999999998</v>
      </c>
      <c r="N12" s="6">
        <f>(1.1834*K12)-0.0443</f>
        <v>25.185788000000002</v>
      </c>
    </row>
    <row r="13" spans="1:14" s="20" customFormat="1" x14ac:dyDescent="0.2">
      <c r="A13" s="16">
        <v>54</v>
      </c>
      <c r="B13" s="17">
        <v>44153.575254629628</v>
      </c>
      <c r="C13" s="18">
        <v>3.742</v>
      </c>
      <c r="D13" s="18">
        <v>5.7000000000000002E-2</v>
      </c>
      <c r="E13" s="19">
        <f t="shared" ref="E13:E51" si="0">(0.8669*C13)-0.4548</f>
        <v>2.7891398000000001</v>
      </c>
      <c r="F13" s="18">
        <f t="shared" ref="F13:F51" si="1">(1.1834*D13)-0.0443</f>
        <v>2.3153800000000009E-2</v>
      </c>
      <c r="H13" s="20" t="s">
        <v>8</v>
      </c>
      <c r="I13" s="21">
        <v>44154.499467592592</v>
      </c>
      <c r="J13" s="18">
        <v>176.9</v>
      </c>
      <c r="K13" s="18">
        <v>20.81</v>
      </c>
      <c r="L13" s="22"/>
      <c r="M13" s="18">
        <f>(J13*0.8669)-0.4548</f>
        <v>152.89981</v>
      </c>
      <c r="N13" s="18">
        <f>(1.1834*K13)-0.0443</f>
        <v>24.582253999999999</v>
      </c>
    </row>
    <row r="14" spans="1:14" x14ac:dyDescent="0.2">
      <c r="A14" s="4">
        <v>55</v>
      </c>
      <c r="B14" s="5">
        <v>44153.587858796294</v>
      </c>
      <c r="C14" s="6">
        <v>10.73</v>
      </c>
      <c r="D14" s="6">
        <v>0.23169999999999999</v>
      </c>
      <c r="E14" s="14">
        <f t="shared" si="0"/>
        <v>8.8470370000000003</v>
      </c>
      <c r="F14" s="6">
        <f t="shared" si="1"/>
        <v>0.22989377999999999</v>
      </c>
      <c r="I14" s="2" t="s">
        <v>20</v>
      </c>
      <c r="J14" s="6">
        <f>AVERAGE(J12:J13)</f>
        <v>178.3</v>
      </c>
      <c r="K14" s="6">
        <f>AVERAGE(K12:K13)</f>
        <v>21.064999999999998</v>
      </c>
      <c r="L14" s="8" t="s">
        <v>20</v>
      </c>
      <c r="M14" s="6">
        <f>AVERAGE(M12:M13)</f>
        <v>154.11347000000001</v>
      </c>
      <c r="N14" s="6">
        <f>AVERAGE(N12:N13)</f>
        <v>24.884021000000001</v>
      </c>
    </row>
    <row r="15" spans="1:14" s="20" customFormat="1" x14ac:dyDescent="0.2">
      <c r="A15" s="16">
        <v>56</v>
      </c>
      <c r="B15" s="17">
        <v>44153.604513888888</v>
      </c>
      <c r="C15" s="18">
        <v>4.1900000000000004</v>
      </c>
      <c r="D15" s="18">
        <v>0.10150000000000001</v>
      </c>
      <c r="E15" s="19">
        <f t="shared" si="0"/>
        <v>3.1775110000000004</v>
      </c>
      <c r="F15" s="18">
        <f t="shared" si="1"/>
        <v>7.5815099999999996E-2</v>
      </c>
      <c r="I15" s="23" t="s">
        <v>21</v>
      </c>
      <c r="J15" s="18">
        <f>STDEV(J12:J13)</f>
        <v>1.9798989873223209</v>
      </c>
      <c r="K15" s="18">
        <f>STDEV(K12:K13)</f>
        <v>0.36062445840514029</v>
      </c>
      <c r="L15" s="24" t="s">
        <v>21</v>
      </c>
      <c r="M15" s="18">
        <f>STDEV(M12:M13)</f>
        <v>1.7163744321097165</v>
      </c>
      <c r="N15" s="18">
        <f>STDEV(N12:N13)</f>
        <v>0.42676298407664415</v>
      </c>
    </row>
    <row r="16" spans="1:14" x14ac:dyDescent="0.2">
      <c r="A16" s="4">
        <v>57</v>
      </c>
      <c r="B16" s="5">
        <v>44153.622800925928</v>
      </c>
      <c r="C16" s="6">
        <v>9.6690000000000005</v>
      </c>
      <c r="D16" s="6">
        <v>0.39400000000000002</v>
      </c>
      <c r="E16" s="14">
        <f t="shared" si="0"/>
        <v>7.9272561000000001</v>
      </c>
      <c r="F16" s="6">
        <f t="shared" si="1"/>
        <v>0.42195959999999999</v>
      </c>
      <c r="J16" s="6"/>
      <c r="K16" s="6"/>
      <c r="L16" s="7"/>
      <c r="M16" s="6"/>
      <c r="N16" s="6"/>
    </row>
    <row r="17" spans="1:14" s="20" customFormat="1" x14ac:dyDescent="0.2">
      <c r="A17" s="16">
        <v>58</v>
      </c>
      <c r="B17" s="17">
        <v>44153.648402777777</v>
      </c>
      <c r="C17" s="18">
        <v>4.2290000000000001</v>
      </c>
      <c r="D17" s="18">
        <v>0.13320000000000001</v>
      </c>
      <c r="E17" s="19">
        <f t="shared" si="0"/>
        <v>3.2113201</v>
      </c>
      <c r="F17" s="18">
        <f t="shared" si="1"/>
        <v>0.11332888000000002</v>
      </c>
      <c r="H17" s="20" t="s">
        <v>7</v>
      </c>
      <c r="I17" s="21">
        <v>44154.470416666663</v>
      </c>
      <c r="J17" s="18">
        <v>86.84</v>
      </c>
      <c r="K17" s="18">
        <v>9.923</v>
      </c>
      <c r="L17" s="22"/>
      <c r="M17" s="18">
        <f t="shared" ref="M17:M18" si="2">(J17*0.8669)-0.4548</f>
        <v>74.826796000000002</v>
      </c>
      <c r="N17" s="18">
        <f t="shared" ref="N17:N18" si="3">(1.1834*K17)-0.0443</f>
        <v>11.6985782</v>
      </c>
    </row>
    <row r="18" spans="1:14" x14ac:dyDescent="0.2">
      <c r="A18" s="4">
        <v>59</v>
      </c>
      <c r="B18" s="5">
        <v>44153.665150462963</v>
      </c>
      <c r="C18" s="6">
        <v>14.82</v>
      </c>
      <c r="D18" s="6">
        <v>0.37519999999999998</v>
      </c>
      <c r="E18" s="14">
        <f t="shared" si="0"/>
        <v>12.392657999999999</v>
      </c>
      <c r="F18" s="6">
        <f t="shared" si="1"/>
        <v>0.39971167999999996</v>
      </c>
      <c r="H18" t="s">
        <v>7</v>
      </c>
      <c r="I18" s="1">
        <v>44154.530312499999</v>
      </c>
      <c r="J18" s="6">
        <v>86.61</v>
      </c>
      <c r="K18" s="6">
        <v>10.06</v>
      </c>
      <c r="L18" s="7"/>
      <c r="M18" s="6">
        <f t="shared" si="2"/>
        <v>74.627409</v>
      </c>
      <c r="N18" s="6">
        <f t="shared" si="3"/>
        <v>11.860704</v>
      </c>
    </row>
    <row r="19" spans="1:14" s="20" customFormat="1" x14ac:dyDescent="0.2">
      <c r="A19" s="16">
        <v>60</v>
      </c>
      <c r="B19" s="17">
        <v>44153.681250000001</v>
      </c>
      <c r="C19" s="18">
        <v>2.931</v>
      </c>
      <c r="D19" s="18">
        <v>0.1414</v>
      </c>
      <c r="E19" s="19">
        <f t="shared" si="0"/>
        <v>2.0860838999999998</v>
      </c>
      <c r="F19" s="18">
        <f t="shared" si="1"/>
        <v>0.12303275999999999</v>
      </c>
      <c r="I19" s="23" t="s">
        <v>20</v>
      </c>
      <c r="J19" s="18">
        <f>AVERAGE(J17:J18)</f>
        <v>86.724999999999994</v>
      </c>
      <c r="K19" s="18">
        <f>AVERAGE(K17:K18)</f>
        <v>9.9915000000000003</v>
      </c>
      <c r="L19" s="24" t="s">
        <v>20</v>
      </c>
      <c r="M19" s="18">
        <f>AVERAGE(M17:M18)</f>
        <v>74.727102500000001</v>
      </c>
      <c r="N19" s="18">
        <f>AVERAGE(N17:N18)</f>
        <v>11.779641099999999</v>
      </c>
    </row>
    <row r="20" spans="1:14" x14ac:dyDescent="0.2">
      <c r="A20" s="4">
        <v>61</v>
      </c>
      <c r="B20" s="5">
        <v>44153.691388888888</v>
      </c>
      <c r="C20" s="6">
        <v>5.9420000000000002</v>
      </c>
      <c r="D20" s="6">
        <v>0.13880000000000001</v>
      </c>
      <c r="E20" s="14">
        <f t="shared" si="0"/>
        <v>4.6963198000000004</v>
      </c>
      <c r="F20" s="6">
        <f t="shared" si="1"/>
        <v>0.11995591999999999</v>
      </c>
      <c r="I20" s="2" t="s">
        <v>21</v>
      </c>
      <c r="J20" s="6">
        <f>STDEV(J17:J18)</f>
        <v>0.16263455967290874</v>
      </c>
      <c r="K20" s="6">
        <f>STDEV(K17:K18)</f>
        <v>9.6873629022557334E-2</v>
      </c>
      <c r="L20" s="8" t="s">
        <v>21</v>
      </c>
      <c r="M20" s="6">
        <f>STDEV(M17:M18)</f>
        <v>0.14098789978044324</v>
      </c>
      <c r="N20" s="6">
        <f>STDEV(N17:N18)</f>
        <v>0.11464025258529403</v>
      </c>
    </row>
    <row r="21" spans="1:14" s="20" customFormat="1" x14ac:dyDescent="0.2">
      <c r="A21" s="16">
        <v>62</v>
      </c>
      <c r="B21" s="17">
        <v>44153.706284722219</v>
      </c>
      <c r="C21" s="18">
        <v>2.028</v>
      </c>
      <c r="D21" s="18">
        <v>6.3329999999999997E-2</v>
      </c>
      <c r="E21" s="19">
        <f t="shared" si="0"/>
        <v>1.3032732</v>
      </c>
      <c r="F21" s="18">
        <f t="shared" si="1"/>
        <v>3.0644721999999992E-2</v>
      </c>
      <c r="J21" s="18"/>
      <c r="K21" s="18"/>
      <c r="L21" s="22"/>
      <c r="M21" s="18"/>
      <c r="N21" s="18"/>
    </row>
    <row r="22" spans="1:14" x14ac:dyDescent="0.2">
      <c r="A22" s="4">
        <v>63</v>
      </c>
      <c r="B22" s="5">
        <v>44153.794409722221</v>
      </c>
      <c r="C22" s="6">
        <v>7.4379999999999997</v>
      </c>
      <c r="D22" s="6">
        <v>0.25769999999999998</v>
      </c>
      <c r="E22" s="14">
        <f t="shared" si="0"/>
        <v>5.9932021999999998</v>
      </c>
      <c r="F22" s="6">
        <f t="shared" si="1"/>
        <v>0.26066217999999997</v>
      </c>
      <c r="H22" t="s">
        <v>16</v>
      </c>
      <c r="I22" s="1">
        <v>44154.000752314816</v>
      </c>
      <c r="J22" s="6">
        <v>35.11</v>
      </c>
      <c r="K22" s="6">
        <v>4.4329999999999998</v>
      </c>
      <c r="L22" s="7"/>
      <c r="M22" s="6">
        <f t="shared" ref="M22:M25" si="4">(J22*0.8669)-0.4548</f>
        <v>29.982059</v>
      </c>
      <c r="N22" s="6">
        <f t="shared" ref="N22:N25" si="5">(1.1834*K22)-0.0443</f>
        <v>5.2017122000000002</v>
      </c>
    </row>
    <row r="23" spans="1:14" s="20" customFormat="1" x14ac:dyDescent="0.2">
      <c r="A23" s="16">
        <v>64</v>
      </c>
      <c r="B23" s="17">
        <v>44153.805810185186</v>
      </c>
      <c r="C23" s="18">
        <v>2.0139999999999998</v>
      </c>
      <c r="D23" s="18">
        <v>5.3339999999999999E-2</v>
      </c>
      <c r="E23" s="19">
        <f t="shared" si="0"/>
        <v>1.2911365999999997</v>
      </c>
      <c r="F23" s="18">
        <f t="shared" si="1"/>
        <v>1.8822555999999997E-2</v>
      </c>
      <c r="H23" s="20" t="s">
        <v>16</v>
      </c>
      <c r="I23" s="21">
        <v>44154.233680555553</v>
      </c>
      <c r="J23" s="18">
        <v>35.29</v>
      </c>
      <c r="K23" s="18">
        <v>4.3609999999999998</v>
      </c>
      <c r="L23" s="22"/>
      <c r="M23" s="18">
        <f t="shared" si="4"/>
        <v>30.138100999999999</v>
      </c>
      <c r="N23" s="18">
        <f t="shared" si="5"/>
        <v>5.1165073999999997</v>
      </c>
    </row>
    <row r="24" spans="1:14" x14ac:dyDescent="0.2">
      <c r="A24" s="4">
        <v>65</v>
      </c>
      <c r="B24" s="5">
        <v>44153.825972222221</v>
      </c>
      <c r="C24" s="6">
        <v>106.9</v>
      </c>
      <c r="D24" s="6">
        <v>10.65</v>
      </c>
      <c r="E24" s="15">
        <f>(0.8669*C24)-0.4548</f>
        <v>92.216809999999995</v>
      </c>
      <c r="F24" s="9">
        <f t="shared" si="1"/>
        <v>12.558910000000001</v>
      </c>
      <c r="H24" t="s">
        <v>16</v>
      </c>
      <c r="I24" s="1">
        <v>44153.51525462963</v>
      </c>
      <c r="J24" s="6">
        <v>34.340000000000003</v>
      </c>
      <c r="K24" s="6">
        <v>3.3220000000000001</v>
      </c>
      <c r="L24" s="7"/>
      <c r="M24" s="6">
        <f t="shared" si="4"/>
        <v>29.314546000000004</v>
      </c>
      <c r="N24" s="6">
        <f t="shared" si="5"/>
        <v>3.8869548000000003</v>
      </c>
    </row>
    <row r="25" spans="1:14" s="20" customFormat="1" x14ac:dyDescent="0.2">
      <c r="A25" s="16">
        <v>66</v>
      </c>
      <c r="B25" s="17">
        <v>44153.838518518518</v>
      </c>
      <c r="C25" s="18">
        <v>57.66</v>
      </c>
      <c r="D25" s="18">
        <v>2.7080000000000002</v>
      </c>
      <c r="E25" s="25">
        <f t="shared" si="0"/>
        <v>49.530653999999998</v>
      </c>
      <c r="F25" s="18">
        <f t="shared" si="1"/>
        <v>3.1603472000000004</v>
      </c>
      <c r="H25" s="20" t="s">
        <v>16</v>
      </c>
      <c r="I25" s="21">
        <v>44153.764513888891</v>
      </c>
      <c r="J25" s="18">
        <v>35.18</v>
      </c>
      <c r="K25" s="18">
        <v>4.5209999999999999</v>
      </c>
      <c r="L25" s="22"/>
      <c r="M25" s="18">
        <f t="shared" si="4"/>
        <v>30.042742000000001</v>
      </c>
      <c r="N25" s="18">
        <f t="shared" si="5"/>
        <v>5.3058513999999999</v>
      </c>
    </row>
    <row r="26" spans="1:14" x14ac:dyDescent="0.2">
      <c r="A26" s="4">
        <v>67</v>
      </c>
      <c r="B26" s="5">
        <v>44153.851967592593</v>
      </c>
      <c r="C26" s="6">
        <v>113.2</v>
      </c>
      <c r="D26" s="6">
        <v>10.57</v>
      </c>
      <c r="E26" s="15">
        <f t="shared" si="0"/>
        <v>97.678280000000001</v>
      </c>
      <c r="F26" s="9">
        <f t="shared" si="1"/>
        <v>12.464238</v>
      </c>
      <c r="I26" s="2" t="s">
        <v>20</v>
      </c>
      <c r="J26" s="6">
        <f>AVERAGE(J22:J25)</f>
        <v>34.980000000000004</v>
      </c>
      <c r="K26" s="6">
        <f>AVERAGE(K22:K25)</f>
        <v>4.1592500000000001</v>
      </c>
      <c r="L26" s="8" t="s">
        <v>20</v>
      </c>
      <c r="M26" s="6">
        <f>AVERAGE(M22:M25)</f>
        <v>29.869362000000002</v>
      </c>
      <c r="N26" s="6">
        <f>AVERAGE(N22:N25)</f>
        <v>4.8777564499999997</v>
      </c>
    </row>
    <row r="27" spans="1:14" s="20" customFormat="1" x14ac:dyDescent="0.2">
      <c r="A27" s="16">
        <v>68</v>
      </c>
      <c r="B27" s="17">
        <v>44153.877129629633</v>
      </c>
      <c r="C27" s="18">
        <v>52.55</v>
      </c>
      <c r="D27" s="18">
        <v>2.67</v>
      </c>
      <c r="E27" s="25">
        <f t="shared" si="0"/>
        <v>45.100794999999998</v>
      </c>
      <c r="F27" s="18">
        <f t="shared" si="1"/>
        <v>3.1153780000000002</v>
      </c>
      <c r="I27" s="23" t="s">
        <v>21</v>
      </c>
      <c r="J27" s="18">
        <f>STDEV(J22:J25)</f>
        <v>0.43305119019964794</v>
      </c>
      <c r="K27" s="18">
        <f>STDEV(K22:K25)</f>
        <v>0.56198835990317897</v>
      </c>
      <c r="L27" s="24" t="s">
        <v>21</v>
      </c>
      <c r="M27" s="18">
        <f>STDEV(M22:M25)</f>
        <v>0.37541207678407451</v>
      </c>
      <c r="N27" s="18">
        <f>STDEV(N22:N25)</f>
        <v>0.66505702510942888</v>
      </c>
    </row>
    <row r="28" spans="1:14" x14ac:dyDescent="0.2">
      <c r="A28" s="4">
        <v>69</v>
      </c>
      <c r="B28" s="5">
        <v>44153.894224537034</v>
      </c>
      <c r="C28" s="6">
        <v>35.71</v>
      </c>
      <c r="D28" s="6">
        <v>0.96</v>
      </c>
      <c r="E28" s="15">
        <f t="shared" si="0"/>
        <v>30.502199000000001</v>
      </c>
      <c r="F28" s="6">
        <f t="shared" si="1"/>
        <v>1.091764</v>
      </c>
      <c r="J28" s="6"/>
      <c r="K28" s="6"/>
      <c r="L28" s="7"/>
      <c r="M28" s="6"/>
      <c r="N28" s="6"/>
    </row>
    <row r="29" spans="1:14" s="20" customFormat="1" x14ac:dyDescent="0.2">
      <c r="A29" s="16">
        <v>70</v>
      </c>
      <c r="B29" s="17">
        <v>44153.91033564815</v>
      </c>
      <c r="C29" s="18">
        <v>19.989999999999998</v>
      </c>
      <c r="D29" s="18">
        <v>0.41699999999999998</v>
      </c>
      <c r="E29" s="19">
        <f t="shared" si="0"/>
        <v>16.874531000000001</v>
      </c>
      <c r="F29" s="18">
        <f t="shared" si="1"/>
        <v>0.44917779999999996</v>
      </c>
      <c r="H29" s="20" t="s">
        <v>6</v>
      </c>
      <c r="I29" s="21">
        <v>44153.496724537035</v>
      </c>
      <c r="J29" s="18">
        <v>17.52</v>
      </c>
      <c r="K29" s="18">
        <v>3.0169999999999999</v>
      </c>
      <c r="L29" s="22"/>
      <c r="M29" s="18">
        <f t="shared" ref="M29:M32" si="6">(J29*0.8669)-0.4548</f>
        <v>14.733288</v>
      </c>
      <c r="N29" s="18">
        <f t="shared" ref="N29:N32" si="7">(1.1834*K29)-0.0443</f>
        <v>3.5260178</v>
      </c>
    </row>
    <row r="30" spans="1:14" x14ac:dyDescent="0.2">
      <c r="A30" s="4">
        <v>71</v>
      </c>
      <c r="B30" s="5">
        <v>44153.925057870372</v>
      </c>
      <c r="C30" s="6">
        <v>34.04</v>
      </c>
      <c r="D30" s="6">
        <v>0.93579999999999997</v>
      </c>
      <c r="E30" s="14">
        <f t="shared" si="0"/>
        <v>29.054476000000001</v>
      </c>
      <c r="F30" s="6">
        <f t="shared" si="1"/>
        <v>1.0631257199999999</v>
      </c>
      <c r="H30" t="s">
        <v>6</v>
      </c>
      <c r="I30" s="1">
        <v>44153.751747685186</v>
      </c>
      <c r="J30" s="6">
        <v>18.05</v>
      </c>
      <c r="K30" s="6">
        <v>3.786</v>
      </c>
      <c r="L30" s="7"/>
      <c r="M30" s="6">
        <f t="shared" si="6"/>
        <v>15.192745</v>
      </c>
      <c r="N30" s="6">
        <f t="shared" si="7"/>
        <v>4.4360524000000003</v>
      </c>
    </row>
    <row r="31" spans="1:14" s="20" customFormat="1" x14ac:dyDescent="0.2">
      <c r="A31" s="16">
        <v>72</v>
      </c>
      <c r="B31" s="17">
        <v>44153.942199074074</v>
      </c>
      <c r="C31" s="18">
        <v>20.78</v>
      </c>
      <c r="D31" s="18">
        <v>0.38579999999999998</v>
      </c>
      <c r="E31" s="19">
        <f t="shared" si="0"/>
        <v>17.559382000000003</v>
      </c>
      <c r="F31" s="18">
        <f t="shared" si="1"/>
        <v>0.41225571999999999</v>
      </c>
      <c r="H31" s="20" t="s">
        <v>6</v>
      </c>
      <c r="I31" s="21">
        <v>44153.985636574071</v>
      </c>
      <c r="J31" s="18">
        <v>18.399999999999999</v>
      </c>
      <c r="K31" s="18">
        <v>3.7429999999999999</v>
      </c>
      <c r="L31" s="22"/>
      <c r="M31" s="18">
        <f t="shared" si="6"/>
        <v>15.496159999999998</v>
      </c>
      <c r="N31" s="18">
        <f t="shared" si="7"/>
        <v>4.3851662000000005</v>
      </c>
    </row>
    <row r="32" spans="1:14" x14ac:dyDescent="0.2">
      <c r="A32" s="4">
        <v>73</v>
      </c>
      <c r="B32" s="5">
        <v>44154.027777777781</v>
      </c>
      <c r="C32" s="6">
        <v>5.681</v>
      </c>
      <c r="D32" s="6">
        <v>0.34470000000000001</v>
      </c>
      <c r="E32" s="14">
        <f t="shared" si="0"/>
        <v>4.4700589000000006</v>
      </c>
      <c r="F32" s="6">
        <f t="shared" si="1"/>
        <v>0.36361798000000001</v>
      </c>
      <c r="H32" t="s">
        <v>6</v>
      </c>
      <c r="I32" s="1">
        <v>44154.215509259258</v>
      </c>
      <c r="J32" s="6">
        <v>17.98</v>
      </c>
      <c r="K32" s="6">
        <v>3.6070000000000002</v>
      </c>
      <c r="L32" s="7"/>
      <c r="M32" s="6">
        <f t="shared" si="6"/>
        <v>15.132061999999999</v>
      </c>
      <c r="N32" s="6">
        <f t="shared" si="7"/>
        <v>4.2242238000000008</v>
      </c>
    </row>
    <row r="33" spans="1:14" s="20" customFormat="1" x14ac:dyDescent="0.2">
      <c r="A33" s="16">
        <v>74</v>
      </c>
      <c r="B33" s="17">
        <v>44154.043310185189</v>
      </c>
      <c r="C33" s="18">
        <v>2.2719999999999998</v>
      </c>
      <c r="D33" s="18">
        <v>9.8680000000000004E-2</v>
      </c>
      <c r="E33" s="19">
        <f t="shared" si="0"/>
        <v>1.5147968000000001</v>
      </c>
      <c r="F33" s="18">
        <f t="shared" si="1"/>
        <v>7.2477912000000005E-2</v>
      </c>
      <c r="I33" s="23" t="s">
        <v>20</v>
      </c>
      <c r="J33" s="18">
        <f>AVERAGE(J29:J32)</f>
        <v>17.987500000000001</v>
      </c>
      <c r="K33" s="18">
        <f>AVERAGE(K29:K32)</f>
        <v>3.5382499999999997</v>
      </c>
      <c r="L33" s="24" t="s">
        <v>20</v>
      </c>
      <c r="M33" s="18">
        <f>AVERAGE(M29:M32)</f>
        <v>15.138563749999999</v>
      </c>
      <c r="N33" s="18">
        <f>AVERAGE(N29:N32)</f>
        <v>4.1428650500000002</v>
      </c>
    </row>
    <row r="34" spans="1:14" x14ac:dyDescent="0.2">
      <c r="A34" s="4">
        <v>75</v>
      </c>
      <c r="B34" s="5">
        <v>44154.059537037036</v>
      </c>
      <c r="C34" s="6">
        <v>5.782</v>
      </c>
      <c r="D34" s="6">
        <v>0.29770000000000002</v>
      </c>
      <c r="E34" s="14">
        <f t="shared" si="0"/>
        <v>4.5576158000000007</v>
      </c>
      <c r="F34" s="6">
        <f t="shared" si="1"/>
        <v>0.30799818000000001</v>
      </c>
      <c r="I34" s="2" t="s">
        <v>21</v>
      </c>
      <c r="J34" s="6">
        <f>STDEV(J29:J32)</f>
        <v>0.36178953366103123</v>
      </c>
      <c r="K34" s="6">
        <f>STDEV(K29:K32)</f>
        <v>0.35577649819327117</v>
      </c>
      <c r="L34" s="8" t="s">
        <v>21</v>
      </c>
      <c r="M34" s="6">
        <f>STDEV(M29:M32)</f>
        <v>0.3136353467307475</v>
      </c>
      <c r="N34" s="6">
        <f>STDEV(N29:N32)</f>
        <v>0.4210259079619173</v>
      </c>
    </row>
    <row r="35" spans="1:14" s="20" customFormat="1" x14ac:dyDescent="0.2">
      <c r="A35" s="16">
        <v>76</v>
      </c>
      <c r="B35" s="17">
        <v>44154.074525462966</v>
      </c>
      <c r="C35" s="18">
        <v>1.9650000000000001</v>
      </c>
      <c r="D35" s="18">
        <v>7.9949999999999993E-2</v>
      </c>
      <c r="E35" s="19">
        <f t="shared" si="0"/>
        <v>1.2486584999999999</v>
      </c>
      <c r="F35" s="18">
        <f t="shared" si="1"/>
        <v>5.0312829999999996E-2</v>
      </c>
      <c r="J35" s="18"/>
      <c r="K35" s="18"/>
      <c r="L35" s="22"/>
      <c r="M35" s="18"/>
      <c r="N35" s="18"/>
    </row>
    <row r="36" spans="1:14" x14ac:dyDescent="0.2">
      <c r="A36" s="4">
        <v>77</v>
      </c>
      <c r="B36" s="5">
        <v>44154.087881944448</v>
      </c>
      <c r="C36" s="6">
        <v>14.93</v>
      </c>
      <c r="D36" s="6">
        <v>0.39779999999999999</v>
      </c>
      <c r="E36" s="14">
        <f t="shared" si="0"/>
        <v>12.488016999999999</v>
      </c>
      <c r="F36" s="6">
        <f t="shared" si="1"/>
        <v>0.42645652000000001</v>
      </c>
      <c r="H36" t="s">
        <v>5</v>
      </c>
      <c r="I36" s="1">
        <v>44153.479687500003</v>
      </c>
      <c r="J36" s="6">
        <v>8.5549999999999997</v>
      </c>
      <c r="K36" s="6">
        <v>1.546</v>
      </c>
      <c r="L36" s="7"/>
      <c r="M36" s="6">
        <f t="shared" ref="M36:M39" si="8">(J36*0.8669)-0.4548</f>
        <v>6.9615295000000001</v>
      </c>
      <c r="N36" s="6">
        <f t="shared" ref="N36:N39" si="9">(1.1834*K36)-0.0443</f>
        <v>1.7852364000000001</v>
      </c>
    </row>
    <row r="37" spans="1:14" s="20" customFormat="1" x14ac:dyDescent="0.2">
      <c r="A37" s="16">
        <v>78</v>
      </c>
      <c r="B37" s="17">
        <v>44154.109039351853</v>
      </c>
      <c r="C37" s="18">
        <v>8.5719999999999992</v>
      </c>
      <c r="D37" s="18">
        <v>0.1913</v>
      </c>
      <c r="E37" s="19">
        <f t="shared" si="0"/>
        <v>6.9762667999999994</v>
      </c>
      <c r="F37" s="18">
        <f t="shared" si="1"/>
        <v>0.18208442</v>
      </c>
      <c r="H37" s="20" t="s">
        <v>5</v>
      </c>
      <c r="I37" s="21">
        <v>44153.738645833335</v>
      </c>
      <c r="J37" s="18">
        <v>8.6859999999999999</v>
      </c>
      <c r="K37" s="18">
        <v>1.8069999999999999</v>
      </c>
      <c r="L37" s="22"/>
      <c r="M37" s="18">
        <f t="shared" si="8"/>
        <v>7.0750934000000001</v>
      </c>
      <c r="N37" s="18">
        <f t="shared" si="9"/>
        <v>2.0941038000000001</v>
      </c>
    </row>
    <row r="38" spans="1:14" x14ac:dyDescent="0.2">
      <c r="A38" s="4">
        <v>79</v>
      </c>
      <c r="B38" s="5">
        <v>44154.126504629632</v>
      </c>
      <c r="C38" s="6">
        <v>15.73</v>
      </c>
      <c r="D38" s="6">
        <v>0.47039999999999998</v>
      </c>
      <c r="E38" s="14">
        <f t="shared" si="0"/>
        <v>13.181537000000001</v>
      </c>
      <c r="F38" s="6">
        <f t="shared" si="1"/>
        <v>0.51237135999999994</v>
      </c>
      <c r="H38" t="s">
        <v>5</v>
      </c>
      <c r="I38" s="1">
        <v>44153.972361111111</v>
      </c>
      <c r="J38" s="6">
        <v>9.2729999999999997</v>
      </c>
      <c r="K38" s="6">
        <v>1.796</v>
      </c>
      <c r="L38" s="7"/>
      <c r="M38" s="6">
        <f t="shared" si="8"/>
        <v>7.5839637000000009</v>
      </c>
      <c r="N38" s="6">
        <f t="shared" si="9"/>
        <v>2.0810864000000002</v>
      </c>
    </row>
    <row r="39" spans="1:14" s="20" customFormat="1" x14ac:dyDescent="0.2">
      <c r="A39" s="16">
        <v>80</v>
      </c>
      <c r="B39" s="17">
        <v>44154.143263888887</v>
      </c>
      <c r="C39" s="18">
        <v>8.1270000000000007</v>
      </c>
      <c r="D39" s="18">
        <v>0.2031</v>
      </c>
      <c r="E39" s="19">
        <f t="shared" si="0"/>
        <v>6.5904963000000008</v>
      </c>
      <c r="F39" s="18">
        <f t="shared" si="1"/>
        <v>0.19604853999999999</v>
      </c>
      <c r="H39" s="20" t="s">
        <v>5</v>
      </c>
      <c r="I39" s="21">
        <v>44154.199907407405</v>
      </c>
      <c r="J39" s="18">
        <v>9.0350000000000001</v>
      </c>
      <c r="K39" s="18">
        <v>1.77</v>
      </c>
      <c r="L39" s="22"/>
      <c r="M39" s="18">
        <f t="shared" si="8"/>
        <v>7.3776415000000002</v>
      </c>
      <c r="N39" s="18">
        <f t="shared" si="9"/>
        <v>2.0503180000000003</v>
      </c>
    </row>
    <row r="40" spans="1:14" x14ac:dyDescent="0.2">
      <c r="A40" s="4">
        <v>81</v>
      </c>
      <c r="B40" s="5">
        <v>44154.160370370373</v>
      </c>
      <c r="C40" s="6">
        <v>11.95</v>
      </c>
      <c r="D40" s="6">
        <v>0.45279999999999998</v>
      </c>
      <c r="E40" s="14">
        <f t="shared" si="0"/>
        <v>9.9046549999999982</v>
      </c>
      <c r="F40" s="6">
        <f t="shared" si="1"/>
        <v>0.49154352000000001</v>
      </c>
      <c r="I40" s="2" t="s">
        <v>20</v>
      </c>
      <c r="J40" s="6">
        <f>AVERAGE(J36:J39)</f>
        <v>8.8872499999999999</v>
      </c>
      <c r="K40" s="6">
        <f>AVERAGE(K36:K39)</f>
        <v>1.7297500000000001</v>
      </c>
      <c r="L40" s="8" t="s">
        <v>20</v>
      </c>
      <c r="M40" s="6">
        <f>AVERAGE(M36:M39)</f>
        <v>7.2495570250000005</v>
      </c>
      <c r="N40" s="6">
        <f>AVERAGE(N36:N39)</f>
        <v>2.0026861500000002</v>
      </c>
    </row>
    <row r="41" spans="1:14" s="20" customFormat="1" x14ac:dyDescent="0.2">
      <c r="A41" s="16">
        <v>82</v>
      </c>
      <c r="B41" s="17">
        <v>44154.175567129627</v>
      </c>
      <c r="C41" s="18">
        <v>5.0529999999999999</v>
      </c>
      <c r="D41" s="18">
        <v>0.1202</v>
      </c>
      <c r="E41" s="19">
        <f t="shared" si="0"/>
        <v>3.9256457</v>
      </c>
      <c r="F41" s="18">
        <f t="shared" si="1"/>
        <v>9.7944680000000006E-2</v>
      </c>
      <c r="I41" s="23" t="s">
        <v>21</v>
      </c>
      <c r="J41" s="18">
        <f>STDEV(J36:J39)</f>
        <v>0.32737580342271277</v>
      </c>
      <c r="K41" s="18">
        <f>STDEV(K36:K39)</f>
        <v>0.12347840566943948</v>
      </c>
      <c r="L41" s="24" t="s">
        <v>21</v>
      </c>
      <c r="M41" s="18">
        <f>STDEV(M36:M39)</f>
        <v>0.28380208398715001</v>
      </c>
      <c r="N41" s="18">
        <f>STDEV(N36:N39)</f>
        <v>0.14612434526921478</v>
      </c>
    </row>
    <row r="42" spans="1:14" x14ac:dyDescent="0.2">
      <c r="A42" s="4">
        <v>83</v>
      </c>
      <c r="B42" s="5">
        <v>44154.262453703705</v>
      </c>
      <c r="C42" s="6">
        <v>11.54</v>
      </c>
      <c r="D42" s="6">
        <v>0.42020000000000002</v>
      </c>
      <c r="E42" s="14">
        <f t="shared" si="0"/>
        <v>9.5492259999999991</v>
      </c>
      <c r="F42" s="6">
        <f t="shared" si="1"/>
        <v>0.45296468000000001</v>
      </c>
      <c r="J42" s="6"/>
      <c r="K42" s="6"/>
      <c r="L42" s="7"/>
      <c r="M42" s="6"/>
      <c r="N42" s="6"/>
    </row>
    <row r="43" spans="1:14" s="20" customFormat="1" x14ac:dyDescent="0.2">
      <c r="A43" s="16">
        <v>84</v>
      </c>
      <c r="B43" s="17">
        <v>44154.277928240743</v>
      </c>
      <c r="C43" s="18">
        <v>6.6429999999999998</v>
      </c>
      <c r="D43" s="18">
        <v>0.13370000000000001</v>
      </c>
      <c r="E43" s="19">
        <f t="shared" si="0"/>
        <v>5.3040167</v>
      </c>
      <c r="F43" s="18">
        <f t="shared" si="1"/>
        <v>0.11392058000000002</v>
      </c>
      <c r="H43" s="20" t="s">
        <v>4</v>
      </c>
      <c r="I43" s="21">
        <v>44153.468009259261</v>
      </c>
      <c r="J43" s="18">
        <v>0.60229999999999995</v>
      </c>
      <c r="K43" s="18">
        <v>4.9349999999999998E-2</v>
      </c>
      <c r="L43" s="22"/>
      <c r="M43" s="18">
        <f t="shared" ref="M43:M54" si="10">(J43*0.8669)-0.4548</f>
        <v>6.7333870000000018E-2</v>
      </c>
      <c r="N43" s="18">
        <f t="shared" ref="N43:N54" si="11">(1.1834*K43)-0.0443</f>
        <v>1.4100790000000002E-2</v>
      </c>
    </row>
    <row r="44" spans="1:14" x14ac:dyDescent="0.2">
      <c r="A44" s="4">
        <v>85</v>
      </c>
      <c r="B44" s="5">
        <v>44154.293946759259</v>
      </c>
      <c r="C44" s="6">
        <v>2.3090000000000002</v>
      </c>
      <c r="D44" s="6">
        <v>0.1096</v>
      </c>
      <c r="E44" s="14">
        <f t="shared" si="0"/>
        <v>1.5468720999999999</v>
      </c>
      <c r="F44" s="6">
        <f t="shared" si="1"/>
        <v>8.540064E-2</v>
      </c>
      <c r="H44" t="s">
        <v>4</v>
      </c>
      <c r="I44" s="1">
        <v>44153.542939814812</v>
      </c>
      <c r="J44" s="6">
        <v>0.21379999999999999</v>
      </c>
      <c r="K44" s="6">
        <v>1.099E-2</v>
      </c>
      <c r="L44" s="7"/>
      <c r="M44" s="6">
        <f t="shared" si="10"/>
        <v>-0.26945677999999995</v>
      </c>
      <c r="N44" s="6">
        <f t="shared" si="11"/>
        <v>-3.1294433999999996E-2</v>
      </c>
    </row>
    <row r="45" spans="1:14" s="20" customFormat="1" x14ac:dyDescent="0.2">
      <c r="A45" s="16">
        <v>86</v>
      </c>
      <c r="B45" s="17">
        <v>44154.309756944444</v>
      </c>
      <c r="C45" s="18">
        <v>1.5569999999999999</v>
      </c>
      <c r="D45" s="18">
        <v>1.506E-2</v>
      </c>
      <c r="E45" s="19">
        <f t="shared" si="0"/>
        <v>0.89496330000000002</v>
      </c>
      <c r="F45" s="18">
        <f t="shared" si="1"/>
        <v>-2.6477995999999997E-2</v>
      </c>
      <c r="H45" s="20" t="s">
        <v>4</v>
      </c>
      <c r="I45" s="21">
        <v>44153.631643518522</v>
      </c>
      <c r="J45" s="18">
        <v>0.34760000000000002</v>
      </c>
      <c r="K45" s="18">
        <v>1.6660000000000001E-2</v>
      </c>
      <c r="L45" s="22"/>
      <c r="M45" s="18">
        <f t="shared" si="10"/>
        <v>-0.15346555999999995</v>
      </c>
      <c r="N45" s="18">
        <f t="shared" si="11"/>
        <v>-2.4584555999999997E-2</v>
      </c>
    </row>
    <row r="46" spans="1:14" x14ac:dyDescent="0.2">
      <c r="A46" s="4">
        <v>87</v>
      </c>
      <c r="B46" s="5">
        <v>44154.321273148147</v>
      </c>
      <c r="C46" s="6">
        <v>2.1459999999999999</v>
      </c>
      <c r="D46" s="6">
        <v>4.5789999999999997E-2</v>
      </c>
      <c r="E46" s="14">
        <f t="shared" si="0"/>
        <v>1.4055673999999998</v>
      </c>
      <c r="F46" s="6">
        <f t="shared" si="1"/>
        <v>9.8878859999999985E-3</v>
      </c>
      <c r="H46" t="s">
        <v>4</v>
      </c>
      <c r="I46" s="1">
        <v>44153.720451388886</v>
      </c>
      <c r="J46" s="6">
        <v>0.44400000000000001</v>
      </c>
      <c r="K46" s="6">
        <v>1.46E-2</v>
      </c>
      <c r="L46" s="7"/>
      <c r="M46" s="6">
        <f t="shared" si="10"/>
        <v>-6.989639999999997E-2</v>
      </c>
      <c r="N46" s="6">
        <f t="shared" si="11"/>
        <v>-2.7022359999999999E-2</v>
      </c>
    </row>
    <row r="47" spans="1:14" s="20" customFormat="1" x14ac:dyDescent="0.2">
      <c r="A47" s="16">
        <v>88</v>
      </c>
      <c r="B47" s="17">
        <v>44154.348136574074</v>
      </c>
      <c r="C47" s="18">
        <v>1.3660000000000001</v>
      </c>
      <c r="D47" s="18">
        <v>3.3869999999999997E-2</v>
      </c>
      <c r="E47" s="19">
        <f t="shared" si="0"/>
        <v>0.72938540000000007</v>
      </c>
      <c r="F47" s="18">
        <f t="shared" si="1"/>
        <v>-4.218242000000004E-3</v>
      </c>
      <c r="H47" s="20" t="s">
        <v>4</v>
      </c>
      <c r="I47" s="21">
        <v>44153.778055555558</v>
      </c>
      <c r="J47" s="18">
        <v>0.45739999999999997</v>
      </c>
      <c r="K47" s="18">
        <v>2.6099999999999999E-3</v>
      </c>
      <c r="L47" s="22"/>
      <c r="M47" s="18">
        <f t="shared" si="10"/>
        <v>-5.827994000000003E-2</v>
      </c>
      <c r="N47" s="18">
        <f t="shared" si="11"/>
        <v>-4.1211326E-2</v>
      </c>
    </row>
    <row r="48" spans="1:14" x14ac:dyDescent="0.2">
      <c r="A48" s="4">
        <v>89</v>
      </c>
      <c r="B48" s="5">
        <v>44154.36619212963</v>
      </c>
      <c r="C48" s="6">
        <v>93.17</v>
      </c>
      <c r="D48" s="6">
        <v>1.6890000000000001</v>
      </c>
      <c r="E48" s="15">
        <f t="shared" si="0"/>
        <v>80.314273</v>
      </c>
      <c r="F48" s="6">
        <f t="shared" si="1"/>
        <v>1.9544626</v>
      </c>
      <c r="H48" t="s">
        <v>4</v>
      </c>
      <c r="I48" s="1">
        <v>44153.864687499998</v>
      </c>
      <c r="J48" s="6">
        <v>0.68630000000000002</v>
      </c>
      <c r="K48" s="6">
        <v>3.1759999999999997E-2</v>
      </c>
      <c r="L48" s="7"/>
      <c r="M48" s="6">
        <f t="shared" si="10"/>
        <v>0.14015347</v>
      </c>
      <c r="N48" s="6">
        <f t="shared" si="11"/>
        <v>-6.715216000000003E-3</v>
      </c>
    </row>
    <row r="49" spans="1:22" s="20" customFormat="1" x14ac:dyDescent="0.2">
      <c r="A49" s="16">
        <v>90</v>
      </c>
      <c r="B49" s="17">
        <v>44154.383275462962</v>
      </c>
      <c r="C49" s="18">
        <v>38.72</v>
      </c>
      <c r="D49" s="18">
        <v>0.65139999999999998</v>
      </c>
      <c r="E49" s="19">
        <f t="shared" si="0"/>
        <v>33.111567999999998</v>
      </c>
      <c r="F49" s="18">
        <f t="shared" si="1"/>
        <v>0.72656675999999998</v>
      </c>
      <c r="H49" s="20" t="s">
        <v>4</v>
      </c>
      <c r="I49" s="21">
        <v>44153.955000000002</v>
      </c>
      <c r="J49" s="18">
        <v>0.62080000000000002</v>
      </c>
      <c r="K49" s="18">
        <v>1.3100000000000001E-2</v>
      </c>
      <c r="L49" s="22"/>
      <c r="M49" s="18">
        <f t="shared" si="10"/>
        <v>8.3371520000000032E-2</v>
      </c>
      <c r="N49" s="18">
        <f t="shared" si="11"/>
        <v>-2.8797459999999997E-2</v>
      </c>
    </row>
    <row r="50" spans="1:22" x14ac:dyDescent="0.2">
      <c r="A50" s="4">
        <v>91</v>
      </c>
      <c r="B50" s="5">
        <v>44154.402615740742</v>
      </c>
      <c r="C50" s="6">
        <v>99.27</v>
      </c>
      <c r="D50" s="6">
        <v>1.806</v>
      </c>
      <c r="E50" s="15">
        <f t="shared" si="0"/>
        <v>85.602362999999997</v>
      </c>
      <c r="F50" s="6">
        <f t="shared" si="1"/>
        <v>2.0929204000000001</v>
      </c>
      <c r="H50" t="s">
        <v>4</v>
      </c>
      <c r="I50" s="1">
        <v>44154.011157407411</v>
      </c>
      <c r="J50" s="6">
        <v>0.56140000000000001</v>
      </c>
      <c r="K50" s="6">
        <v>2.5510000000000001E-2</v>
      </c>
      <c r="L50" s="7"/>
      <c r="M50" s="6">
        <f t="shared" si="10"/>
        <v>3.187766000000003E-2</v>
      </c>
      <c r="N50" s="6">
        <f t="shared" si="11"/>
        <v>-1.4111465999999996E-2</v>
      </c>
    </row>
    <row r="51" spans="1:22" s="20" customFormat="1" x14ac:dyDescent="0.2">
      <c r="A51" s="16">
        <v>92</v>
      </c>
      <c r="B51" s="17">
        <v>44154.419756944444</v>
      </c>
      <c r="C51" s="18">
        <v>41.59</v>
      </c>
      <c r="D51" s="18">
        <v>0.61990000000000001</v>
      </c>
      <c r="E51" s="25">
        <f t="shared" si="0"/>
        <v>35.599571000000005</v>
      </c>
      <c r="F51" s="18">
        <f t="shared" si="1"/>
        <v>0.68928966000000003</v>
      </c>
      <c r="H51" s="20" t="s">
        <v>4</v>
      </c>
      <c r="I51" s="21">
        <v>44154.098553240743</v>
      </c>
      <c r="J51" s="18">
        <v>0.62390000000000001</v>
      </c>
      <c r="K51" s="18">
        <v>2.4709999999999999E-2</v>
      </c>
      <c r="L51" s="22"/>
      <c r="M51" s="18">
        <f t="shared" si="10"/>
        <v>8.6058909999999988E-2</v>
      </c>
      <c r="N51" s="18">
        <f t="shared" si="11"/>
        <v>-1.5058186000000001E-2</v>
      </c>
    </row>
    <row r="52" spans="1:22" x14ac:dyDescent="0.2">
      <c r="A52" s="4"/>
      <c r="B52" s="4"/>
      <c r="C52" s="4"/>
      <c r="D52" s="4"/>
      <c r="H52" t="s">
        <v>4</v>
      </c>
      <c r="I52" s="1">
        <v>44154.187534722223</v>
      </c>
      <c r="J52" s="6">
        <v>0.7944</v>
      </c>
      <c r="K52" s="6">
        <v>9.0100000000000006E-3</v>
      </c>
      <c r="L52" s="7"/>
      <c r="M52" s="6">
        <f t="shared" si="10"/>
        <v>0.23386536000000002</v>
      </c>
      <c r="N52" s="6">
        <f t="shared" si="11"/>
        <v>-3.3637566000000001E-2</v>
      </c>
    </row>
    <row r="53" spans="1:22" x14ac:dyDescent="0.2">
      <c r="H53" t="s">
        <v>4</v>
      </c>
      <c r="I53" s="1">
        <v>44154.24628472222</v>
      </c>
      <c r="J53" s="6">
        <v>0.82210000000000005</v>
      </c>
      <c r="K53" s="6">
        <v>1.299E-2</v>
      </c>
      <c r="L53" s="7"/>
      <c r="M53" s="6">
        <f t="shared" si="10"/>
        <v>0.25787849000000007</v>
      </c>
      <c r="N53" s="6">
        <f t="shared" si="11"/>
        <v>-2.8927634000000001E-2</v>
      </c>
    </row>
    <row r="54" spans="1:22" x14ac:dyDescent="0.2">
      <c r="H54" t="s">
        <v>4</v>
      </c>
      <c r="I54" s="1">
        <v>44154.333148148151</v>
      </c>
      <c r="J54" s="6">
        <v>0.70589999999999997</v>
      </c>
      <c r="K54" s="6">
        <v>5.0000000000000001E-3</v>
      </c>
      <c r="L54" s="7"/>
      <c r="M54" s="6">
        <f t="shared" si="10"/>
        <v>0.15714470999999997</v>
      </c>
      <c r="N54" s="6">
        <f t="shared" si="11"/>
        <v>-3.8383E-2</v>
      </c>
    </row>
    <row r="55" spans="1:22" x14ac:dyDescent="0.2">
      <c r="I55" s="2" t="s">
        <v>20</v>
      </c>
      <c r="J55" s="6">
        <f>AVERAGE(J43:J54)</f>
        <v>0.57332499999999997</v>
      </c>
      <c r="K55" s="6">
        <f>AVERAGE(K43:K54)</f>
        <v>1.8024166666666668E-2</v>
      </c>
      <c r="L55" s="8" t="s">
        <v>20</v>
      </c>
      <c r="M55" s="6">
        <f>AVERAGE(M43:M54)</f>
        <v>4.2215442500000012E-2</v>
      </c>
      <c r="N55" s="6">
        <f>AVERAGE(N43:N54)</f>
        <v>-2.2970201166666666E-2</v>
      </c>
    </row>
    <row r="56" spans="1:22" x14ac:dyDescent="0.2">
      <c r="A56" s="2" t="s">
        <v>24</v>
      </c>
      <c r="I56" s="2" t="s">
        <v>21</v>
      </c>
      <c r="J56" s="6">
        <f>STDEV(J43:J54)</f>
        <v>0.18021947793530152</v>
      </c>
      <c r="K56" s="6">
        <f>STDEV(K43:K54)</f>
        <v>1.3044871133084749E-2</v>
      </c>
      <c r="L56" s="8" t="s">
        <v>21</v>
      </c>
      <c r="M56" s="6">
        <f>STDEV(M43:M54)</f>
        <v>0.1562322654221131</v>
      </c>
      <c r="N56" s="6">
        <f>STDEV(N43:N54)</f>
        <v>1.54373004988925E-2</v>
      </c>
    </row>
    <row r="57" spans="1:22" x14ac:dyDescent="0.2">
      <c r="A57" s="2" t="s">
        <v>25</v>
      </c>
      <c r="J57" s="4"/>
      <c r="K57" s="4"/>
    </row>
    <row r="58" spans="1:22" x14ac:dyDescent="0.2">
      <c r="J58" s="4"/>
      <c r="K58" s="4"/>
    </row>
    <row r="59" spans="1:22" x14ac:dyDescent="0.2">
      <c r="J59" s="4"/>
      <c r="K59" s="4"/>
    </row>
    <row r="60" spans="1:22" x14ac:dyDescent="0.2">
      <c r="A60" s="3"/>
      <c r="B60" s="3"/>
      <c r="C60" s="3" t="s">
        <v>10</v>
      </c>
      <c r="D60" s="3" t="s">
        <v>10</v>
      </c>
      <c r="E60" s="12" t="s">
        <v>11</v>
      </c>
      <c r="F60" s="3" t="s">
        <v>11</v>
      </c>
      <c r="H60" s="3"/>
      <c r="I60" s="3"/>
      <c r="J60" s="3" t="s">
        <v>10</v>
      </c>
      <c r="K60" s="3" t="s">
        <v>10</v>
      </c>
      <c r="M60" s="2" t="s">
        <v>11</v>
      </c>
      <c r="N60" s="3" t="s">
        <v>11</v>
      </c>
      <c r="P60" s="2" t="s">
        <v>17</v>
      </c>
    </row>
    <row r="61" spans="1:22" x14ac:dyDescent="0.2">
      <c r="A61" s="3"/>
      <c r="B61" s="3"/>
      <c r="C61" s="3" t="s">
        <v>12</v>
      </c>
      <c r="D61" s="3" t="s">
        <v>13</v>
      </c>
      <c r="E61" s="13" t="s">
        <v>12</v>
      </c>
      <c r="F61" s="3" t="s">
        <v>13</v>
      </c>
      <c r="H61" s="3"/>
      <c r="I61" s="3"/>
      <c r="J61" s="3" t="s">
        <v>12</v>
      </c>
      <c r="K61" s="3" t="s">
        <v>13</v>
      </c>
      <c r="M61" s="3" t="s">
        <v>12</v>
      </c>
      <c r="N61" s="3" t="s">
        <v>13</v>
      </c>
      <c r="P61" s="2" t="s">
        <v>12</v>
      </c>
    </row>
    <row r="62" spans="1:22" x14ac:dyDescent="0.2">
      <c r="A62" s="3" t="s">
        <v>0</v>
      </c>
      <c r="B62" s="3" t="s">
        <v>3</v>
      </c>
      <c r="C62" s="3" t="s">
        <v>14</v>
      </c>
      <c r="D62" s="3" t="s">
        <v>14</v>
      </c>
      <c r="E62" s="13" t="s">
        <v>14</v>
      </c>
      <c r="F62" s="3" t="s">
        <v>14</v>
      </c>
      <c r="H62" s="3" t="s">
        <v>0</v>
      </c>
      <c r="I62" s="3" t="s">
        <v>3</v>
      </c>
      <c r="J62" s="3" t="s">
        <v>14</v>
      </c>
      <c r="K62" s="3" t="s">
        <v>14</v>
      </c>
      <c r="M62" s="3" t="s">
        <v>14</v>
      </c>
      <c r="N62" s="3" t="s">
        <v>14</v>
      </c>
      <c r="P62" t="s">
        <v>18</v>
      </c>
      <c r="Q62" s="6">
        <v>0.59537499999999999</v>
      </c>
      <c r="R62">
        <v>7.1835000000000004</v>
      </c>
      <c r="S62">
        <v>14.54</v>
      </c>
      <c r="T62">
        <v>28.275000000000002</v>
      </c>
      <c r="U62">
        <v>70.105000000000004</v>
      </c>
      <c r="V62">
        <v>144.15</v>
      </c>
    </row>
    <row r="63" spans="1:22" x14ac:dyDescent="0.2">
      <c r="A63">
        <v>53</v>
      </c>
      <c r="B63" s="1">
        <v>44153.55846064815</v>
      </c>
      <c r="C63" s="6">
        <v>8.1560000000000006</v>
      </c>
      <c r="D63" s="6">
        <v>0.23580000000000001</v>
      </c>
      <c r="E63" s="14">
        <f>(1.0459*C63)+0.0512</f>
        <v>8.5815604000000008</v>
      </c>
      <c r="F63" s="6">
        <f>(0.9099*D63)-0.0388</f>
        <v>0.17575442000000002</v>
      </c>
      <c r="H63" t="s">
        <v>8</v>
      </c>
      <c r="I63" s="1">
        <v>44154.484942129631</v>
      </c>
      <c r="J63">
        <v>145.30000000000001</v>
      </c>
      <c r="K63">
        <v>27.91</v>
      </c>
      <c r="M63">
        <f>(1.0459*J63)+0.0512</f>
        <v>152.02047000000002</v>
      </c>
      <c r="N63">
        <f>(0.9099*K63)-0.0388</f>
        <v>25.356509000000003</v>
      </c>
      <c r="P63" t="s">
        <v>19</v>
      </c>
      <c r="Q63">
        <v>0.3</v>
      </c>
      <c r="R63">
        <v>7</v>
      </c>
      <c r="S63">
        <v>15</v>
      </c>
      <c r="T63">
        <v>30</v>
      </c>
      <c r="U63">
        <v>75</v>
      </c>
      <c r="V63">
        <v>150</v>
      </c>
    </row>
    <row r="64" spans="1:22" x14ac:dyDescent="0.2">
      <c r="A64">
        <v>54</v>
      </c>
      <c r="B64" s="1">
        <v>44153.575254629628</v>
      </c>
      <c r="C64" s="6">
        <v>3.0249999999999999</v>
      </c>
      <c r="D64" s="6">
        <v>7.46E-2</v>
      </c>
      <c r="E64" s="14">
        <f t="shared" ref="E64:E102" si="12">(1.0459*C64)+0.0512</f>
        <v>3.2150475000000003</v>
      </c>
      <c r="F64" s="6">
        <f t="shared" ref="F64:F102" si="13">(0.9099*D64)-0.0388</f>
        <v>2.907854E-2</v>
      </c>
      <c r="H64" t="s">
        <v>8</v>
      </c>
      <c r="I64" s="1">
        <v>44154.499467592592</v>
      </c>
      <c r="J64">
        <v>143</v>
      </c>
      <c r="K64">
        <v>27.24</v>
      </c>
      <c r="M64">
        <v>152.02047000000002</v>
      </c>
      <c r="N64">
        <v>25.356509000000003</v>
      </c>
      <c r="P64" s="2" t="s">
        <v>13</v>
      </c>
    </row>
    <row r="65" spans="1:22" x14ac:dyDescent="0.2">
      <c r="A65">
        <v>55</v>
      </c>
      <c r="B65" s="1">
        <v>44153.587858796294</v>
      </c>
      <c r="C65" s="6">
        <v>8.6709999999999994</v>
      </c>
      <c r="D65" s="6">
        <v>0.30330000000000001</v>
      </c>
      <c r="E65" s="14">
        <f t="shared" si="12"/>
        <v>9.1201989000000001</v>
      </c>
      <c r="F65" s="6">
        <f t="shared" si="13"/>
        <v>0.23717267000000003</v>
      </c>
      <c r="I65" s="2" t="s">
        <v>20</v>
      </c>
      <c r="J65" s="6">
        <f>AVERAGE(J63:J64)</f>
        <v>144.15</v>
      </c>
      <c r="K65" s="6">
        <f>AVERAGE(K63:K64)</f>
        <v>27.574999999999999</v>
      </c>
      <c r="L65" s="8" t="s">
        <v>20</v>
      </c>
      <c r="M65" s="6">
        <f>AVERAGE(M63:M64)</f>
        <v>152.02047000000002</v>
      </c>
      <c r="N65" s="6">
        <f>AVERAGE(N63:N64)</f>
        <v>25.356509000000003</v>
      </c>
      <c r="P65" t="s">
        <v>18</v>
      </c>
      <c r="Q65">
        <v>1.6920000000000001E-2</v>
      </c>
      <c r="R65">
        <v>2.2642500000000001</v>
      </c>
      <c r="S65" s="6">
        <v>4.6315</v>
      </c>
      <c r="T65">
        <v>5.4442500000000003</v>
      </c>
      <c r="U65">
        <v>13.074999999999999</v>
      </c>
      <c r="V65">
        <v>27.574999999999999</v>
      </c>
    </row>
    <row r="66" spans="1:22" x14ac:dyDescent="0.2">
      <c r="A66">
        <v>56</v>
      </c>
      <c r="B66" s="1">
        <v>44153.604513888888</v>
      </c>
      <c r="C66" s="6">
        <v>3.387</v>
      </c>
      <c r="D66" s="6">
        <v>0.13289999999999999</v>
      </c>
      <c r="E66" s="14">
        <f t="shared" si="12"/>
        <v>3.5936633000000002</v>
      </c>
      <c r="F66" s="6">
        <f t="shared" si="13"/>
        <v>8.2125709999999991E-2</v>
      </c>
      <c r="I66" s="2" t="s">
        <v>21</v>
      </c>
      <c r="J66" s="6">
        <f>STDEV(J63:J64)</f>
        <v>1.6263455967290674</v>
      </c>
      <c r="K66" s="6">
        <f>STDEV(K63:K64)</f>
        <v>0.47376154339498805</v>
      </c>
      <c r="L66" s="8" t="s">
        <v>21</v>
      </c>
      <c r="M66" s="6">
        <f>STDEV(M63:M64)</f>
        <v>0</v>
      </c>
      <c r="N66" s="6">
        <f>STDEV(N63:N64)</f>
        <v>0</v>
      </c>
      <c r="P66" t="s">
        <v>19</v>
      </c>
      <c r="Q66">
        <v>0</v>
      </c>
      <c r="R66">
        <v>2</v>
      </c>
      <c r="S66">
        <v>4</v>
      </c>
      <c r="T66">
        <v>5</v>
      </c>
      <c r="U66">
        <v>12</v>
      </c>
      <c r="V66">
        <v>25</v>
      </c>
    </row>
    <row r="67" spans="1:22" x14ac:dyDescent="0.2">
      <c r="A67">
        <v>57</v>
      </c>
      <c r="B67" s="1">
        <v>44153.622800925928</v>
      </c>
      <c r="C67" s="6">
        <v>7.8150000000000004</v>
      </c>
      <c r="D67" s="6">
        <v>0.51580000000000004</v>
      </c>
      <c r="E67" s="14">
        <f t="shared" si="12"/>
        <v>8.2249084999999997</v>
      </c>
      <c r="F67" s="6">
        <f t="shared" si="13"/>
        <v>0.43052642000000008</v>
      </c>
    </row>
    <row r="68" spans="1:22" x14ac:dyDescent="0.2">
      <c r="A68">
        <v>58</v>
      </c>
      <c r="B68" s="1">
        <v>44153.648402777777</v>
      </c>
      <c r="C68" s="6">
        <v>3.4180000000000001</v>
      </c>
      <c r="D68" s="6">
        <v>0.1744</v>
      </c>
      <c r="E68" s="14">
        <f t="shared" si="12"/>
        <v>3.6260862000000005</v>
      </c>
      <c r="F68" s="6">
        <f t="shared" si="13"/>
        <v>0.11988656</v>
      </c>
      <c r="H68" t="s">
        <v>7</v>
      </c>
      <c r="I68" s="1">
        <v>44154.470416666663</v>
      </c>
      <c r="J68">
        <v>70.2</v>
      </c>
      <c r="K68">
        <v>12.99</v>
      </c>
      <c r="M68">
        <f t="shared" ref="M68:M69" si="14">(1.0459*J68)+0.0512</f>
        <v>73.473380000000006</v>
      </c>
      <c r="N68">
        <f t="shared" ref="N68:N69" si="15">(0.9099*K68)-0.0388</f>
        <v>11.780801</v>
      </c>
    </row>
    <row r="69" spans="1:22" x14ac:dyDescent="0.2">
      <c r="A69">
        <v>59</v>
      </c>
      <c r="B69" s="1">
        <v>44153.665150462963</v>
      </c>
      <c r="C69" s="6">
        <v>11.98</v>
      </c>
      <c r="D69" s="6">
        <v>0.49109999999999998</v>
      </c>
      <c r="E69" s="14">
        <f t="shared" si="12"/>
        <v>12.581082</v>
      </c>
      <c r="F69" s="6">
        <f t="shared" si="13"/>
        <v>0.40805189000000003</v>
      </c>
      <c r="H69" t="s">
        <v>7</v>
      </c>
      <c r="I69" s="1">
        <v>44154.530312499999</v>
      </c>
      <c r="J69">
        <v>70.010000000000005</v>
      </c>
      <c r="K69">
        <v>13.16</v>
      </c>
      <c r="M69">
        <f t="shared" si="14"/>
        <v>73.274659</v>
      </c>
      <c r="N69">
        <f t="shared" si="15"/>
        <v>11.935484000000001</v>
      </c>
    </row>
    <row r="70" spans="1:22" x14ac:dyDescent="0.2">
      <c r="A70">
        <v>60</v>
      </c>
      <c r="B70" s="1">
        <v>44153.681250000001</v>
      </c>
      <c r="C70" s="6">
        <v>2.3690000000000002</v>
      </c>
      <c r="D70" s="6">
        <v>0.18509999999999999</v>
      </c>
      <c r="E70" s="14">
        <f t="shared" si="12"/>
        <v>2.5289371000000003</v>
      </c>
      <c r="F70" s="6">
        <f t="shared" si="13"/>
        <v>0.12962249000000001</v>
      </c>
      <c r="I70" s="2" t="s">
        <v>20</v>
      </c>
      <c r="J70" s="6">
        <f>AVERAGE(J68:J69)</f>
        <v>70.105000000000004</v>
      </c>
      <c r="K70" s="6">
        <f>AVERAGE(K68:K69)</f>
        <v>13.074999999999999</v>
      </c>
      <c r="L70" s="8" t="s">
        <v>20</v>
      </c>
      <c r="M70" s="6">
        <f>AVERAGE(M68:M69)</f>
        <v>73.374019500000003</v>
      </c>
      <c r="N70" s="6">
        <f>AVERAGE(N68:N69)</f>
        <v>11.8581425</v>
      </c>
    </row>
    <row r="71" spans="1:22" x14ac:dyDescent="0.2">
      <c r="A71">
        <v>61</v>
      </c>
      <c r="B71" s="1">
        <v>44153.691388888888</v>
      </c>
      <c r="C71" s="6">
        <v>4.8029999999999999</v>
      </c>
      <c r="D71" s="6">
        <v>0.1817</v>
      </c>
      <c r="E71" s="14">
        <f t="shared" si="12"/>
        <v>5.0746576999999995</v>
      </c>
      <c r="F71" s="6">
        <f t="shared" si="13"/>
        <v>0.12652883000000001</v>
      </c>
      <c r="I71" s="2" t="s">
        <v>21</v>
      </c>
      <c r="J71" s="6">
        <f>STDEV(J68:J69)</f>
        <v>0.13435028842544242</v>
      </c>
      <c r="K71" s="6">
        <f>STDEV(K68:K69)</f>
        <v>0.12020815280171303</v>
      </c>
      <c r="L71" s="8" t="s">
        <v>21</v>
      </c>
      <c r="M71" s="6">
        <f>STDEV(M68:M69)</f>
        <v>0.14051696666417626</v>
      </c>
      <c r="N71" s="6">
        <f>STDEV(N68:N69)</f>
        <v>0.10937739823427897</v>
      </c>
    </row>
    <row r="72" spans="1:22" x14ac:dyDescent="0.2">
      <c r="A72">
        <v>62</v>
      </c>
      <c r="B72" s="1">
        <v>44153.706284722219</v>
      </c>
      <c r="C72" s="6">
        <v>1.639</v>
      </c>
      <c r="D72" s="6">
        <v>8.2900000000000001E-2</v>
      </c>
      <c r="E72" s="14">
        <f t="shared" si="12"/>
        <v>1.7654301000000001</v>
      </c>
      <c r="F72" s="6">
        <f t="shared" si="13"/>
        <v>3.6630709999999997E-2</v>
      </c>
    </row>
    <row r="73" spans="1:22" x14ac:dyDescent="0.2">
      <c r="A73">
        <v>63</v>
      </c>
      <c r="B73" s="1">
        <v>44153.794409722221</v>
      </c>
      <c r="C73" s="6">
        <v>6.0119999999999996</v>
      </c>
      <c r="D73" s="6">
        <v>0.33739999999999998</v>
      </c>
      <c r="E73" s="14">
        <f t="shared" si="12"/>
        <v>6.3391507999999996</v>
      </c>
      <c r="F73" s="6">
        <f t="shared" si="13"/>
        <v>0.26820025999999997</v>
      </c>
      <c r="H73" t="s">
        <v>22</v>
      </c>
      <c r="I73" s="1">
        <v>44153.764513888891</v>
      </c>
      <c r="J73">
        <v>28.44</v>
      </c>
      <c r="K73">
        <v>5.9180000000000001</v>
      </c>
      <c r="M73">
        <f t="shared" ref="M73:M76" si="16">(1.0459*J73)+0.0512</f>
        <v>29.796596000000005</v>
      </c>
      <c r="N73">
        <f t="shared" ref="N73:N76" si="17">(0.9099*K73)-0.0388</f>
        <v>5.3459881999999999</v>
      </c>
    </row>
    <row r="74" spans="1:22" x14ac:dyDescent="0.2">
      <c r="A74">
        <v>64</v>
      </c>
      <c r="B74" s="1">
        <v>44153.805810185186</v>
      </c>
      <c r="C74" s="6">
        <v>1.6279999999999999</v>
      </c>
      <c r="D74" s="6">
        <v>6.9819999999999993E-2</v>
      </c>
      <c r="E74" s="14">
        <f t="shared" si="12"/>
        <v>1.7539251999999999</v>
      </c>
      <c r="F74" s="6">
        <f t="shared" si="13"/>
        <v>2.4729217999999997E-2</v>
      </c>
      <c r="H74" t="s">
        <v>16</v>
      </c>
      <c r="I74" s="1">
        <v>44154.000752314816</v>
      </c>
      <c r="J74">
        <v>28.38</v>
      </c>
      <c r="K74">
        <v>5.8029999999999999</v>
      </c>
      <c r="M74">
        <f t="shared" si="16"/>
        <v>29.733842000000003</v>
      </c>
      <c r="N74">
        <f t="shared" si="17"/>
        <v>5.2413496999999998</v>
      </c>
    </row>
    <row r="75" spans="1:22" x14ac:dyDescent="0.2">
      <c r="A75">
        <v>65</v>
      </c>
      <c r="B75" s="1">
        <v>44153.825972222221</v>
      </c>
      <c r="C75" s="6">
        <v>86.39</v>
      </c>
      <c r="D75" s="6">
        <v>13.94</v>
      </c>
      <c r="E75" s="15">
        <f t="shared" si="12"/>
        <v>90.406501000000006</v>
      </c>
      <c r="F75" s="9">
        <f t="shared" si="13"/>
        <v>12.645206</v>
      </c>
      <c r="H75" t="s">
        <v>16</v>
      </c>
      <c r="I75" s="1">
        <v>44154.233680555553</v>
      </c>
      <c r="J75">
        <v>28.52</v>
      </c>
      <c r="K75">
        <v>5.7080000000000002</v>
      </c>
      <c r="M75">
        <f t="shared" si="16"/>
        <v>29.880268000000001</v>
      </c>
      <c r="N75">
        <f t="shared" si="17"/>
        <v>5.1549092000000005</v>
      </c>
    </row>
    <row r="76" spans="1:22" x14ac:dyDescent="0.2">
      <c r="A76">
        <v>66</v>
      </c>
      <c r="B76" s="1">
        <v>44153.838518518518</v>
      </c>
      <c r="C76" s="6">
        <v>46.61</v>
      </c>
      <c r="D76" s="6">
        <v>3.5449999999999999</v>
      </c>
      <c r="E76" s="15">
        <f t="shared" si="12"/>
        <v>48.800599000000005</v>
      </c>
      <c r="F76" s="6">
        <f t="shared" si="13"/>
        <v>3.1867955000000001</v>
      </c>
      <c r="H76" t="s">
        <v>16</v>
      </c>
      <c r="I76" s="1">
        <v>44153.51525462963</v>
      </c>
      <c r="J76">
        <v>27.76</v>
      </c>
      <c r="K76">
        <v>4.3479999999999999</v>
      </c>
      <c r="M76">
        <f t="shared" si="16"/>
        <v>29.085384000000005</v>
      </c>
      <c r="N76">
        <f t="shared" si="17"/>
        <v>3.9174452</v>
      </c>
    </row>
    <row r="77" spans="1:22" x14ac:dyDescent="0.2">
      <c r="A77">
        <v>67</v>
      </c>
      <c r="B77" s="1">
        <v>44153.851967592593</v>
      </c>
      <c r="C77" s="6">
        <v>91.49</v>
      </c>
      <c r="D77" s="6">
        <v>13.84</v>
      </c>
      <c r="E77" s="15">
        <f t="shared" si="12"/>
        <v>95.740590999999995</v>
      </c>
      <c r="F77" s="9">
        <f t="shared" si="13"/>
        <v>12.554216</v>
      </c>
      <c r="I77" s="2" t="s">
        <v>20</v>
      </c>
      <c r="J77" s="6">
        <f>AVERAGE(J73:J76)</f>
        <v>28.275000000000002</v>
      </c>
      <c r="K77" s="6">
        <f>AVERAGE(K73:K76)</f>
        <v>5.4442500000000003</v>
      </c>
      <c r="L77" s="8" t="s">
        <v>20</v>
      </c>
      <c r="M77" s="6">
        <f>AVERAGE(M73:M76)</f>
        <v>29.624022500000002</v>
      </c>
      <c r="N77" s="6">
        <f>AVERAGE(N73:N76)</f>
        <v>4.9149230749999999</v>
      </c>
    </row>
    <row r="78" spans="1:22" x14ac:dyDescent="0.2">
      <c r="A78">
        <v>68</v>
      </c>
      <c r="B78" s="1">
        <v>44153.877129629633</v>
      </c>
      <c r="C78" s="6">
        <v>42.48</v>
      </c>
      <c r="D78" s="6">
        <v>3.4950000000000001</v>
      </c>
      <c r="E78" s="15">
        <f t="shared" si="12"/>
        <v>44.481031999999999</v>
      </c>
      <c r="F78" s="6">
        <f t="shared" si="13"/>
        <v>3.1413005000000003</v>
      </c>
      <c r="I78" s="2" t="s">
        <v>21</v>
      </c>
      <c r="J78" s="6">
        <f>STDEV(J73:J76)</f>
        <v>0.34809002666934619</v>
      </c>
      <c r="K78" s="6">
        <f>STDEV(K73:K76)</f>
        <v>0.73585975792492253</v>
      </c>
      <c r="L78" s="8" t="s">
        <v>21</v>
      </c>
      <c r="M78" s="6">
        <f>STDEV(M73:M76)</f>
        <v>0.36406735889346881</v>
      </c>
      <c r="N78" s="6">
        <f>STDEV(N73:N76)</f>
        <v>0.66955879373589267</v>
      </c>
    </row>
    <row r="79" spans="1:22" x14ac:dyDescent="0.2">
      <c r="A79">
        <v>69</v>
      </c>
      <c r="B79" s="1">
        <v>44153.894224537034</v>
      </c>
      <c r="C79" s="6">
        <v>28.87</v>
      </c>
      <c r="D79" s="6">
        <v>1.2569999999999999</v>
      </c>
      <c r="E79" s="15">
        <f t="shared" si="12"/>
        <v>30.246333000000003</v>
      </c>
      <c r="F79" s="6">
        <f t="shared" si="13"/>
        <v>1.1049443000000001</v>
      </c>
    </row>
    <row r="80" spans="1:22" x14ac:dyDescent="0.2">
      <c r="A80">
        <v>70</v>
      </c>
      <c r="B80" s="1">
        <v>44153.91033564815</v>
      </c>
      <c r="C80" s="6">
        <v>16.16</v>
      </c>
      <c r="D80" s="6">
        <v>0.54579999999999995</v>
      </c>
      <c r="E80" s="14">
        <f t="shared" si="12"/>
        <v>16.952944000000002</v>
      </c>
      <c r="F80" s="6">
        <f t="shared" si="13"/>
        <v>0.45782341999999998</v>
      </c>
      <c r="H80" t="s">
        <v>6</v>
      </c>
      <c r="I80" s="1">
        <v>44153.496724537035</v>
      </c>
      <c r="J80">
        <v>14.16</v>
      </c>
      <c r="K80">
        <v>3.95</v>
      </c>
      <c r="M80">
        <f t="shared" ref="M80:M83" si="18">(1.0459*J80)+0.0512</f>
        <v>14.861144000000001</v>
      </c>
      <c r="N80">
        <f t="shared" ref="N80:N83" si="19">(0.9099*K80)-0.0388</f>
        <v>3.5553050000000002</v>
      </c>
    </row>
    <row r="81" spans="1:14" x14ac:dyDescent="0.2">
      <c r="A81">
        <v>71</v>
      </c>
      <c r="B81" s="1">
        <v>44153.925057870372</v>
      </c>
      <c r="C81" s="6">
        <v>27.51</v>
      </c>
      <c r="D81" s="6">
        <v>1.2250000000000001</v>
      </c>
      <c r="E81" s="14">
        <f t="shared" si="12"/>
        <v>28.823909000000004</v>
      </c>
      <c r="F81" s="6">
        <f t="shared" si="13"/>
        <v>1.0758275000000002</v>
      </c>
      <c r="H81" t="s">
        <v>6</v>
      </c>
      <c r="I81" s="1">
        <v>44153.751747685186</v>
      </c>
      <c r="J81">
        <v>14.59</v>
      </c>
      <c r="K81">
        <v>4.9560000000000004</v>
      </c>
      <c r="M81">
        <f t="shared" si="18"/>
        <v>15.310881</v>
      </c>
      <c r="N81">
        <f t="shared" si="19"/>
        <v>4.4706644000000004</v>
      </c>
    </row>
    <row r="82" spans="1:14" x14ac:dyDescent="0.2">
      <c r="A82">
        <v>72</v>
      </c>
      <c r="B82" s="1">
        <v>44153.942199074074</v>
      </c>
      <c r="C82" s="6">
        <v>16.8</v>
      </c>
      <c r="D82" s="6">
        <v>0.505</v>
      </c>
      <c r="E82" s="14">
        <f t="shared" si="12"/>
        <v>17.622320000000002</v>
      </c>
      <c r="F82" s="6">
        <f t="shared" si="13"/>
        <v>0.4206995</v>
      </c>
      <c r="H82" t="s">
        <v>6</v>
      </c>
      <c r="I82" s="1">
        <v>44153.985636574071</v>
      </c>
      <c r="J82">
        <v>14.87</v>
      </c>
      <c r="K82">
        <v>4.899</v>
      </c>
      <c r="M82">
        <f t="shared" si="18"/>
        <v>15.603733</v>
      </c>
      <c r="N82">
        <f t="shared" si="19"/>
        <v>4.4188001000000003</v>
      </c>
    </row>
    <row r="83" spans="1:14" x14ac:dyDescent="0.2">
      <c r="A83">
        <v>73</v>
      </c>
      <c r="B83" s="1">
        <v>44154.027777777781</v>
      </c>
      <c r="C83" s="6">
        <v>4.5919999999999996</v>
      </c>
      <c r="D83" s="6">
        <v>0.45119999999999999</v>
      </c>
      <c r="E83" s="14">
        <f t="shared" si="12"/>
        <v>4.8539727999999993</v>
      </c>
      <c r="F83" s="6">
        <f t="shared" si="13"/>
        <v>0.37174688</v>
      </c>
      <c r="H83" t="s">
        <v>6</v>
      </c>
      <c r="I83" s="1">
        <v>44154.215509259258</v>
      </c>
      <c r="J83">
        <v>14.54</v>
      </c>
      <c r="K83">
        <v>4.7210000000000001</v>
      </c>
      <c r="M83">
        <f t="shared" si="18"/>
        <v>15.258585999999999</v>
      </c>
      <c r="N83">
        <f t="shared" si="19"/>
        <v>4.2568378999999998</v>
      </c>
    </row>
    <row r="84" spans="1:14" x14ac:dyDescent="0.2">
      <c r="A84">
        <v>74</v>
      </c>
      <c r="B84" s="1">
        <v>44154.043310185189</v>
      </c>
      <c r="C84" s="6">
        <v>1.8360000000000001</v>
      </c>
      <c r="D84" s="6">
        <v>0.12920000000000001</v>
      </c>
      <c r="E84" s="14">
        <f t="shared" si="12"/>
        <v>1.9714724000000001</v>
      </c>
      <c r="F84" s="6">
        <f t="shared" si="13"/>
        <v>7.8759080000000009E-2</v>
      </c>
      <c r="I84" s="2" t="s">
        <v>20</v>
      </c>
      <c r="J84" s="6">
        <f>AVERAGE(J80:J83)</f>
        <v>14.54</v>
      </c>
      <c r="K84" s="6">
        <f>AVERAGE(K80:K83)</f>
        <v>4.6315</v>
      </c>
      <c r="L84" s="8" t="s">
        <v>20</v>
      </c>
      <c r="M84" s="6">
        <f>AVERAGE(M80:M83)</f>
        <v>15.258586000000001</v>
      </c>
      <c r="N84" s="6">
        <f>AVERAGE(N80:N83)</f>
        <v>4.1754018500000001</v>
      </c>
    </row>
    <row r="85" spans="1:14" x14ac:dyDescent="0.2">
      <c r="A85">
        <v>75</v>
      </c>
      <c r="B85" s="1">
        <v>44154.059537037036</v>
      </c>
      <c r="C85" s="6">
        <v>4.673</v>
      </c>
      <c r="D85" s="6">
        <v>0.38969999999999999</v>
      </c>
      <c r="E85" s="14">
        <f t="shared" si="12"/>
        <v>4.9386906999999995</v>
      </c>
      <c r="F85" s="6">
        <f t="shared" si="13"/>
        <v>0.31578803</v>
      </c>
      <c r="I85" s="2" t="s">
        <v>21</v>
      </c>
      <c r="J85" s="6">
        <f>STDEV(J80:J83)</f>
        <v>0.29200456617434334</v>
      </c>
      <c r="K85" s="6">
        <f>STDEV(K80:K83)</f>
        <v>0.46522718464566681</v>
      </c>
      <c r="L85" s="8" t="s">
        <v>21</v>
      </c>
      <c r="M85" s="6">
        <f>STDEV(M80:M83)</f>
        <v>0.3054075757617456</v>
      </c>
      <c r="N85" s="6">
        <f>STDEV(N80:N83)</f>
        <v>0.4233102153090923</v>
      </c>
    </row>
    <row r="86" spans="1:14" x14ac:dyDescent="0.2">
      <c r="A86">
        <v>76</v>
      </c>
      <c r="B86" s="1">
        <v>44154.074525462966</v>
      </c>
      <c r="C86" s="6">
        <v>1.5880000000000001</v>
      </c>
      <c r="D86" s="6">
        <v>0.1046</v>
      </c>
      <c r="E86" s="14">
        <f t="shared" si="12"/>
        <v>1.7120892000000001</v>
      </c>
      <c r="F86" s="6">
        <f t="shared" si="13"/>
        <v>5.6375540000000002E-2</v>
      </c>
    </row>
    <row r="87" spans="1:14" x14ac:dyDescent="0.2">
      <c r="A87">
        <v>77</v>
      </c>
      <c r="B87" s="1">
        <v>44154.087881944448</v>
      </c>
      <c r="C87" s="6">
        <v>12.07</v>
      </c>
      <c r="D87" s="6">
        <v>0.52070000000000005</v>
      </c>
      <c r="E87" s="14">
        <f t="shared" si="12"/>
        <v>12.675213000000001</v>
      </c>
      <c r="F87" s="6">
        <f t="shared" si="13"/>
        <v>0.43498493000000005</v>
      </c>
      <c r="H87" t="s">
        <v>5</v>
      </c>
      <c r="I87" s="1">
        <v>44153.479687500003</v>
      </c>
      <c r="J87">
        <v>6.915</v>
      </c>
      <c r="K87">
        <v>2.024</v>
      </c>
      <c r="M87">
        <f t="shared" ref="M87:M90" si="20">(1.0459*J87)+0.0512</f>
        <v>7.2835985000000001</v>
      </c>
      <c r="N87">
        <f t="shared" ref="N87:N90" si="21">(0.9099*K87)-0.0388</f>
        <v>1.8028376000000002</v>
      </c>
    </row>
    <row r="88" spans="1:14" x14ac:dyDescent="0.2">
      <c r="A88">
        <v>78</v>
      </c>
      <c r="B88" s="1">
        <v>44154.109039351853</v>
      </c>
      <c r="C88" s="6">
        <v>6.9290000000000003</v>
      </c>
      <c r="D88" s="6">
        <v>0.25040000000000001</v>
      </c>
      <c r="E88" s="14">
        <f t="shared" si="12"/>
        <v>7.2982411000000003</v>
      </c>
      <c r="F88" s="6">
        <f t="shared" si="13"/>
        <v>0.18903896000000003</v>
      </c>
      <c r="H88" t="s">
        <v>5</v>
      </c>
      <c r="I88" s="1">
        <v>44153.738645833335</v>
      </c>
      <c r="J88">
        <v>7.0209999999999999</v>
      </c>
      <c r="K88">
        <v>2.3660000000000001</v>
      </c>
      <c r="M88">
        <f t="shared" si="20"/>
        <v>7.3944638999999999</v>
      </c>
      <c r="N88">
        <f t="shared" si="21"/>
        <v>2.1140234000000002</v>
      </c>
    </row>
    <row r="89" spans="1:14" x14ac:dyDescent="0.2">
      <c r="A89">
        <v>79</v>
      </c>
      <c r="B89" s="1">
        <v>44154.126504629632</v>
      </c>
      <c r="C89" s="6">
        <v>12.71</v>
      </c>
      <c r="D89" s="6">
        <v>0.61580000000000001</v>
      </c>
      <c r="E89" s="14">
        <f t="shared" si="12"/>
        <v>13.344589000000001</v>
      </c>
      <c r="F89" s="6">
        <f t="shared" si="13"/>
        <v>0.52151641999999998</v>
      </c>
      <c r="H89" t="s">
        <v>5</v>
      </c>
      <c r="I89" s="1">
        <v>44153.972361111111</v>
      </c>
      <c r="J89">
        <v>7.4950000000000001</v>
      </c>
      <c r="K89">
        <v>2.35</v>
      </c>
      <c r="M89">
        <f t="shared" si="20"/>
        <v>7.8902204999999999</v>
      </c>
      <c r="N89">
        <f t="shared" si="21"/>
        <v>2.0994649999999999</v>
      </c>
    </row>
    <row r="90" spans="1:14" x14ac:dyDescent="0.2">
      <c r="A90">
        <v>80</v>
      </c>
      <c r="B90" s="1">
        <v>44154.143263888887</v>
      </c>
      <c r="C90" s="6">
        <v>6.569</v>
      </c>
      <c r="D90" s="6">
        <v>0.26579999999999998</v>
      </c>
      <c r="E90" s="14">
        <f t="shared" si="12"/>
        <v>6.9217171000000004</v>
      </c>
      <c r="F90" s="6">
        <f t="shared" si="13"/>
        <v>0.20305141999999998</v>
      </c>
      <c r="H90" t="s">
        <v>5</v>
      </c>
      <c r="I90" s="1">
        <v>44154.199907407405</v>
      </c>
      <c r="J90">
        <v>7.3029999999999999</v>
      </c>
      <c r="K90">
        <v>2.3170000000000002</v>
      </c>
      <c r="M90">
        <f t="shared" si="20"/>
        <v>7.6894077000000003</v>
      </c>
      <c r="N90">
        <f t="shared" si="21"/>
        <v>2.0694383000000003</v>
      </c>
    </row>
    <row r="91" spans="1:14" x14ac:dyDescent="0.2">
      <c r="A91">
        <v>81</v>
      </c>
      <c r="B91" s="1">
        <v>44154.160370370373</v>
      </c>
      <c r="C91" s="6">
        <v>9.6630000000000003</v>
      </c>
      <c r="D91" s="6">
        <v>0.5927</v>
      </c>
      <c r="E91" s="14">
        <f t="shared" si="12"/>
        <v>10.157731700000001</v>
      </c>
      <c r="F91" s="6">
        <f t="shared" si="13"/>
        <v>0.50049772999999997</v>
      </c>
      <c r="I91" s="2" t="s">
        <v>20</v>
      </c>
      <c r="J91" s="6">
        <f>AVERAGE(J87:J90)</f>
        <v>7.1835000000000004</v>
      </c>
      <c r="K91" s="6">
        <f>AVERAGE(K87:K90)</f>
        <v>2.2642500000000001</v>
      </c>
      <c r="L91" s="8" t="s">
        <v>20</v>
      </c>
      <c r="M91" s="6">
        <f>AVERAGE(M87:M90)</f>
        <v>7.56442265</v>
      </c>
      <c r="N91" s="6">
        <f>AVERAGE(N87:N90)</f>
        <v>2.0214410750000003</v>
      </c>
    </row>
    <row r="92" spans="1:14" x14ac:dyDescent="0.2">
      <c r="A92">
        <v>82</v>
      </c>
      <c r="B92" s="1">
        <v>44154.175567129627</v>
      </c>
      <c r="C92" s="6">
        <v>4.0839999999999996</v>
      </c>
      <c r="D92" s="6">
        <v>0.15740000000000001</v>
      </c>
      <c r="E92" s="14">
        <f t="shared" si="12"/>
        <v>4.3226555999999992</v>
      </c>
      <c r="F92" s="6">
        <f t="shared" si="13"/>
        <v>0.10441826000000001</v>
      </c>
      <c r="I92" s="2" t="s">
        <v>21</v>
      </c>
      <c r="J92" s="6">
        <f>STDEV(J87:J90)</f>
        <v>0.26445604549716767</v>
      </c>
      <c r="K92" s="6">
        <f>STDEV(K87:K90)</f>
        <v>0.16146077955136146</v>
      </c>
      <c r="L92" s="8" t="s">
        <v>21</v>
      </c>
      <c r="M92" s="6">
        <f>STDEV(M87:M90)</f>
        <v>0.27659457798548764</v>
      </c>
      <c r="N92" s="6">
        <f>STDEV(N87:N90)</f>
        <v>0.14691316331378376</v>
      </c>
    </row>
    <row r="93" spans="1:14" x14ac:dyDescent="0.2">
      <c r="A93">
        <v>83</v>
      </c>
      <c r="B93" s="1">
        <v>44154.262453703705</v>
      </c>
      <c r="C93" s="6">
        <v>9.3279999999999994</v>
      </c>
      <c r="D93" s="6">
        <v>0.55000000000000004</v>
      </c>
      <c r="E93" s="14">
        <f t="shared" si="12"/>
        <v>9.8073551999999999</v>
      </c>
      <c r="F93" s="6">
        <f t="shared" si="13"/>
        <v>0.46164500000000003</v>
      </c>
    </row>
    <row r="94" spans="1:14" x14ac:dyDescent="0.2">
      <c r="A94">
        <v>84</v>
      </c>
      <c r="B94" s="1">
        <v>44154.277928240743</v>
      </c>
      <c r="C94" s="6">
        <v>5.3689999999999998</v>
      </c>
      <c r="D94" s="6">
        <v>0.17499999999999999</v>
      </c>
      <c r="E94" s="14">
        <f t="shared" si="12"/>
        <v>5.6666371</v>
      </c>
      <c r="F94" s="6">
        <f t="shared" si="13"/>
        <v>0.1204325</v>
      </c>
      <c r="H94" t="s">
        <v>4</v>
      </c>
      <c r="I94" s="1">
        <v>44153.468009259261</v>
      </c>
      <c r="J94">
        <v>0.4869</v>
      </c>
      <c r="K94">
        <v>6.4600000000000005E-2</v>
      </c>
      <c r="M94">
        <f t="shared" ref="M94:M105" si="22">(1.0459*J94)+0.0512</f>
        <v>0.56044871000000007</v>
      </c>
      <c r="N94">
        <f t="shared" ref="N94:N105" si="23">(0.9099*K94)-0.0388</f>
        <v>1.9979540000000004E-2</v>
      </c>
    </row>
    <row r="95" spans="1:14" x14ac:dyDescent="0.2">
      <c r="A95">
        <v>85</v>
      </c>
      <c r="B95" s="1">
        <v>44154.293946759259</v>
      </c>
      <c r="C95" s="6">
        <v>1.8660000000000001</v>
      </c>
      <c r="D95" s="6">
        <v>0.14349999999999999</v>
      </c>
      <c r="E95" s="14">
        <f t="shared" si="12"/>
        <v>2.0028494000000001</v>
      </c>
      <c r="F95" s="6">
        <f t="shared" si="13"/>
        <v>9.1770649999999981E-2</v>
      </c>
      <c r="H95" t="s">
        <v>4</v>
      </c>
      <c r="I95" s="1">
        <v>44153.542939814812</v>
      </c>
      <c r="J95">
        <v>0.17280000000000001</v>
      </c>
      <c r="K95">
        <v>1.438E-2</v>
      </c>
      <c r="M95">
        <f t="shared" si="22"/>
        <v>0.23193152</v>
      </c>
      <c r="N95">
        <f t="shared" si="23"/>
        <v>-2.5715637999999999E-2</v>
      </c>
    </row>
    <row r="96" spans="1:14" x14ac:dyDescent="0.2">
      <c r="A96">
        <v>86</v>
      </c>
      <c r="B96" s="1">
        <v>44154.309756944444</v>
      </c>
      <c r="C96" s="6">
        <v>1.2589999999999999</v>
      </c>
      <c r="D96" s="6">
        <v>1.9709999999999998E-2</v>
      </c>
      <c r="E96" s="14">
        <f t="shared" si="12"/>
        <v>1.3679880999999998</v>
      </c>
      <c r="F96" s="6">
        <f t="shared" si="13"/>
        <v>-2.0865871000000001E-2</v>
      </c>
      <c r="H96" t="s">
        <v>4</v>
      </c>
      <c r="I96" s="1">
        <v>44153.631643518522</v>
      </c>
      <c r="J96">
        <v>0.28089999999999998</v>
      </c>
      <c r="K96">
        <v>2.181E-2</v>
      </c>
      <c r="M96">
        <f t="shared" si="22"/>
        <v>0.34499331</v>
      </c>
      <c r="N96">
        <f t="shared" si="23"/>
        <v>-1.8955081000000002E-2</v>
      </c>
    </row>
    <row r="97" spans="1:14" x14ac:dyDescent="0.2">
      <c r="A97">
        <v>87</v>
      </c>
      <c r="B97" s="1">
        <v>44154.321273148147</v>
      </c>
      <c r="C97" s="6">
        <v>1.734</v>
      </c>
      <c r="D97" s="6">
        <v>5.9929999999999997E-2</v>
      </c>
      <c r="E97" s="14">
        <f t="shared" si="12"/>
        <v>1.8647906000000001</v>
      </c>
      <c r="F97" s="6">
        <f t="shared" si="13"/>
        <v>1.5730306999999999E-2</v>
      </c>
      <c r="H97" t="s">
        <v>4</v>
      </c>
      <c r="I97" s="1">
        <v>44153.720451388886</v>
      </c>
      <c r="J97">
        <v>0.3589</v>
      </c>
      <c r="K97">
        <v>1.9109999999999999E-2</v>
      </c>
      <c r="M97">
        <f t="shared" si="22"/>
        <v>0.42657351000000004</v>
      </c>
      <c r="N97">
        <f t="shared" si="23"/>
        <v>-2.1411811000000003E-2</v>
      </c>
    </row>
    <row r="98" spans="1:14" x14ac:dyDescent="0.2">
      <c r="A98">
        <v>88</v>
      </c>
      <c r="B98" s="1">
        <v>44154.348136574074</v>
      </c>
      <c r="C98" s="6">
        <v>1.1040000000000001</v>
      </c>
      <c r="D98" s="6">
        <v>4.4339999999999997E-2</v>
      </c>
      <c r="E98" s="14">
        <f t="shared" si="12"/>
        <v>1.2058736000000001</v>
      </c>
      <c r="F98" s="6">
        <f t="shared" si="13"/>
        <v>1.5449660000000018E-3</v>
      </c>
      <c r="H98" t="s">
        <v>4</v>
      </c>
      <c r="I98" s="1">
        <v>44153.778055555558</v>
      </c>
      <c r="J98">
        <v>0.36969999999999997</v>
      </c>
      <c r="K98">
        <v>3.4199999999999999E-3</v>
      </c>
      <c r="M98">
        <f t="shared" si="22"/>
        <v>0.43786923</v>
      </c>
      <c r="N98">
        <f t="shared" si="23"/>
        <v>-3.5688141999999999E-2</v>
      </c>
    </row>
    <row r="99" spans="1:14" x14ac:dyDescent="0.2">
      <c r="A99">
        <v>89</v>
      </c>
      <c r="B99" s="1">
        <v>44154.36619212963</v>
      </c>
      <c r="C99" s="6">
        <v>75.31</v>
      </c>
      <c r="D99" s="6">
        <v>2.2109999999999999</v>
      </c>
      <c r="E99" s="15">
        <f t="shared" si="12"/>
        <v>78.817929000000007</v>
      </c>
      <c r="F99" s="6">
        <f t="shared" si="13"/>
        <v>1.9729889</v>
      </c>
      <c r="H99" t="s">
        <v>4</v>
      </c>
      <c r="I99" s="1">
        <v>44153.864687499998</v>
      </c>
      <c r="J99">
        <v>0.55469999999999997</v>
      </c>
      <c r="K99">
        <v>4.1570000000000003E-2</v>
      </c>
      <c r="M99">
        <f t="shared" si="22"/>
        <v>0.63136073000000004</v>
      </c>
      <c r="N99">
        <f t="shared" si="23"/>
        <v>-9.7545699999999902E-4</v>
      </c>
    </row>
    <row r="100" spans="1:14" x14ac:dyDescent="0.2">
      <c r="A100">
        <v>90</v>
      </c>
      <c r="B100" s="1">
        <v>44154.383275462962</v>
      </c>
      <c r="C100" s="6">
        <v>31.3</v>
      </c>
      <c r="D100" s="6">
        <v>0.85260000000000002</v>
      </c>
      <c r="E100" s="15">
        <f t="shared" si="12"/>
        <v>32.787870000000005</v>
      </c>
      <c r="F100" s="6">
        <f t="shared" si="13"/>
        <v>0.73698074000000013</v>
      </c>
      <c r="H100" t="s">
        <v>4</v>
      </c>
      <c r="I100" s="1">
        <v>44153.955000000002</v>
      </c>
      <c r="J100">
        <v>0.50180000000000002</v>
      </c>
      <c r="K100">
        <v>1.7149999999999999E-2</v>
      </c>
      <c r="M100">
        <f t="shared" si="22"/>
        <v>0.57603262000000011</v>
      </c>
      <c r="N100">
        <f t="shared" si="23"/>
        <v>-2.3195215000000002E-2</v>
      </c>
    </row>
    <row r="101" spans="1:14" x14ac:dyDescent="0.2">
      <c r="A101">
        <v>91</v>
      </c>
      <c r="B101" s="1">
        <v>44154.402615740742</v>
      </c>
      <c r="C101" s="6">
        <v>80.239999999999995</v>
      </c>
      <c r="D101" s="6">
        <v>2.3650000000000002</v>
      </c>
      <c r="E101" s="15">
        <f t="shared" si="12"/>
        <v>83.974215999999998</v>
      </c>
      <c r="F101" s="6">
        <f t="shared" si="13"/>
        <v>2.1131135000000003</v>
      </c>
      <c r="H101" t="s">
        <v>4</v>
      </c>
      <c r="I101" s="1">
        <v>44154.011157407411</v>
      </c>
      <c r="J101">
        <v>0.45379999999999998</v>
      </c>
      <c r="K101">
        <v>3.3390000000000003E-2</v>
      </c>
      <c r="M101">
        <f t="shared" si="22"/>
        <v>0.52582941999999999</v>
      </c>
      <c r="N101">
        <f t="shared" si="23"/>
        <v>-8.4184389999999963E-3</v>
      </c>
    </row>
    <row r="102" spans="1:14" x14ac:dyDescent="0.2">
      <c r="A102">
        <v>92</v>
      </c>
      <c r="B102" s="1">
        <v>44154.419756944444</v>
      </c>
      <c r="C102" s="6">
        <v>33.61</v>
      </c>
      <c r="D102" s="6">
        <v>0.81140000000000001</v>
      </c>
      <c r="E102" s="15">
        <f t="shared" si="12"/>
        <v>35.203899</v>
      </c>
      <c r="F102" s="6">
        <f t="shared" si="13"/>
        <v>0.69949286000000011</v>
      </c>
      <c r="H102" t="s">
        <v>4</v>
      </c>
      <c r="I102" s="1">
        <v>44154.098553240743</v>
      </c>
      <c r="J102">
        <v>0.50429999999999997</v>
      </c>
      <c r="K102">
        <v>3.2340000000000001E-2</v>
      </c>
      <c r="M102">
        <f t="shared" si="22"/>
        <v>0.57864736999999999</v>
      </c>
      <c r="N102">
        <f t="shared" si="23"/>
        <v>-9.3738339999999976E-3</v>
      </c>
    </row>
    <row r="103" spans="1:14" x14ac:dyDescent="0.2">
      <c r="H103" t="s">
        <v>4</v>
      </c>
      <c r="I103" s="1">
        <v>44154.187534722223</v>
      </c>
      <c r="J103">
        <v>0.6421</v>
      </c>
      <c r="K103">
        <v>1.18E-2</v>
      </c>
      <c r="M103">
        <f t="shared" si="22"/>
        <v>0.72277239000000004</v>
      </c>
      <c r="N103">
        <f t="shared" si="23"/>
        <v>-2.806318E-2</v>
      </c>
    </row>
    <row r="104" spans="1:14" x14ac:dyDescent="0.2">
      <c r="H104" t="s">
        <v>4</v>
      </c>
      <c r="I104" s="1">
        <v>44154.24628472222</v>
      </c>
      <c r="J104">
        <v>0.66449999999999998</v>
      </c>
      <c r="K104">
        <v>1.7000000000000001E-2</v>
      </c>
      <c r="M104">
        <f t="shared" si="22"/>
        <v>0.74620055000000007</v>
      </c>
      <c r="N104">
        <f t="shared" si="23"/>
        <v>-2.3331699999999997E-2</v>
      </c>
    </row>
    <row r="105" spans="1:14" x14ac:dyDescent="0.2">
      <c r="H105" t="s">
        <v>4</v>
      </c>
      <c r="I105" s="1">
        <v>44154.333148148151</v>
      </c>
      <c r="J105">
        <v>0.5706</v>
      </c>
      <c r="K105">
        <v>6.5399999999999998E-3</v>
      </c>
      <c r="M105">
        <f t="shared" si="22"/>
        <v>0.64799054</v>
      </c>
      <c r="N105">
        <f t="shared" si="23"/>
        <v>-3.2849254000000001E-2</v>
      </c>
    </row>
    <row r="106" spans="1:14" x14ac:dyDescent="0.2">
      <c r="I106" s="2" t="s">
        <v>20</v>
      </c>
      <c r="J106" s="6">
        <f>AVERAGE(J102:J105)</f>
        <v>0.59537499999999999</v>
      </c>
      <c r="K106" s="6">
        <f>AVERAGE(K102:K105)</f>
        <v>1.6920000000000001E-2</v>
      </c>
      <c r="L106" s="8" t="s">
        <v>20</v>
      </c>
      <c r="M106" s="6">
        <f>AVERAGE(M102:M105)</f>
        <v>0.6739027125</v>
      </c>
      <c r="N106" s="6">
        <f>AVERAGE(N102:N105)</f>
        <v>-2.3404491999999999E-2</v>
      </c>
    </row>
    <row r="107" spans="1:14" x14ac:dyDescent="0.2">
      <c r="I107" s="2" t="s">
        <v>21</v>
      </c>
      <c r="J107" s="6">
        <f>STDEV(J102:J105)</f>
        <v>7.2732265879732153E-2</v>
      </c>
      <c r="K107" s="6">
        <f>STDEV(K102:K105)</f>
        <v>1.1131660552975315E-2</v>
      </c>
      <c r="L107" s="8" t="s">
        <v>21</v>
      </c>
      <c r="M107" s="6">
        <f>STDEV(M102:M105)</f>
        <v>7.6070676883611535E-2</v>
      </c>
      <c r="N107" s="6">
        <f>STDEV(N102:N105)</f>
        <v>1.0128697937152237E-2</v>
      </c>
    </row>
  </sheetData>
  <sortState ref="H63:K95">
    <sortCondition ref="H63:H95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111820 Amanda Salts 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Mitchem, David</dc:creator>
  <cp:lastModifiedBy>Amanda Pennino</cp:lastModifiedBy>
  <dcterms:created xsi:type="dcterms:W3CDTF">2020-11-30T19:42:42Z</dcterms:created>
  <dcterms:modified xsi:type="dcterms:W3CDTF">2021-03-26T16:59:44Z</dcterms:modified>
</cp:coreProperties>
</file>