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pitsheets/"/>
    </mc:Choice>
  </mc:AlternateContent>
  <xr:revisionPtr revIDLastSave="0" documentId="13_ncr:1_{1A8B907E-6303-B842-8662-E423C628DF42}" xr6:coauthVersionLast="46" xr6:coauthVersionMax="46" xr10:uidLastSave="{00000000-0000-0000-0000-000000000000}"/>
  <bookViews>
    <workbookView xWindow="1960" yWindow="500" windowWidth="26840" windowHeight="15540" activeTab="3" xr2:uid="{D3FA44CC-842A-C442-9E2B-848871A85989}"/>
  </bookViews>
  <sheets>
    <sheet name="V3.1_soil" sheetId="1" r:id="rId1"/>
    <sheet name="V3.1_fm_gravel" sheetId="6" r:id="rId2"/>
    <sheet name="V3.1_c_gravel" sheetId="2" r:id="rId3"/>
    <sheet name="V3.1_cf" sheetId="3" r:id="rId4"/>
    <sheet name="V3.1_subsoil" sheetId="4" r:id="rId5"/>
    <sheet name="extr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  <c r="H14" i="6"/>
  <c r="H12" i="1"/>
  <c r="H12" i="6" l="1"/>
  <c r="H11" i="1"/>
  <c r="H10" i="1"/>
  <c r="H8" i="1"/>
  <c r="H8" i="6"/>
  <c r="H7" i="6"/>
  <c r="H5" i="2"/>
  <c r="H7" i="1"/>
  <c r="H5" i="1"/>
  <c r="H4" i="1"/>
  <c r="H5" i="6"/>
  <c r="H4" i="6"/>
  <c r="J25" i="3" l="1"/>
  <c r="H25" i="3"/>
  <c r="H10" i="3" l="1"/>
  <c r="H9" i="3"/>
  <c r="H8" i="3"/>
  <c r="H5" i="3"/>
  <c r="H4" i="3"/>
  <c r="H3" i="3"/>
  <c r="H2" i="3"/>
</calcChain>
</file>

<file path=xl/sharedStrings.xml><?xml version="1.0" encoding="utf-8"?>
<sst xmlns="http://schemas.openxmlformats.org/spreadsheetml/2006/main" count="462" uniqueCount="73">
  <si>
    <t>Horizon</t>
  </si>
  <si>
    <t>Weight</t>
  </si>
  <si>
    <t>Rangeley</t>
  </si>
  <si>
    <t>Kinsman</t>
  </si>
  <si>
    <t>Ammonoosuc</t>
  </si>
  <si>
    <t>Other</t>
  </si>
  <si>
    <t>Horizon no</t>
  </si>
  <si>
    <t>Rock fraction</t>
  </si>
  <si>
    <t>Density</t>
  </si>
  <si>
    <t>RF2</t>
  </si>
  <si>
    <t>RF8</t>
  </si>
  <si>
    <t>RF17</t>
  </si>
  <si>
    <t>Pit</t>
  </si>
  <si>
    <t>Top depth</t>
  </si>
  <si>
    <t>Bottom depth</t>
  </si>
  <si>
    <t>Split</t>
  </si>
  <si>
    <t>Split number</t>
  </si>
  <si>
    <t>Inc</t>
  </si>
  <si>
    <t>Approx. horizon</t>
  </si>
  <si>
    <t>Horizon no.</t>
  </si>
  <si>
    <t>Oriented</t>
  </si>
  <si>
    <t>Bulk/Ind</t>
  </si>
  <si>
    <t>TS</t>
  </si>
  <si>
    <t>Elemental</t>
  </si>
  <si>
    <t>Comment</t>
  </si>
  <si>
    <t>RF1</t>
  </si>
  <si>
    <t>RF3</t>
  </si>
  <si>
    <t>RF4</t>
  </si>
  <si>
    <t>RF5</t>
  </si>
  <si>
    <t>RF6</t>
  </si>
  <si>
    <t>RF7</t>
  </si>
  <si>
    <t>RF9</t>
  </si>
  <si>
    <t>RF10</t>
  </si>
  <si>
    <t>N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</si>
  <si>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</si>
  <si>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</si>
  <si>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</si>
  <si>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</si>
  <si>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</si>
  <si>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</si>
  <si>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</si>
  <si>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</si>
  <si>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</si>
  <si>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RI10</t>
  </si>
  <si>
    <t>RI11</t>
  </si>
  <si>
    <t>RI12</t>
  </si>
  <si>
    <t>RI13</t>
  </si>
  <si>
    <t>RI14</t>
  </si>
  <si>
    <t>RI15</t>
  </si>
  <si>
    <t>RI16</t>
  </si>
  <si>
    <t>RI17</t>
  </si>
  <si>
    <t>RI18</t>
  </si>
  <si>
    <t>RI19</t>
  </si>
  <si>
    <t>RI20</t>
  </si>
  <si>
    <t>Y</t>
  </si>
  <si>
    <t>Bulk</t>
  </si>
  <si>
    <t>Ind</t>
  </si>
  <si>
    <t>Oa</t>
  </si>
  <si>
    <t>O</t>
  </si>
  <si>
    <t>Bhs</t>
  </si>
  <si>
    <t>BC</t>
  </si>
  <si>
    <t>C</t>
  </si>
  <si>
    <t>Cd</t>
  </si>
  <si>
    <t>Oi</t>
  </si>
  <si>
    <t>Oe</t>
  </si>
  <si>
    <t>Bhs1</t>
  </si>
  <si>
    <t>Bhs2</t>
  </si>
  <si>
    <t>Bhs3</t>
  </si>
  <si>
    <t>42_3_V3.1</t>
  </si>
  <si>
    <t>Elem</t>
  </si>
  <si>
    <t>Till was encountered at 126 cm and sampled 126-138; between 156-174, a rock was encountered and sampled; at 186 there was a sand lens</t>
  </si>
  <si>
    <t>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</si>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</sst>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2">
    <cellStyle name="Normal" xfId="0" builtinId="0"/>
    <cellStyle name="Normal 2" xfId="1" xr:uid="{BA4D0A42-916D-5949-8115-E7287EB3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D07B-12C9-D644-B69D-EB5F312D7059}">
  <dimension ref="A1:J19"/>
  <sheetViews>
    <sheetView workbookViewId="0">
      <selection sqref="A1:A1048576"/>
    </sheetView>
  </sheetViews>
  <sheetFormatPr baseColWidth="10" defaultRowHeight="16" x14ac:dyDescent="0.2"/>
  <sheetData>
    <row r="1" spans="1:10" x14ac:dyDescent="0.2">
      <c r="A1" s="2" t="s">
        <v>12</v>
      </c>
      <c r="B1" s="2" t="s">
        <v>0</v>
      </c>
      <c r="C1" s="2" t="s">
        <v>6</v>
      </c>
      <c r="D1" s="2" t="s">
        <v>15</v>
      </c>
      <c r="E1" s="2" t="s">
        <v>16</v>
      </c>
      <c r="F1" s="2" t="s">
        <v>13</v>
      </c>
      <c r="G1" s="2" t="s">
        <v>14</v>
      </c>
      <c r="H1" s="2" t="s">
        <v>1</v>
      </c>
      <c r="I1" s="2" t="s">
        <v>22</v>
      </c>
      <c r="J1" s="2" t="s">
        <v>69</v>
      </c>
    </row>
    <row r="2" spans="1:10" x14ac:dyDescent="0.2">
      <c r="A2" s="2" t="s">
        <v>68</v>
      </c>
      <c r="B2" s="2" t="s">
        <v>63</v>
      </c>
      <c r="C2" s="2"/>
      <c r="D2" s="2" t="s">
        <v>33</v>
      </c>
      <c r="E2" s="2"/>
      <c r="F2" s="2">
        <v>0</v>
      </c>
      <c r="G2" s="2">
        <v>5</v>
      </c>
      <c r="H2" s="2"/>
      <c r="I2" s="2"/>
      <c r="J2" s="2"/>
    </row>
    <row r="3" spans="1:10" x14ac:dyDescent="0.2">
      <c r="A3" s="2" t="s">
        <v>68</v>
      </c>
      <c r="B3" s="2" t="s">
        <v>64</v>
      </c>
      <c r="C3" s="2"/>
      <c r="D3" s="2" t="s">
        <v>33</v>
      </c>
      <c r="E3" s="2"/>
      <c r="F3" s="2">
        <v>5</v>
      </c>
      <c r="G3" s="2">
        <v>9</v>
      </c>
      <c r="H3" s="2"/>
      <c r="I3" s="2"/>
      <c r="J3" s="2"/>
    </row>
    <row r="4" spans="1:10" x14ac:dyDescent="0.2">
      <c r="A4" s="2" t="s">
        <v>68</v>
      </c>
      <c r="B4" s="2" t="s">
        <v>57</v>
      </c>
      <c r="C4" s="2"/>
      <c r="D4" s="2" t="s">
        <v>33</v>
      </c>
      <c r="E4" s="2"/>
      <c r="F4" s="2">
        <v>9</v>
      </c>
      <c r="G4" s="2">
        <v>13</v>
      </c>
      <c r="H4" s="2">
        <f>12.7-6</f>
        <v>6.6999999999999993</v>
      </c>
      <c r="I4" s="2"/>
      <c r="J4" s="2" t="s">
        <v>54</v>
      </c>
    </row>
    <row r="5" spans="1:10" x14ac:dyDescent="0.2">
      <c r="A5" s="2" t="s">
        <v>68</v>
      </c>
      <c r="B5" s="2" t="s">
        <v>65</v>
      </c>
      <c r="C5" s="2">
        <v>1</v>
      </c>
      <c r="D5" s="2" t="s">
        <v>33</v>
      </c>
      <c r="E5" s="2"/>
      <c r="F5" s="2">
        <v>13</v>
      </c>
      <c r="G5" s="2">
        <v>21</v>
      </c>
      <c r="H5" s="2">
        <f>138.9-6</f>
        <v>132.9</v>
      </c>
      <c r="I5" s="2"/>
      <c r="J5" s="2" t="s">
        <v>54</v>
      </c>
    </row>
    <row r="6" spans="1:10" x14ac:dyDescent="0.2">
      <c r="A6" s="2" t="s">
        <v>68</v>
      </c>
      <c r="B6" s="2" t="s">
        <v>66</v>
      </c>
      <c r="C6" s="2">
        <v>2</v>
      </c>
      <c r="D6" s="2" t="s">
        <v>33</v>
      </c>
      <c r="E6" s="2"/>
      <c r="F6" s="2">
        <v>21</v>
      </c>
      <c r="G6" s="2">
        <v>35</v>
      </c>
      <c r="H6" s="2"/>
      <c r="I6" s="2"/>
      <c r="J6" s="2"/>
    </row>
    <row r="7" spans="1:10" x14ac:dyDescent="0.2">
      <c r="A7" s="2" t="s">
        <v>68</v>
      </c>
      <c r="B7" s="2" t="s">
        <v>66</v>
      </c>
      <c r="C7" s="2">
        <v>2</v>
      </c>
      <c r="D7" s="2" t="s">
        <v>54</v>
      </c>
      <c r="E7" s="2">
        <v>1</v>
      </c>
      <c r="F7" s="2">
        <v>21</v>
      </c>
      <c r="G7" s="2">
        <v>28</v>
      </c>
      <c r="H7" s="2">
        <f>393.3-6</f>
        <v>387.3</v>
      </c>
      <c r="I7" s="2"/>
      <c r="J7" s="2" t="s">
        <v>54</v>
      </c>
    </row>
    <row r="8" spans="1:10" x14ac:dyDescent="0.2">
      <c r="A8" s="2" t="s">
        <v>68</v>
      </c>
      <c r="B8" s="2" t="s">
        <v>66</v>
      </c>
      <c r="C8" s="2">
        <v>2</v>
      </c>
      <c r="D8" s="2" t="s">
        <v>54</v>
      </c>
      <c r="E8" s="2">
        <v>2</v>
      </c>
      <c r="F8" s="2">
        <v>28</v>
      </c>
      <c r="G8" s="2">
        <v>35</v>
      </c>
      <c r="H8" s="2">
        <f>55.2-6</f>
        <v>49.2</v>
      </c>
      <c r="I8" s="2"/>
      <c r="J8" s="2" t="s">
        <v>54</v>
      </c>
    </row>
    <row r="9" spans="1:10" x14ac:dyDescent="0.2">
      <c r="A9" s="2" t="s">
        <v>68</v>
      </c>
      <c r="B9" s="2" t="s">
        <v>67</v>
      </c>
      <c r="C9" s="2">
        <v>3</v>
      </c>
      <c r="D9" s="2" t="s">
        <v>33</v>
      </c>
      <c r="E9" s="2"/>
      <c r="F9" s="2">
        <v>35</v>
      </c>
      <c r="G9" s="2">
        <v>62</v>
      </c>
      <c r="H9" s="2"/>
      <c r="I9" s="2"/>
      <c r="J9" s="2"/>
    </row>
    <row r="10" spans="1:10" x14ac:dyDescent="0.2">
      <c r="A10" s="2" t="s">
        <v>68</v>
      </c>
      <c r="B10" s="2" t="s">
        <v>67</v>
      </c>
      <c r="C10" s="2">
        <v>3</v>
      </c>
      <c r="D10" s="2" t="s">
        <v>54</v>
      </c>
      <c r="E10" s="2">
        <v>1</v>
      </c>
      <c r="F10" s="2">
        <v>35</v>
      </c>
      <c r="G10" s="2">
        <v>45</v>
      </c>
      <c r="H10" s="2">
        <f>812.1-6</f>
        <v>806.1</v>
      </c>
      <c r="I10" s="2"/>
      <c r="J10" s="2" t="s">
        <v>54</v>
      </c>
    </row>
    <row r="11" spans="1:10" x14ac:dyDescent="0.2">
      <c r="A11" s="2" t="s">
        <v>68</v>
      </c>
      <c r="B11" s="2" t="s">
        <v>67</v>
      </c>
      <c r="C11" s="2">
        <v>3</v>
      </c>
      <c r="D11" s="2" t="s">
        <v>54</v>
      </c>
      <c r="E11" s="2">
        <v>2</v>
      </c>
      <c r="F11" s="2">
        <v>45</v>
      </c>
      <c r="G11" s="2">
        <v>55</v>
      </c>
      <c r="H11" s="2">
        <f>899.3-6</f>
        <v>893.3</v>
      </c>
      <c r="I11" s="2"/>
      <c r="J11" s="2" t="s">
        <v>54</v>
      </c>
    </row>
    <row r="12" spans="1:10" x14ac:dyDescent="0.2">
      <c r="A12" s="2" t="s">
        <v>68</v>
      </c>
      <c r="B12" s="2" t="s">
        <v>67</v>
      </c>
      <c r="C12" s="2">
        <v>3</v>
      </c>
      <c r="D12" s="2" t="s">
        <v>54</v>
      </c>
      <c r="E12" s="2">
        <v>3</v>
      </c>
      <c r="F12" s="2">
        <v>55</v>
      </c>
      <c r="G12" s="2">
        <v>62</v>
      </c>
      <c r="H12" s="2">
        <f>555.4-6</f>
        <v>549.4</v>
      </c>
      <c r="I12" s="2"/>
      <c r="J12" s="2" t="s">
        <v>54</v>
      </c>
    </row>
    <row r="13" spans="1:10" s="2" customFormat="1" x14ac:dyDescent="0.2">
      <c r="A13" s="2" t="s">
        <v>68</v>
      </c>
      <c r="B13" s="2" t="s">
        <v>60</v>
      </c>
      <c r="D13" s="2" t="s">
        <v>33</v>
      </c>
      <c r="F13" s="2">
        <v>62</v>
      </c>
      <c r="G13" s="2">
        <v>82</v>
      </c>
    </row>
    <row r="14" spans="1:10" s="2" customFormat="1" x14ac:dyDescent="0.2">
      <c r="A14" s="2" t="s">
        <v>68</v>
      </c>
      <c r="B14" s="2" t="s">
        <v>60</v>
      </c>
      <c r="C14" s="2">
        <v>1</v>
      </c>
      <c r="D14" s="2" t="s">
        <v>54</v>
      </c>
      <c r="E14" s="2">
        <v>1</v>
      </c>
      <c r="F14" s="2">
        <v>62</v>
      </c>
      <c r="G14" s="2">
        <v>67</v>
      </c>
      <c r="H14" s="2">
        <f>165.5-6</f>
        <v>159.5</v>
      </c>
      <c r="J14" s="2" t="s">
        <v>54</v>
      </c>
    </row>
    <row r="15" spans="1:10" s="2" customFormat="1" x14ac:dyDescent="0.2">
      <c r="A15" s="2" t="s">
        <v>68</v>
      </c>
      <c r="B15" s="2" t="s">
        <v>60</v>
      </c>
      <c r="C15" s="2">
        <v>2</v>
      </c>
      <c r="D15" s="2" t="s">
        <v>54</v>
      </c>
      <c r="E15" s="2">
        <v>2</v>
      </c>
      <c r="F15" s="2">
        <v>67</v>
      </c>
      <c r="G15" s="2">
        <v>77</v>
      </c>
      <c r="H15" s="2">
        <f>376.6-7</f>
        <v>369.6</v>
      </c>
      <c r="J15" s="2" t="s">
        <v>54</v>
      </c>
    </row>
    <row r="16" spans="1:10" x14ac:dyDescent="0.2">
      <c r="A16" s="2" t="s">
        <v>68</v>
      </c>
      <c r="B16" s="2" t="s">
        <v>60</v>
      </c>
      <c r="C16" s="2">
        <v>3</v>
      </c>
      <c r="D16" s="2" t="s">
        <v>54</v>
      </c>
      <c r="E16" s="2">
        <v>3</v>
      </c>
      <c r="F16" s="2">
        <v>77</v>
      </c>
      <c r="G16" s="2">
        <v>82</v>
      </c>
      <c r="H16" s="2">
        <f>229-6</f>
        <v>223</v>
      </c>
      <c r="I16" s="2"/>
      <c r="J16" s="2" t="s">
        <v>54</v>
      </c>
    </row>
    <row r="17" spans="1:10" x14ac:dyDescent="0.2">
      <c r="A17" s="2" t="s">
        <v>68</v>
      </c>
      <c r="B17" s="2" t="s">
        <v>61</v>
      </c>
      <c r="C17" s="2"/>
      <c r="D17" s="2" t="s">
        <v>33</v>
      </c>
      <c r="E17" s="2"/>
      <c r="F17" s="2">
        <v>82</v>
      </c>
      <c r="G17" s="2">
        <v>93</v>
      </c>
      <c r="H17" s="2"/>
      <c r="I17" s="2"/>
      <c r="J17" s="2"/>
    </row>
    <row r="18" spans="1:10" x14ac:dyDescent="0.2">
      <c r="A18" s="2" t="s">
        <v>68</v>
      </c>
      <c r="B18" s="2" t="s">
        <v>61</v>
      </c>
      <c r="C18" s="2"/>
      <c r="D18" s="2" t="s">
        <v>54</v>
      </c>
      <c r="E18" s="2">
        <v>1</v>
      </c>
      <c r="F18" s="2">
        <v>82</v>
      </c>
      <c r="G18" s="2">
        <v>87</v>
      </c>
      <c r="H18" s="2"/>
      <c r="I18" s="2"/>
      <c r="J18" s="2"/>
    </row>
    <row r="19" spans="1:10" x14ac:dyDescent="0.2">
      <c r="A19" s="2" t="s">
        <v>68</v>
      </c>
      <c r="B19" s="2" t="s">
        <v>61</v>
      </c>
      <c r="C19" s="2"/>
      <c r="D19" s="2" t="s">
        <v>54</v>
      </c>
      <c r="E19" s="2">
        <v>2</v>
      </c>
      <c r="F19" s="2">
        <v>87</v>
      </c>
      <c r="G19" s="2">
        <v>93</v>
      </c>
      <c r="H19" s="2"/>
      <c r="I19" s="2"/>
      <c r="J1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17EF-56AD-3543-98B7-B1D7F7B5DB2D}">
  <dimension ref="A1:H19"/>
  <sheetViews>
    <sheetView workbookViewId="0">
      <selection activeCell="H19" sqref="H19"/>
    </sheetView>
  </sheetViews>
  <sheetFormatPr baseColWidth="10" defaultRowHeight="16" x14ac:dyDescent="0.2"/>
  <sheetData>
    <row r="1" spans="1:8" x14ac:dyDescent="0.2">
      <c r="A1" t="s">
        <v>12</v>
      </c>
      <c r="B1" t="s">
        <v>0</v>
      </c>
      <c r="C1" t="s">
        <v>6</v>
      </c>
      <c r="D1" t="s">
        <v>15</v>
      </c>
      <c r="E1" t="s">
        <v>16</v>
      </c>
      <c r="F1" t="s">
        <v>13</v>
      </c>
      <c r="G1" t="s">
        <v>14</v>
      </c>
      <c r="H1" t="s">
        <v>1</v>
      </c>
    </row>
    <row r="2" spans="1:8" x14ac:dyDescent="0.2">
      <c r="A2" s="2" t="s">
        <v>68</v>
      </c>
      <c r="B2" s="2" t="s">
        <v>63</v>
      </c>
      <c r="C2" s="2"/>
      <c r="D2" s="2" t="s">
        <v>33</v>
      </c>
      <c r="E2" s="2"/>
      <c r="F2" s="2">
        <v>0</v>
      </c>
      <c r="G2" s="2">
        <v>5</v>
      </c>
      <c r="H2" s="2"/>
    </row>
    <row r="3" spans="1:8" x14ac:dyDescent="0.2">
      <c r="A3" s="2" t="s">
        <v>68</v>
      </c>
      <c r="B3" s="2" t="s">
        <v>64</v>
      </c>
      <c r="C3" s="2"/>
      <c r="D3" s="2" t="s">
        <v>33</v>
      </c>
      <c r="E3" s="2"/>
      <c r="F3" s="2">
        <v>5</v>
      </c>
      <c r="G3" s="2">
        <v>9</v>
      </c>
      <c r="H3" s="2"/>
    </row>
    <row r="4" spans="1:8" x14ac:dyDescent="0.2">
      <c r="A4" s="2" t="s">
        <v>68</v>
      </c>
      <c r="B4" s="2" t="s">
        <v>57</v>
      </c>
      <c r="C4" s="2"/>
      <c r="D4" s="2" t="s">
        <v>33</v>
      </c>
      <c r="E4" s="2"/>
      <c r="F4" s="2">
        <v>9</v>
      </c>
      <c r="G4" s="2">
        <v>13</v>
      </c>
      <c r="H4" s="2">
        <f>11.9-6</f>
        <v>5.9</v>
      </c>
    </row>
    <row r="5" spans="1:8" x14ac:dyDescent="0.2">
      <c r="A5" s="2" t="s">
        <v>68</v>
      </c>
      <c r="B5" s="2" t="s">
        <v>65</v>
      </c>
      <c r="C5" s="2">
        <v>1</v>
      </c>
      <c r="D5" s="2" t="s">
        <v>33</v>
      </c>
      <c r="E5" s="2"/>
      <c r="F5" s="2">
        <v>13</v>
      </c>
      <c r="G5" s="2">
        <v>21</v>
      </c>
      <c r="H5" s="2">
        <f>28.6-6</f>
        <v>22.6</v>
      </c>
    </row>
    <row r="6" spans="1:8" x14ac:dyDescent="0.2">
      <c r="A6" s="2" t="s">
        <v>68</v>
      </c>
      <c r="B6" s="2" t="s">
        <v>66</v>
      </c>
      <c r="C6" s="2">
        <v>2</v>
      </c>
      <c r="D6" s="2" t="s">
        <v>33</v>
      </c>
      <c r="E6" s="2"/>
      <c r="F6" s="2">
        <v>21</v>
      </c>
      <c r="G6" s="2">
        <v>35</v>
      </c>
      <c r="H6" s="2"/>
    </row>
    <row r="7" spans="1:8" x14ac:dyDescent="0.2">
      <c r="A7" s="2" t="s">
        <v>68</v>
      </c>
      <c r="B7" s="2" t="s">
        <v>66</v>
      </c>
      <c r="C7" s="2">
        <v>2</v>
      </c>
      <c r="D7" s="2" t="s">
        <v>54</v>
      </c>
      <c r="E7" s="2">
        <v>1</v>
      </c>
      <c r="F7" s="2">
        <v>21</v>
      </c>
      <c r="G7" s="2">
        <v>28</v>
      </c>
      <c r="H7" s="2">
        <f>71.7-6</f>
        <v>65.7</v>
      </c>
    </row>
    <row r="8" spans="1:8" x14ac:dyDescent="0.2">
      <c r="A8" s="2" t="s">
        <v>68</v>
      </c>
      <c r="B8" s="2" t="s">
        <v>66</v>
      </c>
      <c r="C8" s="2">
        <v>2</v>
      </c>
      <c r="D8" s="2" t="s">
        <v>54</v>
      </c>
      <c r="E8" s="2">
        <v>2</v>
      </c>
      <c r="F8" s="2">
        <v>28</v>
      </c>
      <c r="G8" s="2">
        <v>35</v>
      </c>
      <c r="H8" s="2">
        <f>14.6-6</f>
        <v>8.6</v>
      </c>
    </row>
    <row r="9" spans="1:8" x14ac:dyDescent="0.2">
      <c r="A9" s="2" t="s">
        <v>68</v>
      </c>
      <c r="B9" s="2" t="s">
        <v>67</v>
      </c>
      <c r="C9" s="2">
        <v>3</v>
      </c>
      <c r="D9" s="2" t="s">
        <v>33</v>
      </c>
      <c r="E9" s="2"/>
      <c r="F9" s="2">
        <v>35</v>
      </c>
      <c r="G9" s="2">
        <v>62</v>
      </c>
      <c r="H9" s="2"/>
    </row>
    <row r="10" spans="1:8" x14ac:dyDescent="0.2">
      <c r="A10" s="2" t="s">
        <v>68</v>
      </c>
      <c r="B10" s="2" t="s">
        <v>67</v>
      </c>
      <c r="C10" s="2">
        <v>3</v>
      </c>
      <c r="D10" s="2" t="s">
        <v>54</v>
      </c>
      <c r="E10" s="2">
        <v>1</v>
      </c>
      <c r="F10" s="2">
        <v>35</v>
      </c>
      <c r="G10" s="2">
        <v>45</v>
      </c>
      <c r="H10" s="2">
        <v>143.19999999999999</v>
      </c>
    </row>
    <row r="11" spans="1:8" x14ac:dyDescent="0.2">
      <c r="A11" s="2" t="s">
        <v>68</v>
      </c>
      <c r="B11" s="2" t="s">
        <v>67</v>
      </c>
      <c r="C11" s="2">
        <v>3</v>
      </c>
      <c r="D11" s="2" t="s">
        <v>54</v>
      </c>
      <c r="E11" s="2">
        <v>2</v>
      </c>
      <c r="F11" s="2">
        <v>45</v>
      </c>
      <c r="G11" s="2">
        <v>55</v>
      </c>
      <c r="H11" s="2">
        <v>298.10000000000002</v>
      </c>
    </row>
    <row r="12" spans="1:8" x14ac:dyDescent="0.2">
      <c r="A12" s="2" t="s">
        <v>68</v>
      </c>
      <c r="B12" s="2" t="s">
        <v>67</v>
      </c>
      <c r="C12" s="2">
        <v>3</v>
      </c>
      <c r="D12" s="2" t="s">
        <v>54</v>
      </c>
      <c r="E12" s="2">
        <v>3</v>
      </c>
      <c r="F12" s="2">
        <v>55</v>
      </c>
      <c r="G12" s="2">
        <v>62</v>
      </c>
      <c r="H12" s="2">
        <f>199.7-10.9</f>
        <v>188.79999999999998</v>
      </c>
    </row>
    <row r="13" spans="1:8" x14ac:dyDescent="0.2">
      <c r="A13" s="2" t="s">
        <v>68</v>
      </c>
      <c r="B13" s="2" t="s">
        <v>60</v>
      </c>
      <c r="C13" s="2"/>
      <c r="D13" s="2" t="s">
        <v>33</v>
      </c>
      <c r="E13" s="2"/>
      <c r="F13" s="2">
        <v>62</v>
      </c>
      <c r="G13" s="2">
        <v>82</v>
      </c>
      <c r="H13" s="2"/>
    </row>
    <row r="14" spans="1:8" x14ac:dyDescent="0.2">
      <c r="A14" s="2" t="s">
        <v>68</v>
      </c>
      <c r="B14" s="2" t="s">
        <v>60</v>
      </c>
      <c r="C14" s="2">
        <v>1</v>
      </c>
      <c r="D14" s="2" t="s">
        <v>54</v>
      </c>
      <c r="E14" s="2">
        <v>1</v>
      </c>
      <c r="F14" s="2">
        <v>62</v>
      </c>
      <c r="G14" s="2">
        <v>67</v>
      </c>
      <c r="H14" s="2">
        <f>79.8</f>
        <v>79.8</v>
      </c>
    </row>
    <row r="15" spans="1:8" x14ac:dyDescent="0.2">
      <c r="A15" s="2" t="s">
        <v>68</v>
      </c>
      <c r="B15" s="2" t="s">
        <v>60</v>
      </c>
      <c r="C15" s="2">
        <v>2</v>
      </c>
      <c r="D15" s="2" t="s">
        <v>54</v>
      </c>
      <c r="E15" s="2">
        <v>2</v>
      </c>
      <c r="F15" s="2">
        <v>67</v>
      </c>
      <c r="G15" s="2">
        <v>77</v>
      </c>
      <c r="H15" s="2">
        <v>204.5</v>
      </c>
    </row>
    <row r="16" spans="1:8" x14ac:dyDescent="0.2">
      <c r="A16" s="2" t="s">
        <v>68</v>
      </c>
      <c r="B16" s="2" t="s">
        <v>60</v>
      </c>
      <c r="C16" s="2">
        <v>3</v>
      </c>
      <c r="D16" s="2" t="s">
        <v>54</v>
      </c>
      <c r="E16" s="2">
        <v>3</v>
      </c>
      <c r="F16" s="2">
        <v>77</v>
      </c>
      <c r="G16" s="2">
        <v>82</v>
      </c>
      <c r="H16" s="2">
        <v>121.1</v>
      </c>
    </row>
    <row r="17" spans="1:8" x14ac:dyDescent="0.2">
      <c r="A17" s="2" t="s">
        <v>68</v>
      </c>
      <c r="B17" s="2" t="s">
        <v>61</v>
      </c>
      <c r="C17" s="2"/>
      <c r="D17" s="2" t="s">
        <v>33</v>
      </c>
      <c r="E17" s="2"/>
      <c r="F17" s="2">
        <v>82</v>
      </c>
      <c r="G17" s="2">
        <v>93</v>
      </c>
      <c r="H17" s="2"/>
    </row>
    <row r="18" spans="1:8" x14ac:dyDescent="0.2">
      <c r="A18" s="2" t="s">
        <v>68</v>
      </c>
      <c r="B18" s="2" t="s">
        <v>61</v>
      </c>
      <c r="C18" s="2"/>
      <c r="D18" s="2" t="s">
        <v>54</v>
      </c>
      <c r="E18" s="2"/>
      <c r="F18" s="2">
        <v>82</v>
      </c>
      <c r="G18" s="2">
        <v>87</v>
      </c>
      <c r="H18" s="2">
        <v>123.6</v>
      </c>
    </row>
    <row r="19" spans="1:8" x14ac:dyDescent="0.2">
      <c r="A19" s="2" t="s">
        <v>68</v>
      </c>
      <c r="B19" s="2" t="s">
        <v>61</v>
      </c>
      <c r="C19" s="2"/>
      <c r="D19" s="2" t="s">
        <v>54</v>
      </c>
      <c r="E19" s="2"/>
      <c r="F19" s="2">
        <v>87</v>
      </c>
      <c r="G19" s="2">
        <v>93</v>
      </c>
      <c r="H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00A8-EF1E-9847-8876-9ECFBE334FBA}">
  <dimension ref="A1:H19"/>
  <sheetViews>
    <sheetView workbookViewId="0">
      <selection activeCell="H29" sqref="H29"/>
    </sheetView>
  </sheetViews>
  <sheetFormatPr baseColWidth="10" defaultRowHeight="16" x14ac:dyDescent="0.2"/>
  <sheetData>
    <row r="1" spans="1:8" x14ac:dyDescent="0.2">
      <c r="A1" t="s">
        <v>12</v>
      </c>
      <c r="B1" t="s">
        <v>0</v>
      </c>
      <c r="C1" t="s">
        <v>6</v>
      </c>
      <c r="D1" t="s">
        <v>15</v>
      </c>
      <c r="E1" t="s">
        <v>16</v>
      </c>
      <c r="F1" t="s">
        <v>13</v>
      </c>
      <c r="G1" t="s">
        <v>14</v>
      </c>
      <c r="H1" t="s">
        <v>1</v>
      </c>
    </row>
    <row r="2" spans="1:8" x14ac:dyDescent="0.2">
      <c r="A2" s="2" t="s">
        <v>68</v>
      </c>
      <c r="B2" s="2" t="s">
        <v>63</v>
      </c>
      <c r="C2" s="2"/>
      <c r="D2" s="2" t="s">
        <v>33</v>
      </c>
      <c r="E2" s="2"/>
      <c r="F2" s="2">
        <v>0</v>
      </c>
      <c r="G2" s="2">
        <v>5</v>
      </c>
      <c r="H2" s="2"/>
    </row>
    <row r="3" spans="1:8" x14ac:dyDescent="0.2">
      <c r="A3" s="2" t="s">
        <v>68</v>
      </c>
      <c r="B3" s="2" t="s">
        <v>64</v>
      </c>
      <c r="C3" s="2"/>
      <c r="D3" s="2" t="s">
        <v>33</v>
      </c>
      <c r="E3" s="2"/>
      <c r="F3" s="2">
        <v>5</v>
      </c>
      <c r="G3" s="2">
        <v>9</v>
      </c>
      <c r="H3" s="2"/>
    </row>
    <row r="4" spans="1:8" x14ac:dyDescent="0.2">
      <c r="A4" s="2" t="s">
        <v>68</v>
      </c>
      <c r="B4" s="2" t="s">
        <v>57</v>
      </c>
      <c r="C4" s="2"/>
      <c r="D4" s="2" t="s">
        <v>33</v>
      </c>
      <c r="E4" s="2"/>
      <c r="F4" s="2">
        <v>9</v>
      </c>
      <c r="G4" s="2">
        <v>13</v>
      </c>
      <c r="H4" s="2">
        <v>0</v>
      </c>
    </row>
    <row r="5" spans="1:8" x14ac:dyDescent="0.2">
      <c r="A5" s="2" t="s">
        <v>68</v>
      </c>
      <c r="B5" s="2" t="s">
        <v>65</v>
      </c>
      <c r="C5" s="2">
        <v>1</v>
      </c>
      <c r="D5" s="2" t="s">
        <v>33</v>
      </c>
      <c r="E5" s="2"/>
      <c r="F5" s="2">
        <v>13</v>
      </c>
      <c r="G5" s="2">
        <v>21</v>
      </c>
      <c r="H5" s="2">
        <f>56.4-28.6</f>
        <v>27.799999999999997</v>
      </c>
    </row>
    <row r="6" spans="1:8" x14ac:dyDescent="0.2">
      <c r="A6" s="2" t="s">
        <v>68</v>
      </c>
      <c r="B6" s="2" t="s">
        <v>66</v>
      </c>
      <c r="C6" s="2">
        <v>2</v>
      </c>
      <c r="D6" s="2" t="s">
        <v>33</v>
      </c>
      <c r="E6" s="2"/>
      <c r="F6" s="2">
        <v>21</v>
      </c>
      <c r="G6" s="2">
        <v>35</v>
      </c>
      <c r="H6" s="2"/>
    </row>
    <row r="7" spans="1:8" x14ac:dyDescent="0.2">
      <c r="A7" s="2" t="s">
        <v>68</v>
      </c>
      <c r="B7" s="2" t="s">
        <v>66</v>
      </c>
      <c r="C7" s="2">
        <v>2</v>
      </c>
      <c r="D7" s="2" t="s">
        <v>54</v>
      </c>
      <c r="E7" s="2">
        <v>1</v>
      </c>
      <c r="F7" s="2">
        <v>21</v>
      </c>
      <c r="G7" s="2">
        <v>28</v>
      </c>
      <c r="H7" s="2">
        <v>11.7</v>
      </c>
    </row>
    <row r="8" spans="1:8" x14ac:dyDescent="0.2">
      <c r="A8" s="2" t="s">
        <v>68</v>
      </c>
      <c r="B8" s="2" t="s">
        <v>66</v>
      </c>
      <c r="C8" s="2">
        <v>2</v>
      </c>
      <c r="D8" s="2" t="s">
        <v>54</v>
      </c>
      <c r="E8" s="2">
        <v>2</v>
      </c>
      <c r="F8" s="2">
        <v>28</v>
      </c>
      <c r="G8" s="2">
        <v>35</v>
      </c>
      <c r="H8" s="2">
        <v>0</v>
      </c>
    </row>
    <row r="9" spans="1:8" x14ac:dyDescent="0.2">
      <c r="A9" s="2" t="s">
        <v>68</v>
      </c>
      <c r="B9" s="2" t="s">
        <v>67</v>
      </c>
      <c r="C9" s="2">
        <v>3</v>
      </c>
      <c r="D9" s="2" t="s">
        <v>33</v>
      </c>
      <c r="E9" s="2"/>
      <c r="F9" s="2">
        <v>35</v>
      </c>
      <c r="G9" s="2">
        <v>62</v>
      </c>
      <c r="H9" s="2"/>
    </row>
    <row r="10" spans="1:8" x14ac:dyDescent="0.2">
      <c r="A10" s="2" t="s">
        <v>68</v>
      </c>
      <c r="B10" s="2" t="s">
        <v>67</v>
      </c>
      <c r="C10" s="2">
        <v>3</v>
      </c>
      <c r="D10" s="2" t="s">
        <v>54</v>
      </c>
      <c r="E10" s="2">
        <v>1</v>
      </c>
      <c r="F10" s="2">
        <v>35</v>
      </c>
      <c r="G10" s="2">
        <v>45</v>
      </c>
      <c r="H10" s="2">
        <v>0</v>
      </c>
    </row>
    <row r="11" spans="1:8" x14ac:dyDescent="0.2">
      <c r="A11" s="2" t="s">
        <v>68</v>
      </c>
      <c r="B11" s="2" t="s">
        <v>67</v>
      </c>
      <c r="C11" s="2">
        <v>3</v>
      </c>
      <c r="D11" s="2" t="s">
        <v>54</v>
      </c>
      <c r="E11" s="2">
        <v>2</v>
      </c>
      <c r="F11" s="2">
        <v>45</v>
      </c>
      <c r="G11" s="2">
        <v>55</v>
      </c>
      <c r="H11" s="2">
        <v>98.1</v>
      </c>
    </row>
    <row r="12" spans="1:8" x14ac:dyDescent="0.2">
      <c r="A12" s="2" t="s">
        <v>68</v>
      </c>
      <c r="B12" s="2" t="s">
        <v>67</v>
      </c>
      <c r="C12" s="2">
        <v>3</v>
      </c>
      <c r="D12" s="2" t="s">
        <v>54</v>
      </c>
      <c r="E12" s="2">
        <v>3</v>
      </c>
      <c r="F12" s="2">
        <v>55</v>
      </c>
      <c r="G12" s="2">
        <v>62</v>
      </c>
      <c r="H12" s="2">
        <v>33.4</v>
      </c>
    </row>
    <row r="13" spans="1:8" x14ac:dyDescent="0.2">
      <c r="A13" s="2" t="s">
        <v>68</v>
      </c>
      <c r="B13" s="2" t="s">
        <v>60</v>
      </c>
      <c r="C13" s="2"/>
      <c r="D13" s="2" t="s">
        <v>33</v>
      </c>
      <c r="E13" s="2"/>
      <c r="F13" s="2">
        <v>62</v>
      </c>
      <c r="G13" s="2">
        <v>82</v>
      </c>
      <c r="H13" s="2"/>
    </row>
    <row r="14" spans="1:8" x14ac:dyDescent="0.2">
      <c r="A14" s="2" t="s">
        <v>68</v>
      </c>
      <c r="B14" s="2" t="s">
        <v>60</v>
      </c>
      <c r="C14" s="2">
        <v>1</v>
      </c>
      <c r="D14" s="2" t="s">
        <v>54</v>
      </c>
      <c r="E14" s="2">
        <v>1</v>
      </c>
      <c r="F14" s="2">
        <v>62</v>
      </c>
      <c r="G14" s="2">
        <v>67</v>
      </c>
      <c r="H14" s="2">
        <v>0</v>
      </c>
    </row>
    <row r="15" spans="1:8" x14ac:dyDescent="0.2">
      <c r="A15" s="2" t="s">
        <v>68</v>
      </c>
      <c r="B15" s="2" t="s">
        <v>60</v>
      </c>
      <c r="C15" s="2">
        <v>2</v>
      </c>
      <c r="D15" s="2" t="s">
        <v>54</v>
      </c>
      <c r="E15" s="2">
        <v>2</v>
      </c>
      <c r="F15" s="2">
        <v>67</v>
      </c>
      <c r="G15" s="2">
        <v>77</v>
      </c>
      <c r="H15" s="2">
        <v>29.3</v>
      </c>
    </row>
    <row r="16" spans="1:8" x14ac:dyDescent="0.2">
      <c r="A16" s="2" t="s">
        <v>68</v>
      </c>
      <c r="B16" s="2" t="s">
        <v>60</v>
      </c>
      <c r="C16" s="2">
        <v>3</v>
      </c>
      <c r="D16" s="2" t="s">
        <v>54</v>
      </c>
      <c r="E16" s="2">
        <v>3</v>
      </c>
      <c r="F16" s="2">
        <v>77</v>
      </c>
      <c r="G16" s="2">
        <v>82</v>
      </c>
      <c r="H16" s="2">
        <v>34.9</v>
      </c>
    </row>
    <row r="17" spans="1:8" x14ac:dyDescent="0.2">
      <c r="A17" s="2" t="s">
        <v>68</v>
      </c>
      <c r="B17" s="2" t="s">
        <v>61</v>
      </c>
      <c r="C17" s="2"/>
      <c r="D17" s="2" t="s">
        <v>33</v>
      </c>
      <c r="E17" s="2"/>
      <c r="F17" s="2">
        <v>82</v>
      </c>
      <c r="G17" s="2">
        <v>93</v>
      </c>
      <c r="H17" s="2"/>
    </row>
    <row r="18" spans="1:8" x14ac:dyDescent="0.2">
      <c r="A18" s="2" t="s">
        <v>68</v>
      </c>
      <c r="B18" s="2" t="s">
        <v>61</v>
      </c>
      <c r="C18" s="2"/>
      <c r="D18" s="2" t="s">
        <v>54</v>
      </c>
      <c r="E18" s="2"/>
      <c r="F18" s="2">
        <v>82</v>
      </c>
      <c r="G18" s="2">
        <v>87</v>
      </c>
      <c r="H18">
        <v>36.1</v>
      </c>
    </row>
    <row r="19" spans="1:8" x14ac:dyDescent="0.2">
      <c r="A19" s="2" t="s">
        <v>68</v>
      </c>
      <c r="B19" s="2" t="s">
        <v>61</v>
      </c>
      <c r="C19" s="2"/>
      <c r="D19" s="2" t="s">
        <v>54</v>
      </c>
      <c r="E19" s="2"/>
      <c r="F19" s="2">
        <v>87</v>
      </c>
      <c r="G19" s="2">
        <v>93</v>
      </c>
      <c r="H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309-BEBF-F04F-85B3-F0F08720F9C1}">
  <dimension ref="A1:P31"/>
  <sheetViews>
    <sheetView tabSelected="1" workbookViewId="0">
      <selection activeCell="J26" sqref="J26"/>
    </sheetView>
  </sheetViews>
  <sheetFormatPr baseColWidth="10" defaultRowHeight="16" x14ac:dyDescent="0.2"/>
  <cols>
    <col min="11" max="11" width="12.33203125" bestFit="1" customWidth="1"/>
  </cols>
  <sheetData>
    <row r="1" spans="1:16" x14ac:dyDescent="0.2">
      <c r="A1" s="2" t="s">
        <v>12</v>
      </c>
      <c r="B1" t="s">
        <v>17</v>
      </c>
      <c r="C1" t="s">
        <v>18</v>
      </c>
      <c r="D1" t="s">
        <v>19</v>
      </c>
      <c r="E1" t="s">
        <v>13</v>
      </c>
      <c r="F1" t="s">
        <v>14</v>
      </c>
      <c r="G1" t="s">
        <v>20</v>
      </c>
      <c r="H1" t="s">
        <v>1</v>
      </c>
      <c r="I1" t="s">
        <v>21</v>
      </c>
      <c r="J1" t="s">
        <v>3</v>
      </c>
      <c r="K1" t="s">
        <v>2</v>
      </c>
      <c r="L1" t="s">
        <v>4</v>
      </c>
      <c r="M1" t="s">
        <v>5</v>
      </c>
      <c r="N1" t="s">
        <v>22</v>
      </c>
      <c r="O1" t="s">
        <v>23</v>
      </c>
      <c r="P1" t="s">
        <v>24</v>
      </c>
    </row>
    <row r="2" spans="1:16" x14ac:dyDescent="0.2">
      <c r="A2" s="2" t="s">
        <v>68</v>
      </c>
      <c r="B2" t="s">
        <v>34</v>
      </c>
      <c r="C2" t="s">
        <v>58</v>
      </c>
      <c r="E2">
        <v>0</v>
      </c>
      <c r="F2">
        <v>15</v>
      </c>
      <c r="G2" t="s">
        <v>33</v>
      </c>
      <c r="H2">
        <f>1014+406.9</f>
        <v>1420.9</v>
      </c>
      <c r="I2" t="s">
        <v>55</v>
      </c>
      <c r="N2" t="s">
        <v>71</v>
      </c>
      <c r="O2" t="s">
        <v>71</v>
      </c>
    </row>
    <row r="3" spans="1:16" x14ac:dyDescent="0.2">
      <c r="A3" s="2" t="s">
        <v>68</v>
      </c>
      <c r="B3" t="s">
        <v>35</v>
      </c>
      <c r="C3" t="s">
        <v>59</v>
      </c>
      <c r="D3">
        <v>1</v>
      </c>
      <c r="E3">
        <v>15</v>
      </c>
      <c r="F3">
        <v>20</v>
      </c>
      <c r="G3" t="s">
        <v>33</v>
      </c>
      <c r="H3">
        <f>1106.5+957.1+647.8</f>
        <v>2711.3999999999996</v>
      </c>
      <c r="I3" t="s">
        <v>55</v>
      </c>
      <c r="N3" t="s">
        <v>71</v>
      </c>
      <c r="O3" t="s">
        <v>71</v>
      </c>
    </row>
    <row r="4" spans="1:16" x14ac:dyDescent="0.2">
      <c r="A4" s="2" t="s">
        <v>68</v>
      </c>
      <c r="B4" t="s">
        <v>36</v>
      </c>
      <c r="C4" t="s">
        <v>59</v>
      </c>
      <c r="D4">
        <v>2</v>
      </c>
      <c r="E4">
        <v>20</v>
      </c>
      <c r="F4">
        <v>25</v>
      </c>
      <c r="G4" t="s">
        <v>33</v>
      </c>
      <c r="H4">
        <f>1102.6+679.5</f>
        <v>1782.1</v>
      </c>
      <c r="I4" t="s">
        <v>55</v>
      </c>
      <c r="N4" t="s">
        <v>71</v>
      </c>
      <c r="O4" t="s">
        <v>71</v>
      </c>
    </row>
    <row r="5" spans="1:16" x14ac:dyDescent="0.2">
      <c r="A5" s="2" t="s">
        <v>68</v>
      </c>
      <c r="B5" t="s">
        <v>37</v>
      </c>
      <c r="C5" t="s">
        <v>59</v>
      </c>
      <c r="D5">
        <v>2</v>
      </c>
      <c r="E5">
        <v>25</v>
      </c>
      <c r="F5">
        <v>30</v>
      </c>
      <c r="G5" t="s">
        <v>33</v>
      </c>
      <c r="H5">
        <f>926.8+612.2</f>
        <v>1539</v>
      </c>
      <c r="I5" t="s">
        <v>55</v>
      </c>
      <c r="N5" t="s">
        <v>71</v>
      </c>
      <c r="O5" t="s">
        <v>71</v>
      </c>
    </row>
    <row r="6" spans="1:16" x14ac:dyDescent="0.2">
      <c r="A6" s="2" t="s">
        <v>68</v>
      </c>
      <c r="B6" t="s">
        <v>38</v>
      </c>
      <c r="C6" t="s">
        <v>59</v>
      </c>
      <c r="D6">
        <v>2</v>
      </c>
      <c r="E6">
        <v>30</v>
      </c>
      <c r="F6">
        <v>35</v>
      </c>
      <c r="G6" t="s">
        <v>33</v>
      </c>
      <c r="H6">
        <v>841.7</v>
      </c>
      <c r="I6" t="s">
        <v>55</v>
      </c>
      <c r="N6" t="s">
        <v>71</v>
      </c>
      <c r="O6" t="s">
        <v>71</v>
      </c>
    </row>
    <row r="7" spans="1:16" x14ac:dyDescent="0.2">
      <c r="A7" s="2" t="s">
        <v>68</v>
      </c>
      <c r="B7" t="s">
        <v>39</v>
      </c>
      <c r="C7" t="s">
        <v>59</v>
      </c>
      <c r="D7">
        <v>3</v>
      </c>
      <c r="E7">
        <v>35</v>
      </c>
      <c r="F7">
        <v>40</v>
      </c>
      <c r="G7" t="s">
        <v>33</v>
      </c>
      <c r="H7">
        <v>1051.0999999999999</v>
      </c>
      <c r="I7" t="s">
        <v>55</v>
      </c>
      <c r="N7" t="s">
        <v>71</v>
      </c>
      <c r="O7" t="s">
        <v>71</v>
      </c>
    </row>
    <row r="8" spans="1:16" x14ac:dyDescent="0.2">
      <c r="A8" s="2" t="s">
        <v>68</v>
      </c>
      <c r="B8" t="s">
        <v>40</v>
      </c>
      <c r="C8" t="s">
        <v>59</v>
      </c>
      <c r="D8">
        <v>3</v>
      </c>
      <c r="E8">
        <v>40</v>
      </c>
      <c r="F8">
        <v>45</v>
      </c>
      <c r="G8" t="s">
        <v>33</v>
      </c>
      <c r="H8">
        <f>1072.5+691.8</f>
        <v>1764.3</v>
      </c>
      <c r="I8" t="s">
        <v>55</v>
      </c>
      <c r="N8" t="s">
        <v>71</v>
      </c>
      <c r="O8" t="s">
        <v>71</v>
      </c>
    </row>
    <row r="9" spans="1:16" x14ac:dyDescent="0.2">
      <c r="A9" s="2" t="s">
        <v>68</v>
      </c>
      <c r="B9" t="s">
        <v>41</v>
      </c>
      <c r="C9" t="s">
        <v>59</v>
      </c>
      <c r="D9">
        <v>3</v>
      </c>
      <c r="E9">
        <v>45</v>
      </c>
      <c r="F9">
        <v>50</v>
      </c>
      <c r="G9" t="s">
        <v>33</v>
      </c>
      <c r="H9">
        <f>1397.5+1257.3</f>
        <v>2654.8</v>
      </c>
      <c r="I9" t="s">
        <v>55</v>
      </c>
      <c r="N9" t="s">
        <v>71</v>
      </c>
      <c r="O9" t="s">
        <v>71</v>
      </c>
    </row>
    <row r="10" spans="1:16" x14ac:dyDescent="0.2">
      <c r="A10" s="2" t="s">
        <v>68</v>
      </c>
      <c r="B10" t="s">
        <v>42</v>
      </c>
      <c r="C10" t="s">
        <v>59</v>
      </c>
      <c r="D10">
        <v>3</v>
      </c>
      <c r="E10">
        <v>50</v>
      </c>
      <c r="F10">
        <v>55</v>
      </c>
      <c r="G10" t="s">
        <v>33</v>
      </c>
      <c r="H10">
        <f>1787.6+668.2</f>
        <v>2455.8000000000002</v>
      </c>
      <c r="I10" t="s">
        <v>55</v>
      </c>
      <c r="N10" t="s">
        <v>71</v>
      </c>
      <c r="O10" t="s">
        <v>71</v>
      </c>
    </row>
    <row r="11" spans="1:16" x14ac:dyDescent="0.2">
      <c r="A11" s="2" t="s">
        <v>68</v>
      </c>
      <c r="B11" t="s">
        <v>43</v>
      </c>
      <c r="C11" t="s">
        <v>59</v>
      </c>
      <c r="D11">
        <v>3</v>
      </c>
      <c r="E11">
        <v>55</v>
      </c>
      <c r="F11">
        <v>60</v>
      </c>
      <c r="G11" t="s">
        <v>33</v>
      </c>
      <c r="H11">
        <v>544</v>
      </c>
      <c r="I11" t="s">
        <v>55</v>
      </c>
      <c r="N11" t="s">
        <v>71</v>
      </c>
      <c r="O11" t="s">
        <v>71</v>
      </c>
    </row>
    <row r="12" spans="1:16" x14ac:dyDescent="0.2">
      <c r="A12" s="2" t="s">
        <v>68</v>
      </c>
      <c r="B12" t="s">
        <v>44</v>
      </c>
      <c r="C12" t="s">
        <v>59</v>
      </c>
      <c r="D12">
        <v>3</v>
      </c>
      <c r="E12">
        <v>60</v>
      </c>
      <c r="F12">
        <v>65</v>
      </c>
      <c r="G12" t="s">
        <v>33</v>
      </c>
      <c r="H12">
        <v>256.89999999999998</v>
      </c>
      <c r="I12" t="s">
        <v>55</v>
      </c>
      <c r="N12" t="s">
        <v>71</v>
      </c>
      <c r="O12" t="s">
        <v>71</v>
      </c>
    </row>
    <row r="13" spans="1:16" x14ac:dyDescent="0.2">
      <c r="A13" s="2" t="s">
        <v>68</v>
      </c>
      <c r="B13" t="s">
        <v>45</v>
      </c>
      <c r="C13" t="s">
        <v>60</v>
      </c>
      <c r="E13">
        <v>65</v>
      </c>
      <c r="F13">
        <v>70</v>
      </c>
      <c r="G13" t="s">
        <v>33</v>
      </c>
      <c r="H13">
        <v>560.9</v>
      </c>
      <c r="I13" t="s">
        <v>55</v>
      </c>
      <c r="N13" t="s">
        <v>71</v>
      </c>
      <c r="O13" t="s">
        <v>71</v>
      </c>
    </row>
    <row r="14" spans="1:16" x14ac:dyDescent="0.2">
      <c r="A14" s="2" t="s">
        <v>68</v>
      </c>
      <c r="B14" t="s">
        <v>46</v>
      </c>
      <c r="C14" t="s">
        <v>60</v>
      </c>
      <c r="E14">
        <v>70</v>
      </c>
      <c r="F14">
        <v>75</v>
      </c>
      <c r="G14" t="s">
        <v>33</v>
      </c>
      <c r="H14">
        <v>484.2</v>
      </c>
      <c r="I14" t="s">
        <v>55</v>
      </c>
      <c r="N14" t="s">
        <v>71</v>
      </c>
      <c r="O14" t="s">
        <v>71</v>
      </c>
    </row>
    <row r="15" spans="1:16" x14ac:dyDescent="0.2">
      <c r="A15" s="2" t="s">
        <v>68</v>
      </c>
      <c r="B15" t="s">
        <v>47</v>
      </c>
      <c r="C15" t="s">
        <v>60</v>
      </c>
      <c r="E15">
        <v>75</v>
      </c>
      <c r="F15">
        <v>80</v>
      </c>
      <c r="G15" t="s">
        <v>33</v>
      </c>
      <c r="H15">
        <v>517.6</v>
      </c>
      <c r="I15" t="s">
        <v>55</v>
      </c>
      <c r="N15" t="s">
        <v>71</v>
      </c>
      <c r="O15" t="s">
        <v>71</v>
      </c>
    </row>
    <row r="16" spans="1:16" x14ac:dyDescent="0.2">
      <c r="A16" s="2" t="s">
        <v>68</v>
      </c>
      <c r="B16" t="s">
        <v>48</v>
      </c>
      <c r="C16" t="s">
        <v>60</v>
      </c>
      <c r="E16">
        <v>80</v>
      </c>
      <c r="F16">
        <v>85</v>
      </c>
      <c r="G16" t="s">
        <v>33</v>
      </c>
      <c r="H16">
        <v>775.1</v>
      </c>
      <c r="I16" t="s">
        <v>55</v>
      </c>
      <c r="N16" t="s">
        <v>71</v>
      </c>
      <c r="O16" t="s">
        <v>71</v>
      </c>
    </row>
    <row r="17" spans="1:15" x14ac:dyDescent="0.2">
      <c r="A17" s="2" t="s">
        <v>68</v>
      </c>
      <c r="B17" t="s">
        <v>49</v>
      </c>
      <c r="C17" t="s">
        <v>61</v>
      </c>
      <c r="E17">
        <v>85</v>
      </c>
      <c r="F17">
        <v>90</v>
      </c>
      <c r="G17" t="s">
        <v>33</v>
      </c>
      <c r="H17">
        <v>927</v>
      </c>
      <c r="I17" t="s">
        <v>55</v>
      </c>
      <c r="N17" t="s">
        <v>71</v>
      </c>
      <c r="O17" t="s">
        <v>71</v>
      </c>
    </row>
    <row r="18" spans="1:15" x14ac:dyDescent="0.2">
      <c r="A18" s="2" t="s">
        <v>68</v>
      </c>
      <c r="B18" t="s">
        <v>50</v>
      </c>
      <c r="C18" t="s">
        <v>62</v>
      </c>
      <c r="E18">
        <v>90</v>
      </c>
      <c r="F18">
        <v>97</v>
      </c>
      <c r="G18" t="s">
        <v>33</v>
      </c>
      <c r="H18">
        <v>1524.1</v>
      </c>
      <c r="I18" t="s">
        <v>55</v>
      </c>
      <c r="N18" t="s">
        <v>71</v>
      </c>
      <c r="O18" t="s">
        <v>71</v>
      </c>
    </row>
    <row r="19" spans="1:15" x14ac:dyDescent="0.2">
      <c r="A19" s="2" t="s">
        <v>68</v>
      </c>
      <c r="B19" t="s">
        <v>51</v>
      </c>
      <c r="C19" t="s">
        <v>62</v>
      </c>
      <c r="E19">
        <v>97</v>
      </c>
      <c r="F19">
        <v>102</v>
      </c>
      <c r="G19" t="s">
        <v>33</v>
      </c>
      <c r="H19">
        <v>1828.3</v>
      </c>
      <c r="I19" t="s">
        <v>55</v>
      </c>
      <c r="N19" t="s">
        <v>71</v>
      </c>
      <c r="O19" t="s">
        <v>71</v>
      </c>
    </row>
    <row r="20" spans="1:15" x14ac:dyDescent="0.2">
      <c r="A20" s="2" t="s">
        <v>68</v>
      </c>
      <c r="B20" t="s">
        <v>52</v>
      </c>
      <c r="C20" t="s">
        <v>62</v>
      </c>
      <c r="E20">
        <v>102</v>
      </c>
      <c r="F20">
        <v>111</v>
      </c>
      <c r="G20" t="s">
        <v>33</v>
      </c>
      <c r="H20">
        <v>1507.2</v>
      </c>
      <c r="I20" t="s">
        <v>55</v>
      </c>
      <c r="N20" t="s">
        <v>71</v>
      </c>
      <c r="O20" t="s">
        <v>71</v>
      </c>
    </row>
    <row r="21" spans="1:15" x14ac:dyDescent="0.2">
      <c r="A21" s="2" t="s">
        <v>68</v>
      </c>
      <c r="B21" t="s">
        <v>53</v>
      </c>
      <c r="C21" t="s">
        <v>62</v>
      </c>
      <c r="E21">
        <v>111</v>
      </c>
      <c r="F21">
        <v>116</v>
      </c>
      <c r="G21" t="s">
        <v>33</v>
      </c>
      <c r="H21">
        <v>576.6</v>
      </c>
      <c r="I21" t="s">
        <v>55</v>
      </c>
      <c r="N21" t="s">
        <v>71</v>
      </c>
      <c r="O21" t="s">
        <v>71</v>
      </c>
    </row>
    <row r="22" spans="1:15" x14ac:dyDescent="0.2">
      <c r="A22" s="2" t="s">
        <v>68</v>
      </c>
      <c r="B22" t="s">
        <v>25</v>
      </c>
      <c r="C22" t="s">
        <v>57</v>
      </c>
      <c r="E22">
        <v>8</v>
      </c>
      <c r="F22">
        <v>15</v>
      </c>
      <c r="G22" t="s">
        <v>54</v>
      </c>
      <c r="H22">
        <v>1927</v>
      </c>
      <c r="I22" t="s">
        <v>56</v>
      </c>
      <c r="K22">
        <v>1927</v>
      </c>
      <c r="N22">
        <v>1</v>
      </c>
      <c r="O22" t="s">
        <v>71</v>
      </c>
    </row>
    <row r="23" spans="1:15" x14ac:dyDescent="0.2">
      <c r="A23" s="2" t="s">
        <v>68</v>
      </c>
      <c r="B23" t="s">
        <v>9</v>
      </c>
      <c r="C23" t="s">
        <v>58</v>
      </c>
      <c r="E23">
        <v>0</v>
      </c>
      <c r="F23">
        <v>15</v>
      </c>
      <c r="G23" t="s">
        <v>54</v>
      </c>
      <c r="H23">
        <v>807.3</v>
      </c>
      <c r="I23" t="s">
        <v>56</v>
      </c>
      <c r="J23">
        <v>807.3</v>
      </c>
      <c r="N23">
        <v>1</v>
      </c>
      <c r="O23" t="s">
        <v>71</v>
      </c>
    </row>
    <row r="24" spans="1:15" x14ac:dyDescent="0.2">
      <c r="A24" s="2" t="s">
        <v>68</v>
      </c>
      <c r="B24" t="s">
        <v>26</v>
      </c>
      <c r="C24" t="s">
        <v>59</v>
      </c>
      <c r="D24">
        <v>1</v>
      </c>
      <c r="E24">
        <v>20</v>
      </c>
      <c r="F24">
        <v>25</v>
      </c>
      <c r="G24" t="s">
        <v>54</v>
      </c>
      <c r="H24">
        <v>374.7</v>
      </c>
      <c r="I24" t="s">
        <v>56</v>
      </c>
      <c r="J24">
        <v>374.7</v>
      </c>
      <c r="N24">
        <v>1</v>
      </c>
      <c r="O24" t="s">
        <v>54</v>
      </c>
    </row>
    <row r="25" spans="1:15" x14ac:dyDescent="0.2">
      <c r="A25" s="2" t="s">
        <v>68</v>
      </c>
      <c r="B25" t="s">
        <v>27</v>
      </c>
      <c r="C25" t="s">
        <v>59</v>
      </c>
      <c r="D25">
        <v>2</v>
      </c>
      <c r="E25">
        <v>22</v>
      </c>
      <c r="F25">
        <v>36</v>
      </c>
      <c r="G25" t="s">
        <v>54</v>
      </c>
      <c r="H25">
        <f>190+905.6</f>
        <v>1095.5999999999999</v>
      </c>
      <c r="I25" t="s">
        <v>56</v>
      </c>
      <c r="J25">
        <f>190+905.6</f>
        <v>1095.5999999999999</v>
      </c>
      <c r="N25">
        <v>1</v>
      </c>
      <c r="O25" t="s">
        <v>54</v>
      </c>
    </row>
    <row r="26" spans="1:15" x14ac:dyDescent="0.2">
      <c r="A26" s="2" t="s">
        <v>68</v>
      </c>
      <c r="B26" t="s">
        <v>28</v>
      </c>
      <c r="C26" t="s">
        <v>59</v>
      </c>
      <c r="D26">
        <v>3</v>
      </c>
      <c r="E26">
        <v>40</v>
      </c>
      <c r="F26">
        <v>45</v>
      </c>
      <c r="G26" t="s">
        <v>54</v>
      </c>
      <c r="H26">
        <v>388.8</v>
      </c>
      <c r="I26" t="s">
        <v>56</v>
      </c>
      <c r="K26">
        <v>388.8</v>
      </c>
      <c r="N26">
        <v>1</v>
      </c>
      <c r="O26" t="s">
        <v>54</v>
      </c>
    </row>
    <row r="27" spans="1:15" x14ac:dyDescent="0.2">
      <c r="A27" s="2" t="s">
        <v>68</v>
      </c>
      <c r="B27" t="s">
        <v>29</v>
      </c>
      <c r="C27" t="s">
        <v>59</v>
      </c>
      <c r="D27">
        <v>3</v>
      </c>
      <c r="E27">
        <v>45</v>
      </c>
      <c r="F27">
        <v>50</v>
      </c>
      <c r="G27" t="s">
        <v>54</v>
      </c>
      <c r="H27">
        <v>671.9</v>
      </c>
      <c r="I27" t="s">
        <v>56</v>
      </c>
      <c r="J27">
        <v>671.9</v>
      </c>
      <c r="N27">
        <v>1</v>
      </c>
      <c r="O27" t="s">
        <v>54</v>
      </c>
    </row>
    <row r="28" spans="1:15" x14ac:dyDescent="0.2">
      <c r="A28" s="2" t="s">
        <v>68</v>
      </c>
      <c r="B28" t="s">
        <v>30</v>
      </c>
      <c r="C28" t="s">
        <v>60</v>
      </c>
      <c r="E28">
        <v>75</v>
      </c>
      <c r="F28">
        <v>80</v>
      </c>
      <c r="G28" t="s">
        <v>54</v>
      </c>
      <c r="H28">
        <v>406</v>
      </c>
      <c r="I28" t="s">
        <v>56</v>
      </c>
      <c r="J28">
        <v>406</v>
      </c>
      <c r="N28">
        <v>1</v>
      </c>
      <c r="O28" t="s">
        <v>71</v>
      </c>
    </row>
    <row r="29" spans="1:15" x14ac:dyDescent="0.2">
      <c r="A29" s="2" t="s">
        <v>68</v>
      </c>
      <c r="B29" t="s">
        <v>10</v>
      </c>
      <c r="C29" t="s">
        <v>60</v>
      </c>
      <c r="E29">
        <v>80</v>
      </c>
      <c r="F29">
        <v>85</v>
      </c>
      <c r="G29" t="s">
        <v>54</v>
      </c>
      <c r="H29">
        <v>660.2</v>
      </c>
      <c r="I29" t="s">
        <v>56</v>
      </c>
      <c r="J29">
        <v>660.2</v>
      </c>
      <c r="N29">
        <v>1</v>
      </c>
      <c r="O29" t="s">
        <v>71</v>
      </c>
    </row>
    <row r="30" spans="1:15" x14ac:dyDescent="0.2">
      <c r="A30" s="2" t="s">
        <v>68</v>
      </c>
      <c r="B30" t="s">
        <v>31</v>
      </c>
      <c r="C30" t="s">
        <v>62</v>
      </c>
      <c r="E30">
        <v>97</v>
      </c>
      <c r="F30">
        <v>102</v>
      </c>
      <c r="G30" t="s">
        <v>54</v>
      </c>
      <c r="H30">
        <v>363.3</v>
      </c>
      <c r="I30" t="s">
        <v>56</v>
      </c>
      <c r="J30">
        <v>363.3</v>
      </c>
      <c r="N30">
        <v>1</v>
      </c>
      <c r="O30" t="s">
        <v>54</v>
      </c>
    </row>
    <row r="31" spans="1:15" x14ac:dyDescent="0.2">
      <c r="A31" s="2" t="s">
        <v>68</v>
      </c>
      <c r="B31" t="s">
        <v>32</v>
      </c>
      <c r="C31" t="s">
        <v>62</v>
      </c>
      <c r="E31">
        <v>103</v>
      </c>
      <c r="F31">
        <v>111</v>
      </c>
      <c r="G31" t="s">
        <v>54</v>
      </c>
      <c r="H31">
        <v>311.10000000000002</v>
      </c>
      <c r="I31" t="s">
        <v>56</v>
      </c>
      <c r="J31">
        <v>311.10000000000002</v>
      </c>
      <c r="N31">
        <v>1</v>
      </c>
      <c r="O31" t="s">
        <v>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61F0-D7AD-144D-9BEA-E2BE93BBC34F}">
  <dimension ref="A1:J9"/>
  <sheetViews>
    <sheetView zoomScale="103" workbookViewId="0">
      <selection activeCell="C28" sqref="C28"/>
    </sheetView>
  </sheetViews>
  <sheetFormatPr baseColWidth="10" defaultRowHeight="16" x14ac:dyDescent="0.2"/>
  <sheetData>
    <row r="1" spans="1:10" x14ac:dyDescent="0.2">
      <c r="A1" t="s">
        <v>12</v>
      </c>
      <c r="B1" t="s">
        <v>0</v>
      </c>
      <c r="C1" t="s">
        <v>6</v>
      </c>
      <c r="D1" t="s">
        <v>15</v>
      </c>
      <c r="E1" t="s">
        <v>16</v>
      </c>
      <c r="F1" t="s">
        <v>13</v>
      </c>
      <c r="G1" t="s">
        <v>14</v>
      </c>
      <c r="H1" t="s">
        <v>1</v>
      </c>
      <c r="I1" t="s">
        <v>22</v>
      </c>
      <c r="J1" t="s">
        <v>69</v>
      </c>
    </row>
    <row r="2" spans="1:10" x14ac:dyDescent="0.2">
      <c r="A2" t="s">
        <v>68</v>
      </c>
      <c r="B2" t="s">
        <v>72</v>
      </c>
      <c r="C2">
        <v>1</v>
      </c>
      <c r="D2" t="s">
        <v>71</v>
      </c>
      <c r="F2">
        <v>93</v>
      </c>
      <c r="G2">
        <v>97</v>
      </c>
      <c r="J2" t="s">
        <v>71</v>
      </c>
    </row>
    <row r="3" spans="1:10" x14ac:dyDescent="0.2">
      <c r="A3" t="s">
        <v>68</v>
      </c>
      <c r="B3" t="s">
        <v>72</v>
      </c>
      <c r="C3">
        <v>2</v>
      </c>
      <c r="D3" t="s">
        <v>71</v>
      </c>
      <c r="F3">
        <v>108</v>
      </c>
      <c r="G3">
        <v>123</v>
      </c>
      <c r="J3" t="s">
        <v>54</v>
      </c>
    </row>
    <row r="4" spans="1:10" x14ac:dyDescent="0.2">
      <c r="A4" t="s">
        <v>68</v>
      </c>
      <c r="B4" t="s">
        <v>72</v>
      </c>
      <c r="C4">
        <v>3</v>
      </c>
      <c r="D4" t="s">
        <v>71</v>
      </c>
      <c r="F4">
        <v>225</v>
      </c>
      <c r="G4">
        <v>230</v>
      </c>
      <c r="J4" t="s">
        <v>71</v>
      </c>
    </row>
    <row r="5" spans="1:10" x14ac:dyDescent="0.2">
      <c r="A5" t="s">
        <v>68</v>
      </c>
      <c r="B5" t="s">
        <v>72</v>
      </c>
      <c r="C5">
        <v>4</v>
      </c>
      <c r="D5" t="s">
        <v>71</v>
      </c>
      <c r="F5">
        <v>235</v>
      </c>
      <c r="G5">
        <v>240</v>
      </c>
      <c r="J5" t="s">
        <v>71</v>
      </c>
    </row>
    <row r="6" spans="1:10" x14ac:dyDescent="0.2">
      <c r="A6" t="s">
        <v>68</v>
      </c>
      <c r="B6" t="s">
        <v>72</v>
      </c>
      <c r="C6">
        <v>5</v>
      </c>
      <c r="D6" t="s">
        <v>71</v>
      </c>
      <c r="F6">
        <v>245</v>
      </c>
      <c r="G6">
        <v>250</v>
      </c>
      <c r="J6" t="s">
        <v>71</v>
      </c>
    </row>
    <row r="7" spans="1:10" x14ac:dyDescent="0.2">
      <c r="A7" t="s">
        <v>68</v>
      </c>
      <c r="B7" t="s">
        <v>72</v>
      </c>
      <c r="C7">
        <v>6</v>
      </c>
      <c r="D7" t="s">
        <v>71</v>
      </c>
      <c r="F7">
        <v>255</v>
      </c>
      <c r="G7">
        <v>260</v>
      </c>
      <c r="J7" t="s">
        <v>71</v>
      </c>
    </row>
    <row r="8" spans="1:10" x14ac:dyDescent="0.2">
      <c r="A8" t="s">
        <v>68</v>
      </c>
      <c r="B8" t="s">
        <v>72</v>
      </c>
      <c r="C8">
        <v>7</v>
      </c>
      <c r="D8" t="s">
        <v>71</v>
      </c>
      <c r="F8">
        <v>260</v>
      </c>
      <c r="G8">
        <v>267</v>
      </c>
      <c r="J8" t="s">
        <v>71</v>
      </c>
    </row>
    <row r="9" spans="1:10" x14ac:dyDescent="0.2">
      <c r="A9" t="s">
        <v>68</v>
      </c>
      <c r="B9" t="s">
        <v>72</v>
      </c>
      <c r="C9">
        <v>8</v>
      </c>
      <c r="D9" t="s">
        <v>71</v>
      </c>
      <c r="F9">
        <v>270</v>
      </c>
      <c r="G9">
        <v>275</v>
      </c>
      <c r="J9" t="s">
        <v>54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89C8-027D-1F47-BA37-C64AC16419E8}">
  <dimension ref="A1:D6"/>
  <sheetViews>
    <sheetView workbookViewId="0">
      <selection activeCell="C7" sqref="C7"/>
    </sheetView>
  </sheetViews>
  <sheetFormatPr baseColWidth="10" defaultRowHeight="16" x14ac:dyDescent="0.2"/>
  <cols>
    <col min="1" max="1" width="11.83203125" bestFit="1" customWidth="1"/>
  </cols>
  <sheetData>
    <row r="1" spans="1:4" x14ac:dyDescent="0.2">
      <c r="A1" t="s">
        <v>7</v>
      </c>
      <c r="B1" t="s">
        <v>8</v>
      </c>
    </row>
    <row r="2" spans="1:4" x14ac:dyDescent="0.2">
      <c r="A2" t="s">
        <v>9</v>
      </c>
      <c r="B2" s="1">
        <v>2.5625308900000001</v>
      </c>
      <c r="C2" s="1"/>
      <c r="D2" s="1"/>
    </row>
    <row r="3" spans="1:4" x14ac:dyDescent="0.2">
      <c r="A3" t="s">
        <v>10</v>
      </c>
      <c r="B3" s="1">
        <v>2.6078634250000001</v>
      </c>
    </row>
    <row r="4" spans="1:4" x14ac:dyDescent="0.2">
      <c r="A4" t="s">
        <v>11</v>
      </c>
      <c r="B4" s="1">
        <v>2.6310928699999998</v>
      </c>
    </row>
    <row r="6" spans="1:4" x14ac:dyDescent="0.2">
      <c r="A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V3.1_soil</vt:lpstr>
      <vt:lpstr>V3.1_fm_gravel</vt:lpstr>
      <vt:lpstr>V3.1_c_gravel</vt:lpstr>
      <vt:lpstr>V3.1_cf</vt:lpstr>
      <vt:lpstr>V3.1_subsoil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2020-03-13T17:18:04Z</dcterms:created>
  <dcterms:modified xsi:type="dcterms:W3CDTF">2021-03-11T20:52:27Z</dcterms:modified>
</cp:coreProperties>
</file>